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3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4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5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6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7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8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9.xml" ContentType="application/vnd.openxmlformats-officedocument.drawing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10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11.xml" ContentType="application/vnd.openxmlformats-officedocument.drawing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drawings/drawing12.xml" ContentType="application/vnd.openxmlformats-officedocument.drawing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drawings/drawing13.xml" ContentType="application/vnd.openxmlformats-officedocument.drawing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On going\Mungbean Waterlogging MS\Data\"/>
    </mc:Choice>
  </mc:AlternateContent>
  <xr:revisionPtr revIDLastSave="0" documentId="13_ncr:1_{CAC62FBD-A7FE-4AD9-BA6E-BA0E240AE586}" xr6:coauthVersionLast="47" xr6:coauthVersionMax="47" xr10:uidLastSave="{00000000-0000-0000-0000-000000000000}"/>
  <bookViews>
    <workbookView xWindow="-120" yWindow="-120" windowWidth="29040" windowHeight="15720" firstSheet="1" activeTab="9" xr2:uid="{00000000-000D-0000-FFFF-FFFF00000000}"/>
  </bookViews>
  <sheets>
    <sheet name="datarearrangedforcorrelation" sheetId="27" r:id="rId1"/>
    <sheet name="NDVI_final" sheetId="1" r:id="rId2"/>
    <sheet name="ChlContent" sheetId="11" r:id="rId3"/>
    <sheet name="MSI_final" sheetId="17" r:id="rId4"/>
    <sheet name="Sheet1" sheetId="29" r:id="rId5"/>
    <sheet name="QY_max_final" sheetId="2" r:id="rId6"/>
    <sheet name="graph_for_slide" sheetId="23" r:id="rId7"/>
    <sheet name="Yield&amp;Morphologydata_final" sheetId="3" r:id="rId8"/>
    <sheet name="MorphoandYield_graphs" sheetId="24" r:id="rId9"/>
    <sheet name="Sheet2" sheetId="30" r:id="rId10"/>
    <sheet name="Chl21DAS_ANOVA" sheetId="12" r:id="rId11"/>
    <sheet name="Chl45DAS_ANOVA" sheetId="13" r:id="rId12"/>
    <sheet name="Chl56DAS_ANOVA" sheetId="14" r:id="rId13"/>
    <sheet name="MSI21DAS_ANOVA" sheetId="18" r:id="rId14"/>
    <sheet name="MSI45DAS_ANOVA" sheetId="19" r:id="rId15"/>
    <sheet name="MSI56DAS_ANOVA" sheetId="20" r:id="rId16"/>
    <sheet name="SeedYieldvsQYmax" sheetId="5" r:id="rId17"/>
    <sheet name="NDVIvsQYmax" sheetId="8" r:id="rId18"/>
    <sheet name="NDVIvsSeedYield_Matrix" sheetId="28" r:id="rId19"/>
    <sheet name="NDVIvsSeedyield" sheetId="10" r:id="rId20"/>
    <sheet name="Total ChlvsSeedyield" sheetId="15" r:id="rId21"/>
    <sheet name="NDVIvsTotalChl" sheetId="16" r:id="rId22"/>
  </sheets>
  <definedNames>
    <definedName name="_xlnm._FilterDatabase" localSheetId="2" hidden="1">ChlContent!$A$1:$P$385</definedName>
    <definedName name="_xlnm._FilterDatabase" localSheetId="1" hidden="1">NDVI_final!$A$1:$I$865</definedName>
    <definedName name="_xlnm._FilterDatabase" localSheetId="19" hidden="1">NDVIvsSeedyield!$A$1:$G$109</definedName>
    <definedName name="_xlnm._FilterDatabase" localSheetId="18" hidden="1">NDVIvsSeedYield_Matrix!$A$1:$H$109</definedName>
    <definedName name="_xlnm._FilterDatabase" localSheetId="21" hidden="1">NDVIvsTotalChl!$A$1:$G$109</definedName>
    <definedName name="_xlnm._FilterDatabase" localSheetId="5" hidden="1">QY_max_final!$A$1:$P$433</definedName>
    <definedName name="_xlnm._FilterDatabase" localSheetId="16" hidden="1">SeedYieldvsQYmax!$A$1:$G$102</definedName>
  </definedNames>
  <calcPr calcId="191029"/>
  <pivotCaches>
    <pivotCache cacheId="0" r:id="rId23"/>
    <pivotCache cacheId="1" r:id="rId24"/>
    <pivotCache cacheId="2" r:id="rId25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7" i="28" l="1"/>
  <c r="N8" i="28" s="1"/>
  <c r="N9" i="28" s="1"/>
  <c r="N10" i="28" s="1"/>
  <c r="N11" i="28" s="1"/>
  <c r="N12" i="28" s="1"/>
  <c r="N13" i="28" s="1"/>
  <c r="N6" i="28"/>
  <c r="M7" i="28"/>
  <c r="M8" i="28" s="1"/>
  <c r="M9" i="28" s="1"/>
  <c r="M10" i="28" s="1"/>
  <c r="M11" i="28" s="1"/>
  <c r="M12" i="28" s="1"/>
  <c r="M13" i="28" s="1"/>
  <c r="M6" i="28"/>
  <c r="B15" i="28"/>
  <c r="B27" i="28" s="1"/>
  <c r="B39" i="28" s="1"/>
  <c r="B51" i="28" s="1"/>
  <c r="B63" i="28" s="1"/>
  <c r="B75" i="28" s="1"/>
  <c r="B87" i="28" s="1"/>
  <c r="B99" i="28" s="1"/>
  <c r="B16" i="28"/>
  <c r="B28" i="28" s="1"/>
  <c r="B40" i="28" s="1"/>
  <c r="B52" i="28" s="1"/>
  <c r="B64" i="28" s="1"/>
  <c r="B76" i="28" s="1"/>
  <c r="B88" i="28" s="1"/>
  <c r="B100" i="28" s="1"/>
  <c r="B17" i="28"/>
  <c r="B18" i="28"/>
  <c r="B30" i="28" s="1"/>
  <c r="B42" i="28" s="1"/>
  <c r="B54" i="28" s="1"/>
  <c r="B66" i="28" s="1"/>
  <c r="B78" i="28" s="1"/>
  <c r="B90" i="28" s="1"/>
  <c r="B102" i="28" s="1"/>
  <c r="B19" i="28"/>
  <c r="B20" i="28"/>
  <c r="B32" i="28" s="1"/>
  <c r="B44" i="28" s="1"/>
  <c r="B56" i="28" s="1"/>
  <c r="B68" i="28" s="1"/>
  <c r="B80" i="28" s="1"/>
  <c r="B92" i="28" s="1"/>
  <c r="B104" i="28" s="1"/>
  <c r="B21" i="28"/>
  <c r="B33" i="28" s="1"/>
  <c r="B45" i="28" s="1"/>
  <c r="B57" i="28" s="1"/>
  <c r="B69" i="28" s="1"/>
  <c r="B81" i="28" s="1"/>
  <c r="B93" i="28" s="1"/>
  <c r="B105" i="28" s="1"/>
  <c r="B22" i="28"/>
  <c r="B23" i="28"/>
  <c r="B35" i="28" s="1"/>
  <c r="B47" i="28" s="1"/>
  <c r="B59" i="28" s="1"/>
  <c r="B71" i="28" s="1"/>
  <c r="B83" i="28" s="1"/>
  <c r="B95" i="28" s="1"/>
  <c r="B107" i="28" s="1"/>
  <c r="B24" i="28"/>
  <c r="B36" i="28" s="1"/>
  <c r="B48" i="28" s="1"/>
  <c r="B60" i="28" s="1"/>
  <c r="B72" i="28" s="1"/>
  <c r="B84" i="28" s="1"/>
  <c r="B96" i="28" s="1"/>
  <c r="B108" i="28" s="1"/>
  <c r="B25" i="28"/>
  <c r="B26" i="28"/>
  <c r="B38" i="28" s="1"/>
  <c r="B50" i="28" s="1"/>
  <c r="B62" i="28" s="1"/>
  <c r="B74" i="28" s="1"/>
  <c r="B86" i="28" s="1"/>
  <c r="B98" i="28" s="1"/>
  <c r="B29" i="28"/>
  <c r="B41" i="28" s="1"/>
  <c r="B53" i="28" s="1"/>
  <c r="B65" i="28" s="1"/>
  <c r="B77" i="28" s="1"/>
  <c r="B89" i="28" s="1"/>
  <c r="B101" i="28" s="1"/>
  <c r="B31" i="28"/>
  <c r="B43" i="28" s="1"/>
  <c r="B55" i="28" s="1"/>
  <c r="B67" i="28" s="1"/>
  <c r="B79" i="28" s="1"/>
  <c r="B91" i="28" s="1"/>
  <c r="B103" i="28" s="1"/>
  <c r="B34" i="28"/>
  <c r="B46" i="28" s="1"/>
  <c r="B58" i="28" s="1"/>
  <c r="B70" i="28" s="1"/>
  <c r="B82" i="28" s="1"/>
  <c r="B94" i="28" s="1"/>
  <c r="B106" i="28" s="1"/>
  <c r="B37" i="28"/>
  <c r="B49" i="28" s="1"/>
  <c r="B61" i="28" s="1"/>
  <c r="B73" i="28" s="1"/>
  <c r="B85" i="28" s="1"/>
  <c r="B97" i="28" s="1"/>
  <c r="B109" i="28" s="1"/>
  <c r="B14" i="28"/>
  <c r="L5" i="28"/>
  <c r="P5" i="28" s="1"/>
  <c r="L4" i="28"/>
  <c r="C100" i="28"/>
  <c r="C101" i="28" s="1"/>
  <c r="C102" i="28" s="1"/>
  <c r="C103" i="28" s="1"/>
  <c r="C104" i="28" s="1"/>
  <c r="C105" i="28" s="1"/>
  <c r="C106" i="28" s="1"/>
  <c r="C107" i="28" s="1"/>
  <c r="C108" i="28" s="1"/>
  <c r="C109" i="28" s="1"/>
  <c r="C99" i="28"/>
  <c r="C88" i="28"/>
  <c r="C89" i="28" s="1"/>
  <c r="C90" i="28" s="1"/>
  <c r="C91" i="28" s="1"/>
  <c r="C92" i="28" s="1"/>
  <c r="C93" i="28" s="1"/>
  <c r="C94" i="28" s="1"/>
  <c r="C95" i="28" s="1"/>
  <c r="C96" i="28" s="1"/>
  <c r="C97" i="28" s="1"/>
  <c r="C87" i="28"/>
  <c r="C75" i="28"/>
  <c r="C76" i="28" s="1"/>
  <c r="C77" i="28" s="1"/>
  <c r="C78" i="28" s="1"/>
  <c r="C79" i="28" s="1"/>
  <c r="C80" i="28" s="1"/>
  <c r="C81" i="28" s="1"/>
  <c r="C82" i="28" s="1"/>
  <c r="C83" i="28" s="1"/>
  <c r="C84" i="28" s="1"/>
  <c r="C85" i="28" s="1"/>
  <c r="C63" i="28"/>
  <c r="C64" i="28" s="1"/>
  <c r="C65" i="28" s="1"/>
  <c r="C66" i="28" s="1"/>
  <c r="C67" i="28" s="1"/>
  <c r="C68" i="28" s="1"/>
  <c r="C69" i="28" s="1"/>
  <c r="C70" i="28" s="1"/>
  <c r="C71" i="28" s="1"/>
  <c r="C72" i="28" s="1"/>
  <c r="C73" i="28" s="1"/>
  <c r="C51" i="28"/>
  <c r="C52" i="28" s="1"/>
  <c r="C53" i="28" s="1"/>
  <c r="C54" i="28" s="1"/>
  <c r="C55" i="28" s="1"/>
  <c r="C56" i="28" s="1"/>
  <c r="C57" i="28" s="1"/>
  <c r="C58" i="28" s="1"/>
  <c r="C59" i="28" s="1"/>
  <c r="C60" i="28" s="1"/>
  <c r="C61" i="28" s="1"/>
  <c r="C39" i="28"/>
  <c r="C40" i="28" s="1"/>
  <c r="C41" i="28" s="1"/>
  <c r="C42" i="28" s="1"/>
  <c r="C43" i="28" s="1"/>
  <c r="C44" i="28" s="1"/>
  <c r="C45" i="28" s="1"/>
  <c r="C46" i="28" s="1"/>
  <c r="C47" i="28" s="1"/>
  <c r="C48" i="28" s="1"/>
  <c r="C49" i="28" s="1"/>
  <c r="H36" i="28"/>
  <c r="H48" i="28" s="1"/>
  <c r="H60" i="28" s="1"/>
  <c r="H72" i="28" s="1"/>
  <c r="H84" i="28" s="1"/>
  <c r="H96" i="28" s="1"/>
  <c r="H108" i="28" s="1"/>
  <c r="F36" i="28"/>
  <c r="F48" i="28" s="1"/>
  <c r="F60" i="28" s="1"/>
  <c r="F72" i="28" s="1"/>
  <c r="F84" i="28" s="1"/>
  <c r="F96" i="28" s="1"/>
  <c r="F108" i="28" s="1"/>
  <c r="F31" i="28"/>
  <c r="F43" i="28" s="1"/>
  <c r="F55" i="28" s="1"/>
  <c r="F67" i="28" s="1"/>
  <c r="F79" i="28" s="1"/>
  <c r="F91" i="28" s="1"/>
  <c r="F103" i="28" s="1"/>
  <c r="H30" i="28"/>
  <c r="H42" i="28" s="1"/>
  <c r="H54" i="28" s="1"/>
  <c r="H66" i="28" s="1"/>
  <c r="H78" i="28" s="1"/>
  <c r="H90" i="28" s="1"/>
  <c r="H102" i="28" s="1"/>
  <c r="C28" i="28"/>
  <c r="C29" i="28" s="1"/>
  <c r="C30" i="28" s="1"/>
  <c r="C31" i="28" s="1"/>
  <c r="C32" i="28" s="1"/>
  <c r="C33" i="28" s="1"/>
  <c r="C34" i="28" s="1"/>
  <c r="C35" i="28" s="1"/>
  <c r="C36" i="28" s="1"/>
  <c r="C37" i="28" s="1"/>
  <c r="C27" i="28"/>
  <c r="H25" i="28"/>
  <c r="H37" i="28" s="1"/>
  <c r="H49" i="28" s="1"/>
  <c r="H61" i="28" s="1"/>
  <c r="H73" i="28" s="1"/>
  <c r="H85" i="28" s="1"/>
  <c r="H97" i="28" s="1"/>
  <c r="H109" i="28" s="1"/>
  <c r="F25" i="28"/>
  <c r="F37" i="28" s="1"/>
  <c r="F49" i="28" s="1"/>
  <c r="F61" i="28" s="1"/>
  <c r="F73" i="28" s="1"/>
  <c r="F85" i="28" s="1"/>
  <c r="F97" i="28" s="1"/>
  <c r="F109" i="28" s="1"/>
  <c r="H24" i="28"/>
  <c r="F24" i="28"/>
  <c r="H23" i="28"/>
  <c r="H35" i="28" s="1"/>
  <c r="H47" i="28" s="1"/>
  <c r="H59" i="28" s="1"/>
  <c r="H71" i="28" s="1"/>
  <c r="H83" i="28" s="1"/>
  <c r="H95" i="28" s="1"/>
  <c r="H107" i="28" s="1"/>
  <c r="F23" i="28"/>
  <c r="F35" i="28" s="1"/>
  <c r="F47" i="28" s="1"/>
  <c r="F59" i="28" s="1"/>
  <c r="F71" i="28" s="1"/>
  <c r="F83" i="28" s="1"/>
  <c r="F95" i="28" s="1"/>
  <c r="F107" i="28" s="1"/>
  <c r="H22" i="28"/>
  <c r="H34" i="28" s="1"/>
  <c r="H46" i="28" s="1"/>
  <c r="H58" i="28" s="1"/>
  <c r="H70" i="28" s="1"/>
  <c r="H82" i="28" s="1"/>
  <c r="H94" i="28" s="1"/>
  <c r="H106" i="28" s="1"/>
  <c r="F22" i="28"/>
  <c r="F34" i="28" s="1"/>
  <c r="F46" i="28" s="1"/>
  <c r="F58" i="28" s="1"/>
  <c r="F70" i="28" s="1"/>
  <c r="F82" i="28" s="1"/>
  <c r="F94" i="28" s="1"/>
  <c r="F106" i="28" s="1"/>
  <c r="H21" i="28"/>
  <c r="H33" i="28" s="1"/>
  <c r="H45" i="28" s="1"/>
  <c r="H57" i="28" s="1"/>
  <c r="H69" i="28" s="1"/>
  <c r="H81" i="28" s="1"/>
  <c r="H93" i="28" s="1"/>
  <c r="H105" i="28" s="1"/>
  <c r="F21" i="28"/>
  <c r="F33" i="28" s="1"/>
  <c r="H20" i="28"/>
  <c r="H32" i="28" s="1"/>
  <c r="H44" i="28" s="1"/>
  <c r="H56" i="28" s="1"/>
  <c r="H68" i="28" s="1"/>
  <c r="H80" i="28" s="1"/>
  <c r="H92" i="28" s="1"/>
  <c r="H104" i="28" s="1"/>
  <c r="F20" i="28"/>
  <c r="F32" i="28" s="1"/>
  <c r="F44" i="28" s="1"/>
  <c r="F56" i="28" s="1"/>
  <c r="F68" i="28" s="1"/>
  <c r="F80" i="28" s="1"/>
  <c r="F92" i="28" s="1"/>
  <c r="F104" i="28" s="1"/>
  <c r="H19" i="28"/>
  <c r="H31" i="28" s="1"/>
  <c r="H43" i="28" s="1"/>
  <c r="H55" i="28" s="1"/>
  <c r="H67" i="28" s="1"/>
  <c r="H79" i="28" s="1"/>
  <c r="H91" i="28" s="1"/>
  <c r="H103" i="28" s="1"/>
  <c r="F19" i="28"/>
  <c r="H18" i="28"/>
  <c r="F18" i="28"/>
  <c r="F30" i="28" s="1"/>
  <c r="F42" i="28" s="1"/>
  <c r="F54" i="28" s="1"/>
  <c r="F66" i="28" s="1"/>
  <c r="F78" i="28" s="1"/>
  <c r="F90" i="28" s="1"/>
  <c r="F102" i="28" s="1"/>
  <c r="H17" i="28"/>
  <c r="H29" i="28" s="1"/>
  <c r="H41" i="28" s="1"/>
  <c r="H53" i="28" s="1"/>
  <c r="H65" i="28" s="1"/>
  <c r="H77" i="28" s="1"/>
  <c r="H89" i="28" s="1"/>
  <c r="H101" i="28" s="1"/>
  <c r="F17" i="28"/>
  <c r="F29" i="28" s="1"/>
  <c r="F41" i="28" s="1"/>
  <c r="F53" i="28" s="1"/>
  <c r="F65" i="28" s="1"/>
  <c r="F77" i="28" s="1"/>
  <c r="F89" i="28" s="1"/>
  <c r="F101" i="28" s="1"/>
  <c r="H16" i="28"/>
  <c r="H28" i="28" s="1"/>
  <c r="H40" i="28" s="1"/>
  <c r="H52" i="28" s="1"/>
  <c r="H64" i="28" s="1"/>
  <c r="H76" i="28" s="1"/>
  <c r="H88" i="28" s="1"/>
  <c r="H100" i="28" s="1"/>
  <c r="F16" i="28"/>
  <c r="F28" i="28" s="1"/>
  <c r="F40" i="28" s="1"/>
  <c r="F52" i="28" s="1"/>
  <c r="F64" i="28" s="1"/>
  <c r="F76" i="28" s="1"/>
  <c r="F88" i="28" s="1"/>
  <c r="F100" i="28" s="1"/>
  <c r="I15" i="28"/>
  <c r="H15" i="28"/>
  <c r="H27" i="28" s="1"/>
  <c r="H39" i="28" s="1"/>
  <c r="H51" i="28" s="1"/>
  <c r="H63" i="28" s="1"/>
  <c r="H75" i="28" s="1"/>
  <c r="H87" i="28" s="1"/>
  <c r="H99" i="28" s="1"/>
  <c r="F15" i="28"/>
  <c r="F27" i="28" s="1"/>
  <c r="F39" i="28" s="1"/>
  <c r="F51" i="28" s="1"/>
  <c r="F63" i="28" s="1"/>
  <c r="F75" i="28" s="1"/>
  <c r="F87" i="28" s="1"/>
  <c r="F99" i="28" s="1"/>
  <c r="C15" i="28"/>
  <c r="C16" i="28" s="1"/>
  <c r="C17" i="28" s="1"/>
  <c r="C18" i="28" s="1"/>
  <c r="C19" i="28" s="1"/>
  <c r="C20" i="28" s="1"/>
  <c r="C21" i="28" s="1"/>
  <c r="C22" i="28" s="1"/>
  <c r="C23" i="28" s="1"/>
  <c r="C24" i="28" s="1"/>
  <c r="C25" i="28" s="1"/>
  <c r="H14" i="28"/>
  <c r="H26" i="28" s="1"/>
  <c r="F14" i="28"/>
  <c r="I14" i="28" s="1"/>
  <c r="I3" i="28"/>
  <c r="C3" i="28"/>
  <c r="C4" i="28" s="1"/>
  <c r="C5" i="28" s="1"/>
  <c r="C6" i="28" s="1"/>
  <c r="C7" i="28" s="1"/>
  <c r="C8" i="28" s="1"/>
  <c r="C9" i="28" s="1"/>
  <c r="C10" i="28" s="1"/>
  <c r="C11" i="28" s="1"/>
  <c r="C12" i="28" s="1"/>
  <c r="C13" i="28" s="1"/>
  <c r="I2" i="28"/>
  <c r="F45" i="28" l="1"/>
  <c r="F57" i="28" s="1"/>
  <c r="F69" i="28" s="1"/>
  <c r="F81" i="28" s="1"/>
  <c r="F93" i="28" s="1"/>
  <c r="F105" i="28" s="1"/>
  <c r="H38" i="28"/>
  <c r="I27" i="28"/>
  <c r="F26" i="28"/>
  <c r="L6" i="28"/>
  <c r="O5" i="28"/>
  <c r="H50" i="28"/>
  <c r="I39" i="28"/>
  <c r="N34" i="27"/>
  <c r="O34" i="27"/>
  <c r="P34" i="27"/>
  <c r="Q34" i="27"/>
  <c r="R34" i="27"/>
  <c r="S34" i="27"/>
  <c r="T34" i="27"/>
  <c r="M34" i="27"/>
  <c r="N33" i="27"/>
  <c r="O33" i="27"/>
  <c r="P33" i="27"/>
  <c r="Q33" i="27"/>
  <c r="R33" i="27"/>
  <c r="S33" i="27"/>
  <c r="M33" i="27"/>
  <c r="N32" i="27"/>
  <c r="O32" i="27"/>
  <c r="P32" i="27"/>
  <c r="Q32" i="27"/>
  <c r="R32" i="27"/>
  <c r="M32" i="27"/>
  <c r="N31" i="27"/>
  <c r="O31" i="27"/>
  <c r="P31" i="27"/>
  <c r="Q31" i="27"/>
  <c r="M31" i="27"/>
  <c r="N30" i="27"/>
  <c r="O30" i="27"/>
  <c r="P30" i="27"/>
  <c r="M30" i="27"/>
  <c r="N29" i="27"/>
  <c r="O29" i="27"/>
  <c r="M29" i="27"/>
  <c r="N28" i="27"/>
  <c r="M28" i="27"/>
  <c r="C34" i="27"/>
  <c r="D34" i="27"/>
  <c r="E34" i="27"/>
  <c r="F34" i="27"/>
  <c r="G34" i="27"/>
  <c r="H34" i="27"/>
  <c r="I34" i="27"/>
  <c r="B34" i="27"/>
  <c r="C33" i="27"/>
  <c r="D33" i="27"/>
  <c r="E33" i="27"/>
  <c r="F33" i="27"/>
  <c r="G33" i="27"/>
  <c r="H33" i="27"/>
  <c r="B33" i="27"/>
  <c r="C32" i="27"/>
  <c r="D32" i="27"/>
  <c r="E32" i="27"/>
  <c r="F32" i="27"/>
  <c r="G32" i="27"/>
  <c r="B32" i="27"/>
  <c r="C31" i="27"/>
  <c r="D31" i="27"/>
  <c r="E31" i="27"/>
  <c r="F31" i="27"/>
  <c r="B31" i="27"/>
  <c r="C30" i="27"/>
  <c r="D30" i="27"/>
  <c r="E30" i="27"/>
  <c r="B30" i="27"/>
  <c r="C29" i="27"/>
  <c r="D29" i="27"/>
  <c r="B29" i="27"/>
  <c r="C28" i="27"/>
  <c r="B28" i="27"/>
  <c r="M27" i="27"/>
  <c r="B27" i="27"/>
  <c r="N23" i="27"/>
  <c r="O23" i="27"/>
  <c r="P23" i="27"/>
  <c r="Q23" i="27"/>
  <c r="R23" i="27"/>
  <c r="S23" i="27"/>
  <c r="T23" i="27"/>
  <c r="M23" i="27"/>
  <c r="N22" i="27"/>
  <c r="O22" i="27"/>
  <c r="P22" i="27"/>
  <c r="Q22" i="27"/>
  <c r="R22" i="27"/>
  <c r="S22" i="27"/>
  <c r="M22" i="27"/>
  <c r="N21" i="27"/>
  <c r="O21" i="27"/>
  <c r="P21" i="27"/>
  <c r="Q21" i="27"/>
  <c r="R21" i="27"/>
  <c r="M21" i="27"/>
  <c r="N20" i="27"/>
  <c r="O20" i="27"/>
  <c r="P20" i="27"/>
  <c r="Q20" i="27"/>
  <c r="M20" i="27"/>
  <c r="N19" i="27"/>
  <c r="O19" i="27"/>
  <c r="P19" i="27"/>
  <c r="M19" i="27"/>
  <c r="N18" i="27"/>
  <c r="O18" i="27"/>
  <c r="M18" i="27"/>
  <c r="N17" i="27"/>
  <c r="M17" i="27"/>
  <c r="C23" i="27"/>
  <c r="D23" i="27"/>
  <c r="E23" i="27"/>
  <c r="F23" i="27"/>
  <c r="G23" i="27"/>
  <c r="H23" i="27"/>
  <c r="I23" i="27"/>
  <c r="B23" i="27"/>
  <c r="C22" i="27"/>
  <c r="D22" i="27"/>
  <c r="E22" i="27"/>
  <c r="F22" i="27"/>
  <c r="G22" i="27"/>
  <c r="H22" i="27"/>
  <c r="B22" i="27"/>
  <c r="C21" i="27"/>
  <c r="D21" i="27"/>
  <c r="E21" i="27"/>
  <c r="F21" i="27"/>
  <c r="G21" i="27"/>
  <c r="B21" i="27"/>
  <c r="C20" i="27"/>
  <c r="D20" i="27"/>
  <c r="E20" i="27"/>
  <c r="F20" i="27"/>
  <c r="B20" i="27"/>
  <c r="C19" i="27"/>
  <c r="D19" i="27"/>
  <c r="E19" i="27"/>
  <c r="B19" i="27"/>
  <c r="C18" i="27"/>
  <c r="D18" i="27"/>
  <c r="B18" i="27"/>
  <c r="C17" i="27"/>
  <c r="B17" i="27"/>
  <c r="M16" i="27"/>
  <c r="B16" i="27"/>
  <c r="K93" i="5"/>
  <c r="L107" i="23"/>
  <c r="K107" i="23"/>
  <c r="J107" i="23"/>
  <c r="I107" i="23"/>
  <c r="H107" i="23"/>
  <c r="L106" i="23"/>
  <c r="K106" i="23"/>
  <c r="J106" i="23"/>
  <c r="I106" i="23"/>
  <c r="H106" i="23"/>
  <c r="L105" i="23"/>
  <c r="K105" i="23"/>
  <c r="J105" i="23"/>
  <c r="I105" i="23"/>
  <c r="H105" i="23"/>
  <c r="L104" i="23"/>
  <c r="K104" i="23"/>
  <c r="J104" i="23"/>
  <c r="I104" i="23"/>
  <c r="H104" i="23"/>
  <c r="L103" i="23"/>
  <c r="K103" i="23"/>
  <c r="J103" i="23"/>
  <c r="I103" i="23"/>
  <c r="H103" i="23"/>
  <c r="L102" i="23"/>
  <c r="K102" i="23"/>
  <c r="J102" i="23"/>
  <c r="I102" i="23"/>
  <c r="H102" i="23"/>
  <c r="L101" i="23"/>
  <c r="K101" i="23"/>
  <c r="J101" i="23"/>
  <c r="I101" i="23"/>
  <c r="H101" i="23"/>
  <c r="L100" i="23"/>
  <c r="K100" i="23"/>
  <c r="J100" i="23"/>
  <c r="I100" i="23"/>
  <c r="H100" i="23"/>
  <c r="L99" i="23"/>
  <c r="K99" i="23"/>
  <c r="J99" i="23"/>
  <c r="I99" i="23"/>
  <c r="H99" i="23"/>
  <c r="L98" i="23"/>
  <c r="K98" i="23"/>
  <c r="J98" i="23"/>
  <c r="I98" i="23"/>
  <c r="H98" i="23"/>
  <c r="L97" i="23"/>
  <c r="K97" i="23"/>
  <c r="J97" i="23"/>
  <c r="I97" i="23"/>
  <c r="H97" i="23"/>
  <c r="L96" i="23"/>
  <c r="K96" i="23"/>
  <c r="J96" i="23"/>
  <c r="I96" i="23"/>
  <c r="H96" i="23"/>
  <c r="L95" i="23"/>
  <c r="K95" i="23"/>
  <c r="L89" i="23"/>
  <c r="K89" i="23"/>
  <c r="J89" i="23"/>
  <c r="I89" i="23"/>
  <c r="H89" i="23"/>
  <c r="L88" i="23"/>
  <c r="K88" i="23"/>
  <c r="J88" i="23"/>
  <c r="I88" i="23"/>
  <c r="H88" i="23"/>
  <c r="L87" i="23"/>
  <c r="K87" i="23"/>
  <c r="J87" i="23"/>
  <c r="I87" i="23"/>
  <c r="H87" i="23"/>
  <c r="L86" i="23"/>
  <c r="K86" i="23"/>
  <c r="J86" i="23"/>
  <c r="I86" i="23"/>
  <c r="H86" i="23"/>
  <c r="L85" i="23"/>
  <c r="K85" i="23"/>
  <c r="J85" i="23"/>
  <c r="I85" i="23"/>
  <c r="H85" i="23"/>
  <c r="L84" i="23"/>
  <c r="K84" i="23"/>
  <c r="J84" i="23"/>
  <c r="I84" i="23"/>
  <c r="H84" i="23"/>
  <c r="L83" i="23"/>
  <c r="K83" i="23"/>
  <c r="J83" i="23"/>
  <c r="I83" i="23"/>
  <c r="H83" i="23"/>
  <c r="L82" i="23"/>
  <c r="K82" i="23"/>
  <c r="J82" i="23"/>
  <c r="I82" i="23"/>
  <c r="H82" i="23"/>
  <c r="L81" i="23"/>
  <c r="K81" i="23"/>
  <c r="J81" i="23"/>
  <c r="I81" i="23"/>
  <c r="H81" i="23"/>
  <c r="L80" i="23"/>
  <c r="K80" i="23"/>
  <c r="J80" i="23"/>
  <c r="I80" i="23"/>
  <c r="H80" i="23"/>
  <c r="L79" i="23"/>
  <c r="K79" i="23"/>
  <c r="J79" i="23"/>
  <c r="I79" i="23"/>
  <c r="H79" i="23"/>
  <c r="L78" i="23"/>
  <c r="K78" i="23"/>
  <c r="J78" i="23"/>
  <c r="I78" i="23"/>
  <c r="H78" i="23"/>
  <c r="L77" i="23"/>
  <c r="K77" i="23"/>
  <c r="L71" i="23"/>
  <c r="K71" i="23"/>
  <c r="J71" i="23"/>
  <c r="I71" i="23"/>
  <c r="H71" i="23"/>
  <c r="L70" i="23"/>
  <c r="K70" i="23"/>
  <c r="J70" i="23"/>
  <c r="I70" i="23"/>
  <c r="H70" i="23"/>
  <c r="L69" i="23"/>
  <c r="K69" i="23"/>
  <c r="J69" i="23"/>
  <c r="I69" i="23"/>
  <c r="H69" i="23"/>
  <c r="L68" i="23"/>
  <c r="K68" i="23"/>
  <c r="J68" i="23"/>
  <c r="I68" i="23"/>
  <c r="H68" i="23"/>
  <c r="L67" i="23"/>
  <c r="K67" i="23"/>
  <c r="J67" i="23"/>
  <c r="I67" i="23"/>
  <c r="H67" i="23"/>
  <c r="L66" i="23"/>
  <c r="K66" i="23"/>
  <c r="J66" i="23"/>
  <c r="I66" i="23"/>
  <c r="H66" i="23"/>
  <c r="L65" i="23"/>
  <c r="K65" i="23"/>
  <c r="J65" i="23"/>
  <c r="I65" i="23"/>
  <c r="H65" i="23"/>
  <c r="L64" i="23"/>
  <c r="K64" i="23"/>
  <c r="J64" i="23"/>
  <c r="I64" i="23"/>
  <c r="H64" i="23"/>
  <c r="L63" i="23"/>
  <c r="K63" i="23"/>
  <c r="J63" i="23"/>
  <c r="I63" i="23"/>
  <c r="H63" i="23"/>
  <c r="L62" i="23"/>
  <c r="K62" i="23"/>
  <c r="J62" i="23"/>
  <c r="I62" i="23"/>
  <c r="H62" i="23"/>
  <c r="L61" i="23"/>
  <c r="K61" i="23"/>
  <c r="J61" i="23"/>
  <c r="I61" i="23"/>
  <c r="H61" i="23"/>
  <c r="L60" i="23"/>
  <c r="K60" i="23"/>
  <c r="J60" i="23"/>
  <c r="I60" i="23"/>
  <c r="H60" i="23"/>
  <c r="L59" i="23"/>
  <c r="K59" i="23"/>
  <c r="L53" i="23"/>
  <c r="K53" i="23"/>
  <c r="J53" i="23"/>
  <c r="I53" i="23"/>
  <c r="H53" i="23"/>
  <c r="L52" i="23"/>
  <c r="K52" i="23"/>
  <c r="J52" i="23"/>
  <c r="I52" i="23"/>
  <c r="H52" i="23"/>
  <c r="L51" i="23"/>
  <c r="K51" i="23"/>
  <c r="J51" i="23"/>
  <c r="I51" i="23"/>
  <c r="H51" i="23"/>
  <c r="L50" i="23"/>
  <c r="K50" i="23"/>
  <c r="J50" i="23"/>
  <c r="I50" i="23"/>
  <c r="H50" i="23"/>
  <c r="L49" i="23"/>
  <c r="K49" i="23"/>
  <c r="J49" i="23"/>
  <c r="I49" i="23"/>
  <c r="H49" i="23"/>
  <c r="L48" i="23"/>
  <c r="K48" i="23"/>
  <c r="J48" i="23"/>
  <c r="I48" i="23"/>
  <c r="H48" i="23"/>
  <c r="L47" i="23"/>
  <c r="K47" i="23"/>
  <c r="J47" i="23"/>
  <c r="I47" i="23"/>
  <c r="H47" i="23"/>
  <c r="L46" i="23"/>
  <c r="K46" i="23"/>
  <c r="J46" i="23"/>
  <c r="I46" i="23"/>
  <c r="H46" i="23"/>
  <c r="L45" i="23"/>
  <c r="K45" i="23"/>
  <c r="J45" i="23"/>
  <c r="I45" i="23"/>
  <c r="H45" i="23"/>
  <c r="L44" i="23"/>
  <c r="K44" i="23"/>
  <c r="J44" i="23"/>
  <c r="I44" i="23"/>
  <c r="H44" i="23"/>
  <c r="L43" i="23"/>
  <c r="K43" i="23"/>
  <c r="J43" i="23"/>
  <c r="I43" i="23"/>
  <c r="H43" i="23"/>
  <c r="L42" i="23"/>
  <c r="K42" i="23"/>
  <c r="J42" i="23"/>
  <c r="I42" i="23"/>
  <c r="H42" i="23"/>
  <c r="L41" i="23"/>
  <c r="K41" i="23"/>
  <c r="L35" i="23"/>
  <c r="K35" i="23"/>
  <c r="J35" i="23"/>
  <c r="I35" i="23"/>
  <c r="H35" i="23"/>
  <c r="L34" i="23"/>
  <c r="K34" i="23"/>
  <c r="J34" i="23"/>
  <c r="I34" i="23"/>
  <c r="H34" i="23"/>
  <c r="L33" i="23"/>
  <c r="K33" i="23"/>
  <c r="J33" i="23"/>
  <c r="I33" i="23"/>
  <c r="H33" i="23"/>
  <c r="L32" i="23"/>
  <c r="K32" i="23"/>
  <c r="J32" i="23"/>
  <c r="I32" i="23"/>
  <c r="H32" i="23"/>
  <c r="L31" i="23"/>
  <c r="K31" i="23"/>
  <c r="J31" i="23"/>
  <c r="I31" i="23"/>
  <c r="H31" i="23"/>
  <c r="L30" i="23"/>
  <c r="K30" i="23"/>
  <c r="J30" i="23"/>
  <c r="I30" i="23"/>
  <c r="H30" i="23"/>
  <c r="L29" i="23"/>
  <c r="K29" i="23"/>
  <c r="J29" i="23"/>
  <c r="I29" i="23"/>
  <c r="H29" i="23"/>
  <c r="L28" i="23"/>
  <c r="K28" i="23"/>
  <c r="J28" i="23"/>
  <c r="I28" i="23"/>
  <c r="H28" i="23"/>
  <c r="L27" i="23"/>
  <c r="K27" i="23"/>
  <c r="J27" i="23"/>
  <c r="I27" i="23"/>
  <c r="H27" i="23"/>
  <c r="L26" i="23"/>
  <c r="K26" i="23"/>
  <c r="J26" i="23"/>
  <c r="I26" i="23"/>
  <c r="H26" i="23"/>
  <c r="L25" i="23"/>
  <c r="K25" i="23"/>
  <c r="J25" i="23"/>
  <c r="I25" i="23"/>
  <c r="H25" i="23"/>
  <c r="L24" i="23"/>
  <c r="K24" i="23"/>
  <c r="J24" i="23"/>
  <c r="I24" i="23"/>
  <c r="H24" i="23"/>
  <c r="L23" i="23"/>
  <c r="K23" i="23"/>
  <c r="L7" i="23"/>
  <c r="L8" i="23"/>
  <c r="L9" i="23"/>
  <c r="L10" i="23"/>
  <c r="L11" i="23"/>
  <c r="L12" i="23"/>
  <c r="L13" i="23"/>
  <c r="L14" i="23"/>
  <c r="L15" i="23"/>
  <c r="L16" i="23"/>
  <c r="L17" i="23"/>
  <c r="L6" i="23"/>
  <c r="K7" i="23"/>
  <c r="K8" i="23"/>
  <c r="K9" i="23"/>
  <c r="K10" i="23"/>
  <c r="K11" i="23"/>
  <c r="K12" i="23"/>
  <c r="K13" i="23"/>
  <c r="K14" i="23"/>
  <c r="K15" i="23"/>
  <c r="K16" i="23"/>
  <c r="K17" i="23"/>
  <c r="K6" i="23"/>
  <c r="L5" i="23"/>
  <c r="K5" i="23"/>
  <c r="J7" i="23"/>
  <c r="J8" i="23"/>
  <c r="J9" i="23"/>
  <c r="J10" i="23"/>
  <c r="J11" i="23"/>
  <c r="J12" i="23"/>
  <c r="J13" i="23"/>
  <c r="J14" i="23"/>
  <c r="J15" i="23"/>
  <c r="J16" i="23"/>
  <c r="J17" i="23"/>
  <c r="J6" i="23"/>
  <c r="H10" i="23"/>
  <c r="I10" i="23"/>
  <c r="H11" i="23"/>
  <c r="I11" i="23"/>
  <c r="H12" i="23"/>
  <c r="I12" i="23"/>
  <c r="H13" i="23"/>
  <c r="I13" i="23"/>
  <c r="H14" i="23"/>
  <c r="I14" i="23"/>
  <c r="H15" i="23"/>
  <c r="I15" i="23"/>
  <c r="H16" i="23"/>
  <c r="I16" i="23"/>
  <c r="H17" i="23"/>
  <c r="I17" i="23"/>
  <c r="H75" i="8"/>
  <c r="H74" i="8"/>
  <c r="H63" i="8"/>
  <c r="H62" i="8"/>
  <c r="H51" i="8"/>
  <c r="H50" i="8"/>
  <c r="H39" i="8"/>
  <c r="H38" i="8"/>
  <c r="H27" i="8"/>
  <c r="H26" i="8"/>
  <c r="H15" i="8"/>
  <c r="H14" i="8"/>
  <c r="H3" i="8"/>
  <c r="H2" i="8"/>
  <c r="H39" i="16"/>
  <c r="H38" i="16"/>
  <c r="H27" i="16"/>
  <c r="H26" i="16"/>
  <c r="H3" i="16"/>
  <c r="H2" i="16"/>
  <c r="H3" i="15"/>
  <c r="H2" i="15"/>
  <c r="H3" i="10"/>
  <c r="H2" i="10"/>
  <c r="H3" i="5"/>
  <c r="H2" i="5"/>
  <c r="G3" i="3"/>
  <c r="G4" i="3" s="1"/>
  <c r="G5" i="3" s="1"/>
  <c r="G6" i="3" s="1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G19" i="3" s="1"/>
  <c r="G20" i="3" s="1"/>
  <c r="G21" i="3" s="1"/>
  <c r="G22" i="3" s="1"/>
  <c r="G23" i="3" s="1"/>
  <c r="G24" i="3" s="1"/>
  <c r="G25" i="3" s="1"/>
  <c r="G26" i="3" s="1"/>
  <c r="G27" i="3" s="1"/>
  <c r="G28" i="3" s="1"/>
  <c r="G29" i="3" s="1"/>
  <c r="G30" i="3" s="1"/>
  <c r="G31" i="3" s="1"/>
  <c r="G32" i="3" s="1"/>
  <c r="G33" i="3" s="1"/>
  <c r="G34" i="3" s="1"/>
  <c r="G35" i="3" s="1"/>
  <c r="G36" i="3" s="1"/>
  <c r="G37" i="3" s="1"/>
  <c r="G38" i="3" s="1"/>
  <c r="G39" i="3" s="1"/>
  <c r="G40" i="3" s="1"/>
  <c r="G41" i="3" s="1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G53" i="3" s="1"/>
  <c r="G54" i="3" s="1"/>
  <c r="G55" i="3" s="1"/>
  <c r="G56" i="3" s="1"/>
  <c r="G57" i="3" s="1"/>
  <c r="G58" i="3" s="1"/>
  <c r="G59" i="3" s="1"/>
  <c r="G60" i="3" s="1"/>
  <c r="G61" i="3" s="1"/>
  <c r="G62" i="3" s="1"/>
  <c r="G63" i="3" s="1"/>
  <c r="G64" i="3" s="1"/>
  <c r="G65" i="3" s="1"/>
  <c r="G66" i="3" s="1"/>
  <c r="G67" i="3" s="1"/>
  <c r="G68" i="3" s="1"/>
  <c r="G69" i="3" s="1"/>
  <c r="G70" i="3" s="1"/>
  <c r="G71" i="3" s="1"/>
  <c r="G72" i="3" s="1"/>
  <c r="G73" i="3" s="1"/>
  <c r="G74" i="3" s="1"/>
  <c r="G75" i="3" s="1"/>
  <c r="G76" i="3" s="1"/>
  <c r="G77" i="3" s="1"/>
  <c r="G78" i="3" s="1"/>
  <c r="G79" i="3" s="1"/>
  <c r="G80" i="3" s="1"/>
  <c r="G81" i="3" s="1"/>
  <c r="G82" i="3" s="1"/>
  <c r="G83" i="3" s="1"/>
  <c r="G84" i="3" s="1"/>
  <c r="G85" i="3" s="1"/>
  <c r="G86" i="3" s="1"/>
  <c r="G87" i="3" s="1"/>
  <c r="G88" i="3" s="1"/>
  <c r="G89" i="3" s="1"/>
  <c r="G90" i="3" s="1"/>
  <c r="G91" i="3" s="1"/>
  <c r="G92" i="3" s="1"/>
  <c r="G93" i="3" s="1"/>
  <c r="G94" i="3" s="1"/>
  <c r="G95" i="3" s="1"/>
  <c r="G96" i="3" s="1"/>
  <c r="G97" i="3" s="1"/>
  <c r="G134" i="24"/>
  <c r="F134" i="24"/>
  <c r="E134" i="24"/>
  <c r="G133" i="24"/>
  <c r="F133" i="24"/>
  <c r="E133" i="24"/>
  <c r="G132" i="24"/>
  <c r="F132" i="24"/>
  <c r="E132" i="24"/>
  <c r="G131" i="24"/>
  <c r="F131" i="24"/>
  <c r="E131" i="24"/>
  <c r="G130" i="24"/>
  <c r="F130" i="24"/>
  <c r="E130" i="24"/>
  <c r="G129" i="24"/>
  <c r="F129" i="24"/>
  <c r="E129" i="24"/>
  <c r="G128" i="24"/>
  <c r="F128" i="24"/>
  <c r="E128" i="24"/>
  <c r="G127" i="24"/>
  <c r="F127" i="24"/>
  <c r="E127" i="24"/>
  <c r="G126" i="24"/>
  <c r="F126" i="24"/>
  <c r="E126" i="24"/>
  <c r="G125" i="24"/>
  <c r="F125" i="24"/>
  <c r="E125" i="24"/>
  <c r="G124" i="24"/>
  <c r="F124" i="24"/>
  <c r="E124" i="24"/>
  <c r="G123" i="24"/>
  <c r="F123" i="24"/>
  <c r="E123" i="24"/>
  <c r="G117" i="24"/>
  <c r="F117" i="24"/>
  <c r="E117" i="24"/>
  <c r="G116" i="24"/>
  <c r="F116" i="24"/>
  <c r="E116" i="24"/>
  <c r="G115" i="24"/>
  <c r="F115" i="24"/>
  <c r="E115" i="24"/>
  <c r="G114" i="24"/>
  <c r="F114" i="24"/>
  <c r="E114" i="24"/>
  <c r="G113" i="24"/>
  <c r="F113" i="24"/>
  <c r="E113" i="24"/>
  <c r="G112" i="24"/>
  <c r="F112" i="24"/>
  <c r="E112" i="24"/>
  <c r="G111" i="24"/>
  <c r="F111" i="24"/>
  <c r="E111" i="24"/>
  <c r="G110" i="24"/>
  <c r="F110" i="24"/>
  <c r="E110" i="24"/>
  <c r="G109" i="24"/>
  <c r="F109" i="24"/>
  <c r="E109" i="24"/>
  <c r="G108" i="24"/>
  <c r="F108" i="24"/>
  <c r="E108" i="24"/>
  <c r="G107" i="24"/>
  <c r="F107" i="24"/>
  <c r="E107" i="24"/>
  <c r="G106" i="24"/>
  <c r="F106" i="24"/>
  <c r="E106" i="24"/>
  <c r="G100" i="24"/>
  <c r="F100" i="24"/>
  <c r="E100" i="24"/>
  <c r="G99" i="24"/>
  <c r="F99" i="24"/>
  <c r="E99" i="24"/>
  <c r="G98" i="24"/>
  <c r="F98" i="24"/>
  <c r="E98" i="24"/>
  <c r="G97" i="24"/>
  <c r="F97" i="24"/>
  <c r="E97" i="24"/>
  <c r="G96" i="24"/>
  <c r="F96" i="24"/>
  <c r="E96" i="24"/>
  <c r="G95" i="24"/>
  <c r="F95" i="24"/>
  <c r="E95" i="24"/>
  <c r="G94" i="24"/>
  <c r="F94" i="24"/>
  <c r="E94" i="24"/>
  <c r="G93" i="24"/>
  <c r="F93" i="24"/>
  <c r="E93" i="24"/>
  <c r="G92" i="24"/>
  <c r="F92" i="24"/>
  <c r="E92" i="24"/>
  <c r="G91" i="24"/>
  <c r="F91" i="24"/>
  <c r="E91" i="24"/>
  <c r="G90" i="24"/>
  <c r="F90" i="24"/>
  <c r="E90" i="24"/>
  <c r="G89" i="24"/>
  <c r="F89" i="24"/>
  <c r="E89" i="24"/>
  <c r="G83" i="24"/>
  <c r="F83" i="24"/>
  <c r="E83" i="24"/>
  <c r="G82" i="24"/>
  <c r="F82" i="24"/>
  <c r="E82" i="24"/>
  <c r="G81" i="24"/>
  <c r="F81" i="24"/>
  <c r="E81" i="24"/>
  <c r="G80" i="24"/>
  <c r="F80" i="24"/>
  <c r="E80" i="24"/>
  <c r="G79" i="24"/>
  <c r="F79" i="24"/>
  <c r="E79" i="24"/>
  <c r="G78" i="24"/>
  <c r="F78" i="24"/>
  <c r="E78" i="24"/>
  <c r="G77" i="24"/>
  <c r="F77" i="24"/>
  <c r="E77" i="24"/>
  <c r="G76" i="24"/>
  <c r="F76" i="24"/>
  <c r="E76" i="24"/>
  <c r="G75" i="24"/>
  <c r="F75" i="24"/>
  <c r="E75" i="24"/>
  <c r="G74" i="24"/>
  <c r="F74" i="24"/>
  <c r="E74" i="24"/>
  <c r="G73" i="24"/>
  <c r="F73" i="24"/>
  <c r="E73" i="24"/>
  <c r="G72" i="24"/>
  <c r="F72" i="24"/>
  <c r="E72" i="24"/>
  <c r="G66" i="24"/>
  <c r="F66" i="24"/>
  <c r="E66" i="24"/>
  <c r="G65" i="24"/>
  <c r="F65" i="24"/>
  <c r="E65" i="24"/>
  <c r="G64" i="24"/>
  <c r="F64" i="24"/>
  <c r="E64" i="24"/>
  <c r="G63" i="24"/>
  <c r="F63" i="24"/>
  <c r="E63" i="24"/>
  <c r="G62" i="24"/>
  <c r="F62" i="24"/>
  <c r="E62" i="24"/>
  <c r="G61" i="24"/>
  <c r="F61" i="24"/>
  <c r="E61" i="24"/>
  <c r="G60" i="24"/>
  <c r="F60" i="24"/>
  <c r="E60" i="24"/>
  <c r="G59" i="24"/>
  <c r="F59" i="24"/>
  <c r="E59" i="24"/>
  <c r="G58" i="24"/>
  <c r="F58" i="24"/>
  <c r="E58" i="24"/>
  <c r="G57" i="24"/>
  <c r="F57" i="24"/>
  <c r="E57" i="24"/>
  <c r="G56" i="24"/>
  <c r="F56" i="24"/>
  <c r="E56" i="24"/>
  <c r="G55" i="24"/>
  <c r="F55" i="24"/>
  <c r="E55" i="24"/>
  <c r="G49" i="24"/>
  <c r="F49" i="24"/>
  <c r="E49" i="24"/>
  <c r="G48" i="24"/>
  <c r="F48" i="24"/>
  <c r="E48" i="24"/>
  <c r="G47" i="24"/>
  <c r="F47" i="24"/>
  <c r="E47" i="24"/>
  <c r="G46" i="24"/>
  <c r="F46" i="24"/>
  <c r="E46" i="24"/>
  <c r="G45" i="24"/>
  <c r="F45" i="24"/>
  <c r="E45" i="24"/>
  <c r="G44" i="24"/>
  <c r="F44" i="24"/>
  <c r="E44" i="24"/>
  <c r="G43" i="24"/>
  <c r="F43" i="24"/>
  <c r="E43" i="24"/>
  <c r="G42" i="24"/>
  <c r="F42" i="24"/>
  <c r="E42" i="24"/>
  <c r="G41" i="24"/>
  <c r="F41" i="24"/>
  <c r="E41" i="24"/>
  <c r="G40" i="24"/>
  <c r="F40" i="24"/>
  <c r="E40" i="24"/>
  <c r="G39" i="24"/>
  <c r="F39" i="24"/>
  <c r="E39" i="24"/>
  <c r="G38" i="24"/>
  <c r="F38" i="24"/>
  <c r="E38" i="24"/>
  <c r="G32" i="24"/>
  <c r="F32" i="24"/>
  <c r="E32" i="24"/>
  <c r="G31" i="24"/>
  <c r="F31" i="24"/>
  <c r="E31" i="24"/>
  <c r="G30" i="24"/>
  <c r="F30" i="24"/>
  <c r="E30" i="24"/>
  <c r="G29" i="24"/>
  <c r="F29" i="24"/>
  <c r="E29" i="24"/>
  <c r="G28" i="24"/>
  <c r="F28" i="24"/>
  <c r="E28" i="24"/>
  <c r="G27" i="24"/>
  <c r="F27" i="24"/>
  <c r="E27" i="24"/>
  <c r="G26" i="24"/>
  <c r="F26" i="24"/>
  <c r="E26" i="24"/>
  <c r="G25" i="24"/>
  <c r="F25" i="24"/>
  <c r="E25" i="24"/>
  <c r="G24" i="24"/>
  <c r="F24" i="24"/>
  <c r="E24" i="24"/>
  <c r="G23" i="24"/>
  <c r="F23" i="24"/>
  <c r="E23" i="24"/>
  <c r="G22" i="24"/>
  <c r="F22" i="24"/>
  <c r="E22" i="24"/>
  <c r="G21" i="24"/>
  <c r="F21" i="24"/>
  <c r="E21" i="24"/>
  <c r="F5" i="24"/>
  <c r="G5" i="24"/>
  <c r="F6" i="24"/>
  <c r="G6" i="24"/>
  <c r="F7" i="24"/>
  <c r="G7" i="24"/>
  <c r="F8" i="24"/>
  <c r="G8" i="24"/>
  <c r="F9" i="24"/>
  <c r="G9" i="24"/>
  <c r="F10" i="24"/>
  <c r="G10" i="24"/>
  <c r="F11" i="24"/>
  <c r="G11" i="24"/>
  <c r="F12" i="24"/>
  <c r="G12" i="24"/>
  <c r="F13" i="24"/>
  <c r="G13" i="24"/>
  <c r="F14" i="24"/>
  <c r="G14" i="24"/>
  <c r="F15" i="24"/>
  <c r="G15" i="24"/>
  <c r="G4" i="24"/>
  <c r="F4" i="24"/>
  <c r="E5" i="24"/>
  <c r="E6" i="24"/>
  <c r="E7" i="24"/>
  <c r="E8" i="24"/>
  <c r="E9" i="24"/>
  <c r="E10" i="24"/>
  <c r="E11" i="24"/>
  <c r="E12" i="24"/>
  <c r="E13" i="24"/>
  <c r="E14" i="24"/>
  <c r="E15" i="24"/>
  <c r="E4" i="24"/>
  <c r="I6" i="23"/>
  <c r="I7" i="23"/>
  <c r="I8" i="23"/>
  <c r="I9" i="23"/>
  <c r="H6" i="23"/>
  <c r="H7" i="23"/>
  <c r="H8" i="23"/>
  <c r="H9" i="23"/>
  <c r="O6" i="28" l="1"/>
  <c r="P6" i="28"/>
  <c r="F38" i="28"/>
  <c r="L7" i="28"/>
  <c r="I26" i="28"/>
  <c r="I51" i="28"/>
  <c r="H62" i="28"/>
  <c r="K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2" i="3"/>
  <c r="L83" i="3"/>
  <c r="L84" i="3"/>
  <c r="L85" i="3"/>
  <c r="L86" i="3"/>
  <c r="L87" i="3"/>
  <c r="L88" i="3"/>
  <c r="L89" i="3"/>
  <c r="L82" i="3"/>
  <c r="L75" i="3"/>
  <c r="L76" i="3"/>
  <c r="L77" i="3"/>
  <c r="L78" i="3"/>
  <c r="L79" i="3"/>
  <c r="L80" i="3"/>
  <c r="L81" i="3"/>
  <c r="L74" i="3"/>
  <c r="L19" i="3"/>
  <c r="L20" i="3"/>
  <c r="L21" i="3"/>
  <c r="L22" i="3"/>
  <c r="L23" i="3"/>
  <c r="L24" i="3"/>
  <c r="L25" i="3"/>
  <c r="L18" i="3"/>
  <c r="L17" i="3"/>
  <c r="L11" i="3"/>
  <c r="L12" i="3"/>
  <c r="L13" i="3"/>
  <c r="L14" i="3"/>
  <c r="L15" i="3"/>
  <c r="L16" i="3"/>
  <c r="L10" i="3"/>
  <c r="O7" i="28" l="1"/>
  <c r="P7" i="28"/>
  <c r="L8" i="28"/>
  <c r="L11" i="28"/>
  <c r="I38" i="28"/>
  <c r="F50" i="28"/>
  <c r="H74" i="28"/>
  <c r="I63" i="28"/>
  <c r="L26" i="20"/>
  <c r="L25" i="20"/>
  <c r="L24" i="20"/>
  <c r="L23" i="20"/>
  <c r="L22" i="20"/>
  <c r="W21" i="20"/>
  <c r="L21" i="20"/>
  <c r="W20" i="20"/>
  <c r="L20" i="20"/>
  <c r="L19" i="20"/>
  <c r="AP18" i="20"/>
  <c r="AO18" i="20"/>
  <c r="S17" i="20"/>
  <c r="M20" i="20" s="1"/>
  <c r="Q17" i="20"/>
  <c r="P17" i="20"/>
  <c r="O17" i="20"/>
  <c r="N17" i="20"/>
  <c r="L17" i="20"/>
  <c r="J17" i="20"/>
  <c r="D20" i="20" s="1"/>
  <c r="H17" i="20"/>
  <c r="G17" i="20"/>
  <c r="F17" i="20"/>
  <c r="E17" i="20"/>
  <c r="AR16" i="20"/>
  <c r="AN16" i="20"/>
  <c r="T16" i="20"/>
  <c r="S16" i="20"/>
  <c r="AP16" i="20" s="1"/>
  <c r="R16" i="20"/>
  <c r="M16" i="20"/>
  <c r="L16" i="20"/>
  <c r="K16" i="20"/>
  <c r="J16" i="20"/>
  <c r="AO16" i="20" s="1"/>
  <c r="I16" i="20"/>
  <c r="AR15" i="20"/>
  <c r="AN15" i="20"/>
  <c r="T15" i="20"/>
  <c r="S15" i="20"/>
  <c r="AP15" i="20" s="1"/>
  <c r="R15" i="20"/>
  <c r="M15" i="20"/>
  <c r="L15" i="20"/>
  <c r="K15" i="20"/>
  <c r="J15" i="20"/>
  <c r="AO15" i="20" s="1"/>
  <c r="AQ15" i="20" s="1"/>
  <c r="I15" i="20"/>
  <c r="AR14" i="20"/>
  <c r="AN14" i="20"/>
  <c r="T14" i="20"/>
  <c r="S14" i="20"/>
  <c r="AP14" i="20" s="1"/>
  <c r="R14" i="20"/>
  <c r="M14" i="20"/>
  <c r="L14" i="20"/>
  <c r="K14" i="20"/>
  <c r="J14" i="20"/>
  <c r="AO14" i="20" s="1"/>
  <c r="I14" i="20"/>
  <c r="AR13" i="20"/>
  <c r="AN13" i="20"/>
  <c r="T13" i="20"/>
  <c r="S13" i="20"/>
  <c r="AP13" i="20" s="1"/>
  <c r="R13" i="20"/>
  <c r="M13" i="20"/>
  <c r="L13" i="20"/>
  <c r="K13" i="20"/>
  <c r="J13" i="20"/>
  <c r="AO13" i="20" s="1"/>
  <c r="AQ13" i="20" s="1"/>
  <c r="I13" i="20"/>
  <c r="AR12" i="20"/>
  <c r="AN12" i="20"/>
  <c r="W12" i="20"/>
  <c r="T12" i="20"/>
  <c r="S12" i="20"/>
  <c r="AP12" i="20" s="1"/>
  <c r="R12" i="20"/>
  <c r="M12" i="20"/>
  <c r="L12" i="20"/>
  <c r="K12" i="20"/>
  <c r="J12" i="20"/>
  <c r="AO12" i="20" s="1"/>
  <c r="I12" i="20"/>
  <c r="AR11" i="20"/>
  <c r="AN11" i="20"/>
  <c r="W11" i="20"/>
  <c r="T11" i="20"/>
  <c r="S11" i="20"/>
  <c r="AP11" i="20" s="1"/>
  <c r="R11" i="20"/>
  <c r="M11" i="20"/>
  <c r="L11" i="20"/>
  <c r="K11" i="20"/>
  <c r="J11" i="20"/>
  <c r="AO11" i="20" s="1"/>
  <c r="AQ11" i="20" s="1"/>
  <c r="I11" i="20"/>
  <c r="AR10" i="20"/>
  <c r="AN10" i="20"/>
  <c r="T10" i="20"/>
  <c r="S10" i="20"/>
  <c r="AP10" i="20" s="1"/>
  <c r="R10" i="20"/>
  <c r="M10" i="20"/>
  <c r="L10" i="20"/>
  <c r="K10" i="20"/>
  <c r="J10" i="20"/>
  <c r="AO10" i="20" s="1"/>
  <c r="I10" i="20"/>
  <c r="AR9" i="20"/>
  <c r="AN9" i="20"/>
  <c r="W9" i="20"/>
  <c r="T9" i="20"/>
  <c r="S9" i="20"/>
  <c r="AP9" i="20" s="1"/>
  <c r="R9" i="20"/>
  <c r="M9" i="20"/>
  <c r="L9" i="20"/>
  <c r="K9" i="20"/>
  <c r="J9" i="20"/>
  <c r="AO9" i="20" s="1"/>
  <c r="I9" i="20"/>
  <c r="AR8" i="20"/>
  <c r="AN8" i="20"/>
  <c r="T8" i="20"/>
  <c r="S8" i="20"/>
  <c r="AP8" i="20" s="1"/>
  <c r="R8" i="20"/>
  <c r="M8" i="20"/>
  <c r="L8" i="20"/>
  <c r="K8" i="20"/>
  <c r="J8" i="20"/>
  <c r="AO8" i="20" s="1"/>
  <c r="AQ8" i="20" s="1"/>
  <c r="I8" i="20"/>
  <c r="AR7" i="20"/>
  <c r="AN7" i="20"/>
  <c r="T7" i="20"/>
  <c r="S7" i="20"/>
  <c r="AP7" i="20" s="1"/>
  <c r="R7" i="20"/>
  <c r="M7" i="20"/>
  <c r="L7" i="20"/>
  <c r="K7" i="20"/>
  <c r="J7" i="20"/>
  <c r="AO7" i="20" s="1"/>
  <c r="AQ7" i="20" s="1"/>
  <c r="I7" i="20"/>
  <c r="AR6" i="20"/>
  <c r="AN6" i="20"/>
  <c r="X6" i="20"/>
  <c r="W6" i="20"/>
  <c r="W10" i="20" s="1"/>
  <c r="T6" i="20"/>
  <c r="S6" i="20"/>
  <c r="AP6" i="20" s="1"/>
  <c r="R6" i="20"/>
  <c r="M6" i="20"/>
  <c r="L6" i="20"/>
  <c r="K6" i="20"/>
  <c r="J6" i="20"/>
  <c r="AO6" i="20" s="1"/>
  <c r="AQ6" i="20" s="1"/>
  <c r="I6" i="20"/>
  <c r="AR5" i="20"/>
  <c r="AN5" i="20"/>
  <c r="X5" i="20"/>
  <c r="X16" i="20" s="1"/>
  <c r="W5" i="20"/>
  <c r="W16" i="20" s="1"/>
  <c r="W19" i="20" s="1"/>
  <c r="T5" i="20"/>
  <c r="S5" i="20"/>
  <c r="AP5" i="20" s="1"/>
  <c r="R5" i="20"/>
  <c r="M5" i="20"/>
  <c r="L5" i="20"/>
  <c r="K5" i="20"/>
  <c r="J5" i="20"/>
  <c r="AO5" i="20" s="1"/>
  <c r="I5" i="20"/>
  <c r="T4" i="20"/>
  <c r="S4" i="20"/>
  <c r="R4" i="20"/>
  <c r="Q4" i="20"/>
  <c r="P4" i="20"/>
  <c r="O4" i="20"/>
  <c r="N4" i="20"/>
  <c r="M4" i="20"/>
  <c r="L4" i="20"/>
  <c r="B3" i="20"/>
  <c r="L26" i="19"/>
  <c r="L25" i="19"/>
  <c r="L24" i="19"/>
  <c r="L23" i="19"/>
  <c r="L22" i="19"/>
  <c r="W21" i="19"/>
  <c r="L21" i="19"/>
  <c r="W20" i="19"/>
  <c r="L20" i="19"/>
  <c r="L19" i="19"/>
  <c r="AP18" i="19"/>
  <c r="AO18" i="19"/>
  <c r="S17" i="19"/>
  <c r="M20" i="19" s="1"/>
  <c r="Q17" i="19"/>
  <c r="P17" i="19"/>
  <c r="O17" i="19"/>
  <c r="N17" i="19"/>
  <c r="L17" i="19"/>
  <c r="J17" i="19"/>
  <c r="D20" i="19" s="1"/>
  <c r="H17" i="19"/>
  <c r="G17" i="19"/>
  <c r="F17" i="19"/>
  <c r="E17" i="19"/>
  <c r="I17" i="19" s="1"/>
  <c r="D19" i="19" s="1"/>
  <c r="AR16" i="19"/>
  <c r="AN16" i="19"/>
  <c r="X16" i="19"/>
  <c r="X19" i="19" s="1"/>
  <c r="T16" i="19"/>
  <c r="S16" i="19"/>
  <c r="AP16" i="19" s="1"/>
  <c r="R16" i="19"/>
  <c r="M16" i="19"/>
  <c r="L16" i="19"/>
  <c r="K16" i="19"/>
  <c r="J16" i="19"/>
  <c r="AO16" i="19" s="1"/>
  <c r="AQ16" i="19" s="1"/>
  <c r="I16" i="19"/>
  <c r="AR15" i="19"/>
  <c r="AN15" i="19"/>
  <c r="T15" i="19"/>
  <c r="S15" i="19"/>
  <c r="AP15" i="19" s="1"/>
  <c r="R15" i="19"/>
  <c r="M15" i="19"/>
  <c r="L15" i="19"/>
  <c r="K15" i="19"/>
  <c r="J15" i="19"/>
  <c r="AO15" i="19" s="1"/>
  <c r="AQ15" i="19" s="1"/>
  <c r="I15" i="19"/>
  <c r="AR14" i="19"/>
  <c r="AN14" i="19"/>
  <c r="T14" i="19"/>
  <c r="S14" i="19"/>
  <c r="AP14" i="19" s="1"/>
  <c r="R14" i="19"/>
  <c r="M14" i="19"/>
  <c r="L14" i="19"/>
  <c r="K14" i="19"/>
  <c r="J14" i="19"/>
  <c r="AO14" i="19" s="1"/>
  <c r="AQ14" i="19" s="1"/>
  <c r="I14" i="19"/>
  <c r="AR13" i="19"/>
  <c r="AN13" i="19"/>
  <c r="T13" i="19"/>
  <c r="S13" i="19"/>
  <c r="AP13" i="19" s="1"/>
  <c r="R13" i="19"/>
  <c r="M13" i="19"/>
  <c r="L13" i="19"/>
  <c r="K13" i="19"/>
  <c r="J13" i="19"/>
  <c r="AO13" i="19" s="1"/>
  <c r="I13" i="19"/>
  <c r="AR12" i="19"/>
  <c r="AN12" i="19"/>
  <c r="W12" i="19"/>
  <c r="T12" i="19"/>
  <c r="S12" i="19"/>
  <c r="AP12" i="19" s="1"/>
  <c r="R12" i="19"/>
  <c r="M12" i="19"/>
  <c r="L12" i="19"/>
  <c r="K12" i="19"/>
  <c r="J12" i="19"/>
  <c r="AO12" i="19" s="1"/>
  <c r="I12" i="19"/>
  <c r="AR11" i="19"/>
  <c r="AN11" i="19"/>
  <c r="W11" i="19"/>
  <c r="T11" i="19"/>
  <c r="S11" i="19"/>
  <c r="AP11" i="19" s="1"/>
  <c r="R11" i="19"/>
  <c r="M11" i="19"/>
  <c r="L11" i="19"/>
  <c r="K11" i="19"/>
  <c r="J11" i="19"/>
  <c r="AO11" i="19" s="1"/>
  <c r="AQ11" i="19" s="1"/>
  <c r="I11" i="19"/>
  <c r="AR10" i="19"/>
  <c r="AN10" i="19"/>
  <c r="T10" i="19"/>
  <c r="S10" i="19"/>
  <c r="AP10" i="19" s="1"/>
  <c r="R10" i="19"/>
  <c r="M10" i="19"/>
  <c r="L10" i="19"/>
  <c r="K10" i="19"/>
  <c r="J10" i="19"/>
  <c r="AO10" i="19" s="1"/>
  <c r="I10" i="19"/>
  <c r="AR9" i="19"/>
  <c r="AN9" i="19"/>
  <c r="T9" i="19"/>
  <c r="S9" i="19"/>
  <c r="AP9" i="19" s="1"/>
  <c r="R9" i="19"/>
  <c r="M9" i="19"/>
  <c r="L9" i="19"/>
  <c r="K9" i="19"/>
  <c r="J9" i="19"/>
  <c r="AO9" i="19" s="1"/>
  <c r="I9" i="19"/>
  <c r="AR8" i="19"/>
  <c r="AN8" i="19"/>
  <c r="T8" i="19"/>
  <c r="S8" i="19"/>
  <c r="AP8" i="19" s="1"/>
  <c r="R8" i="19"/>
  <c r="M8" i="19"/>
  <c r="L8" i="19"/>
  <c r="K8" i="19"/>
  <c r="J8" i="19"/>
  <c r="AO8" i="19" s="1"/>
  <c r="AQ8" i="19" s="1"/>
  <c r="I8" i="19"/>
  <c r="AR7" i="19"/>
  <c r="AN7" i="19"/>
  <c r="T7" i="19"/>
  <c r="S7" i="19"/>
  <c r="AP7" i="19" s="1"/>
  <c r="R7" i="19"/>
  <c r="M7" i="19"/>
  <c r="L7" i="19"/>
  <c r="K7" i="19"/>
  <c r="J7" i="19"/>
  <c r="AO7" i="19" s="1"/>
  <c r="I7" i="19"/>
  <c r="AR6" i="19"/>
  <c r="AN6" i="19"/>
  <c r="X6" i="19"/>
  <c r="W6" i="19"/>
  <c r="W10" i="19" s="1"/>
  <c r="T6" i="19"/>
  <c r="S6" i="19"/>
  <c r="AP6" i="19" s="1"/>
  <c r="R6" i="19"/>
  <c r="M6" i="19"/>
  <c r="L6" i="19"/>
  <c r="K6" i="19"/>
  <c r="J6" i="19"/>
  <c r="AO6" i="19" s="1"/>
  <c r="I6" i="19"/>
  <c r="AR5" i="19"/>
  <c r="AN5" i="19"/>
  <c r="X5" i="19"/>
  <c r="W5" i="19"/>
  <c r="W16" i="19" s="1"/>
  <c r="W19" i="19" s="1"/>
  <c r="T5" i="19"/>
  <c r="S5" i="19"/>
  <c r="AP5" i="19" s="1"/>
  <c r="R5" i="19"/>
  <c r="M5" i="19"/>
  <c r="L5" i="19"/>
  <c r="K5" i="19"/>
  <c r="J5" i="19"/>
  <c r="AO5" i="19" s="1"/>
  <c r="I5" i="19"/>
  <c r="T4" i="19"/>
  <c r="S4" i="19"/>
  <c r="R4" i="19"/>
  <c r="Q4" i="19"/>
  <c r="P4" i="19"/>
  <c r="O4" i="19"/>
  <c r="N4" i="19"/>
  <c r="M4" i="19"/>
  <c r="L4" i="19"/>
  <c r="B3" i="19"/>
  <c r="L26" i="18"/>
  <c r="L25" i="18"/>
  <c r="L24" i="18"/>
  <c r="L23" i="18"/>
  <c r="L22" i="18"/>
  <c r="W21" i="18"/>
  <c r="L21" i="18"/>
  <c r="W20" i="18"/>
  <c r="L20" i="18"/>
  <c r="L19" i="18"/>
  <c r="AP18" i="18"/>
  <c r="AO18" i="18"/>
  <c r="S17" i="18"/>
  <c r="M20" i="18" s="1"/>
  <c r="Q17" i="18"/>
  <c r="P17" i="18"/>
  <c r="O17" i="18"/>
  <c r="N17" i="18"/>
  <c r="L17" i="18"/>
  <c r="J17" i="18"/>
  <c r="D20" i="18" s="1"/>
  <c r="H17" i="18"/>
  <c r="G17" i="18"/>
  <c r="F17" i="18"/>
  <c r="E17" i="18"/>
  <c r="AR16" i="18"/>
  <c r="AN16" i="18"/>
  <c r="T16" i="18"/>
  <c r="S16" i="18"/>
  <c r="AP16" i="18" s="1"/>
  <c r="R16" i="18"/>
  <c r="M16" i="18"/>
  <c r="L16" i="18"/>
  <c r="K16" i="18"/>
  <c r="J16" i="18"/>
  <c r="AO16" i="18" s="1"/>
  <c r="I16" i="18"/>
  <c r="AR15" i="18"/>
  <c r="AN15" i="18"/>
  <c r="T15" i="18"/>
  <c r="S15" i="18"/>
  <c r="AP15" i="18" s="1"/>
  <c r="R15" i="18"/>
  <c r="M15" i="18"/>
  <c r="L15" i="18"/>
  <c r="K15" i="18"/>
  <c r="J15" i="18"/>
  <c r="AO15" i="18" s="1"/>
  <c r="I15" i="18"/>
  <c r="AR14" i="18"/>
  <c r="AN14" i="18"/>
  <c r="T14" i="18"/>
  <c r="S14" i="18"/>
  <c r="AP14" i="18" s="1"/>
  <c r="R14" i="18"/>
  <c r="M14" i="18"/>
  <c r="L14" i="18"/>
  <c r="K14" i="18"/>
  <c r="J14" i="18"/>
  <c r="AO14" i="18" s="1"/>
  <c r="I14" i="18"/>
  <c r="AR13" i="18"/>
  <c r="AN13" i="18"/>
  <c r="T13" i="18"/>
  <c r="S13" i="18"/>
  <c r="AP13" i="18" s="1"/>
  <c r="R13" i="18"/>
  <c r="M13" i="18"/>
  <c r="L13" i="18"/>
  <c r="K13" i="18"/>
  <c r="J13" i="18"/>
  <c r="AO13" i="18" s="1"/>
  <c r="I13" i="18"/>
  <c r="AR12" i="18"/>
  <c r="AN12" i="18"/>
  <c r="W12" i="18"/>
  <c r="T12" i="18"/>
  <c r="S12" i="18"/>
  <c r="AP12" i="18" s="1"/>
  <c r="R12" i="18"/>
  <c r="M12" i="18"/>
  <c r="L12" i="18"/>
  <c r="K12" i="18"/>
  <c r="J12" i="18"/>
  <c r="AO12" i="18" s="1"/>
  <c r="I12" i="18"/>
  <c r="AR11" i="18"/>
  <c r="AN11" i="18"/>
  <c r="W11" i="18"/>
  <c r="T11" i="18"/>
  <c r="S11" i="18"/>
  <c r="AP11" i="18" s="1"/>
  <c r="R11" i="18"/>
  <c r="M11" i="18"/>
  <c r="L11" i="18"/>
  <c r="K11" i="18"/>
  <c r="J11" i="18"/>
  <c r="AO11" i="18" s="1"/>
  <c r="I11" i="18"/>
  <c r="AR10" i="18"/>
  <c r="AO10" i="18"/>
  <c r="AN10" i="18"/>
  <c r="T10" i="18"/>
  <c r="S10" i="18"/>
  <c r="AP10" i="18" s="1"/>
  <c r="R10" i="18"/>
  <c r="M10" i="18"/>
  <c r="L10" i="18"/>
  <c r="K10" i="18"/>
  <c r="J10" i="18"/>
  <c r="I10" i="18"/>
  <c r="AR9" i="18"/>
  <c r="AO9" i="18"/>
  <c r="AN9" i="18"/>
  <c r="T9" i="18"/>
  <c r="S9" i="18"/>
  <c r="AP9" i="18" s="1"/>
  <c r="R9" i="18"/>
  <c r="M9" i="18"/>
  <c r="L9" i="18"/>
  <c r="K9" i="18"/>
  <c r="J9" i="18"/>
  <c r="I9" i="18"/>
  <c r="AR8" i="18"/>
  <c r="AN8" i="18"/>
  <c r="T8" i="18"/>
  <c r="S8" i="18"/>
  <c r="AP8" i="18" s="1"/>
  <c r="R8" i="18"/>
  <c r="M8" i="18"/>
  <c r="L8" i="18"/>
  <c r="K8" i="18"/>
  <c r="J8" i="18"/>
  <c r="AO8" i="18" s="1"/>
  <c r="I8" i="18"/>
  <c r="AR7" i="18"/>
  <c r="AN7" i="18"/>
  <c r="T7" i="18"/>
  <c r="S7" i="18"/>
  <c r="AP7" i="18" s="1"/>
  <c r="R7" i="18"/>
  <c r="M7" i="18"/>
  <c r="L7" i="18"/>
  <c r="K7" i="18"/>
  <c r="J7" i="18"/>
  <c r="AO7" i="18" s="1"/>
  <c r="I7" i="18"/>
  <c r="AR6" i="18"/>
  <c r="AN6" i="18"/>
  <c r="X6" i="18"/>
  <c r="W6" i="18"/>
  <c r="W10" i="18" s="1"/>
  <c r="T6" i="18"/>
  <c r="S6" i="18"/>
  <c r="AP6" i="18" s="1"/>
  <c r="R6" i="18"/>
  <c r="M6" i="18"/>
  <c r="L6" i="18"/>
  <c r="K6" i="18"/>
  <c r="J6" i="18"/>
  <c r="AO6" i="18" s="1"/>
  <c r="I6" i="18"/>
  <c r="AR5" i="18"/>
  <c r="AN5" i="18"/>
  <c r="X5" i="18"/>
  <c r="X16" i="18" s="1"/>
  <c r="X19" i="18" s="1"/>
  <c r="W5" i="18"/>
  <c r="W16" i="18" s="1"/>
  <c r="W19" i="18" s="1"/>
  <c r="T5" i="18"/>
  <c r="S5" i="18"/>
  <c r="AP5" i="18" s="1"/>
  <c r="R5" i="18"/>
  <c r="M5" i="18"/>
  <c r="L5" i="18"/>
  <c r="K5" i="18"/>
  <c r="J5" i="18"/>
  <c r="AO5" i="18" s="1"/>
  <c r="I5" i="18"/>
  <c r="T4" i="18"/>
  <c r="S4" i="18"/>
  <c r="R4" i="18"/>
  <c r="Q4" i="18"/>
  <c r="P4" i="18"/>
  <c r="O4" i="18"/>
  <c r="N4" i="18"/>
  <c r="M4" i="18"/>
  <c r="L4" i="18"/>
  <c r="B3" i="18"/>
  <c r="I195" i="17"/>
  <c r="I196" i="17" s="1"/>
  <c r="I197" i="17" s="1"/>
  <c r="I100" i="17"/>
  <c r="I99" i="17"/>
  <c r="H4" i="17"/>
  <c r="H5" i="17" s="1"/>
  <c r="H6" i="17" s="1"/>
  <c r="H7" i="17" s="1"/>
  <c r="H8" i="17" s="1"/>
  <c r="H9" i="17" s="1"/>
  <c r="H10" i="17" s="1"/>
  <c r="H11" i="17" s="1"/>
  <c r="H12" i="17" s="1"/>
  <c r="H13" i="17" s="1"/>
  <c r="H14" i="17" s="1"/>
  <c r="H15" i="17" s="1"/>
  <c r="H16" i="17" s="1"/>
  <c r="H17" i="17" s="1"/>
  <c r="H18" i="17" s="1"/>
  <c r="H19" i="17" s="1"/>
  <c r="H20" i="17" s="1"/>
  <c r="H21" i="17" s="1"/>
  <c r="H22" i="17" s="1"/>
  <c r="H23" i="17" s="1"/>
  <c r="H24" i="17" s="1"/>
  <c r="H25" i="17" s="1"/>
  <c r="H26" i="17" s="1"/>
  <c r="H27" i="17" s="1"/>
  <c r="H28" i="17" s="1"/>
  <c r="H29" i="17" s="1"/>
  <c r="H30" i="17" s="1"/>
  <c r="H31" i="17" s="1"/>
  <c r="H32" i="17" s="1"/>
  <c r="H33" i="17" s="1"/>
  <c r="H34" i="17" s="1"/>
  <c r="H35" i="17" s="1"/>
  <c r="H36" i="17" s="1"/>
  <c r="H37" i="17" s="1"/>
  <c r="H38" i="17" s="1"/>
  <c r="H39" i="17" s="1"/>
  <c r="H40" i="17" s="1"/>
  <c r="H41" i="17" s="1"/>
  <c r="H42" i="17" s="1"/>
  <c r="H43" i="17" s="1"/>
  <c r="H44" i="17" s="1"/>
  <c r="H45" i="17" s="1"/>
  <c r="H46" i="17" s="1"/>
  <c r="H47" i="17" s="1"/>
  <c r="H48" i="17" s="1"/>
  <c r="H49" i="17" s="1"/>
  <c r="H50" i="17" s="1"/>
  <c r="H51" i="17" s="1"/>
  <c r="H52" i="17" s="1"/>
  <c r="H53" i="17" s="1"/>
  <c r="H54" i="17" s="1"/>
  <c r="H55" i="17" s="1"/>
  <c r="H56" i="17" s="1"/>
  <c r="H57" i="17" s="1"/>
  <c r="H58" i="17" s="1"/>
  <c r="H59" i="17" s="1"/>
  <c r="H60" i="17" s="1"/>
  <c r="H61" i="17" s="1"/>
  <c r="H62" i="17" s="1"/>
  <c r="H63" i="17" s="1"/>
  <c r="H64" i="17" s="1"/>
  <c r="H65" i="17" s="1"/>
  <c r="H66" i="17" s="1"/>
  <c r="H67" i="17" s="1"/>
  <c r="H68" i="17" s="1"/>
  <c r="H69" i="17" s="1"/>
  <c r="H70" i="17" s="1"/>
  <c r="H71" i="17" s="1"/>
  <c r="H72" i="17" s="1"/>
  <c r="H73" i="17" s="1"/>
  <c r="H74" i="17" s="1"/>
  <c r="H75" i="17" s="1"/>
  <c r="H76" i="17" s="1"/>
  <c r="H77" i="17" s="1"/>
  <c r="H78" i="17" s="1"/>
  <c r="H79" i="17" s="1"/>
  <c r="H80" i="17" s="1"/>
  <c r="H81" i="17" s="1"/>
  <c r="H82" i="17" s="1"/>
  <c r="H83" i="17" s="1"/>
  <c r="H84" i="17" s="1"/>
  <c r="H85" i="17" s="1"/>
  <c r="H86" i="17" s="1"/>
  <c r="H87" i="17" s="1"/>
  <c r="H88" i="17" s="1"/>
  <c r="H89" i="17" s="1"/>
  <c r="H90" i="17" s="1"/>
  <c r="H91" i="17" s="1"/>
  <c r="H92" i="17" s="1"/>
  <c r="H93" i="17" s="1"/>
  <c r="H94" i="17" s="1"/>
  <c r="H95" i="17" s="1"/>
  <c r="H96" i="17" s="1"/>
  <c r="H97" i="17" s="1"/>
  <c r="H98" i="17" s="1"/>
  <c r="I3" i="17"/>
  <c r="H3" i="17"/>
  <c r="G3" i="17"/>
  <c r="G4" i="17" s="1"/>
  <c r="G5" i="17" s="1"/>
  <c r="G6" i="17" s="1"/>
  <c r="G7" i="17" s="1"/>
  <c r="G8" i="17" s="1"/>
  <c r="G9" i="17" s="1"/>
  <c r="G10" i="17" s="1"/>
  <c r="G11" i="17" s="1"/>
  <c r="G12" i="17" s="1"/>
  <c r="G13" i="17" s="1"/>
  <c r="G14" i="17" s="1"/>
  <c r="G15" i="17" s="1"/>
  <c r="G16" i="17" s="1"/>
  <c r="G17" i="17" s="1"/>
  <c r="G18" i="17" s="1"/>
  <c r="G19" i="17" s="1"/>
  <c r="G20" i="17" s="1"/>
  <c r="G21" i="17" s="1"/>
  <c r="G22" i="17" s="1"/>
  <c r="G23" i="17" s="1"/>
  <c r="G24" i="17" s="1"/>
  <c r="G25" i="17" s="1"/>
  <c r="G26" i="17" s="1"/>
  <c r="G27" i="17" s="1"/>
  <c r="G28" i="17" s="1"/>
  <c r="G29" i="17" s="1"/>
  <c r="G30" i="17" s="1"/>
  <c r="G31" i="17" s="1"/>
  <c r="G32" i="17" s="1"/>
  <c r="G33" i="17" s="1"/>
  <c r="G34" i="17" s="1"/>
  <c r="G35" i="17" s="1"/>
  <c r="G36" i="17" s="1"/>
  <c r="G37" i="17" s="1"/>
  <c r="G38" i="17" s="1"/>
  <c r="G39" i="17" s="1"/>
  <c r="G40" i="17" s="1"/>
  <c r="G41" i="17" s="1"/>
  <c r="G42" i="17" s="1"/>
  <c r="G43" i="17" s="1"/>
  <c r="G44" i="17" s="1"/>
  <c r="G45" i="17" s="1"/>
  <c r="G46" i="17" s="1"/>
  <c r="G47" i="17" s="1"/>
  <c r="G48" i="17" s="1"/>
  <c r="G49" i="17" s="1"/>
  <c r="G50" i="17" s="1"/>
  <c r="G51" i="17" s="1"/>
  <c r="G52" i="17" s="1"/>
  <c r="G53" i="17" s="1"/>
  <c r="G54" i="17" s="1"/>
  <c r="G55" i="17" s="1"/>
  <c r="G56" i="17" s="1"/>
  <c r="G57" i="17" s="1"/>
  <c r="G58" i="17" s="1"/>
  <c r="G59" i="17" s="1"/>
  <c r="G60" i="17" s="1"/>
  <c r="G61" i="17" s="1"/>
  <c r="G62" i="17" s="1"/>
  <c r="G63" i="17" s="1"/>
  <c r="G64" i="17" s="1"/>
  <c r="G65" i="17" s="1"/>
  <c r="G66" i="17" s="1"/>
  <c r="G67" i="17" s="1"/>
  <c r="G68" i="17" s="1"/>
  <c r="G69" i="17" s="1"/>
  <c r="G70" i="17" s="1"/>
  <c r="G71" i="17" s="1"/>
  <c r="G72" i="17" s="1"/>
  <c r="G73" i="17" s="1"/>
  <c r="G74" i="17" s="1"/>
  <c r="G75" i="17" s="1"/>
  <c r="G76" i="17" s="1"/>
  <c r="G77" i="17" s="1"/>
  <c r="G78" i="17" s="1"/>
  <c r="G79" i="17" s="1"/>
  <c r="G80" i="17" s="1"/>
  <c r="G81" i="17" s="1"/>
  <c r="G82" i="17" s="1"/>
  <c r="G83" i="17" s="1"/>
  <c r="G84" i="17" s="1"/>
  <c r="G85" i="17" s="1"/>
  <c r="G86" i="17" s="1"/>
  <c r="G87" i="17" s="1"/>
  <c r="G88" i="17" s="1"/>
  <c r="G89" i="17" s="1"/>
  <c r="G90" i="17" s="1"/>
  <c r="G91" i="17" s="1"/>
  <c r="G92" i="17" s="1"/>
  <c r="G93" i="17" s="1"/>
  <c r="G94" i="17" s="1"/>
  <c r="G95" i="17" s="1"/>
  <c r="G96" i="17" s="1"/>
  <c r="G97" i="17" s="1"/>
  <c r="G98" i="17" s="1"/>
  <c r="K2" i="17"/>
  <c r="J2" i="17"/>
  <c r="B99" i="17"/>
  <c r="C99" i="17"/>
  <c r="F99" i="17"/>
  <c r="B100" i="17"/>
  <c r="C100" i="17"/>
  <c r="F100" i="17"/>
  <c r="B101" i="17"/>
  <c r="C101" i="17"/>
  <c r="F101" i="17"/>
  <c r="B102" i="17"/>
  <c r="C102" i="17"/>
  <c r="D102" i="17"/>
  <c r="B103" i="17"/>
  <c r="C103" i="17"/>
  <c r="E103" i="17"/>
  <c r="B104" i="17"/>
  <c r="C104" i="17"/>
  <c r="B105" i="17"/>
  <c r="C105" i="17"/>
  <c r="B106" i="17"/>
  <c r="C106" i="17"/>
  <c r="F106" i="17"/>
  <c r="B107" i="17"/>
  <c r="C107" i="17"/>
  <c r="B108" i="17"/>
  <c r="C108" i="17"/>
  <c r="B109" i="17"/>
  <c r="C109" i="17"/>
  <c r="B110" i="17"/>
  <c r="C110" i="17"/>
  <c r="B111" i="17"/>
  <c r="C111" i="17"/>
  <c r="E111" i="17"/>
  <c r="B112" i="17"/>
  <c r="C112" i="17"/>
  <c r="B113" i="17"/>
  <c r="C113" i="17"/>
  <c r="B114" i="17"/>
  <c r="C114" i="17"/>
  <c r="F114" i="17"/>
  <c r="B115" i="17"/>
  <c r="C115" i="17"/>
  <c r="B116" i="17"/>
  <c r="C116" i="17"/>
  <c r="B117" i="17"/>
  <c r="C117" i="17"/>
  <c r="B118" i="17"/>
  <c r="C118" i="17"/>
  <c r="B119" i="17"/>
  <c r="C119" i="17"/>
  <c r="E119" i="17"/>
  <c r="B120" i="17"/>
  <c r="C120" i="17"/>
  <c r="B121" i="17"/>
  <c r="C121" i="17"/>
  <c r="B122" i="17"/>
  <c r="C122" i="17"/>
  <c r="F122" i="17"/>
  <c r="B123" i="17"/>
  <c r="C123" i="17"/>
  <c r="B124" i="17"/>
  <c r="C124" i="17"/>
  <c r="B125" i="17"/>
  <c r="C125" i="17"/>
  <c r="B126" i="17"/>
  <c r="C126" i="17"/>
  <c r="B127" i="17"/>
  <c r="C127" i="17"/>
  <c r="E127" i="17"/>
  <c r="B128" i="17"/>
  <c r="C128" i="17"/>
  <c r="B129" i="17"/>
  <c r="C129" i="17"/>
  <c r="B130" i="17"/>
  <c r="C130" i="17"/>
  <c r="F130" i="17"/>
  <c r="B131" i="17"/>
  <c r="C131" i="17"/>
  <c r="B132" i="17"/>
  <c r="C132" i="17"/>
  <c r="B133" i="17"/>
  <c r="C133" i="17"/>
  <c r="B134" i="17"/>
  <c r="C134" i="17"/>
  <c r="B135" i="17"/>
  <c r="C135" i="17"/>
  <c r="E135" i="17"/>
  <c r="B136" i="17"/>
  <c r="C136" i="17"/>
  <c r="B137" i="17"/>
  <c r="C137" i="17"/>
  <c r="B138" i="17"/>
  <c r="C138" i="17"/>
  <c r="F138" i="17"/>
  <c r="B139" i="17"/>
  <c r="C139" i="17"/>
  <c r="B140" i="17"/>
  <c r="C140" i="17"/>
  <c r="B141" i="17"/>
  <c r="C141" i="17"/>
  <c r="B142" i="17"/>
  <c r="C142" i="17"/>
  <c r="B143" i="17"/>
  <c r="C143" i="17"/>
  <c r="E143" i="17"/>
  <c r="B144" i="17"/>
  <c r="C144" i="17"/>
  <c r="B145" i="17"/>
  <c r="C145" i="17"/>
  <c r="B146" i="17"/>
  <c r="C146" i="17"/>
  <c r="F146" i="17"/>
  <c r="B147" i="17"/>
  <c r="C147" i="17"/>
  <c r="B148" i="17"/>
  <c r="C148" i="17"/>
  <c r="B149" i="17"/>
  <c r="C149" i="17"/>
  <c r="B150" i="17"/>
  <c r="C150" i="17"/>
  <c r="B151" i="17"/>
  <c r="C151" i="17"/>
  <c r="E151" i="17"/>
  <c r="B152" i="17"/>
  <c r="C152" i="17"/>
  <c r="B153" i="17"/>
  <c r="C153" i="17"/>
  <c r="B154" i="17"/>
  <c r="C154" i="17"/>
  <c r="F154" i="17"/>
  <c r="B155" i="17"/>
  <c r="C155" i="17"/>
  <c r="B156" i="17"/>
  <c r="C156" i="17"/>
  <c r="B157" i="17"/>
  <c r="C157" i="17"/>
  <c r="B158" i="17"/>
  <c r="C158" i="17"/>
  <c r="B159" i="17"/>
  <c r="C159" i="17"/>
  <c r="E159" i="17"/>
  <c r="B160" i="17"/>
  <c r="C160" i="17"/>
  <c r="B161" i="17"/>
  <c r="C161" i="17"/>
  <c r="B162" i="17"/>
  <c r="C162" i="17"/>
  <c r="F162" i="17"/>
  <c r="B163" i="17"/>
  <c r="C163" i="17"/>
  <c r="B164" i="17"/>
  <c r="C164" i="17"/>
  <c r="B165" i="17"/>
  <c r="C165" i="17"/>
  <c r="B166" i="17"/>
  <c r="C166" i="17"/>
  <c r="B167" i="17"/>
  <c r="C167" i="17"/>
  <c r="E167" i="17"/>
  <c r="B168" i="17"/>
  <c r="C168" i="17"/>
  <c r="B169" i="17"/>
  <c r="C169" i="17"/>
  <c r="B170" i="17"/>
  <c r="C170" i="17"/>
  <c r="F170" i="17"/>
  <c r="B171" i="17"/>
  <c r="C171" i="17"/>
  <c r="B172" i="17"/>
  <c r="C172" i="17"/>
  <c r="B173" i="17"/>
  <c r="C173" i="17"/>
  <c r="B174" i="17"/>
  <c r="C174" i="17"/>
  <c r="B175" i="17"/>
  <c r="C175" i="17"/>
  <c r="E175" i="17"/>
  <c r="B176" i="17"/>
  <c r="C176" i="17"/>
  <c r="B177" i="17"/>
  <c r="C177" i="17"/>
  <c r="B178" i="17"/>
  <c r="C178" i="17"/>
  <c r="F178" i="17"/>
  <c r="B179" i="17"/>
  <c r="C179" i="17"/>
  <c r="B180" i="17"/>
  <c r="C180" i="17"/>
  <c r="B181" i="17"/>
  <c r="C181" i="17"/>
  <c r="B182" i="17"/>
  <c r="C182" i="17"/>
  <c r="B183" i="17"/>
  <c r="C183" i="17"/>
  <c r="E183" i="17"/>
  <c r="B184" i="17"/>
  <c r="C184" i="17"/>
  <c r="B185" i="17"/>
  <c r="C185" i="17"/>
  <c r="B186" i="17"/>
  <c r="C186" i="17"/>
  <c r="F186" i="17"/>
  <c r="B187" i="17"/>
  <c r="C187" i="17"/>
  <c r="B188" i="17"/>
  <c r="C188" i="17"/>
  <c r="B189" i="17"/>
  <c r="C189" i="17"/>
  <c r="B190" i="17"/>
  <c r="C190" i="17"/>
  <c r="B191" i="17"/>
  <c r="C191" i="17"/>
  <c r="E191" i="17"/>
  <c r="B192" i="17"/>
  <c r="C192" i="17"/>
  <c r="B193" i="17"/>
  <c r="C193" i="17"/>
  <c r="F194" i="17"/>
  <c r="B195" i="17"/>
  <c r="C195" i="17"/>
  <c r="F195" i="17"/>
  <c r="B196" i="17"/>
  <c r="C196" i="17"/>
  <c r="F196" i="17"/>
  <c r="B197" i="17"/>
  <c r="C197" i="17"/>
  <c r="F197" i="17"/>
  <c r="B198" i="17"/>
  <c r="C198" i="17"/>
  <c r="D198" i="17"/>
  <c r="B199" i="17"/>
  <c r="C199" i="17"/>
  <c r="E199" i="17"/>
  <c r="B200" i="17"/>
  <c r="C200" i="17"/>
  <c r="B201" i="17"/>
  <c r="C201" i="17"/>
  <c r="B202" i="17"/>
  <c r="C202" i="17"/>
  <c r="F202" i="17"/>
  <c r="B203" i="17"/>
  <c r="C203" i="17"/>
  <c r="B204" i="17"/>
  <c r="C204" i="17"/>
  <c r="B205" i="17"/>
  <c r="C205" i="17"/>
  <c r="B206" i="17"/>
  <c r="C206" i="17"/>
  <c r="B207" i="17"/>
  <c r="C207" i="17"/>
  <c r="E207" i="17"/>
  <c r="B208" i="17"/>
  <c r="C208" i="17"/>
  <c r="B209" i="17"/>
  <c r="C209" i="17"/>
  <c r="B210" i="17"/>
  <c r="C210" i="17"/>
  <c r="F210" i="17"/>
  <c r="B211" i="17"/>
  <c r="C211" i="17"/>
  <c r="B212" i="17"/>
  <c r="C212" i="17"/>
  <c r="B213" i="17"/>
  <c r="C213" i="17"/>
  <c r="B214" i="17"/>
  <c r="C214" i="17"/>
  <c r="B215" i="17"/>
  <c r="C215" i="17"/>
  <c r="E215" i="17"/>
  <c r="B216" i="17"/>
  <c r="C216" i="17"/>
  <c r="B217" i="17"/>
  <c r="C217" i="17"/>
  <c r="B218" i="17"/>
  <c r="C218" i="17"/>
  <c r="F218" i="17"/>
  <c r="B219" i="17"/>
  <c r="C219" i="17"/>
  <c r="B220" i="17"/>
  <c r="C220" i="17"/>
  <c r="B221" i="17"/>
  <c r="C221" i="17"/>
  <c r="B222" i="17"/>
  <c r="C222" i="17"/>
  <c r="B223" i="17"/>
  <c r="C223" i="17"/>
  <c r="E223" i="17"/>
  <c r="B224" i="17"/>
  <c r="C224" i="17"/>
  <c r="B225" i="17"/>
  <c r="C225" i="17"/>
  <c r="B226" i="17"/>
  <c r="C226" i="17"/>
  <c r="F226" i="17"/>
  <c r="B227" i="17"/>
  <c r="C227" i="17"/>
  <c r="B228" i="17"/>
  <c r="C228" i="17"/>
  <c r="B229" i="17"/>
  <c r="C229" i="17"/>
  <c r="B230" i="17"/>
  <c r="C230" i="17"/>
  <c r="B231" i="17"/>
  <c r="C231" i="17"/>
  <c r="E231" i="17"/>
  <c r="B232" i="17"/>
  <c r="C232" i="17"/>
  <c r="B233" i="17"/>
  <c r="C233" i="17"/>
  <c r="B234" i="17"/>
  <c r="C234" i="17"/>
  <c r="F234" i="17"/>
  <c r="B235" i="17"/>
  <c r="C235" i="17"/>
  <c r="B236" i="17"/>
  <c r="C236" i="17"/>
  <c r="B237" i="17"/>
  <c r="C237" i="17"/>
  <c r="B238" i="17"/>
  <c r="C238" i="17"/>
  <c r="B239" i="17"/>
  <c r="C239" i="17"/>
  <c r="E239" i="17"/>
  <c r="B240" i="17"/>
  <c r="C240" i="17"/>
  <c r="B241" i="17"/>
  <c r="C241" i="17"/>
  <c r="B242" i="17"/>
  <c r="C242" i="17"/>
  <c r="F242" i="17"/>
  <c r="B243" i="17"/>
  <c r="C243" i="17"/>
  <c r="B244" i="17"/>
  <c r="C244" i="17"/>
  <c r="B245" i="17"/>
  <c r="C245" i="17"/>
  <c r="B246" i="17"/>
  <c r="C246" i="17"/>
  <c r="B247" i="17"/>
  <c r="C247" i="17"/>
  <c r="E247" i="17"/>
  <c r="B248" i="17"/>
  <c r="C248" i="17"/>
  <c r="B249" i="17"/>
  <c r="C249" i="17"/>
  <c r="B250" i="17"/>
  <c r="C250" i="17"/>
  <c r="F250" i="17"/>
  <c r="B251" i="17"/>
  <c r="C251" i="17"/>
  <c r="B252" i="17"/>
  <c r="C252" i="17"/>
  <c r="B253" i="17"/>
  <c r="C253" i="17"/>
  <c r="B254" i="17"/>
  <c r="C254" i="17"/>
  <c r="B255" i="17"/>
  <c r="C255" i="17"/>
  <c r="E255" i="17"/>
  <c r="B256" i="17"/>
  <c r="C256" i="17"/>
  <c r="B257" i="17"/>
  <c r="C257" i="17"/>
  <c r="B258" i="17"/>
  <c r="C258" i="17"/>
  <c r="F258" i="17"/>
  <c r="B259" i="17"/>
  <c r="C259" i="17"/>
  <c r="B260" i="17"/>
  <c r="C260" i="17"/>
  <c r="B261" i="17"/>
  <c r="C261" i="17"/>
  <c r="B262" i="17"/>
  <c r="C262" i="17"/>
  <c r="B263" i="17"/>
  <c r="C263" i="17"/>
  <c r="E263" i="17"/>
  <c r="B264" i="17"/>
  <c r="C264" i="17"/>
  <c r="B265" i="17"/>
  <c r="C265" i="17"/>
  <c r="B266" i="17"/>
  <c r="C266" i="17"/>
  <c r="F266" i="17"/>
  <c r="B267" i="17"/>
  <c r="C267" i="17"/>
  <c r="B268" i="17"/>
  <c r="C268" i="17"/>
  <c r="B269" i="17"/>
  <c r="C269" i="17"/>
  <c r="B270" i="17"/>
  <c r="C270" i="17"/>
  <c r="B271" i="17"/>
  <c r="C271" i="17"/>
  <c r="E271" i="17"/>
  <c r="B272" i="17"/>
  <c r="C272" i="17"/>
  <c r="B273" i="17"/>
  <c r="C273" i="17"/>
  <c r="B274" i="17"/>
  <c r="C274" i="17"/>
  <c r="F274" i="17"/>
  <c r="B275" i="17"/>
  <c r="C275" i="17"/>
  <c r="B276" i="17"/>
  <c r="C276" i="17"/>
  <c r="B277" i="17"/>
  <c r="C277" i="17"/>
  <c r="B278" i="17"/>
  <c r="C278" i="17"/>
  <c r="B279" i="17"/>
  <c r="C279" i="17"/>
  <c r="E279" i="17"/>
  <c r="B280" i="17"/>
  <c r="C280" i="17"/>
  <c r="B281" i="17"/>
  <c r="C281" i="17"/>
  <c r="B282" i="17"/>
  <c r="C282" i="17"/>
  <c r="F282" i="17"/>
  <c r="B283" i="17"/>
  <c r="C283" i="17"/>
  <c r="B284" i="17"/>
  <c r="C284" i="17"/>
  <c r="B285" i="17"/>
  <c r="C285" i="17"/>
  <c r="B286" i="17"/>
  <c r="C286" i="17"/>
  <c r="B287" i="17"/>
  <c r="C287" i="17"/>
  <c r="E287" i="17"/>
  <c r="B288" i="17"/>
  <c r="C288" i="17"/>
  <c r="B289" i="17"/>
  <c r="C289" i="17"/>
  <c r="C98" i="17"/>
  <c r="C194" i="17" s="1"/>
  <c r="D98" i="17"/>
  <c r="D194" i="17" s="1"/>
  <c r="E98" i="17"/>
  <c r="E194" i="17" s="1"/>
  <c r="F98" i="17"/>
  <c r="B98" i="17"/>
  <c r="B194" i="17" s="1"/>
  <c r="N98" i="17"/>
  <c r="N99" i="17"/>
  <c r="N100" i="17"/>
  <c r="N101" i="17"/>
  <c r="N102" i="17"/>
  <c r="N103" i="17"/>
  <c r="N104" i="17"/>
  <c r="N105" i="17"/>
  <c r="N106" i="17"/>
  <c r="N107" i="17"/>
  <c r="N108" i="17"/>
  <c r="N109" i="17"/>
  <c r="N110" i="17"/>
  <c r="N111" i="17"/>
  <c r="N112" i="17"/>
  <c r="N113" i="17"/>
  <c r="N114" i="17"/>
  <c r="N115" i="17"/>
  <c r="N116" i="17"/>
  <c r="N117" i="17"/>
  <c r="N118" i="17"/>
  <c r="N119" i="17"/>
  <c r="N120" i="17"/>
  <c r="N121" i="17"/>
  <c r="N122" i="17"/>
  <c r="N123" i="17"/>
  <c r="N124" i="17"/>
  <c r="N125" i="17"/>
  <c r="N126" i="17"/>
  <c r="N127" i="17"/>
  <c r="N128" i="17"/>
  <c r="N129" i="17"/>
  <c r="N130" i="17"/>
  <c r="N131" i="17"/>
  <c r="N132" i="17"/>
  <c r="N133" i="17"/>
  <c r="N134" i="17"/>
  <c r="N135" i="17"/>
  <c r="N136" i="17"/>
  <c r="N137" i="17"/>
  <c r="N138" i="17"/>
  <c r="N139" i="17"/>
  <c r="N140" i="17"/>
  <c r="N141" i="17"/>
  <c r="N142" i="17"/>
  <c r="N143" i="17"/>
  <c r="N144" i="17"/>
  <c r="N145" i="17"/>
  <c r="N146" i="17"/>
  <c r="N147" i="17"/>
  <c r="N148" i="17"/>
  <c r="N149" i="17"/>
  <c r="N150" i="17"/>
  <c r="N151" i="17"/>
  <c r="N152" i="17"/>
  <c r="N153" i="17"/>
  <c r="N154" i="17"/>
  <c r="N155" i="17"/>
  <c r="N156" i="17"/>
  <c r="N157" i="17"/>
  <c r="N158" i="17"/>
  <c r="N159" i="17"/>
  <c r="N160" i="17"/>
  <c r="N161" i="17"/>
  <c r="N162" i="17"/>
  <c r="N163" i="17"/>
  <c r="N164" i="17"/>
  <c r="N165" i="17"/>
  <c r="N166" i="17"/>
  <c r="N167" i="17"/>
  <c r="N168" i="17"/>
  <c r="N169" i="17"/>
  <c r="N170" i="17"/>
  <c r="N171" i="17"/>
  <c r="N172" i="17"/>
  <c r="N173" i="17"/>
  <c r="N174" i="17"/>
  <c r="N175" i="17"/>
  <c r="N176" i="17"/>
  <c r="N177" i="17"/>
  <c r="N178" i="17"/>
  <c r="N179" i="17"/>
  <c r="N180" i="17"/>
  <c r="N181" i="17"/>
  <c r="N182" i="17"/>
  <c r="N183" i="17"/>
  <c r="N184" i="17"/>
  <c r="N185" i="17"/>
  <c r="N186" i="17"/>
  <c r="N187" i="17"/>
  <c r="N188" i="17"/>
  <c r="N189" i="17"/>
  <c r="N190" i="17"/>
  <c r="N191" i="17"/>
  <c r="N192" i="17"/>
  <c r="N193" i="17"/>
  <c r="N194" i="17"/>
  <c r="N195" i="17"/>
  <c r="N196" i="17"/>
  <c r="N197" i="17"/>
  <c r="N198" i="17"/>
  <c r="N199" i="17"/>
  <c r="N200" i="17"/>
  <c r="N201" i="17"/>
  <c r="N202" i="17"/>
  <c r="N203" i="17"/>
  <c r="N204" i="17"/>
  <c r="N205" i="17"/>
  <c r="N206" i="17"/>
  <c r="N207" i="17"/>
  <c r="N208" i="17"/>
  <c r="N209" i="17"/>
  <c r="N210" i="17"/>
  <c r="N211" i="17"/>
  <c r="N212" i="17"/>
  <c r="N213" i="17"/>
  <c r="N214" i="17"/>
  <c r="N215" i="17"/>
  <c r="N216" i="17"/>
  <c r="N217" i="17"/>
  <c r="N218" i="17"/>
  <c r="N219" i="17"/>
  <c r="N220" i="17"/>
  <c r="N221" i="17"/>
  <c r="N222" i="17"/>
  <c r="N223" i="17"/>
  <c r="N224" i="17"/>
  <c r="N225" i="17"/>
  <c r="N226" i="17"/>
  <c r="N227" i="17"/>
  <c r="N228" i="17"/>
  <c r="N229" i="17"/>
  <c r="N230" i="17"/>
  <c r="N231" i="17"/>
  <c r="N232" i="17"/>
  <c r="N233" i="17"/>
  <c r="N234" i="17"/>
  <c r="N235" i="17"/>
  <c r="N236" i="17"/>
  <c r="N237" i="17"/>
  <c r="N238" i="17"/>
  <c r="N239" i="17"/>
  <c r="N240" i="17"/>
  <c r="N241" i="17"/>
  <c r="N242" i="17"/>
  <c r="N243" i="17"/>
  <c r="N244" i="17"/>
  <c r="N245" i="17"/>
  <c r="N246" i="17"/>
  <c r="N247" i="17"/>
  <c r="N248" i="17"/>
  <c r="N249" i="17"/>
  <c r="N250" i="17"/>
  <c r="N251" i="17"/>
  <c r="N252" i="17"/>
  <c r="N253" i="17"/>
  <c r="N254" i="17"/>
  <c r="N255" i="17"/>
  <c r="N256" i="17"/>
  <c r="N257" i="17"/>
  <c r="N258" i="17"/>
  <c r="N259" i="17"/>
  <c r="N260" i="17"/>
  <c r="N261" i="17"/>
  <c r="N262" i="17"/>
  <c r="N263" i="17"/>
  <c r="N264" i="17"/>
  <c r="N265" i="17"/>
  <c r="N266" i="17"/>
  <c r="N267" i="17"/>
  <c r="N268" i="17"/>
  <c r="N269" i="17"/>
  <c r="N270" i="17"/>
  <c r="N271" i="17"/>
  <c r="N272" i="17"/>
  <c r="N273" i="17"/>
  <c r="N274" i="17"/>
  <c r="N275" i="17"/>
  <c r="N276" i="17"/>
  <c r="N277" i="17"/>
  <c r="N278" i="17"/>
  <c r="N279" i="17"/>
  <c r="N280" i="17"/>
  <c r="N281" i="17"/>
  <c r="N282" i="17"/>
  <c r="N283" i="17"/>
  <c r="N284" i="17"/>
  <c r="N285" i="17"/>
  <c r="N286" i="17"/>
  <c r="N287" i="17"/>
  <c r="N288" i="17"/>
  <c r="N289" i="17"/>
  <c r="N94" i="17"/>
  <c r="N95" i="17"/>
  <c r="N96" i="17"/>
  <c r="N97" i="17"/>
  <c r="N2" i="17"/>
  <c r="D14" i="17"/>
  <c r="D22" i="17" s="1"/>
  <c r="D30" i="17" s="1"/>
  <c r="D38" i="17" s="1"/>
  <c r="D46" i="17" s="1"/>
  <c r="D54" i="17" s="1"/>
  <c r="D62" i="17" s="1"/>
  <c r="D70" i="17" s="1"/>
  <c r="D78" i="17" s="1"/>
  <c r="D86" i="17" s="1"/>
  <c r="D94" i="17" s="1"/>
  <c r="D190" i="17" s="1"/>
  <c r="D286" i="17" s="1"/>
  <c r="F13" i="17"/>
  <c r="F21" i="17" s="1"/>
  <c r="F29" i="17" s="1"/>
  <c r="F37" i="17" s="1"/>
  <c r="F45" i="17" s="1"/>
  <c r="F53" i="17" s="1"/>
  <c r="F61" i="17" s="1"/>
  <c r="F69" i="17" s="1"/>
  <c r="F77" i="17" s="1"/>
  <c r="F85" i="17" s="1"/>
  <c r="F93" i="17" s="1"/>
  <c r="F189" i="17" s="1"/>
  <c r="F285" i="17" s="1"/>
  <c r="F12" i="17"/>
  <c r="F20" i="17" s="1"/>
  <c r="F28" i="17" s="1"/>
  <c r="F36" i="17" s="1"/>
  <c r="F44" i="17" s="1"/>
  <c r="F52" i="17" s="1"/>
  <c r="F60" i="17" s="1"/>
  <c r="F68" i="17" s="1"/>
  <c r="F76" i="17" s="1"/>
  <c r="F84" i="17" s="1"/>
  <c r="F92" i="17" s="1"/>
  <c r="F188" i="17" s="1"/>
  <c r="F284" i="17" s="1"/>
  <c r="F11" i="17"/>
  <c r="F19" i="17" s="1"/>
  <c r="F27" i="17" s="1"/>
  <c r="F35" i="17" s="1"/>
  <c r="F43" i="17" s="1"/>
  <c r="F51" i="17" s="1"/>
  <c r="F59" i="17" s="1"/>
  <c r="F67" i="17" s="1"/>
  <c r="F75" i="17" s="1"/>
  <c r="F83" i="17" s="1"/>
  <c r="F91" i="17" s="1"/>
  <c r="F187" i="17" s="1"/>
  <c r="F283" i="17" s="1"/>
  <c r="F10" i="17"/>
  <c r="F18" i="17" s="1"/>
  <c r="F26" i="17" s="1"/>
  <c r="F34" i="17" s="1"/>
  <c r="F42" i="17" s="1"/>
  <c r="F50" i="17" s="1"/>
  <c r="F58" i="17" s="1"/>
  <c r="F66" i="17" s="1"/>
  <c r="F74" i="17" s="1"/>
  <c r="F82" i="17" s="1"/>
  <c r="F90" i="17" s="1"/>
  <c r="D10" i="17"/>
  <c r="D18" i="17" s="1"/>
  <c r="D26" i="17" s="1"/>
  <c r="D34" i="17" s="1"/>
  <c r="D42" i="17" s="1"/>
  <c r="D50" i="17" s="1"/>
  <c r="D58" i="17" s="1"/>
  <c r="D66" i="17" s="1"/>
  <c r="D74" i="17" s="1"/>
  <c r="D82" i="17" s="1"/>
  <c r="D90" i="17" s="1"/>
  <c r="D186" i="17" s="1"/>
  <c r="D282" i="17" s="1"/>
  <c r="F9" i="17"/>
  <c r="F17" i="17" s="1"/>
  <c r="F25" i="17" s="1"/>
  <c r="F33" i="17" s="1"/>
  <c r="F41" i="17" s="1"/>
  <c r="F49" i="17" s="1"/>
  <c r="F57" i="17" s="1"/>
  <c r="F65" i="17" s="1"/>
  <c r="F73" i="17" s="1"/>
  <c r="F81" i="17" s="1"/>
  <c r="F89" i="17" s="1"/>
  <c r="F97" i="17" s="1"/>
  <c r="F193" i="17" s="1"/>
  <c r="F289" i="17" s="1"/>
  <c r="F8" i="17"/>
  <c r="F16" i="17" s="1"/>
  <c r="F24" i="17" s="1"/>
  <c r="F32" i="17" s="1"/>
  <c r="F40" i="17" s="1"/>
  <c r="F48" i="17" s="1"/>
  <c r="F56" i="17" s="1"/>
  <c r="F64" i="17" s="1"/>
  <c r="F72" i="17" s="1"/>
  <c r="F80" i="17" s="1"/>
  <c r="F88" i="17" s="1"/>
  <c r="F96" i="17" s="1"/>
  <c r="F192" i="17" s="1"/>
  <c r="F288" i="17" s="1"/>
  <c r="F7" i="17"/>
  <c r="F15" i="17" s="1"/>
  <c r="F23" i="17" s="1"/>
  <c r="F31" i="17" s="1"/>
  <c r="F39" i="17" s="1"/>
  <c r="F47" i="17" s="1"/>
  <c r="F55" i="17" s="1"/>
  <c r="F63" i="17" s="1"/>
  <c r="F71" i="17" s="1"/>
  <c r="F79" i="17" s="1"/>
  <c r="F87" i="17" s="1"/>
  <c r="F95" i="17" s="1"/>
  <c r="F191" i="17" s="1"/>
  <c r="F287" i="17" s="1"/>
  <c r="D7" i="17"/>
  <c r="D15" i="17" s="1"/>
  <c r="D23" i="17" s="1"/>
  <c r="D31" i="17" s="1"/>
  <c r="D39" i="17" s="1"/>
  <c r="D47" i="17" s="1"/>
  <c r="D55" i="17" s="1"/>
  <c r="D63" i="17" s="1"/>
  <c r="D71" i="17" s="1"/>
  <c r="D79" i="17" s="1"/>
  <c r="D87" i="17" s="1"/>
  <c r="D95" i="17" s="1"/>
  <c r="D191" i="17" s="1"/>
  <c r="D287" i="17" s="1"/>
  <c r="F6" i="17"/>
  <c r="F14" i="17" s="1"/>
  <c r="F22" i="17" s="1"/>
  <c r="F30" i="17" s="1"/>
  <c r="F38" i="17" s="1"/>
  <c r="F46" i="17" s="1"/>
  <c r="F54" i="17" s="1"/>
  <c r="F62" i="17" s="1"/>
  <c r="F70" i="17" s="1"/>
  <c r="F78" i="17" s="1"/>
  <c r="F86" i="17" s="1"/>
  <c r="F94" i="17" s="1"/>
  <c r="F190" i="17" s="1"/>
  <c r="F286" i="17" s="1"/>
  <c r="E3" i="17"/>
  <c r="E4" i="17" s="1"/>
  <c r="E5" i="17" s="1"/>
  <c r="E6" i="17" s="1"/>
  <c r="E7" i="17" s="1"/>
  <c r="E8" i="17" s="1"/>
  <c r="E9" i="17" s="1"/>
  <c r="E10" i="17" s="1"/>
  <c r="E11" i="17" s="1"/>
  <c r="E12" i="17" s="1"/>
  <c r="E13" i="17" s="1"/>
  <c r="E14" i="17" s="1"/>
  <c r="E15" i="17" s="1"/>
  <c r="E16" i="17" s="1"/>
  <c r="E17" i="17" s="1"/>
  <c r="E18" i="17" s="1"/>
  <c r="E19" i="17" s="1"/>
  <c r="E20" i="17" s="1"/>
  <c r="E21" i="17" s="1"/>
  <c r="E22" i="17" s="1"/>
  <c r="E23" i="17" s="1"/>
  <c r="E24" i="17" s="1"/>
  <c r="E25" i="17" s="1"/>
  <c r="E26" i="17" s="1"/>
  <c r="E27" i="17" s="1"/>
  <c r="E28" i="17" s="1"/>
  <c r="E29" i="17" s="1"/>
  <c r="E30" i="17" s="1"/>
  <c r="E31" i="17" s="1"/>
  <c r="E32" i="17" s="1"/>
  <c r="E33" i="17" s="1"/>
  <c r="E34" i="17" s="1"/>
  <c r="E35" i="17" s="1"/>
  <c r="E36" i="17" s="1"/>
  <c r="E37" i="17" s="1"/>
  <c r="E38" i="17" s="1"/>
  <c r="E39" i="17" s="1"/>
  <c r="E40" i="17" s="1"/>
  <c r="E41" i="17" s="1"/>
  <c r="E42" i="17" s="1"/>
  <c r="E43" i="17" s="1"/>
  <c r="E44" i="17" s="1"/>
  <c r="E45" i="17" s="1"/>
  <c r="E46" i="17" s="1"/>
  <c r="E47" i="17" s="1"/>
  <c r="E48" i="17" s="1"/>
  <c r="E49" i="17" s="1"/>
  <c r="E50" i="17" s="1"/>
  <c r="E51" i="17" s="1"/>
  <c r="E52" i="17" s="1"/>
  <c r="E53" i="17" s="1"/>
  <c r="E54" i="17" s="1"/>
  <c r="E55" i="17" s="1"/>
  <c r="E56" i="17" s="1"/>
  <c r="E57" i="17" s="1"/>
  <c r="E58" i="17" s="1"/>
  <c r="E59" i="17" s="1"/>
  <c r="E60" i="17" s="1"/>
  <c r="E61" i="17" s="1"/>
  <c r="E62" i="17" s="1"/>
  <c r="E63" i="17" s="1"/>
  <c r="E64" i="17" s="1"/>
  <c r="E65" i="17" s="1"/>
  <c r="E66" i="17" s="1"/>
  <c r="E67" i="17" s="1"/>
  <c r="E68" i="17" s="1"/>
  <c r="E69" i="17" s="1"/>
  <c r="E70" i="17" s="1"/>
  <c r="E71" i="17" s="1"/>
  <c r="E72" i="17" s="1"/>
  <c r="E73" i="17" s="1"/>
  <c r="E74" i="17" s="1"/>
  <c r="E75" i="17" s="1"/>
  <c r="E76" i="17" s="1"/>
  <c r="E77" i="17" s="1"/>
  <c r="E78" i="17" s="1"/>
  <c r="E79" i="17" s="1"/>
  <c r="E80" i="17" s="1"/>
  <c r="E81" i="17" s="1"/>
  <c r="E82" i="17" s="1"/>
  <c r="E83" i="17" s="1"/>
  <c r="E84" i="17" s="1"/>
  <c r="E85" i="17" s="1"/>
  <c r="E86" i="17" s="1"/>
  <c r="E87" i="17" s="1"/>
  <c r="E88" i="17" s="1"/>
  <c r="E89" i="17" s="1"/>
  <c r="E90" i="17" s="1"/>
  <c r="E91" i="17" s="1"/>
  <c r="E92" i="17" s="1"/>
  <c r="E93" i="17" s="1"/>
  <c r="E94" i="17" s="1"/>
  <c r="E95" i="17" s="1"/>
  <c r="E96" i="17" s="1"/>
  <c r="E97" i="17" s="1"/>
  <c r="E193" i="17" s="1"/>
  <c r="E289" i="17" s="1"/>
  <c r="D3" i="17"/>
  <c r="D11" i="17" s="1"/>
  <c r="D19" i="17" s="1"/>
  <c r="D27" i="17" s="1"/>
  <c r="D35" i="17" s="1"/>
  <c r="D43" i="17" s="1"/>
  <c r="D51" i="17" s="1"/>
  <c r="D59" i="17" s="1"/>
  <c r="D67" i="17" s="1"/>
  <c r="D75" i="17" s="1"/>
  <c r="D83" i="17" s="1"/>
  <c r="D91" i="17" s="1"/>
  <c r="D187" i="17" s="1"/>
  <c r="D283" i="17" s="1"/>
  <c r="E186" i="17" l="1"/>
  <c r="E282" i="17" s="1"/>
  <c r="D183" i="17"/>
  <c r="D279" i="17" s="1"/>
  <c r="F181" i="17"/>
  <c r="F277" i="17" s="1"/>
  <c r="E178" i="17"/>
  <c r="E274" i="17" s="1"/>
  <c r="D175" i="17"/>
  <c r="D271" i="17" s="1"/>
  <c r="F173" i="17"/>
  <c r="F269" i="17" s="1"/>
  <c r="E170" i="17"/>
  <c r="E266" i="17" s="1"/>
  <c r="D167" i="17"/>
  <c r="D263" i="17" s="1"/>
  <c r="F165" i="17"/>
  <c r="F261" i="17" s="1"/>
  <c r="E162" i="17"/>
  <c r="E258" i="17" s="1"/>
  <c r="D159" i="17"/>
  <c r="D255" i="17" s="1"/>
  <c r="F157" i="17"/>
  <c r="F253" i="17" s="1"/>
  <c r="E154" i="17"/>
  <c r="E250" i="17" s="1"/>
  <c r="D151" i="17"/>
  <c r="D247" i="17" s="1"/>
  <c r="F149" i="17"/>
  <c r="F245" i="17" s="1"/>
  <c r="E146" i="17"/>
  <c r="E242" i="17" s="1"/>
  <c r="D143" i="17"/>
  <c r="D239" i="17" s="1"/>
  <c r="F141" i="17"/>
  <c r="F237" i="17" s="1"/>
  <c r="E138" i="17"/>
  <c r="E234" i="17" s="1"/>
  <c r="D135" i="17"/>
  <c r="D231" i="17" s="1"/>
  <c r="F133" i="17"/>
  <c r="F229" i="17" s="1"/>
  <c r="E130" i="17"/>
  <c r="E226" i="17" s="1"/>
  <c r="D127" i="17"/>
  <c r="D223" i="17" s="1"/>
  <c r="F125" i="17"/>
  <c r="F221" i="17" s="1"/>
  <c r="E122" i="17"/>
  <c r="E218" i="17" s="1"/>
  <c r="D119" i="17"/>
  <c r="D215" i="17" s="1"/>
  <c r="F117" i="17"/>
  <c r="F213" i="17" s="1"/>
  <c r="E114" i="17"/>
  <c r="E210" i="17" s="1"/>
  <c r="D111" i="17"/>
  <c r="D207" i="17" s="1"/>
  <c r="F109" i="17"/>
  <c r="F205" i="17" s="1"/>
  <c r="E106" i="17"/>
  <c r="E202" i="17" s="1"/>
  <c r="D103" i="17"/>
  <c r="D199" i="17" s="1"/>
  <c r="W9" i="18"/>
  <c r="I17" i="18"/>
  <c r="D19" i="18" s="1"/>
  <c r="D21" i="18" s="1"/>
  <c r="E189" i="17"/>
  <c r="E285" i="17" s="1"/>
  <c r="F184" i="17"/>
  <c r="F280" i="17" s="1"/>
  <c r="E181" i="17"/>
  <c r="E277" i="17" s="1"/>
  <c r="D178" i="17"/>
  <c r="D274" i="17" s="1"/>
  <c r="F176" i="17"/>
  <c r="F272" i="17" s="1"/>
  <c r="E173" i="17"/>
  <c r="E269" i="17" s="1"/>
  <c r="D170" i="17"/>
  <c r="D266" i="17" s="1"/>
  <c r="F168" i="17"/>
  <c r="F264" i="17" s="1"/>
  <c r="E165" i="17"/>
  <c r="E261" i="17" s="1"/>
  <c r="D162" i="17"/>
  <c r="D258" i="17" s="1"/>
  <c r="F160" i="17"/>
  <c r="F256" i="17" s="1"/>
  <c r="E157" i="17"/>
  <c r="E253" i="17" s="1"/>
  <c r="D154" i="17"/>
  <c r="D250" i="17" s="1"/>
  <c r="F152" i="17"/>
  <c r="F248" i="17" s="1"/>
  <c r="E149" i="17"/>
  <c r="E245" i="17" s="1"/>
  <c r="D146" i="17"/>
  <c r="D242" i="17" s="1"/>
  <c r="F144" i="17"/>
  <c r="F240" i="17" s="1"/>
  <c r="E141" i="17"/>
  <c r="E237" i="17" s="1"/>
  <c r="D138" i="17"/>
  <c r="D234" i="17" s="1"/>
  <c r="F136" i="17"/>
  <c r="F232" i="17" s="1"/>
  <c r="E133" i="17"/>
  <c r="E229" i="17" s="1"/>
  <c r="D130" i="17"/>
  <c r="D226" i="17" s="1"/>
  <c r="F128" i="17"/>
  <c r="F224" i="17" s="1"/>
  <c r="E125" i="17"/>
  <c r="E221" i="17" s="1"/>
  <c r="D122" i="17"/>
  <c r="D218" i="17" s="1"/>
  <c r="F120" i="17"/>
  <c r="F216" i="17" s="1"/>
  <c r="E117" i="17"/>
  <c r="E213" i="17" s="1"/>
  <c r="D114" i="17"/>
  <c r="D210" i="17" s="1"/>
  <c r="F112" i="17"/>
  <c r="F208" i="17" s="1"/>
  <c r="E109" i="17"/>
  <c r="E205" i="17" s="1"/>
  <c r="D106" i="17"/>
  <c r="D202" i="17" s="1"/>
  <c r="F104" i="17"/>
  <c r="F200" i="17" s="1"/>
  <c r="E101" i="17"/>
  <c r="E197" i="17" s="1"/>
  <c r="AQ6" i="18"/>
  <c r="L9" i="28"/>
  <c r="F62" i="28"/>
  <c r="I50" i="28"/>
  <c r="E192" i="17"/>
  <c r="E288" i="17" s="1"/>
  <c r="E184" i="17"/>
  <c r="E280" i="17" s="1"/>
  <c r="F179" i="17"/>
  <c r="F275" i="17" s="1"/>
  <c r="E176" i="17"/>
  <c r="E272" i="17" s="1"/>
  <c r="F171" i="17"/>
  <c r="F267" i="17" s="1"/>
  <c r="E168" i="17"/>
  <c r="E264" i="17" s="1"/>
  <c r="F163" i="17"/>
  <c r="F259" i="17" s="1"/>
  <c r="E160" i="17"/>
  <c r="E256" i="17" s="1"/>
  <c r="F155" i="17"/>
  <c r="F251" i="17" s="1"/>
  <c r="E152" i="17"/>
  <c r="E248" i="17" s="1"/>
  <c r="F147" i="17"/>
  <c r="F243" i="17" s="1"/>
  <c r="E144" i="17"/>
  <c r="E240" i="17" s="1"/>
  <c r="F139" i="17"/>
  <c r="F235" i="17" s="1"/>
  <c r="E136" i="17"/>
  <c r="E232" i="17" s="1"/>
  <c r="F131" i="17"/>
  <c r="F227" i="17" s="1"/>
  <c r="E128" i="17"/>
  <c r="E224" i="17" s="1"/>
  <c r="F123" i="17"/>
  <c r="F219" i="17" s="1"/>
  <c r="E120" i="17"/>
  <c r="E216" i="17" s="1"/>
  <c r="F115" i="17"/>
  <c r="F211" i="17" s="1"/>
  <c r="E112" i="17"/>
  <c r="E208" i="17" s="1"/>
  <c r="F107" i="17"/>
  <c r="F203" i="17" s="1"/>
  <c r="E104" i="17"/>
  <c r="E200" i="17" s="1"/>
  <c r="AQ13" i="19"/>
  <c r="D21" i="19"/>
  <c r="D24" i="19" s="1"/>
  <c r="Y6" i="19" s="1"/>
  <c r="Z6" i="19" s="1"/>
  <c r="E187" i="17"/>
  <c r="E283" i="17" s="1"/>
  <c r="F182" i="17"/>
  <c r="F278" i="17" s="1"/>
  <c r="E179" i="17"/>
  <c r="E275" i="17" s="1"/>
  <c r="F174" i="17"/>
  <c r="F270" i="17" s="1"/>
  <c r="E171" i="17"/>
  <c r="E267" i="17" s="1"/>
  <c r="F166" i="17"/>
  <c r="F262" i="17" s="1"/>
  <c r="E163" i="17"/>
  <c r="E259" i="17" s="1"/>
  <c r="F158" i="17"/>
  <c r="F254" i="17" s="1"/>
  <c r="E155" i="17"/>
  <c r="E251" i="17" s="1"/>
  <c r="F150" i="17"/>
  <c r="F246" i="17" s="1"/>
  <c r="E147" i="17"/>
  <c r="E243" i="17" s="1"/>
  <c r="F142" i="17"/>
  <c r="F238" i="17" s="1"/>
  <c r="E139" i="17"/>
  <c r="E235" i="17" s="1"/>
  <c r="F134" i="17"/>
  <c r="F230" i="17" s="1"/>
  <c r="E131" i="17"/>
  <c r="E227" i="17" s="1"/>
  <c r="F126" i="17"/>
  <c r="F222" i="17" s="1"/>
  <c r="E123" i="17"/>
  <c r="E219" i="17" s="1"/>
  <c r="F118" i="17"/>
  <c r="F214" i="17" s="1"/>
  <c r="E115" i="17"/>
  <c r="E211" i="17" s="1"/>
  <c r="F110" i="17"/>
  <c r="F206" i="17" s="1"/>
  <c r="E107" i="17"/>
  <c r="E203" i="17" s="1"/>
  <c r="F102" i="17"/>
  <c r="F198" i="17" s="1"/>
  <c r="E99" i="17"/>
  <c r="E195" i="17" s="1"/>
  <c r="O11" i="28"/>
  <c r="P11" i="28"/>
  <c r="E190" i="17"/>
  <c r="E286" i="17" s="1"/>
  <c r="F185" i="17"/>
  <c r="F281" i="17" s="1"/>
  <c r="E182" i="17"/>
  <c r="E278" i="17" s="1"/>
  <c r="D179" i="17"/>
  <c r="D275" i="17" s="1"/>
  <c r="F177" i="17"/>
  <c r="F273" i="17" s="1"/>
  <c r="E174" i="17"/>
  <c r="E270" i="17" s="1"/>
  <c r="D171" i="17"/>
  <c r="D267" i="17" s="1"/>
  <c r="F169" i="17"/>
  <c r="F265" i="17" s="1"/>
  <c r="E166" i="17"/>
  <c r="E262" i="17" s="1"/>
  <c r="D163" i="17"/>
  <c r="D259" i="17" s="1"/>
  <c r="F161" i="17"/>
  <c r="F257" i="17" s="1"/>
  <c r="E158" i="17"/>
  <c r="E254" i="17" s="1"/>
  <c r="D155" i="17"/>
  <c r="D251" i="17" s="1"/>
  <c r="F153" i="17"/>
  <c r="F249" i="17" s="1"/>
  <c r="E150" i="17"/>
  <c r="E246" i="17" s="1"/>
  <c r="D147" i="17"/>
  <c r="D243" i="17" s="1"/>
  <c r="F145" i="17"/>
  <c r="F241" i="17" s="1"/>
  <c r="E142" i="17"/>
  <c r="E238" i="17" s="1"/>
  <c r="D139" i="17"/>
  <c r="D235" i="17" s="1"/>
  <c r="F137" i="17"/>
  <c r="F233" i="17" s="1"/>
  <c r="E134" i="17"/>
  <c r="E230" i="17" s="1"/>
  <c r="D131" i="17"/>
  <c r="D227" i="17" s="1"/>
  <c r="F129" i="17"/>
  <c r="F225" i="17" s="1"/>
  <c r="E126" i="17"/>
  <c r="E222" i="17" s="1"/>
  <c r="D123" i="17"/>
  <c r="D219" i="17" s="1"/>
  <c r="F121" i="17"/>
  <c r="F217" i="17" s="1"/>
  <c r="E118" i="17"/>
  <c r="E214" i="17" s="1"/>
  <c r="D115" i="17"/>
  <c r="D211" i="17" s="1"/>
  <c r="F113" i="17"/>
  <c r="F209" i="17" s="1"/>
  <c r="E110" i="17"/>
  <c r="E206" i="17" s="1"/>
  <c r="D107" i="17"/>
  <c r="D203" i="17" s="1"/>
  <c r="F105" i="17"/>
  <c r="F201" i="17" s="1"/>
  <c r="E102" i="17"/>
  <c r="E198" i="17" s="1"/>
  <c r="D99" i="17"/>
  <c r="D195" i="17" s="1"/>
  <c r="O8" i="28"/>
  <c r="P8" i="28"/>
  <c r="E185" i="17"/>
  <c r="E281" i="17" s="1"/>
  <c r="D182" i="17"/>
  <c r="D278" i="17" s="1"/>
  <c r="F180" i="17"/>
  <c r="F276" i="17" s="1"/>
  <c r="E177" i="17"/>
  <c r="E273" i="17" s="1"/>
  <c r="D174" i="17"/>
  <c r="D270" i="17" s="1"/>
  <c r="F172" i="17"/>
  <c r="F268" i="17" s="1"/>
  <c r="E169" i="17"/>
  <c r="E265" i="17" s="1"/>
  <c r="D166" i="17"/>
  <c r="D262" i="17" s="1"/>
  <c r="F164" i="17"/>
  <c r="F260" i="17" s="1"/>
  <c r="E161" i="17"/>
  <c r="E257" i="17" s="1"/>
  <c r="D158" i="17"/>
  <c r="D254" i="17" s="1"/>
  <c r="F156" i="17"/>
  <c r="F252" i="17" s="1"/>
  <c r="E153" i="17"/>
  <c r="E249" i="17" s="1"/>
  <c r="D150" i="17"/>
  <c r="D246" i="17" s="1"/>
  <c r="F148" i="17"/>
  <c r="F244" i="17" s="1"/>
  <c r="E145" i="17"/>
  <c r="E241" i="17" s="1"/>
  <c r="D142" i="17"/>
  <c r="D238" i="17" s="1"/>
  <c r="F140" i="17"/>
  <c r="F236" i="17" s="1"/>
  <c r="E137" i="17"/>
  <c r="E233" i="17" s="1"/>
  <c r="D134" i="17"/>
  <c r="D230" i="17" s="1"/>
  <c r="F132" i="17"/>
  <c r="F228" i="17" s="1"/>
  <c r="E129" i="17"/>
  <c r="E225" i="17" s="1"/>
  <c r="D126" i="17"/>
  <c r="D222" i="17" s="1"/>
  <c r="F124" i="17"/>
  <c r="F220" i="17" s="1"/>
  <c r="E121" i="17"/>
  <c r="E217" i="17" s="1"/>
  <c r="D118" i="17"/>
  <c r="D214" i="17" s="1"/>
  <c r="F116" i="17"/>
  <c r="F212" i="17" s="1"/>
  <c r="E113" i="17"/>
  <c r="E209" i="17" s="1"/>
  <c r="D110" i="17"/>
  <c r="D206" i="17" s="1"/>
  <c r="F108" i="17"/>
  <c r="F204" i="17" s="1"/>
  <c r="E105" i="17"/>
  <c r="E201" i="17" s="1"/>
  <c r="AQ7" i="18"/>
  <c r="W9" i="19"/>
  <c r="E188" i="17"/>
  <c r="E284" i="17" s="1"/>
  <c r="F183" i="17"/>
  <c r="F279" i="17" s="1"/>
  <c r="E180" i="17"/>
  <c r="E276" i="17" s="1"/>
  <c r="F175" i="17"/>
  <c r="F271" i="17" s="1"/>
  <c r="E172" i="17"/>
  <c r="E268" i="17" s="1"/>
  <c r="F167" i="17"/>
  <c r="F263" i="17" s="1"/>
  <c r="E164" i="17"/>
  <c r="E260" i="17" s="1"/>
  <c r="F159" i="17"/>
  <c r="F255" i="17" s="1"/>
  <c r="E156" i="17"/>
  <c r="E252" i="17" s="1"/>
  <c r="F151" i="17"/>
  <c r="F247" i="17" s="1"/>
  <c r="E148" i="17"/>
  <c r="E244" i="17" s="1"/>
  <c r="F143" i="17"/>
  <c r="F239" i="17" s="1"/>
  <c r="E140" i="17"/>
  <c r="E236" i="17" s="1"/>
  <c r="F135" i="17"/>
  <c r="F231" i="17" s="1"/>
  <c r="E132" i="17"/>
  <c r="E228" i="17" s="1"/>
  <c r="F127" i="17"/>
  <c r="F223" i="17" s="1"/>
  <c r="E124" i="17"/>
  <c r="E220" i="17" s="1"/>
  <c r="F119" i="17"/>
  <c r="F215" i="17" s="1"/>
  <c r="E116" i="17"/>
  <c r="E212" i="17" s="1"/>
  <c r="F111" i="17"/>
  <c r="F207" i="17" s="1"/>
  <c r="E108" i="17"/>
  <c r="E204" i="17" s="1"/>
  <c r="F103" i="17"/>
  <c r="F199" i="17" s="1"/>
  <c r="E100" i="17"/>
  <c r="E196" i="17" s="1"/>
  <c r="I17" i="20"/>
  <c r="D19" i="20" s="1"/>
  <c r="D21" i="20" s="1"/>
  <c r="D22" i="20" s="1"/>
  <c r="H86" i="28"/>
  <c r="I75" i="28"/>
  <c r="AQ10" i="20"/>
  <c r="AQ12" i="20"/>
  <c r="AQ9" i="20"/>
  <c r="AQ14" i="20"/>
  <c r="AQ16" i="20"/>
  <c r="R17" i="20"/>
  <c r="M19" i="20" s="1"/>
  <c r="M21" i="20" s="1"/>
  <c r="M23" i="20" s="1"/>
  <c r="Y9" i="20" s="1"/>
  <c r="D24" i="20"/>
  <c r="Y6" i="20" s="1"/>
  <c r="Z6" i="20" s="1"/>
  <c r="AO17" i="20"/>
  <c r="AQ5" i="20"/>
  <c r="AP17" i="20"/>
  <c r="M24" i="20"/>
  <c r="Y10" i="20" s="1"/>
  <c r="Z10" i="20" s="1"/>
  <c r="X7" i="20"/>
  <c r="AB5" i="20" s="1"/>
  <c r="X9" i="20"/>
  <c r="X10" i="20"/>
  <c r="X19" i="20"/>
  <c r="AQ7" i="19"/>
  <c r="AQ10" i="19"/>
  <c r="AP17" i="19"/>
  <c r="R17" i="19"/>
  <c r="M19" i="19" s="1"/>
  <c r="M21" i="19" s="1"/>
  <c r="M22" i="19" s="1"/>
  <c r="AQ9" i="19"/>
  <c r="AQ12" i="19"/>
  <c r="AO17" i="19"/>
  <c r="AQ5" i="19"/>
  <c r="AQ6" i="19"/>
  <c r="AB6" i="19"/>
  <c r="X7" i="19"/>
  <c r="X8" i="19" s="1"/>
  <c r="X12" i="19" s="1"/>
  <c r="X9" i="19"/>
  <c r="X10" i="19"/>
  <c r="AQ10" i="18"/>
  <c r="AQ12" i="18"/>
  <c r="AQ14" i="18"/>
  <c r="R17" i="18"/>
  <c r="M19" i="18" s="1"/>
  <c r="M21" i="18" s="1"/>
  <c r="M23" i="18" s="1"/>
  <c r="Y9" i="18" s="1"/>
  <c r="AQ5" i="18"/>
  <c r="AO17" i="18"/>
  <c r="AQ16" i="18"/>
  <c r="AP17" i="18"/>
  <c r="AQ8" i="18"/>
  <c r="AQ9" i="18"/>
  <c r="AQ11" i="18"/>
  <c r="AQ13" i="18"/>
  <c r="AQ15" i="18"/>
  <c r="D24" i="18"/>
  <c r="Y6" i="18" s="1"/>
  <c r="Z6" i="18" s="1"/>
  <c r="D22" i="18"/>
  <c r="D23" i="18"/>
  <c r="Y5" i="18" s="1"/>
  <c r="X7" i="18"/>
  <c r="X8" i="18" s="1"/>
  <c r="X12" i="18" s="1"/>
  <c r="X9" i="18"/>
  <c r="X10" i="18"/>
  <c r="J98" i="17"/>
  <c r="G99" i="17"/>
  <c r="H99" i="17"/>
  <c r="K98" i="17"/>
  <c r="I101" i="17"/>
  <c r="K3" i="17"/>
  <c r="I4" i="17"/>
  <c r="J3" i="17"/>
  <c r="I198" i="17"/>
  <c r="N3" i="17"/>
  <c r="N6" i="17"/>
  <c r="D4" i="17"/>
  <c r="D100" i="17" s="1"/>
  <c r="D196" i="17" s="1"/>
  <c r="D8" i="17"/>
  <c r="D104" i="17" s="1"/>
  <c r="D200" i="17" s="1"/>
  <c r="M22" i="20" l="1"/>
  <c r="L10" i="28"/>
  <c r="F74" i="28"/>
  <c r="I62" i="28"/>
  <c r="D23" i="19"/>
  <c r="Y5" i="19" s="1"/>
  <c r="O9" i="28"/>
  <c r="P9" i="28"/>
  <c r="AB6" i="18"/>
  <c r="D22" i="19"/>
  <c r="M24" i="19"/>
  <c r="Y10" i="19" s="1"/>
  <c r="Z10" i="19" s="1"/>
  <c r="D23" i="20"/>
  <c r="Y5" i="20" s="1"/>
  <c r="H98" i="28"/>
  <c r="I99" i="28" s="1"/>
  <c r="I87" i="28"/>
  <c r="AB9" i="20"/>
  <c r="Y19" i="20"/>
  <c r="Z9" i="20"/>
  <c r="AB6" i="20"/>
  <c r="Y16" i="20"/>
  <c r="Z5" i="20"/>
  <c r="X8" i="20"/>
  <c r="X12" i="20" s="1"/>
  <c r="M26" i="20"/>
  <c r="Y20" i="20" s="1"/>
  <c r="M25" i="20"/>
  <c r="Y11" i="20" s="1"/>
  <c r="D25" i="20"/>
  <c r="Y7" i="20" s="1"/>
  <c r="Z7" i="20" s="1"/>
  <c r="AA6" i="20" s="1"/>
  <c r="D26" i="20"/>
  <c r="Y17" i="20" s="1"/>
  <c r="AC5" i="20"/>
  <c r="X11" i="20"/>
  <c r="AB10" i="20" s="1"/>
  <c r="AC6" i="20"/>
  <c r="X17" i="20"/>
  <c r="M23" i="19"/>
  <c r="Y9" i="19" s="1"/>
  <c r="Y19" i="19" s="1"/>
  <c r="Z5" i="19"/>
  <c r="Y16" i="19"/>
  <c r="AC5" i="19"/>
  <c r="X11" i="19"/>
  <c r="AC10" i="19" s="1"/>
  <c r="X17" i="19"/>
  <c r="AC6" i="19"/>
  <c r="AB5" i="19"/>
  <c r="D25" i="19"/>
  <c r="Y7" i="19" s="1"/>
  <c r="Z7" i="19" s="1"/>
  <c r="D26" i="19"/>
  <c r="Y17" i="19" s="1"/>
  <c r="AC9" i="19"/>
  <c r="AB9" i="19"/>
  <c r="M22" i="18"/>
  <c r="M25" i="18" s="1"/>
  <c r="Y11" i="18" s="1"/>
  <c r="Y12" i="18" s="1"/>
  <c r="M24" i="18"/>
  <c r="Y10" i="18" s="1"/>
  <c r="Z5" i="18"/>
  <c r="Y16" i="18"/>
  <c r="AB5" i="18"/>
  <c r="D25" i="18"/>
  <c r="Y7" i="18" s="1"/>
  <c r="Z7" i="18" s="1"/>
  <c r="D26" i="18"/>
  <c r="Y17" i="18" s="1"/>
  <c r="Z17" i="18" s="1"/>
  <c r="AB10" i="18"/>
  <c r="Y19" i="18"/>
  <c r="Z9" i="18"/>
  <c r="AC5" i="18"/>
  <c r="X17" i="18"/>
  <c r="X11" i="18"/>
  <c r="AC9" i="18" s="1"/>
  <c r="AC6" i="18"/>
  <c r="AA6" i="18"/>
  <c r="Z10" i="18"/>
  <c r="H100" i="17"/>
  <c r="K99" i="17"/>
  <c r="I199" i="17"/>
  <c r="I102" i="17"/>
  <c r="G100" i="17"/>
  <c r="J99" i="17"/>
  <c r="K4" i="17"/>
  <c r="I5" i="17"/>
  <c r="J4" i="17"/>
  <c r="N10" i="17"/>
  <c r="N4" i="17"/>
  <c r="N7" i="17"/>
  <c r="N11" i="17"/>
  <c r="D16" i="17"/>
  <c r="D9" i="17"/>
  <c r="D5" i="17"/>
  <c r="D12" i="17"/>
  <c r="AC10" i="20" l="1"/>
  <c r="D13" i="17"/>
  <c r="D101" i="17"/>
  <c r="D197" i="17" s="1"/>
  <c r="D24" i="17"/>
  <c r="D112" i="17"/>
  <c r="D208" i="17" s="1"/>
  <c r="D17" i="17"/>
  <c r="D105" i="17"/>
  <c r="D201" i="17" s="1"/>
  <c r="F86" i="28"/>
  <c r="I74" i="28"/>
  <c r="O10" i="28"/>
  <c r="P10" i="28"/>
  <c r="M26" i="18"/>
  <c r="Y20" i="18" s="1"/>
  <c r="AB10" i="19"/>
  <c r="M26" i="19"/>
  <c r="Y20" i="19" s="1"/>
  <c r="D20" i="17"/>
  <c r="D108" i="17"/>
  <c r="D204" i="17" s="1"/>
  <c r="Z9" i="19"/>
  <c r="Z11" i="20"/>
  <c r="AA5" i="20"/>
  <c r="AE5" i="20" s="1"/>
  <c r="AF6" i="20"/>
  <c r="AE6" i="20"/>
  <c r="AD6" i="20"/>
  <c r="AH9" i="20"/>
  <c r="AI9" i="20" s="1"/>
  <c r="AH10" i="20"/>
  <c r="AI10" i="20" s="1"/>
  <c r="AG9" i="20"/>
  <c r="X20" i="20"/>
  <c r="AC16" i="20"/>
  <c r="X18" i="20"/>
  <c r="X21" i="20" s="1"/>
  <c r="AB16" i="20"/>
  <c r="AA10" i="20"/>
  <c r="Z20" i="20"/>
  <c r="AD5" i="20"/>
  <c r="AF5" i="20"/>
  <c r="Y12" i="20"/>
  <c r="AC9" i="20"/>
  <c r="Z17" i="20"/>
  <c r="Y18" i="20"/>
  <c r="Z16" i="20"/>
  <c r="AA9" i="20"/>
  <c r="AG5" i="20"/>
  <c r="AH6" i="20"/>
  <c r="AI6" i="20" s="1"/>
  <c r="AH5" i="20"/>
  <c r="AI5" i="20" s="1"/>
  <c r="Y8" i="20"/>
  <c r="Y21" i="20"/>
  <c r="Z19" i="20"/>
  <c r="M25" i="19"/>
  <c r="Y11" i="19" s="1"/>
  <c r="Y12" i="19" s="1"/>
  <c r="Y18" i="19"/>
  <c r="Z16" i="19"/>
  <c r="X20" i="19"/>
  <c r="AB16" i="19"/>
  <c r="AC16" i="19"/>
  <c r="X18" i="19"/>
  <c r="X21" i="19" s="1"/>
  <c r="AA5" i="19"/>
  <c r="AG5" i="19"/>
  <c r="AH5" i="19"/>
  <c r="AI5" i="19" s="1"/>
  <c r="AH6" i="19"/>
  <c r="AI6" i="19" s="1"/>
  <c r="Z20" i="19"/>
  <c r="Y8" i="19"/>
  <c r="AA6" i="19"/>
  <c r="Z17" i="19"/>
  <c r="Y21" i="19"/>
  <c r="Z19" i="19"/>
  <c r="AA5" i="18"/>
  <c r="AC10" i="18"/>
  <c r="Z11" i="18"/>
  <c r="Y8" i="18"/>
  <c r="AF6" i="18"/>
  <c r="AE6" i="18"/>
  <c r="AD6" i="18"/>
  <c r="AD5" i="18"/>
  <c r="AF5" i="18"/>
  <c r="AE5" i="18"/>
  <c r="AA9" i="18"/>
  <c r="AH16" i="18"/>
  <c r="AI16" i="18" s="1"/>
  <c r="AG16" i="18"/>
  <c r="AB9" i="18"/>
  <c r="AA10" i="18"/>
  <c r="X20" i="18"/>
  <c r="Z20" i="18" s="1"/>
  <c r="AC16" i="18"/>
  <c r="X18" i="18"/>
  <c r="X21" i="18" s="1"/>
  <c r="AB16" i="18"/>
  <c r="Y21" i="18"/>
  <c r="Z19" i="18"/>
  <c r="AG5" i="18"/>
  <c r="AH6" i="18"/>
  <c r="AI6" i="18" s="1"/>
  <c r="AH5" i="18"/>
  <c r="AI5" i="18" s="1"/>
  <c r="Y18" i="18"/>
  <c r="Z16" i="18"/>
  <c r="AA16" i="18" s="1"/>
  <c r="I6" i="17"/>
  <c r="J5" i="17"/>
  <c r="K5" i="17"/>
  <c r="I103" i="17"/>
  <c r="I200" i="17"/>
  <c r="G101" i="17"/>
  <c r="J100" i="17"/>
  <c r="H101" i="17"/>
  <c r="K100" i="17"/>
  <c r="N5" i="17"/>
  <c r="N15" i="17"/>
  <c r="N8" i="17"/>
  <c r="N14" i="17"/>
  <c r="D28" i="17" l="1"/>
  <c r="D116" i="17"/>
  <c r="D212" i="17" s="1"/>
  <c r="AA19" i="18"/>
  <c r="Z11" i="19"/>
  <c r="D25" i="17"/>
  <c r="D113" i="17"/>
  <c r="D209" i="17" s="1"/>
  <c r="L12" i="28"/>
  <c r="F98" i="28"/>
  <c r="I86" i="28"/>
  <c r="D32" i="17"/>
  <c r="D120" i="17"/>
  <c r="D216" i="17" s="1"/>
  <c r="D21" i="17"/>
  <c r="D109" i="17"/>
  <c r="D205" i="17" s="1"/>
  <c r="AA16" i="20"/>
  <c r="AE16" i="20" s="1"/>
  <c r="AK5" i="20"/>
  <c r="AL5" i="20" s="1"/>
  <c r="AJ5" i="20"/>
  <c r="AG19" i="20"/>
  <c r="AH19" i="20"/>
  <c r="AI19" i="20" s="1"/>
  <c r="AK9" i="20"/>
  <c r="AJ9" i="20"/>
  <c r="AA19" i="20"/>
  <c r="AK6" i="20"/>
  <c r="AJ6" i="20"/>
  <c r="AD10" i="20"/>
  <c r="AE10" i="20"/>
  <c r="AF10" i="20"/>
  <c r="AC19" i="20"/>
  <c r="AB19" i="20"/>
  <c r="AH16" i="20"/>
  <c r="AI16" i="20" s="1"/>
  <c r="AG16" i="20"/>
  <c r="AD9" i="20"/>
  <c r="AF9" i="20"/>
  <c r="AE9" i="20"/>
  <c r="AJ10" i="20"/>
  <c r="AK10" i="20"/>
  <c r="AH16" i="19"/>
  <c r="AI16" i="19" s="1"/>
  <c r="AG16" i="19"/>
  <c r="AK6" i="19"/>
  <c r="AJ6" i="19"/>
  <c r="AF5" i="19"/>
  <c r="AE5" i="19"/>
  <c r="AD5" i="19"/>
  <c r="AC19" i="19"/>
  <c r="AB19" i="19"/>
  <c r="AH9" i="19"/>
  <c r="AI9" i="19" s="1"/>
  <c r="AH10" i="19"/>
  <c r="AI10" i="19" s="1"/>
  <c r="AG9" i="19"/>
  <c r="AA10" i="19"/>
  <c r="AG19" i="19"/>
  <c r="AH19" i="19"/>
  <c r="AI19" i="19" s="1"/>
  <c r="AA9" i="19"/>
  <c r="AA19" i="19"/>
  <c r="AF6" i="19"/>
  <c r="AE6" i="19"/>
  <c r="AD6" i="19"/>
  <c r="AK5" i="19"/>
  <c r="AL5" i="19" s="1"/>
  <c r="AJ5" i="19"/>
  <c r="AA16" i="19"/>
  <c r="AD19" i="18"/>
  <c r="AG19" i="18"/>
  <c r="AH19" i="18"/>
  <c r="AI19" i="18" s="1"/>
  <c r="AK5" i="18"/>
  <c r="AL5" i="18" s="1"/>
  <c r="AJ5" i="18"/>
  <c r="AC19" i="18"/>
  <c r="AF19" i="18" s="1"/>
  <c r="AB19" i="18"/>
  <c r="AE19" i="18" s="1"/>
  <c r="AD10" i="18"/>
  <c r="AF10" i="18"/>
  <c r="AE10" i="18"/>
  <c r="AK16" i="18"/>
  <c r="AL16" i="18" s="1"/>
  <c r="AJ16" i="18"/>
  <c r="AE16" i="18"/>
  <c r="AD16" i="18"/>
  <c r="AF16" i="18"/>
  <c r="AD9" i="18"/>
  <c r="AF9" i="18"/>
  <c r="AE9" i="18"/>
  <c r="AH9" i="18"/>
  <c r="AI9" i="18" s="1"/>
  <c r="AH10" i="18"/>
  <c r="AI10" i="18" s="1"/>
  <c r="AG9" i="18"/>
  <c r="AK6" i="18"/>
  <c r="AJ6" i="18"/>
  <c r="I201" i="17"/>
  <c r="I104" i="17"/>
  <c r="G102" i="17"/>
  <c r="J101" i="17"/>
  <c r="H102" i="17"/>
  <c r="K101" i="17"/>
  <c r="K6" i="17"/>
  <c r="I7" i="17"/>
  <c r="J6" i="17"/>
  <c r="N9" i="17"/>
  <c r="N18" i="17"/>
  <c r="N19" i="17"/>
  <c r="N23" i="17"/>
  <c r="N12" i="17"/>
  <c r="I98" i="28" l="1"/>
  <c r="L13" i="28"/>
  <c r="O12" i="28"/>
  <c r="P12" i="28"/>
  <c r="D33" i="17"/>
  <c r="D121" i="17"/>
  <c r="D217" i="17" s="1"/>
  <c r="D29" i="17"/>
  <c r="D117" i="17"/>
  <c r="D213" i="17" s="1"/>
  <c r="AF16" i="20"/>
  <c r="AD16" i="20"/>
  <c r="D40" i="17"/>
  <c r="D128" i="17"/>
  <c r="D224" i="17" s="1"/>
  <c r="D36" i="17"/>
  <c r="D124" i="17"/>
  <c r="D220" i="17" s="1"/>
  <c r="AK19" i="20"/>
  <c r="AJ19" i="20"/>
  <c r="AJ16" i="20"/>
  <c r="AK16" i="20"/>
  <c r="AL16" i="20" s="1"/>
  <c r="AF19" i="20"/>
  <c r="AE19" i="20"/>
  <c r="AD19" i="20"/>
  <c r="AE16" i="19"/>
  <c r="AD16" i="19"/>
  <c r="AF16" i="19"/>
  <c r="AK19" i="19"/>
  <c r="AJ19" i="19"/>
  <c r="AK10" i="19"/>
  <c r="AJ10" i="19"/>
  <c r="AD9" i="19"/>
  <c r="AE9" i="19"/>
  <c r="AF9" i="19"/>
  <c r="AK9" i="19"/>
  <c r="AJ9" i="19"/>
  <c r="AD19" i="19"/>
  <c r="AF19" i="19"/>
  <c r="AE19" i="19"/>
  <c r="AD10" i="19"/>
  <c r="AE10" i="19"/>
  <c r="AF10" i="19"/>
  <c r="AJ16" i="19"/>
  <c r="AK16" i="19"/>
  <c r="AL16" i="19" s="1"/>
  <c r="AJ10" i="18"/>
  <c r="AK10" i="18"/>
  <c r="AK9" i="18"/>
  <c r="AJ9" i="18"/>
  <c r="AK19" i="18"/>
  <c r="AJ19" i="18"/>
  <c r="K7" i="17"/>
  <c r="I8" i="17"/>
  <c r="J7" i="17"/>
  <c r="G103" i="17"/>
  <c r="J102" i="17"/>
  <c r="I202" i="17"/>
  <c r="H103" i="17"/>
  <c r="K102" i="17"/>
  <c r="I105" i="17"/>
  <c r="N20" i="17"/>
  <c r="N22" i="17"/>
  <c r="N27" i="17"/>
  <c r="N16" i="17"/>
  <c r="N13" i="17"/>
  <c r="D37" i="17" l="1"/>
  <c r="D125" i="17"/>
  <c r="D221" i="17" s="1"/>
  <c r="D44" i="17"/>
  <c r="D132" i="17"/>
  <c r="D228" i="17" s="1"/>
  <c r="D41" i="17"/>
  <c r="D129" i="17"/>
  <c r="D225" i="17" s="1"/>
  <c r="D48" i="17"/>
  <c r="D136" i="17"/>
  <c r="D232" i="17" s="1"/>
  <c r="O13" i="28"/>
  <c r="P13" i="28"/>
  <c r="I203" i="17"/>
  <c r="K8" i="17"/>
  <c r="I9" i="17"/>
  <c r="J8" i="17"/>
  <c r="G104" i="17"/>
  <c r="J103" i="17"/>
  <c r="I106" i="17"/>
  <c r="H104" i="17"/>
  <c r="K103" i="17"/>
  <c r="N17" i="17"/>
  <c r="N35" i="17"/>
  <c r="N26" i="17"/>
  <c r="N24" i="17"/>
  <c r="N31" i="17"/>
  <c r="D56" i="17" l="1"/>
  <c r="D144" i="17"/>
  <c r="D240" i="17" s="1"/>
  <c r="D49" i="17"/>
  <c r="D137" i="17"/>
  <c r="D233" i="17" s="1"/>
  <c r="D52" i="17"/>
  <c r="D140" i="17"/>
  <c r="D236" i="17" s="1"/>
  <c r="D45" i="17"/>
  <c r="D133" i="17"/>
  <c r="D229" i="17" s="1"/>
  <c r="I107" i="17"/>
  <c r="G105" i="17"/>
  <c r="J104" i="17"/>
  <c r="I204" i="17"/>
  <c r="H105" i="17"/>
  <c r="K104" i="17"/>
  <c r="I10" i="17"/>
  <c r="J9" i="17"/>
  <c r="K9" i="17"/>
  <c r="N28" i="17"/>
  <c r="N32" i="17"/>
  <c r="N21" i="17"/>
  <c r="N34" i="17"/>
  <c r="N25" i="17"/>
  <c r="N30" i="17"/>
  <c r="D53" i="17" l="1"/>
  <c r="D141" i="17"/>
  <c r="D237" i="17" s="1"/>
  <c r="D57" i="17"/>
  <c r="D145" i="17"/>
  <c r="D241" i="17" s="1"/>
  <c r="D60" i="17"/>
  <c r="D148" i="17"/>
  <c r="D244" i="17" s="1"/>
  <c r="D64" i="17"/>
  <c r="D152" i="17"/>
  <c r="D248" i="17" s="1"/>
  <c r="K10" i="17"/>
  <c r="J10" i="17"/>
  <c r="I11" i="17"/>
  <c r="I108" i="17"/>
  <c r="I205" i="17"/>
  <c r="G106" i="17"/>
  <c r="J105" i="17"/>
  <c r="H106" i="17"/>
  <c r="K105" i="17"/>
  <c r="N39" i="17"/>
  <c r="N33" i="17"/>
  <c r="N36" i="17"/>
  <c r="N42" i="17"/>
  <c r="N43" i="17"/>
  <c r="N29" i="17"/>
  <c r="N38" i="17"/>
  <c r="D72" i="17" l="1"/>
  <c r="D160" i="17"/>
  <c r="D256" i="17" s="1"/>
  <c r="D65" i="17"/>
  <c r="D153" i="17"/>
  <c r="D249" i="17" s="1"/>
  <c r="D68" i="17"/>
  <c r="D156" i="17"/>
  <c r="D252" i="17" s="1"/>
  <c r="D61" i="17"/>
  <c r="D149" i="17"/>
  <c r="D245" i="17" s="1"/>
  <c r="I206" i="17"/>
  <c r="K11" i="17"/>
  <c r="I12" i="17"/>
  <c r="J11" i="17"/>
  <c r="I109" i="17"/>
  <c r="G107" i="17"/>
  <c r="J106" i="17"/>
  <c r="H107" i="17"/>
  <c r="K106" i="17"/>
  <c r="N50" i="17"/>
  <c r="N44" i="17"/>
  <c r="N37" i="17"/>
  <c r="N46" i="17"/>
  <c r="N47" i="17"/>
  <c r="N40" i="17"/>
  <c r="D69" i="17" l="1"/>
  <c r="D157" i="17"/>
  <c r="D253" i="17" s="1"/>
  <c r="D76" i="17"/>
  <c r="D164" i="17"/>
  <c r="D260" i="17" s="1"/>
  <c r="D73" i="17"/>
  <c r="D161" i="17"/>
  <c r="D257" i="17" s="1"/>
  <c r="D80" i="17"/>
  <c r="D168" i="17"/>
  <c r="D264" i="17" s="1"/>
  <c r="I110" i="17"/>
  <c r="H108" i="17"/>
  <c r="K107" i="17"/>
  <c r="G108" i="17"/>
  <c r="J107" i="17"/>
  <c r="I207" i="17"/>
  <c r="K12" i="17"/>
  <c r="I13" i="17"/>
  <c r="J12" i="17"/>
  <c r="N58" i="17"/>
  <c r="N41" i="17"/>
  <c r="N48" i="17"/>
  <c r="N54" i="17"/>
  <c r="N51" i="17"/>
  <c r="D88" i="17" l="1"/>
  <c r="D176" i="17"/>
  <c r="D272" i="17" s="1"/>
  <c r="D81" i="17"/>
  <c r="D169" i="17"/>
  <c r="D265" i="17" s="1"/>
  <c r="D84" i="17"/>
  <c r="D172" i="17"/>
  <c r="D268" i="17" s="1"/>
  <c r="D77" i="17"/>
  <c r="D165" i="17"/>
  <c r="D261" i="17" s="1"/>
  <c r="I14" i="17"/>
  <c r="J13" i="17"/>
  <c r="K13" i="17"/>
  <c r="H109" i="17"/>
  <c r="K108" i="17"/>
  <c r="G109" i="17"/>
  <c r="J108" i="17"/>
  <c r="I208" i="17"/>
  <c r="I111" i="17"/>
  <c r="N66" i="17"/>
  <c r="N52" i="17"/>
  <c r="N55" i="17"/>
  <c r="N62" i="17"/>
  <c r="N49" i="17"/>
  <c r="N59" i="17"/>
  <c r="N45" i="17"/>
  <c r="D85" i="17" l="1"/>
  <c r="D173" i="17"/>
  <c r="D269" i="17" s="1"/>
  <c r="D92" i="17"/>
  <c r="D188" i="17" s="1"/>
  <c r="D284" i="17" s="1"/>
  <c r="D180" i="17"/>
  <c r="D276" i="17" s="1"/>
  <c r="D89" i="17"/>
  <c r="D177" i="17"/>
  <c r="D273" i="17" s="1"/>
  <c r="D96" i="17"/>
  <c r="D192" i="17" s="1"/>
  <c r="D288" i="17" s="1"/>
  <c r="D184" i="17"/>
  <c r="D280" i="17" s="1"/>
  <c r="I112" i="17"/>
  <c r="H110" i="17"/>
  <c r="K109" i="17"/>
  <c r="G110" i="17"/>
  <c r="J109" i="17"/>
  <c r="I209" i="17"/>
  <c r="K14" i="17"/>
  <c r="I15" i="17"/>
  <c r="J14" i="17"/>
  <c r="N74" i="17"/>
  <c r="N53" i="17"/>
  <c r="N63" i="17"/>
  <c r="N70" i="17"/>
  <c r="N56" i="17"/>
  <c r="D97" i="17" l="1"/>
  <c r="D193" i="17" s="1"/>
  <c r="D289" i="17" s="1"/>
  <c r="D185" i="17"/>
  <c r="D281" i="17" s="1"/>
  <c r="D93" i="17"/>
  <c r="D189" i="17" s="1"/>
  <c r="D285" i="17" s="1"/>
  <c r="D181" i="17"/>
  <c r="D277" i="17" s="1"/>
  <c r="K15" i="17"/>
  <c r="I16" i="17"/>
  <c r="J15" i="17"/>
  <c r="H111" i="17"/>
  <c r="K110" i="17"/>
  <c r="G111" i="17"/>
  <c r="J110" i="17"/>
  <c r="I210" i="17"/>
  <c r="I113" i="17"/>
  <c r="N64" i="17"/>
  <c r="N82" i="17"/>
  <c r="N67" i="17"/>
  <c r="N57" i="17"/>
  <c r="N60" i="17"/>
  <c r="N78" i="17"/>
  <c r="H112" i="17" l="1"/>
  <c r="K111" i="17"/>
  <c r="G112" i="17"/>
  <c r="J111" i="17"/>
  <c r="K16" i="17"/>
  <c r="I17" i="17"/>
  <c r="J16" i="17"/>
  <c r="I114" i="17"/>
  <c r="I211" i="17"/>
  <c r="N75" i="17"/>
  <c r="N90" i="17"/>
  <c r="N68" i="17"/>
  <c r="N61" i="17"/>
  <c r="N71" i="17"/>
  <c r="N86" i="17"/>
  <c r="B39" i="16"/>
  <c r="B40" i="16" s="1"/>
  <c r="B41" i="16" s="1"/>
  <c r="B42" i="16" s="1"/>
  <c r="B43" i="16" s="1"/>
  <c r="B44" i="16" s="1"/>
  <c r="B45" i="16" s="1"/>
  <c r="B46" i="16" s="1"/>
  <c r="B47" i="16" s="1"/>
  <c r="B48" i="16" s="1"/>
  <c r="B49" i="16" s="1"/>
  <c r="B27" i="16"/>
  <c r="B28" i="16" s="1"/>
  <c r="B29" i="16" s="1"/>
  <c r="B30" i="16" s="1"/>
  <c r="B31" i="16" s="1"/>
  <c r="B32" i="16" s="1"/>
  <c r="B33" i="16" s="1"/>
  <c r="B34" i="16" s="1"/>
  <c r="B35" i="16" s="1"/>
  <c r="B36" i="16" s="1"/>
  <c r="B37" i="16" s="1"/>
  <c r="G25" i="16"/>
  <c r="E25" i="16"/>
  <c r="G24" i="16"/>
  <c r="E24" i="16"/>
  <c r="G23" i="16"/>
  <c r="E23" i="16"/>
  <c r="G22" i="16"/>
  <c r="E22" i="16"/>
  <c r="G21" i="16"/>
  <c r="E21" i="16"/>
  <c r="G20" i="16"/>
  <c r="E20" i="16"/>
  <c r="G19" i="16"/>
  <c r="E19" i="16"/>
  <c r="G18" i="16"/>
  <c r="E18" i="16"/>
  <c r="G17" i="16"/>
  <c r="E17" i="16"/>
  <c r="G16" i="16"/>
  <c r="E16" i="16"/>
  <c r="G15" i="16"/>
  <c r="E15" i="16"/>
  <c r="B15" i="16"/>
  <c r="B16" i="16" s="1"/>
  <c r="B17" i="16" s="1"/>
  <c r="B18" i="16" s="1"/>
  <c r="B19" i="16" s="1"/>
  <c r="B20" i="16" s="1"/>
  <c r="B21" i="16" s="1"/>
  <c r="B22" i="16" s="1"/>
  <c r="B23" i="16" s="1"/>
  <c r="B24" i="16" s="1"/>
  <c r="B25" i="16" s="1"/>
  <c r="G14" i="16"/>
  <c r="E14" i="16"/>
  <c r="H14" i="16" s="1"/>
  <c r="B3" i="16"/>
  <c r="B4" i="16" s="1"/>
  <c r="B5" i="16" s="1"/>
  <c r="B6" i="16" s="1"/>
  <c r="B7" i="16" s="1"/>
  <c r="B8" i="16" s="1"/>
  <c r="B9" i="16" s="1"/>
  <c r="B10" i="16" s="1"/>
  <c r="B11" i="16" s="1"/>
  <c r="B12" i="16" s="1"/>
  <c r="B13" i="16" s="1"/>
  <c r="E33" i="15"/>
  <c r="E29" i="15"/>
  <c r="B27" i="15"/>
  <c r="B28" i="15" s="1"/>
  <c r="B29" i="15" s="1"/>
  <c r="B30" i="15" s="1"/>
  <c r="B31" i="15" s="1"/>
  <c r="B32" i="15" s="1"/>
  <c r="B33" i="15" s="1"/>
  <c r="B34" i="15" s="1"/>
  <c r="B35" i="15" s="1"/>
  <c r="B36" i="15" s="1"/>
  <c r="B37" i="15" s="1"/>
  <c r="G25" i="15"/>
  <c r="G37" i="15" s="1"/>
  <c r="E25" i="15"/>
  <c r="E37" i="15" s="1"/>
  <c r="G24" i="15"/>
  <c r="G36" i="15" s="1"/>
  <c r="E24" i="15"/>
  <c r="E36" i="15" s="1"/>
  <c r="G23" i="15"/>
  <c r="G35" i="15" s="1"/>
  <c r="E23" i="15"/>
  <c r="E35" i="15" s="1"/>
  <c r="G22" i="15"/>
  <c r="G34" i="15" s="1"/>
  <c r="E22" i="15"/>
  <c r="E34" i="15" s="1"/>
  <c r="G21" i="15"/>
  <c r="G33" i="15" s="1"/>
  <c r="E21" i="15"/>
  <c r="G20" i="15"/>
  <c r="G32" i="15" s="1"/>
  <c r="E20" i="15"/>
  <c r="E32" i="15" s="1"/>
  <c r="G19" i="15"/>
  <c r="G31" i="15" s="1"/>
  <c r="E19" i="15"/>
  <c r="E31" i="15" s="1"/>
  <c r="G18" i="15"/>
  <c r="G30" i="15" s="1"/>
  <c r="E18" i="15"/>
  <c r="E30" i="15" s="1"/>
  <c r="G17" i="15"/>
  <c r="G29" i="15" s="1"/>
  <c r="E17" i="15"/>
  <c r="G16" i="15"/>
  <c r="G28" i="15" s="1"/>
  <c r="E16" i="15"/>
  <c r="E28" i="15" s="1"/>
  <c r="G15" i="15"/>
  <c r="G27" i="15" s="1"/>
  <c r="E15" i="15"/>
  <c r="E27" i="15" s="1"/>
  <c r="B15" i="15"/>
  <c r="B16" i="15" s="1"/>
  <c r="B17" i="15" s="1"/>
  <c r="B18" i="15" s="1"/>
  <c r="B19" i="15" s="1"/>
  <c r="B20" i="15" s="1"/>
  <c r="B21" i="15" s="1"/>
  <c r="B22" i="15" s="1"/>
  <c r="B23" i="15" s="1"/>
  <c r="B24" i="15" s="1"/>
  <c r="B25" i="15" s="1"/>
  <c r="G14" i="15"/>
  <c r="H15" i="15" s="1"/>
  <c r="E14" i="15"/>
  <c r="B3" i="15"/>
  <c r="B4" i="15" s="1"/>
  <c r="B5" i="15" s="1"/>
  <c r="B6" i="15" s="1"/>
  <c r="B7" i="15" s="1"/>
  <c r="B8" i="15" s="1"/>
  <c r="B9" i="15" s="1"/>
  <c r="B10" i="15" s="1"/>
  <c r="B11" i="15" s="1"/>
  <c r="B12" i="15" s="1"/>
  <c r="B13" i="15" s="1"/>
  <c r="L26" i="14"/>
  <c r="L25" i="14"/>
  <c r="L24" i="14"/>
  <c r="L23" i="14"/>
  <c r="L22" i="14"/>
  <c r="W21" i="14"/>
  <c r="L21" i="14"/>
  <c r="W20" i="14"/>
  <c r="L20" i="14"/>
  <c r="L19" i="14"/>
  <c r="AP18" i="14"/>
  <c r="AO18" i="14"/>
  <c r="S17" i="14"/>
  <c r="M20" i="14" s="1"/>
  <c r="Q17" i="14"/>
  <c r="P17" i="14"/>
  <c r="O17" i="14"/>
  <c r="N17" i="14"/>
  <c r="L17" i="14"/>
  <c r="J17" i="14"/>
  <c r="D20" i="14" s="1"/>
  <c r="H17" i="14"/>
  <c r="G17" i="14"/>
  <c r="F17" i="14"/>
  <c r="E17" i="14"/>
  <c r="AR16" i="14"/>
  <c r="AN16" i="14"/>
  <c r="T16" i="14"/>
  <c r="S16" i="14"/>
  <c r="AP16" i="14" s="1"/>
  <c r="R16" i="14"/>
  <c r="M16" i="14"/>
  <c r="L16" i="14"/>
  <c r="K16" i="14"/>
  <c r="J16" i="14"/>
  <c r="AO16" i="14" s="1"/>
  <c r="I16" i="14"/>
  <c r="AR15" i="14"/>
  <c r="AN15" i="14"/>
  <c r="T15" i="14"/>
  <c r="S15" i="14"/>
  <c r="AP15" i="14" s="1"/>
  <c r="R15" i="14"/>
  <c r="M15" i="14"/>
  <c r="L15" i="14"/>
  <c r="K15" i="14"/>
  <c r="J15" i="14"/>
  <c r="AO15" i="14" s="1"/>
  <c r="AQ15" i="14" s="1"/>
  <c r="I15" i="14"/>
  <c r="AR14" i="14"/>
  <c r="AN14" i="14"/>
  <c r="T14" i="14"/>
  <c r="S14" i="14"/>
  <c r="AP14" i="14" s="1"/>
  <c r="R14" i="14"/>
  <c r="M14" i="14"/>
  <c r="L14" i="14"/>
  <c r="K14" i="14"/>
  <c r="J14" i="14"/>
  <c r="AO14" i="14" s="1"/>
  <c r="AQ14" i="14" s="1"/>
  <c r="I14" i="14"/>
  <c r="AR13" i="14"/>
  <c r="AN13" i="14"/>
  <c r="T13" i="14"/>
  <c r="S13" i="14"/>
  <c r="AP13" i="14" s="1"/>
  <c r="R13" i="14"/>
  <c r="M13" i="14"/>
  <c r="L13" i="14"/>
  <c r="K13" i="14"/>
  <c r="J13" i="14"/>
  <c r="AO13" i="14" s="1"/>
  <c r="I13" i="14"/>
  <c r="AR12" i="14"/>
  <c r="AP12" i="14"/>
  <c r="AN12" i="14"/>
  <c r="W12" i="14"/>
  <c r="T12" i="14"/>
  <c r="S12" i="14"/>
  <c r="R12" i="14"/>
  <c r="M12" i="14"/>
  <c r="L12" i="14"/>
  <c r="K12" i="14"/>
  <c r="J12" i="14"/>
  <c r="AO12" i="14" s="1"/>
  <c r="AQ12" i="14" s="1"/>
  <c r="I12" i="14"/>
  <c r="AR11" i="14"/>
  <c r="AN11" i="14"/>
  <c r="W11" i="14"/>
  <c r="T11" i="14"/>
  <c r="S11" i="14"/>
  <c r="AP11" i="14" s="1"/>
  <c r="R11" i="14"/>
  <c r="M11" i="14"/>
  <c r="L11" i="14"/>
  <c r="K11" i="14"/>
  <c r="J11" i="14"/>
  <c r="AO11" i="14" s="1"/>
  <c r="I11" i="14"/>
  <c r="AR10" i="14"/>
  <c r="AP10" i="14"/>
  <c r="AN10" i="14"/>
  <c r="T10" i="14"/>
  <c r="S10" i="14"/>
  <c r="R10" i="14"/>
  <c r="M10" i="14"/>
  <c r="L10" i="14"/>
  <c r="K10" i="14"/>
  <c r="J10" i="14"/>
  <c r="AO10" i="14" s="1"/>
  <c r="I10" i="14"/>
  <c r="AR9" i="14"/>
  <c r="AN9" i="14"/>
  <c r="T9" i="14"/>
  <c r="S9" i="14"/>
  <c r="AP9" i="14" s="1"/>
  <c r="R9" i="14"/>
  <c r="M9" i="14"/>
  <c r="L9" i="14"/>
  <c r="K9" i="14"/>
  <c r="J9" i="14"/>
  <c r="AO9" i="14" s="1"/>
  <c r="I9" i="14"/>
  <c r="AR8" i="14"/>
  <c r="AP8" i="14"/>
  <c r="AN8" i="14"/>
  <c r="T8" i="14"/>
  <c r="S8" i="14"/>
  <c r="R8" i="14"/>
  <c r="M8" i="14"/>
  <c r="L8" i="14"/>
  <c r="K8" i="14"/>
  <c r="J8" i="14"/>
  <c r="AO8" i="14" s="1"/>
  <c r="AQ8" i="14" s="1"/>
  <c r="I8" i="14"/>
  <c r="AR7" i="14"/>
  <c r="AN7" i="14"/>
  <c r="T7" i="14"/>
  <c r="S7" i="14"/>
  <c r="AP7" i="14" s="1"/>
  <c r="R7" i="14"/>
  <c r="M7" i="14"/>
  <c r="L7" i="14"/>
  <c r="K7" i="14"/>
  <c r="J7" i="14"/>
  <c r="AO7" i="14" s="1"/>
  <c r="AQ7" i="14" s="1"/>
  <c r="I7" i="14"/>
  <c r="AR6" i="14"/>
  <c r="AN6" i="14"/>
  <c r="X6" i="14"/>
  <c r="W6" i="14"/>
  <c r="W10" i="14" s="1"/>
  <c r="T6" i="14"/>
  <c r="S6" i="14"/>
  <c r="AP6" i="14" s="1"/>
  <c r="R6" i="14"/>
  <c r="M6" i="14"/>
  <c r="L6" i="14"/>
  <c r="K6" i="14"/>
  <c r="J6" i="14"/>
  <c r="AO6" i="14" s="1"/>
  <c r="AQ6" i="14" s="1"/>
  <c r="I6" i="14"/>
  <c r="AR5" i="14"/>
  <c r="AN5" i="14"/>
  <c r="X5" i="14"/>
  <c r="X16" i="14" s="1"/>
  <c r="X19" i="14" s="1"/>
  <c r="W5" i="14"/>
  <c r="W16" i="14" s="1"/>
  <c r="W19" i="14" s="1"/>
  <c r="T5" i="14"/>
  <c r="S5" i="14"/>
  <c r="AP5" i="14" s="1"/>
  <c r="R5" i="14"/>
  <c r="M5" i="14"/>
  <c r="L5" i="14"/>
  <c r="K5" i="14"/>
  <c r="J5" i="14"/>
  <c r="AO5" i="14" s="1"/>
  <c r="I5" i="14"/>
  <c r="T4" i="14"/>
  <c r="S4" i="14"/>
  <c r="R4" i="14"/>
  <c r="Q4" i="14"/>
  <c r="P4" i="14"/>
  <c r="O4" i="14"/>
  <c r="N4" i="14"/>
  <c r="M4" i="14"/>
  <c r="L4" i="14"/>
  <c r="B3" i="14"/>
  <c r="L26" i="13"/>
  <c r="L25" i="13"/>
  <c r="L24" i="13"/>
  <c r="L23" i="13"/>
  <c r="L22" i="13"/>
  <c r="W21" i="13"/>
  <c r="L21" i="13"/>
  <c r="W20" i="13"/>
  <c r="L20" i="13"/>
  <c r="L19" i="13"/>
  <c r="AP18" i="13"/>
  <c r="AO18" i="13"/>
  <c r="S17" i="13"/>
  <c r="M20" i="13" s="1"/>
  <c r="Q17" i="13"/>
  <c r="P17" i="13"/>
  <c r="O17" i="13"/>
  <c r="N17" i="13"/>
  <c r="L17" i="13"/>
  <c r="J17" i="13"/>
  <c r="D20" i="13" s="1"/>
  <c r="H17" i="13"/>
  <c r="G17" i="13"/>
  <c r="F17" i="13"/>
  <c r="E17" i="13"/>
  <c r="AR16" i="13"/>
  <c r="AN16" i="13"/>
  <c r="T16" i="13"/>
  <c r="S16" i="13"/>
  <c r="AP16" i="13" s="1"/>
  <c r="R16" i="13"/>
  <c r="M16" i="13"/>
  <c r="L16" i="13"/>
  <c r="K16" i="13"/>
  <c r="J16" i="13"/>
  <c r="AO16" i="13" s="1"/>
  <c r="I16" i="13"/>
  <c r="AR15" i="13"/>
  <c r="AN15" i="13"/>
  <c r="T15" i="13"/>
  <c r="S15" i="13"/>
  <c r="AP15" i="13" s="1"/>
  <c r="R15" i="13"/>
  <c r="M15" i="13"/>
  <c r="L15" i="13"/>
  <c r="K15" i="13"/>
  <c r="J15" i="13"/>
  <c r="AO15" i="13" s="1"/>
  <c r="I15" i="13"/>
  <c r="AR14" i="13"/>
  <c r="AN14" i="13"/>
  <c r="T14" i="13"/>
  <c r="S14" i="13"/>
  <c r="AP14" i="13" s="1"/>
  <c r="R14" i="13"/>
  <c r="M14" i="13"/>
  <c r="L14" i="13"/>
  <c r="K14" i="13"/>
  <c r="J14" i="13"/>
  <c r="AO14" i="13" s="1"/>
  <c r="I14" i="13"/>
  <c r="AR13" i="13"/>
  <c r="AN13" i="13"/>
  <c r="T13" i="13"/>
  <c r="S13" i="13"/>
  <c r="AP13" i="13" s="1"/>
  <c r="R13" i="13"/>
  <c r="M13" i="13"/>
  <c r="L13" i="13"/>
  <c r="K13" i="13"/>
  <c r="J13" i="13"/>
  <c r="AO13" i="13" s="1"/>
  <c r="I13" i="13"/>
  <c r="AR12" i="13"/>
  <c r="AN12" i="13"/>
  <c r="W12" i="13"/>
  <c r="T12" i="13"/>
  <c r="S12" i="13"/>
  <c r="AP12" i="13" s="1"/>
  <c r="R12" i="13"/>
  <c r="M12" i="13"/>
  <c r="L12" i="13"/>
  <c r="K12" i="13"/>
  <c r="J12" i="13"/>
  <c r="AO12" i="13" s="1"/>
  <c r="I12" i="13"/>
  <c r="AR11" i="13"/>
  <c r="AN11" i="13"/>
  <c r="W11" i="13"/>
  <c r="T11" i="13"/>
  <c r="S11" i="13"/>
  <c r="AP11" i="13" s="1"/>
  <c r="R11" i="13"/>
  <c r="M11" i="13"/>
  <c r="L11" i="13"/>
  <c r="K11" i="13"/>
  <c r="J11" i="13"/>
  <c r="AO11" i="13" s="1"/>
  <c r="I11" i="13"/>
  <c r="AR10" i="13"/>
  <c r="AN10" i="13"/>
  <c r="T10" i="13"/>
  <c r="S10" i="13"/>
  <c r="AP10" i="13" s="1"/>
  <c r="R10" i="13"/>
  <c r="M10" i="13"/>
  <c r="L10" i="13"/>
  <c r="K10" i="13"/>
  <c r="J10" i="13"/>
  <c r="AO10" i="13" s="1"/>
  <c r="I10" i="13"/>
  <c r="AR9" i="13"/>
  <c r="AN9" i="13"/>
  <c r="W9" i="13"/>
  <c r="T9" i="13"/>
  <c r="S9" i="13"/>
  <c r="AP9" i="13" s="1"/>
  <c r="R9" i="13"/>
  <c r="M9" i="13"/>
  <c r="L9" i="13"/>
  <c r="K9" i="13"/>
  <c r="J9" i="13"/>
  <c r="AO9" i="13" s="1"/>
  <c r="I9" i="13"/>
  <c r="AR8" i="13"/>
  <c r="AN8" i="13"/>
  <c r="T8" i="13"/>
  <c r="S8" i="13"/>
  <c r="AP8" i="13" s="1"/>
  <c r="R8" i="13"/>
  <c r="M8" i="13"/>
  <c r="L8" i="13"/>
  <c r="K8" i="13"/>
  <c r="J8" i="13"/>
  <c r="AO8" i="13" s="1"/>
  <c r="I8" i="13"/>
  <c r="AR7" i="13"/>
  <c r="AN7" i="13"/>
  <c r="T7" i="13"/>
  <c r="S7" i="13"/>
  <c r="AP7" i="13" s="1"/>
  <c r="R7" i="13"/>
  <c r="M7" i="13"/>
  <c r="L7" i="13"/>
  <c r="K7" i="13"/>
  <c r="J7" i="13"/>
  <c r="AO7" i="13" s="1"/>
  <c r="I7" i="13"/>
  <c r="AR6" i="13"/>
  <c r="AN6" i="13"/>
  <c r="X6" i="13"/>
  <c r="W6" i="13"/>
  <c r="W10" i="13" s="1"/>
  <c r="T6" i="13"/>
  <c r="S6" i="13"/>
  <c r="AP6" i="13" s="1"/>
  <c r="R6" i="13"/>
  <c r="M6" i="13"/>
  <c r="L6" i="13"/>
  <c r="K6" i="13"/>
  <c r="J6" i="13"/>
  <c r="AO6" i="13" s="1"/>
  <c r="I6" i="13"/>
  <c r="AR5" i="13"/>
  <c r="AN5" i="13"/>
  <c r="X5" i="13"/>
  <c r="X16" i="13" s="1"/>
  <c r="X19" i="13" s="1"/>
  <c r="W5" i="13"/>
  <c r="W16" i="13" s="1"/>
  <c r="W19" i="13" s="1"/>
  <c r="T5" i="13"/>
  <c r="S5" i="13"/>
  <c r="AP5" i="13" s="1"/>
  <c r="R5" i="13"/>
  <c r="M5" i="13"/>
  <c r="L5" i="13"/>
  <c r="K5" i="13"/>
  <c r="J5" i="13"/>
  <c r="AO5" i="13" s="1"/>
  <c r="I5" i="13"/>
  <c r="T4" i="13"/>
  <c r="S4" i="13"/>
  <c r="R4" i="13"/>
  <c r="Q4" i="13"/>
  <c r="P4" i="13"/>
  <c r="O4" i="13"/>
  <c r="N4" i="13"/>
  <c r="M4" i="13"/>
  <c r="L4" i="13"/>
  <c r="B3" i="13"/>
  <c r="L26" i="12"/>
  <c r="L25" i="12"/>
  <c r="L24" i="12"/>
  <c r="L23" i="12"/>
  <c r="L22" i="12"/>
  <c r="W21" i="12"/>
  <c r="L21" i="12"/>
  <c r="W20" i="12"/>
  <c r="L20" i="12"/>
  <c r="L19" i="12"/>
  <c r="AP18" i="12"/>
  <c r="AO18" i="12"/>
  <c r="S17" i="12"/>
  <c r="M20" i="12" s="1"/>
  <c r="Q17" i="12"/>
  <c r="P17" i="12"/>
  <c r="O17" i="12"/>
  <c r="N17" i="12"/>
  <c r="L17" i="12"/>
  <c r="J17" i="12"/>
  <c r="D20" i="12" s="1"/>
  <c r="H17" i="12"/>
  <c r="G17" i="12"/>
  <c r="F17" i="12"/>
  <c r="E17" i="12"/>
  <c r="AR16" i="12"/>
  <c r="AN16" i="12"/>
  <c r="X16" i="12"/>
  <c r="X19" i="12" s="1"/>
  <c r="T16" i="12"/>
  <c r="S16" i="12"/>
  <c r="AP16" i="12" s="1"/>
  <c r="R16" i="12"/>
  <c r="M16" i="12"/>
  <c r="L16" i="12"/>
  <c r="K16" i="12"/>
  <c r="J16" i="12"/>
  <c r="AO16" i="12" s="1"/>
  <c r="I16" i="12"/>
  <c r="AR15" i="12"/>
  <c r="AN15" i="12"/>
  <c r="T15" i="12"/>
  <c r="S15" i="12"/>
  <c r="AP15" i="12" s="1"/>
  <c r="R15" i="12"/>
  <c r="M15" i="12"/>
  <c r="L15" i="12"/>
  <c r="K15" i="12"/>
  <c r="J15" i="12"/>
  <c r="AO15" i="12" s="1"/>
  <c r="AQ15" i="12" s="1"/>
  <c r="I15" i="12"/>
  <c r="AR14" i="12"/>
  <c r="AN14" i="12"/>
  <c r="T14" i="12"/>
  <c r="S14" i="12"/>
  <c r="AP14" i="12" s="1"/>
  <c r="R14" i="12"/>
  <c r="M14" i="12"/>
  <c r="L14" i="12"/>
  <c r="K14" i="12"/>
  <c r="J14" i="12"/>
  <c r="AO14" i="12" s="1"/>
  <c r="I14" i="12"/>
  <c r="AR13" i="12"/>
  <c r="AN13" i="12"/>
  <c r="T13" i="12"/>
  <c r="S13" i="12"/>
  <c r="AP13" i="12" s="1"/>
  <c r="R13" i="12"/>
  <c r="M13" i="12"/>
  <c r="L13" i="12"/>
  <c r="K13" i="12"/>
  <c r="J13" i="12"/>
  <c r="AO13" i="12" s="1"/>
  <c r="I13" i="12"/>
  <c r="AR12" i="12"/>
  <c r="AN12" i="12"/>
  <c r="W12" i="12"/>
  <c r="T12" i="12"/>
  <c r="S12" i="12"/>
  <c r="AP12" i="12" s="1"/>
  <c r="R12" i="12"/>
  <c r="M12" i="12"/>
  <c r="L12" i="12"/>
  <c r="K12" i="12"/>
  <c r="J12" i="12"/>
  <c r="AO12" i="12" s="1"/>
  <c r="I12" i="12"/>
  <c r="AR11" i="12"/>
  <c r="AN11" i="12"/>
  <c r="W11" i="12"/>
  <c r="T11" i="12"/>
  <c r="S11" i="12"/>
  <c r="AP11" i="12" s="1"/>
  <c r="R11" i="12"/>
  <c r="M11" i="12"/>
  <c r="L11" i="12"/>
  <c r="K11" i="12"/>
  <c r="J11" i="12"/>
  <c r="AO11" i="12" s="1"/>
  <c r="I11" i="12"/>
  <c r="AR10" i="12"/>
  <c r="AN10" i="12"/>
  <c r="T10" i="12"/>
  <c r="S10" i="12"/>
  <c r="AP10" i="12" s="1"/>
  <c r="R10" i="12"/>
  <c r="M10" i="12"/>
  <c r="L10" i="12"/>
  <c r="K10" i="12"/>
  <c r="J10" i="12"/>
  <c r="AO10" i="12" s="1"/>
  <c r="I10" i="12"/>
  <c r="AR9" i="12"/>
  <c r="AN9" i="12"/>
  <c r="T9" i="12"/>
  <c r="S9" i="12"/>
  <c r="AP9" i="12" s="1"/>
  <c r="R9" i="12"/>
  <c r="M9" i="12"/>
  <c r="L9" i="12"/>
  <c r="K9" i="12"/>
  <c r="J9" i="12"/>
  <c r="AO9" i="12" s="1"/>
  <c r="I9" i="12"/>
  <c r="AR8" i="12"/>
  <c r="AN8" i="12"/>
  <c r="T8" i="12"/>
  <c r="S8" i="12"/>
  <c r="AP8" i="12" s="1"/>
  <c r="R8" i="12"/>
  <c r="M8" i="12"/>
  <c r="L8" i="12"/>
  <c r="K8" i="12"/>
  <c r="J8" i="12"/>
  <c r="AO8" i="12" s="1"/>
  <c r="I8" i="12"/>
  <c r="AR7" i="12"/>
  <c r="AN7" i="12"/>
  <c r="T7" i="12"/>
  <c r="S7" i="12"/>
  <c r="AP7" i="12" s="1"/>
  <c r="R7" i="12"/>
  <c r="M7" i="12"/>
  <c r="L7" i="12"/>
  <c r="K7" i="12"/>
  <c r="J7" i="12"/>
  <c r="AO7" i="12" s="1"/>
  <c r="I7" i="12"/>
  <c r="AR6" i="12"/>
  <c r="AN6" i="12"/>
  <c r="X6" i="12"/>
  <c r="W6" i="12"/>
  <c r="W10" i="12" s="1"/>
  <c r="T6" i="12"/>
  <c r="S6" i="12"/>
  <c r="AP6" i="12" s="1"/>
  <c r="R6" i="12"/>
  <c r="M6" i="12"/>
  <c r="L6" i="12"/>
  <c r="K6" i="12"/>
  <c r="J6" i="12"/>
  <c r="AO6" i="12" s="1"/>
  <c r="AQ6" i="12" s="1"/>
  <c r="I6" i="12"/>
  <c r="AR5" i="12"/>
  <c r="AN5" i="12"/>
  <c r="X5" i="12"/>
  <c r="W5" i="12"/>
  <c r="W16" i="12" s="1"/>
  <c r="W19" i="12" s="1"/>
  <c r="T5" i="12"/>
  <c r="S5" i="12"/>
  <c r="AP5" i="12" s="1"/>
  <c r="R5" i="12"/>
  <c r="M5" i="12"/>
  <c r="L5" i="12"/>
  <c r="K5" i="12"/>
  <c r="J5" i="12"/>
  <c r="AO5" i="12" s="1"/>
  <c r="I5" i="12"/>
  <c r="T4" i="12"/>
  <c r="S4" i="12"/>
  <c r="R4" i="12"/>
  <c r="Q4" i="12"/>
  <c r="P4" i="12"/>
  <c r="O4" i="12"/>
  <c r="N4" i="12"/>
  <c r="M4" i="12"/>
  <c r="L4" i="12"/>
  <c r="B3" i="12"/>
  <c r="X7" i="14" l="1"/>
  <c r="W9" i="14"/>
  <c r="AQ9" i="14"/>
  <c r="X9" i="14"/>
  <c r="AC5" i="14"/>
  <c r="AQ7" i="12"/>
  <c r="AQ13" i="12"/>
  <c r="AQ16" i="14"/>
  <c r="R17" i="14"/>
  <c r="M19" i="14" s="1"/>
  <c r="M21" i="14" s="1"/>
  <c r="AB6" i="14"/>
  <c r="AQ13" i="14"/>
  <c r="E26" i="15"/>
  <c r="H26" i="15" s="1"/>
  <c r="H14" i="15"/>
  <c r="W9" i="12"/>
  <c r="I17" i="13"/>
  <c r="D19" i="13" s="1"/>
  <c r="D21" i="13" s="1"/>
  <c r="G26" i="15"/>
  <c r="H27" i="15" s="1"/>
  <c r="AQ10" i="14"/>
  <c r="X10" i="14"/>
  <c r="H15" i="16"/>
  <c r="G113" i="17"/>
  <c r="J112" i="17"/>
  <c r="I18" i="17"/>
  <c r="J17" i="17"/>
  <c r="K17" i="17"/>
  <c r="I212" i="17"/>
  <c r="I115" i="17"/>
  <c r="H113" i="17"/>
  <c r="K112" i="17"/>
  <c r="N83" i="17"/>
  <c r="N72" i="17"/>
  <c r="N69" i="17"/>
  <c r="N65" i="17"/>
  <c r="N79" i="17"/>
  <c r="AQ8" i="13"/>
  <c r="AQ11" i="13"/>
  <c r="AQ6" i="13"/>
  <c r="AQ7" i="13"/>
  <c r="I17" i="14"/>
  <c r="D19" i="14" s="1"/>
  <c r="D21" i="14" s="1"/>
  <c r="D23" i="14" s="1"/>
  <c r="Y5" i="14" s="1"/>
  <c r="D22" i="14"/>
  <c r="AO17" i="14"/>
  <c r="AQ5" i="14"/>
  <c r="M22" i="14"/>
  <c r="M23" i="14"/>
  <c r="Y9" i="14" s="1"/>
  <c r="M24" i="14"/>
  <c r="Y10" i="14" s="1"/>
  <c r="AP17" i="14"/>
  <c r="AQ11" i="14"/>
  <c r="X17" i="14"/>
  <c r="X20" i="14" s="1"/>
  <c r="AC19" i="14" s="1"/>
  <c r="AB5" i="14"/>
  <c r="O168" i="11"/>
  <c r="AQ10" i="13"/>
  <c r="AQ14" i="13"/>
  <c r="AQ16" i="13"/>
  <c r="R17" i="13"/>
  <c r="M19" i="13" s="1"/>
  <c r="M21" i="13" s="1"/>
  <c r="M22" i="13" s="1"/>
  <c r="AQ9" i="13"/>
  <c r="AQ5" i="13"/>
  <c r="AO17" i="13"/>
  <c r="AQ12" i="13"/>
  <c r="AP17" i="13"/>
  <c r="AQ13" i="13"/>
  <c r="AQ15" i="13"/>
  <c r="D24" i="13"/>
  <c r="Y6" i="13" s="1"/>
  <c r="Z6" i="13" s="1"/>
  <c r="D22" i="13"/>
  <c r="D23" i="13"/>
  <c r="Y5" i="13" s="1"/>
  <c r="X7" i="13"/>
  <c r="AC5" i="13" s="1"/>
  <c r="X9" i="13"/>
  <c r="X10" i="13"/>
  <c r="N141" i="11"/>
  <c r="O167" i="11"/>
  <c r="O169" i="11"/>
  <c r="N140" i="11"/>
  <c r="O163" i="11"/>
  <c r="N163" i="11"/>
  <c r="O165" i="11"/>
  <c r="N167" i="11"/>
  <c r="N139" i="11"/>
  <c r="N145" i="11"/>
  <c r="N169" i="11"/>
  <c r="P169" i="11" s="1"/>
  <c r="N143" i="11"/>
  <c r="N165" i="11"/>
  <c r="N138" i="11"/>
  <c r="O166" i="11"/>
  <c r="N168" i="11"/>
  <c r="O164" i="11"/>
  <c r="N164" i="11"/>
  <c r="O162" i="11"/>
  <c r="N162" i="11"/>
  <c r="N166" i="11"/>
  <c r="N144" i="11"/>
  <c r="N142" i="11"/>
  <c r="I17" i="12"/>
  <c r="D19" i="12" s="1"/>
  <c r="D21" i="12" s="1"/>
  <c r="D24" i="12" s="1"/>
  <c r="Y6" i="12" s="1"/>
  <c r="Z6" i="12" s="1"/>
  <c r="AP17" i="12"/>
  <c r="AQ8" i="12"/>
  <c r="AQ10" i="12"/>
  <c r="AQ11" i="12"/>
  <c r="AQ14" i="12"/>
  <c r="AQ16" i="12"/>
  <c r="R17" i="12"/>
  <c r="M19" i="12" s="1"/>
  <c r="M21" i="12" s="1"/>
  <c r="M24" i="12" s="1"/>
  <c r="Y10" i="12" s="1"/>
  <c r="AO17" i="12"/>
  <c r="AQ5" i="12"/>
  <c r="AQ12" i="12"/>
  <c r="D23" i="12"/>
  <c r="Y5" i="12" s="1"/>
  <c r="AQ9" i="12"/>
  <c r="M23" i="12"/>
  <c r="Y9" i="12" s="1"/>
  <c r="X7" i="12"/>
  <c r="AB6" i="12" s="1"/>
  <c r="X9" i="12"/>
  <c r="X10" i="12"/>
  <c r="D24" i="14" l="1"/>
  <c r="Y6" i="14" s="1"/>
  <c r="Z6" i="14" s="1"/>
  <c r="X8" i="13"/>
  <c r="X12" i="13" s="1"/>
  <c r="Z10" i="14"/>
  <c r="AC9" i="14"/>
  <c r="AC10" i="14"/>
  <c r="D22" i="12"/>
  <c r="AB10" i="14"/>
  <c r="X8" i="14"/>
  <c r="X12" i="14" s="1"/>
  <c r="AC6" i="14"/>
  <c r="X11" i="14"/>
  <c r="AB9" i="14" s="1"/>
  <c r="I116" i="17"/>
  <c r="K18" i="17"/>
  <c r="I19" i="17"/>
  <c r="J18" i="17"/>
  <c r="H114" i="17"/>
  <c r="K113" i="17"/>
  <c r="I213" i="17"/>
  <c r="G114" i="17"/>
  <c r="J113" i="17"/>
  <c r="N91" i="17"/>
  <c r="N76" i="17"/>
  <c r="N73" i="17"/>
  <c r="N87" i="17"/>
  <c r="P168" i="11"/>
  <c r="M26" i="14"/>
  <c r="Y20" i="14" s="1"/>
  <c r="Z20" i="14" s="1"/>
  <c r="M25" i="14"/>
  <c r="Y11" i="14" s="1"/>
  <c r="Z11" i="14" s="1"/>
  <c r="X18" i="14"/>
  <c r="X21" i="14" s="1"/>
  <c r="AB16" i="14"/>
  <c r="AB19" i="14"/>
  <c r="Y16" i="14"/>
  <c r="Z5" i="14"/>
  <c r="AA5" i="14" s="1"/>
  <c r="AA10" i="14"/>
  <c r="D25" i="14"/>
  <c r="Y7" i="14" s="1"/>
  <c r="Z7" i="14" s="1"/>
  <c r="D26" i="14"/>
  <c r="Y17" i="14" s="1"/>
  <c r="Z17" i="14" s="1"/>
  <c r="AC16" i="14"/>
  <c r="Y19" i="14"/>
  <c r="Z9" i="14"/>
  <c r="AA9" i="14" s="1"/>
  <c r="AA6" i="14"/>
  <c r="P167" i="11"/>
  <c r="M24" i="13"/>
  <c r="Y10" i="13" s="1"/>
  <c r="Z10" i="13" s="1"/>
  <c r="M23" i="13"/>
  <c r="Y9" i="13" s="1"/>
  <c r="Z9" i="13" s="1"/>
  <c r="X11" i="13"/>
  <c r="AC9" i="13" s="1"/>
  <c r="AC6" i="13"/>
  <c r="X17" i="13"/>
  <c r="D25" i="13"/>
  <c r="Y7" i="13" s="1"/>
  <c r="Z7" i="13" s="1"/>
  <c r="D26" i="13"/>
  <c r="Y17" i="13" s="1"/>
  <c r="Y19" i="13"/>
  <c r="M25" i="13"/>
  <c r="Y11" i="13" s="1"/>
  <c r="Z11" i="13" s="1"/>
  <c r="AA10" i="13" s="1"/>
  <c r="AA6" i="13"/>
  <c r="AC10" i="13"/>
  <c r="AB10" i="13"/>
  <c r="AB5" i="13"/>
  <c r="AB9" i="13"/>
  <c r="Y16" i="13"/>
  <c r="Z5" i="13"/>
  <c r="AB6" i="13"/>
  <c r="P164" i="11"/>
  <c r="P163" i="11"/>
  <c r="P165" i="11"/>
  <c r="P166" i="11"/>
  <c r="P162" i="11"/>
  <c r="M22" i="12"/>
  <c r="M26" i="12" s="1"/>
  <c r="Y20" i="12" s="1"/>
  <c r="AC5" i="12"/>
  <c r="X11" i="12"/>
  <c r="AC10" i="12" s="1"/>
  <c r="X17" i="12"/>
  <c r="AC6" i="12"/>
  <c r="Z10" i="12"/>
  <c r="Z5" i="12"/>
  <c r="Y16" i="12"/>
  <c r="AB5" i="12"/>
  <c r="X8" i="12"/>
  <c r="X12" i="12" s="1"/>
  <c r="Y19" i="12"/>
  <c r="Z9" i="12"/>
  <c r="D25" i="12"/>
  <c r="Y7" i="12" s="1"/>
  <c r="Z7" i="12" s="1"/>
  <c r="D26" i="12"/>
  <c r="Y17" i="12" s="1"/>
  <c r="AB9" i="12" l="1"/>
  <c r="AC9" i="12"/>
  <c r="Y12" i="14"/>
  <c r="AB10" i="12"/>
  <c r="Z17" i="12"/>
  <c r="G115" i="17"/>
  <c r="J114" i="17"/>
  <c r="I214" i="17"/>
  <c r="H115" i="17"/>
  <c r="K114" i="17"/>
  <c r="K19" i="17"/>
  <c r="I20" i="17"/>
  <c r="J19" i="17"/>
  <c r="I117" i="17"/>
  <c r="N84" i="17"/>
  <c r="N80" i="17"/>
  <c r="N77" i="17"/>
  <c r="N81" i="17"/>
  <c r="AA9" i="13"/>
  <c r="M26" i="13"/>
  <c r="Y20" i="13" s="1"/>
  <c r="Y21" i="13" s="1"/>
  <c r="AH16" i="14"/>
  <c r="AI16" i="14" s="1"/>
  <c r="AG16" i="14"/>
  <c r="Y18" i="14"/>
  <c r="Z16" i="14"/>
  <c r="AA16" i="14" s="1"/>
  <c r="AF5" i="14"/>
  <c r="AE5" i="14"/>
  <c r="AD5" i="14"/>
  <c r="AD9" i="14"/>
  <c r="AE9" i="14"/>
  <c r="AF9" i="14"/>
  <c r="AG5" i="14"/>
  <c r="AH5" i="14"/>
  <c r="AI5" i="14" s="1"/>
  <c r="AH6" i="14"/>
  <c r="AI6" i="14" s="1"/>
  <c r="Y8" i="14"/>
  <c r="AH9" i="14"/>
  <c r="AI9" i="14" s="1"/>
  <c r="AH10" i="14"/>
  <c r="AI10" i="14" s="1"/>
  <c r="AG9" i="14"/>
  <c r="AF6" i="14"/>
  <c r="AE6" i="14"/>
  <c r="AD6" i="14"/>
  <c r="Y21" i="14"/>
  <c r="Z19" i="14"/>
  <c r="AA19" i="14" s="1"/>
  <c r="AD10" i="14"/>
  <c r="AE10" i="14"/>
  <c r="AF10" i="14"/>
  <c r="AG19" i="14"/>
  <c r="AH19" i="14"/>
  <c r="AI19" i="14" s="1"/>
  <c r="Y12" i="13"/>
  <c r="AA5" i="13"/>
  <c r="AF5" i="13" s="1"/>
  <c r="AD5" i="13"/>
  <c r="AD10" i="13"/>
  <c r="AE10" i="13"/>
  <c r="AF10" i="13"/>
  <c r="AD9" i="13"/>
  <c r="AE9" i="13"/>
  <c r="AF9" i="13"/>
  <c r="X20" i="13"/>
  <c r="AB16" i="13"/>
  <c r="AC16" i="13"/>
  <c r="X18" i="13"/>
  <c r="X21" i="13" s="1"/>
  <c r="AF6" i="13"/>
  <c r="AE6" i="13"/>
  <c r="AD6" i="13"/>
  <c r="AG5" i="13"/>
  <c r="AH6" i="13"/>
  <c r="AI6" i="13" s="1"/>
  <c r="AH5" i="13"/>
  <c r="AI5" i="13" s="1"/>
  <c r="Y18" i="13"/>
  <c r="Z16" i="13"/>
  <c r="Y8" i="13"/>
  <c r="AH9" i="13"/>
  <c r="AI9" i="13" s="1"/>
  <c r="AH10" i="13"/>
  <c r="AI10" i="13" s="1"/>
  <c r="AG9" i="13"/>
  <c r="Z19" i="13"/>
  <c r="Z20" i="13"/>
  <c r="Z17" i="13"/>
  <c r="M25" i="12"/>
  <c r="Y11" i="12" s="1"/>
  <c r="Y8" i="12"/>
  <c r="AA5" i="12"/>
  <c r="AE5" i="12" s="1"/>
  <c r="AF5" i="12"/>
  <c r="X20" i="12"/>
  <c r="X18" i="12"/>
  <c r="X21" i="12" s="1"/>
  <c r="AC16" i="12"/>
  <c r="AB16" i="12"/>
  <c r="AH16" i="12"/>
  <c r="AI16" i="12" s="1"/>
  <c r="AG16" i="12"/>
  <c r="Y21" i="12"/>
  <c r="Z19" i="12"/>
  <c r="AG5" i="12"/>
  <c r="AH5" i="12"/>
  <c r="AI5" i="12" s="1"/>
  <c r="AH6" i="12"/>
  <c r="AI6" i="12" s="1"/>
  <c r="Y18" i="12"/>
  <c r="Z16" i="12"/>
  <c r="AA16" i="12" s="1"/>
  <c r="AA6" i="12"/>
  <c r="AE5" i="13" l="1"/>
  <c r="I215" i="17"/>
  <c r="H116" i="17"/>
  <c r="K115" i="17"/>
  <c r="I118" i="17"/>
  <c r="K20" i="17"/>
  <c r="I21" i="17"/>
  <c r="J20" i="17"/>
  <c r="G116" i="17"/>
  <c r="J115" i="17"/>
  <c r="N88" i="17"/>
  <c r="AK10" i="14"/>
  <c r="AJ10" i="14"/>
  <c r="AK5" i="14"/>
  <c r="AL5" i="14" s="1"/>
  <c r="AJ5" i="14"/>
  <c r="AJ9" i="14"/>
  <c r="AK9" i="14"/>
  <c r="AD19" i="14"/>
  <c r="AF19" i="14"/>
  <c r="AE19" i="14"/>
  <c r="AE16" i="14"/>
  <c r="AD16" i="14"/>
  <c r="AF16" i="14"/>
  <c r="AK19" i="14"/>
  <c r="AJ19" i="14"/>
  <c r="AK6" i="14"/>
  <c r="AJ6" i="14"/>
  <c r="AJ16" i="14"/>
  <c r="AK16" i="14"/>
  <c r="AL16" i="14" s="1"/>
  <c r="AK9" i="13"/>
  <c r="AJ9" i="13"/>
  <c r="AK5" i="13"/>
  <c r="AL5" i="13" s="1"/>
  <c r="AJ5" i="13"/>
  <c r="AK6" i="13"/>
  <c r="AJ6" i="13"/>
  <c r="AG19" i="13"/>
  <c r="AH19" i="13"/>
  <c r="AI19" i="13" s="1"/>
  <c r="AJ10" i="13"/>
  <c r="AK10" i="13"/>
  <c r="AA19" i="13"/>
  <c r="AC19" i="13"/>
  <c r="AB19" i="13"/>
  <c r="AH16" i="13"/>
  <c r="AI16" i="13" s="1"/>
  <c r="AG16" i="13"/>
  <c r="AA16" i="13"/>
  <c r="AD5" i="12"/>
  <c r="Z11" i="12"/>
  <c r="Y12" i="12"/>
  <c r="AK6" i="12"/>
  <c r="AJ6" i="12"/>
  <c r="AB19" i="12"/>
  <c r="AC19" i="12"/>
  <c r="AF6" i="12"/>
  <c r="AE6" i="12"/>
  <c r="AD6" i="12"/>
  <c r="AK5" i="12"/>
  <c r="AL5" i="12" s="1"/>
  <c r="AJ5" i="12"/>
  <c r="AE16" i="12"/>
  <c r="AD16" i="12"/>
  <c r="AF16" i="12"/>
  <c r="AK16" i="12"/>
  <c r="AL16" i="12" s="1"/>
  <c r="AJ16" i="12"/>
  <c r="Z20" i="12"/>
  <c r="G117" i="17" l="1"/>
  <c r="J116" i="17"/>
  <c r="H117" i="17"/>
  <c r="K116" i="17"/>
  <c r="I216" i="17"/>
  <c r="I119" i="17"/>
  <c r="I22" i="17"/>
  <c r="J21" i="17"/>
  <c r="K21" i="17"/>
  <c r="N89" i="17"/>
  <c r="N92" i="17"/>
  <c r="N85" i="17"/>
  <c r="AE16" i="13"/>
  <c r="AD16" i="13"/>
  <c r="AF16" i="13"/>
  <c r="AK19" i="13"/>
  <c r="AJ19" i="13"/>
  <c r="AF19" i="13"/>
  <c r="AE19" i="13"/>
  <c r="AD19" i="13"/>
  <c r="AK16" i="13"/>
  <c r="AL16" i="13" s="1"/>
  <c r="AJ16" i="13"/>
  <c r="AH10" i="12"/>
  <c r="AI10" i="12" s="1"/>
  <c r="AG9" i="12"/>
  <c r="AA10" i="12"/>
  <c r="AH9" i="12"/>
  <c r="AI9" i="12" s="1"/>
  <c r="AA9" i="12"/>
  <c r="AG19" i="12"/>
  <c r="AH19" i="12"/>
  <c r="AI19" i="12" s="1"/>
  <c r="AA19" i="12"/>
  <c r="H118" i="17" l="1"/>
  <c r="K117" i="17"/>
  <c r="K22" i="17"/>
  <c r="I23" i="17"/>
  <c r="J22" i="17"/>
  <c r="I120" i="17"/>
  <c r="I217" i="17"/>
  <c r="G118" i="17"/>
  <c r="J117" i="17"/>
  <c r="N93" i="17"/>
  <c r="AD10" i="12"/>
  <c r="AF10" i="12"/>
  <c r="AE10" i="12"/>
  <c r="AK9" i="12"/>
  <c r="AJ9" i="12"/>
  <c r="AD9" i="12"/>
  <c r="AE9" i="12"/>
  <c r="AF9" i="12"/>
  <c r="AJ10" i="12"/>
  <c r="AK10" i="12"/>
  <c r="AK19" i="12"/>
  <c r="AJ19" i="12"/>
  <c r="AF19" i="12"/>
  <c r="AE19" i="12"/>
  <c r="AD19" i="12"/>
  <c r="G119" i="17" l="1"/>
  <c r="J118" i="17"/>
  <c r="I218" i="17"/>
  <c r="I121" i="17"/>
  <c r="K23" i="17"/>
  <c r="I24" i="17"/>
  <c r="J23" i="17"/>
  <c r="H119" i="17"/>
  <c r="K118" i="17"/>
  <c r="N3" i="11"/>
  <c r="O3" i="11"/>
  <c r="N4" i="11"/>
  <c r="O4" i="11"/>
  <c r="N5" i="11"/>
  <c r="O5" i="11"/>
  <c r="N6" i="11"/>
  <c r="O6" i="11"/>
  <c r="N7" i="11"/>
  <c r="O7" i="11"/>
  <c r="N8" i="11"/>
  <c r="O8" i="11"/>
  <c r="N9" i="11"/>
  <c r="O9" i="11"/>
  <c r="N10" i="11"/>
  <c r="O10" i="11"/>
  <c r="N11" i="11"/>
  <c r="O11" i="11"/>
  <c r="N12" i="11"/>
  <c r="O12" i="11"/>
  <c r="N13" i="11"/>
  <c r="O13" i="11"/>
  <c r="N14" i="11"/>
  <c r="O14" i="11"/>
  <c r="N15" i="11"/>
  <c r="O15" i="11"/>
  <c r="N16" i="11"/>
  <c r="O16" i="11"/>
  <c r="N17" i="11"/>
  <c r="O17" i="11"/>
  <c r="N18" i="11"/>
  <c r="O18" i="11"/>
  <c r="N19" i="11"/>
  <c r="O19" i="11"/>
  <c r="N20" i="11"/>
  <c r="O20" i="11"/>
  <c r="N21" i="11"/>
  <c r="O21" i="11"/>
  <c r="N22" i="11"/>
  <c r="O22" i="11"/>
  <c r="N23" i="11"/>
  <c r="O23" i="11"/>
  <c r="N24" i="11"/>
  <c r="O24" i="11"/>
  <c r="N25" i="11"/>
  <c r="O25" i="11"/>
  <c r="N26" i="11"/>
  <c r="O26" i="11"/>
  <c r="N27" i="11"/>
  <c r="O27" i="11"/>
  <c r="N28" i="11"/>
  <c r="O28" i="11"/>
  <c r="N29" i="11"/>
  <c r="O29" i="11"/>
  <c r="N30" i="11"/>
  <c r="O30" i="11"/>
  <c r="N31" i="11"/>
  <c r="O31" i="11"/>
  <c r="N32" i="11"/>
  <c r="O32" i="11"/>
  <c r="N33" i="11"/>
  <c r="O33" i="11"/>
  <c r="N34" i="11"/>
  <c r="O34" i="11"/>
  <c r="N35" i="11"/>
  <c r="O35" i="11"/>
  <c r="N36" i="11"/>
  <c r="O36" i="11"/>
  <c r="N37" i="11"/>
  <c r="O37" i="11"/>
  <c r="N38" i="11"/>
  <c r="O38" i="11"/>
  <c r="N39" i="11"/>
  <c r="O39" i="11"/>
  <c r="N40" i="11"/>
  <c r="O40" i="11"/>
  <c r="N41" i="11"/>
  <c r="O41" i="11"/>
  <c r="N42" i="11"/>
  <c r="O42" i="11"/>
  <c r="N43" i="11"/>
  <c r="O43" i="11"/>
  <c r="N44" i="11"/>
  <c r="O44" i="11"/>
  <c r="N45" i="11"/>
  <c r="O45" i="11"/>
  <c r="N46" i="11"/>
  <c r="O46" i="11"/>
  <c r="N47" i="11"/>
  <c r="O47" i="11"/>
  <c r="N48" i="11"/>
  <c r="O48" i="11"/>
  <c r="N49" i="11"/>
  <c r="O49" i="11"/>
  <c r="N50" i="11"/>
  <c r="O50" i="11"/>
  <c r="N51" i="11"/>
  <c r="O51" i="11"/>
  <c r="N52" i="11"/>
  <c r="O52" i="11"/>
  <c r="N53" i="11"/>
  <c r="O53" i="11"/>
  <c r="N54" i="11"/>
  <c r="O54" i="11"/>
  <c r="N55" i="11"/>
  <c r="O55" i="11"/>
  <c r="N56" i="11"/>
  <c r="O56" i="11"/>
  <c r="N57" i="11"/>
  <c r="O57" i="11"/>
  <c r="N58" i="11"/>
  <c r="O58" i="11"/>
  <c r="N59" i="11"/>
  <c r="O59" i="11"/>
  <c r="N60" i="11"/>
  <c r="O60" i="11"/>
  <c r="N61" i="11"/>
  <c r="O61" i="11"/>
  <c r="N62" i="11"/>
  <c r="O62" i="11"/>
  <c r="N63" i="11"/>
  <c r="O63" i="11"/>
  <c r="N64" i="11"/>
  <c r="O64" i="11"/>
  <c r="N65" i="11"/>
  <c r="O65" i="11"/>
  <c r="N66" i="11"/>
  <c r="O66" i="11"/>
  <c r="N67" i="11"/>
  <c r="O67" i="11"/>
  <c r="N68" i="11"/>
  <c r="O68" i="11"/>
  <c r="N69" i="11"/>
  <c r="O69" i="11"/>
  <c r="N70" i="11"/>
  <c r="O70" i="11"/>
  <c r="N71" i="11"/>
  <c r="O71" i="11"/>
  <c r="N72" i="11"/>
  <c r="O72" i="11"/>
  <c r="N73" i="11"/>
  <c r="O73" i="11"/>
  <c r="N74" i="11"/>
  <c r="O74" i="11"/>
  <c r="N75" i="11"/>
  <c r="O75" i="11"/>
  <c r="N76" i="11"/>
  <c r="O76" i="11"/>
  <c r="N77" i="11"/>
  <c r="O77" i="11"/>
  <c r="N78" i="11"/>
  <c r="O78" i="11"/>
  <c r="N79" i="11"/>
  <c r="O79" i="11"/>
  <c r="N80" i="11"/>
  <c r="O80" i="11"/>
  <c r="N81" i="11"/>
  <c r="O81" i="11"/>
  <c r="N82" i="11"/>
  <c r="O82" i="11"/>
  <c r="N83" i="11"/>
  <c r="O83" i="11"/>
  <c r="N84" i="11"/>
  <c r="O84" i="11"/>
  <c r="N85" i="11"/>
  <c r="O85" i="11"/>
  <c r="N86" i="11"/>
  <c r="O86" i="11"/>
  <c r="N87" i="11"/>
  <c r="O87" i="11"/>
  <c r="N88" i="11"/>
  <c r="O88" i="11"/>
  <c r="N89" i="11"/>
  <c r="O89" i="11"/>
  <c r="N90" i="11"/>
  <c r="O90" i="11"/>
  <c r="N91" i="11"/>
  <c r="O91" i="11"/>
  <c r="N92" i="11"/>
  <c r="O92" i="11"/>
  <c r="N93" i="11"/>
  <c r="O93" i="11"/>
  <c r="N94" i="11"/>
  <c r="O94" i="11"/>
  <c r="N95" i="11"/>
  <c r="O95" i="11"/>
  <c r="N96" i="11"/>
  <c r="O96" i="11"/>
  <c r="N97" i="11"/>
  <c r="O97" i="11"/>
  <c r="N98" i="11"/>
  <c r="O98" i="11"/>
  <c r="N99" i="11"/>
  <c r="O99" i="11"/>
  <c r="N100" i="11"/>
  <c r="O100" i="11"/>
  <c r="N101" i="11"/>
  <c r="O101" i="11"/>
  <c r="N102" i="11"/>
  <c r="O102" i="11"/>
  <c r="N103" i="11"/>
  <c r="O103" i="11"/>
  <c r="N104" i="11"/>
  <c r="O104" i="11"/>
  <c r="N105" i="11"/>
  <c r="O105" i="11"/>
  <c r="N106" i="11"/>
  <c r="O106" i="11"/>
  <c r="N107" i="11"/>
  <c r="O107" i="11"/>
  <c r="N108" i="11"/>
  <c r="O108" i="11"/>
  <c r="N109" i="11"/>
  <c r="O109" i="11"/>
  <c r="N110" i="11"/>
  <c r="O110" i="11"/>
  <c r="N111" i="11"/>
  <c r="O111" i="11"/>
  <c r="N112" i="11"/>
  <c r="O112" i="11"/>
  <c r="N113" i="11"/>
  <c r="O113" i="11"/>
  <c r="N114" i="11"/>
  <c r="O114" i="11"/>
  <c r="N115" i="11"/>
  <c r="O115" i="11"/>
  <c r="N116" i="11"/>
  <c r="O116" i="11"/>
  <c r="N117" i="11"/>
  <c r="O117" i="11"/>
  <c r="N118" i="11"/>
  <c r="O118" i="11"/>
  <c r="N119" i="11"/>
  <c r="O119" i="11"/>
  <c r="N120" i="11"/>
  <c r="O120" i="11"/>
  <c r="N121" i="11"/>
  <c r="O121" i="11"/>
  <c r="N122" i="11"/>
  <c r="O122" i="11"/>
  <c r="N123" i="11"/>
  <c r="O123" i="11"/>
  <c r="N124" i="11"/>
  <c r="O124" i="11"/>
  <c r="N125" i="11"/>
  <c r="O125" i="11"/>
  <c r="N126" i="11"/>
  <c r="O126" i="11"/>
  <c r="N127" i="11"/>
  <c r="O127" i="11"/>
  <c r="N128" i="11"/>
  <c r="O128" i="11"/>
  <c r="N129" i="11"/>
  <c r="O129" i="11"/>
  <c r="N130" i="11"/>
  <c r="O130" i="11"/>
  <c r="N131" i="11"/>
  <c r="O131" i="11"/>
  <c r="N132" i="11"/>
  <c r="O132" i="11"/>
  <c r="N133" i="11"/>
  <c r="O133" i="11"/>
  <c r="N134" i="11"/>
  <c r="O134" i="11"/>
  <c r="N135" i="11"/>
  <c r="O135" i="11"/>
  <c r="N136" i="11"/>
  <c r="O136" i="11"/>
  <c r="N137" i="11"/>
  <c r="O137" i="11"/>
  <c r="O138" i="11"/>
  <c r="O139" i="11"/>
  <c r="P139" i="11" s="1"/>
  <c r="O140" i="11"/>
  <c r="O141" i="11"/>
  <c r="O142" i="11"/>
  <c r="O143" i="11"/>
  <c r="O144" i="11"/>
  <c r="O145" i="11"/>
  <c r="N146" i="11"/>
  <c r="O146" i="11"/>
  <c r="N147" i="11"/>
  <c r="O147" i="11"/>
  <c r="N148" i="11"/>
  <c r="O148" i="11"/>
  <c r="N149" i="11"/>
  <c r="O149" i="11"/>
  <c r="N150" i="11"/>
  <c r="O150" i="11"/>
  <c r="N151" i="11"/>
  <c r="O151" i="11"/>
  <c r="N152" i="11"/>
  <c r="O152" i="11"/>
  <c r="N153" i="11"/>
  <c r="O153" i="11"/>
  <c r="N154" i="11"/>
  <c r="O154" i="11"/>
  <c r="N155" i="11"/>
  <c r="O155" i="11"/>
  <c r="N156" i="11"/>
  <c r="O156" i="11"/>
  <c r="N157" i="11"/>
  <c r="O157" i="11"/>
  <c r="N158" i="11"/>
  <c r="O158" i="11"/>
  <c r="N159" i="11"/>
  <c r="O159" i="11"/>
  <c r="N160" i="11"/>
  <c r="O160" i="11"/>
  <c r="N161" i="11"/>
  <c r="O161" i="11"/>
  <c r="N170" i="11"/>
  <c r="O170" i="11"/>
  <c r="N171" i="11"/>
  <c r="O171" i="11"/>
  <c r="N172" i="11"/>
  <c r="O172" i="11"/>
  <c r="N173" i="11"/>
  <c r="O173" i="11"/>
  <c r="N174" i="11"/>
  <c r="O174" i="11"/>
  <c r="N175" i="11"/>
  <c r="O175" i="11"/>
  <c r="N176" i="11"/>
  <c r="O176" i="11"/>
  <c r="N177" i="11"/>
  <c r="O177" i="11"/>
  <c r="N178" i="11"/>
  <c r="O178" i="11"/>
  <c r="N179" i="11"/>
  <c r="O179" i="11"/>
  <c r="N180" i="11"/>
  <c r="O180" i="11"/>
  <c r="N181" i="11"/>
  <c r="O181" i="11"/>
  <c r="N182" i="11"/>
  <c r="O182" i="11"/>
  <c r="N183" i="11"/>
  <c r="O183" i="11"/>
  <c r="N184" i="11"/>
  <c r="O184" i="11"/>
  <c r="N185" i="11"/>
  <c r="O185" i="11"/>
  <c r="N186" i="11"/>
  <c r="O186" i="11"/>
  <c r="N187" i="11"/>
  <c r="O187" i="11"/>
  <c r="N188" i="11"/>
  <c r="O188" i="11"/>
  <c r="N189" i="11"/>
  <c r="O189" i="11"/>
  <c r="N190" i="11"/>
  <c r="O190" i="11"/>
  <c r="N191" i="11"/>
  <c r="O191" i="11"/>
  <c r="N192" i="11"/>
  <c r="O192" i="11"/>
  <c r="N193" i="11"/>
  <c r="O193" i="11"/>
  <c r="N194" i="11"/>
  <c r="O194" i="11"/>
  <c r="N195" i="11"/>
  <c r="O195" i="11"/>
  <c r="N196" i="11"/>
  <c r="O196" i="11"/>
  <c r="N197" i="11"/>
  <c r="O197" i="11"/>
  <c r="N198" i="11"/>
  <c r="O198" i="11"/>
  <c r="N199" i="11"/>
  <c r="O199" i="11"/>
  <c r="N200" i="11"/>
  <c r="O200" i="11"/>
  <c r="N201" i="11"/>
  <c r="O201" i="11"/>
  <c r="N202" i="11"/>
  <c r="O202" i="11"/>
  <c r="N203" i="11"/>
  <c r="O203" i="11"/>
  <c r="N204" i="11"/>
  <c r="O204" i="11"/>
  <c r="N205" i="11"/>
  <c r="O205" i="11"/>
  <c r="N206" i="11"/>
  <c r="O206" i="11"/>
  <c r="N207" i="11"/>
  <c r="O207" i="11"/>
  <c r="N208" i="11"/>
  <c r="O208" i="11"/>
  <c r="N209" i="11"/>
  <c r="O209" i="11"/>
  <c r="N210" i="11"/>
  <c r="O210" i="11"/>
  <c r="N211" i="11"/>
  <c r="O211" i="11"/>
  <c r="N212" i="11"/>
  <c r="O212" i="11"/>
  <c r="N213" i="11"/>
  <c r="O213" i="11"/>
  <c r="N214" i="11"/>
  <c r="O214" i="11"/>
  <c r="N215" i="11"/>
  <c r="O215" i="11"/>
  <c r="N216" i="11"/>
  <c r="O216" i="11"/>
  <c r="N217" i="11"/>
  <c r="O217" i="11"/>
  <c r="N218" i="11"/>
  <c r="O218" i="11"/>
  <c r="N219" i="11"/>
  <c r="O219" i="11"/>
  <c r="N220" i="11"/>
  <c r="O220" i="11"/>
  <c r="N221" i="11"/>
  <c r="O221" i="11"/>
  <c r="N222" i="11"/>
  <c r="O222" i="11"/>
  <c r="N223" i="11"/>
  <c r="O223" i="11"/>
  <c r="N224" i="11"/>
  <c r="O224" i="11"/>
  <c r="N225" i="11"/>
  <c r="O225" i="11"/>
  <c r="N226" i="11"/>
  <c r="O226" i="11"/>
  <c r="N227" i="11"/>
  <c r="O227" i="11"/>
  <c r="N228" i="11"/>
  <c r="O228" i="11"/>
  <c r="N229" i="11"/>
  <c r="O229" i="11"/>
  <c r="N230" i="11"/>
  <c r="O230" i="11"/>
  <c r="N231" i="11"/>
  <c r="O231" i="11"/>
  <c r="N232" i="11"/>
  <c r="O232" i="11"/>
  <c r="N233" i="11"/>
  <c r="O233" i="11"/>
  <c r="N234" i="11"/>
  <c r="O234" i="11"/>
  <c r="N235" i="11"/>
  <c r="O235" i="11"/>
  <c r="N236" i="11"/>
  <c r="O236" i="11"/>
  <c r="N237" i="11"/>
  <c r="O237" i="11"/>
  <c r="N238" i="11"/>
  <c r="O238" i="11"/>
  <c r="N239" i="11"/>
  <c r="O239" i="11"/>
  <c r="N240" i="11"/>
  <c r="O240" i="11"/>
  <c r="N241" i="11"/>
  <c r="O241" i="11"/>
  <c r="N242" i="11"/>
  <c r="O242" i="11"/>
  <c r="N243" i="11"/>
  <c r="O243" i="11"/>
  <c r="N244" i="11"/>
  <c r="O244" i="11"/>
  <c r="N245" i="11"/>
  <c r="O245" i="11"/>
  <c r="N246" i="11"/>
  <c r="O246" i="11"/>
  <c r="N247" i="11"/>
  <c r="O247" i="11"/>
  <c r="N248" i="11"/>
  <c r="O248" i="11"/>
  <c r="N249" i="11"/>
  <c r="O249" i="11"/>
  <c r="N250" i="11"/>
  <c r="O250" i="11"/>
  <c r="N251" i="11"/>
  <c r="O251" i="11"/>
  <c r="N252" i="11"/>
  <c r="O252" i="11"/>
  <c r="N253" i="11"/>
  <c r="O253" i="11"/>
  <c r="N254" i="11"/>
  <c r="O254" i="11"/>
  <c r="N255" i="11"/>
  <c r="O255" i="11"/>
  <c r="N256" i="11"/>
  <c r="O256" i="11"/>
  <c r="N257" i="11"/>
  <c r="O257" i="11"/>
  <c r="N258" i="11"/>
  <c r="O258" i="11"/>
  <c r="N259" i="11"/>
  <c r="O259" i="11"/>
  <c r="N260" i="11"/>
  <c r="O260" i="11"/>
  <c r="N261" i="11"/>
  <c r="O261" i="11"/>
  <c r="N262" i="11"/>
  <c r="O262" i="11"/>
  <c r="N263" i="11"/>
  <c r="O263" i="11"/>
  <c r="N264" i="11"/>
  <c r="O264" i="11"/>
  <c r="P264" i="11" s="1"/>
  <c r="N265" i="11"/>
  <c r="O265" i="11"/>
  <c r="N266" i="11"/>
  <c r="O266" i="11"/>
  <c r="N267" i="11"/>
  <c r="O267" i="11"/>
  <c r="N268" i="11"/>
  <c r="O268" i="11"/>
  <c r="N269" i="11"/>
  <c r="O269" i="11"/>
  <c r="N270" i="11"/>
  <c r="O270" i="11"/>
  <c r="N271" i="11"/>
  <c r="O271" i="11"/>
  <c r="N272" i="11"/>
  <c r="O272" i="11"/>
  <c r="N273" i="11"/>
  <c r="O273" i="11"/>
  <c r="N274" i="11"/>
  <c r="O274" i="11"/>
  <c r="N275" i="11"/>
  <c r="O275" i="11"/>
  <c r="N276" i="11"/>
  <c r="O276" i="11"/>
  <c r="N277" i="11"/>
  <c r="O277" i="11"/>
  <c r="N278" i="11"/>
  <c r="O278" i="11"/>
  <c r="N279" i="11"/>
  <c r="O279" i="11"/>
  <c r="N280" i="11"/>
  <c r="O280" i="11"/>
  <c r="N281" i="11"/>
  <c r="O281" i="11"/>
  <c r="N282" i="11"/>
  <c r="O282" i="11"/>
  <c r="N283" i="11"/>
  <c r="O283" i="11"/>
  <c r="N284" i="11"/>
  <c r="O284" i="11"/>
  <c r="N285" i="11"/>
  <c r="O285" i="11"/>
  <c r="N286" i="11"/>
  <c r="O286" i="11"/>
  <c r="N287" i="11"/>
  <c r="O287" i="11"/>
  <c r="N288" i="11"/>
  <c r="O288" i="11"/>
  <c r="N289" i="11"/>
  <c r="O289" i="11"/>
  <c r="O2" i="11"/>
  <c r="N2" i="11"/>
  <c r="K2" i="11"/>
  <c r="J2" i="11"/>
  <c r="E3" i="11"/>
  <c r="E4" i="11" s="1"/>
  <c r="E5" i="11" s="1"/>
  <c r="E6" i="11" s="1"/>
  <c r="E7" i="11" s="1"/>
  <c r="E8" i="11" s="1"/>
  <c r="E9" i="11" s="1"/>
  <c r="E10" i="11" s="1"/>
  <c r="E11" i="11" s="1"/>
  <c r="E12" i="11" s="1"/>
  <c r="E13" i="11" s="1"/>
  <c r="E14" i="11" s="1"/>
  <c r="E15" i="11" s="1"/>
  <c r="E16" i="11" s="1"/>
  <c r="E17" i="11" s="1"/>
  <c r="E18" i="11" s="1"/>
  <c r="E19" i="11" s="1"/>
  <c r="E20" i="11" s="1"/>
  <c r="E21" i="11" s="1"/>
  <c r="E22" i="11" s="1"/>
  <c r="E23" i="11" s="1"/>
  <c r="E24" i="11" s="1"/>
  <c r="E25" i="11" s="1"/>
  <c r="E26" i="11" s="1"/>
  <c r="E27" i="11" s="1"/>
  <c r="E28" i="11" s="1"/>
  <c r="E29" i="11" s="1"/>
  <c r="E30" i="11" s="1"/>
  <c r="E31" i="11" s="1"/>
  <c r="E32" i="11" s="1"/>
  <c r="E33" i="11" s="1"/>
  <c r="E34" i="11" s="1"/>
  <c r="E35" i="11" s="1"/>
  <c r="E36" i="11" s="1"/>
  <c r="E37" i="11" s="1"/>
  <c r="E38" i="11" s="1"/>
  <c r="E39" i="11" s="1"/>
  <c r="E40" i="11" s="1"/>
  <c r="E41" i="11" s="1"/>
  <c r="E42" i="11" s="1"/>
  <c r="E43" i="11" s="1"/>
  <c r="E44" i="11" s="1"/>
  <c r="E45" i="11" s="1"/>
  <c r="E46" i="11" s="1"/>
  <c r="E47" i="11" s="1"/>
  <c r="E48" i="11" s="1"/>
  <c r="E49" i="11" s="1"/>
  <c r="E50" i="11" s="1"/>
  <c r="E51" i="11" s="1"/>
  <c r="E52" i="11" s="1"/>
  <c r="E53" i="11" s="1"/>
  <c r="E54" i="11" s="1"/>
  <c r="E55" i="11" s="1"/>
  <c r="E56" i="11" s="1"/>
  <c r="E57" i="11" s="1"/>
  <c r="E58" i="11" s="1"/>
  <c r="E59" i="11" s="1"/>
  <c r="E60" i="11" s="1"/>
  <c r="E61" i="11" s="1"/>
  <c r="E62" i="11" s="1"/>
  <c r="E63" i="11" s="1"/>
  <c r="E64" i="11" s="1"/>
  <c r="E65" i="11" s="1"/>
  <c r="E66" i="11" s="1"/>
  <c r="E67" i="11" s="1"/>
  <c r="E68" i="11" s="1"/>
  <c r="E69" i="11" s="1"/>
  <c r="E70" i="11" s="1"/>
  <c r="E71" i="11" s="1"/>
  <c r="E72" i="11" s="1"/>
  <c r="E73" i="11" s="1"/>
  <c r="E74" i="11" s="1"/>
  <c r="E75" i="11" s="1"/>
  <c r="E76" i="11" s="1"/>
  <c r="E77" i="11" s="1"/>
  <c r="E78" i="11" s="1"/>
  <c r="E79" i="11" s="1"/>
  <c r="E80" i="11" s="1"/>
  <c r="E81" i="11" s="1"/>
  <c r="E82" i="11" s="1"/>
  <c r="E83" i="11" s="1"/>
  <c r="E84" i="11" s="1"/>
  <c r="E85" i="11" s="1"/>
  <c r="E86" i="11" s="1"/>
  <c r="E87" i="11" s="1"/>
  <c r="E88" i="11" s="1"/>
  <c r="E89" i="11" s="1"/>
  <c r="E90" i="11" s="1"/>
  <c r="E91" i="11" s="1"/>
  <c r="E92" i="11" s="1"/>
  <c r="E93" i="11" s="1"/>
  <c r="E94" i="11" s="1"/>
  <c r="E95" i="11" s="1"/>
  <c r="E96" i="11" s="1"/>
  <c r="E97" i="11" s="1"/>
  <c r="E98" i="11" s="1"/>
  <c r="E99" i="11" s="1"/>
  <c r="E100" i="11" s="1"/>
  <c r="E101" i="11" s="1"/>
  <c r="E102" i="11" s="1"/>
  <c r="E103" i="11" s="1"/>
  <c r="E104" i="11" s="1"/>
  <c r="E105" i="11" s="1"/>
  <c r="E106" i="11" s="1"/>
  <c r="E107" i="11" s="1"/>
  <c r="E108" i="11" s="1"/>
  <c r="E109" i="11" s="1"/>
  <c r="E110" i="11" s="1"/>
  <c r="E111" i="11" s="1"/>
  <c r="E112" i="11" s="1"/>
  <c r="E113" i="11" s="1"/>
  <c r="E114" i="11" s="1"/>
  <c r="E115" i="11" s="1"/>
  <c r="E116" i="11" s="1"/>
  <c r="E117" i="11" s="1"/>
  <c r="E118" i="11" s="1"/>
  <c r="E119" i="11" s="1"/>
  <c r="E120" i="11" s="1"/>
  <c r="E121" i="11" s="1"/>
  <c r="E122" i="11" s="1"/>
  <c r="E123" i="11" s="1"/>
  <c r="E124" i="11" s="1"/>
  <c r="E125" i="11" s="1"/>
  <c r="E126" i="11" s="1"/>
  <c r="E127" i="11" s="1"/>
  <c r="E128" i="11" s="1"/>
  <c r="E129" i="11" s="1"/>
  <c r="E130" i="11" s="1"/>
  <c r="E131" i="11" s="1"/>
  <c r="E132" i="11" s="1"/>
  <c r="E133" i="11" s="1"/>
  <c r="E134" i="11" s="1"/>
  <c r="E135" i="11" s="1"/>
  <c r="E136" i="11" s="1"/>
  <c r="E137" i="11" s="1"/>
  <c r="E138" i="11" s="1"/>
  <c r="E139" i="11" s="1"/>
  <c r="E140" i="11" s="1"/>
  <c r="E141" i="11" s="1"/>
  <c r="E142" i="11" s="1"/>
  <c r="E143" i="11" s="1"/>
  <c r="E144" i="11" s="1"/>
  <c r="E145" i="11" s="1"/>
  <c r="E146" i="11" s="1"/>
  <c r="E147" i="11" s="1"/>
  <c r="E148" i="11" s="1"/>
  <c r="E149" i="11" s="1"/>
  <c r="E150" i="11" s="1"/>
  <c r="E151" i="11" s="1"/>
  <c r="E152" i="11" s="1"/>
  <c r="E153" i="11" s="1"/>
  <c r="E154" i="11" s="1"/>
  <c r="E155" i="11" s="1"/>
  <c r="E156" i="11" s="1"/>
  <c r="E157" i="11" s="1"/>
  <c r="E158" i="11" s="1"/>
  <c r="E159" i="11" s="1"/>
  <c r="E160" i="11" s="1"/>
  <c r="E161" i="11" s="1"/>
  <c r="E162" i="11" s="1"/>
  <c r="E163" i="11" s="1"/>
  <c r="E164" i="11" s="1"/>
  <c r="E165" i="11" s="1"/>
  <c r="E166" i="11" s="1"/>
  <c r="E167" i="11" s="1"/>
  <c r="E168" i="11" s="1"/>
  <c r="E169" i="11" s="1"/>
  <c r="E170" i="11" s="1"/>
  <c r="E171" i="11" s="1"/>
  <c r="E172" i="11" s="1"/>
  <c r="E173" i="11" s="1"/>
  <c r="E174" i="11" s="1"/>
  <c r="E175" i="11" s="1"/>
  <c r="E176" i="11" s="1"/>
  <c r="E177" i="11" s="1"/>
  <c r="E178" i="11" s="1"/>
  <c r="E179" i="11" s="1"/>
  <c r="E180" i="11" s="1"/>
  <c r="E181" i="11" s="1"/>
  <c r="E182" i="11" s="1"/>
  <c r="E183" i="11" s="1"/>
  <c r="E184" i="11" s="1"/>
  <c r="E185" i="11" s="1"/>
  <c r="E186" i="11" s="1"/>
  <c r="E187" i="11" s="1"/>
  <c r="E188" i="11" s="1"/>
  <c r="E189" i="11" s="1"/>
  <c r="E190" i="11" s="1"/>
  <c r="E191" i="11" s="1"/>
  <c r="E192" i="11" s="1"/>
  <c r="E193" i="11" s="1"/>
  <c r="E194" i="11" s="1"/>
  <c r="E195" i="11" s="1"/>
  <c r="E196" i="11" s="1"/>
  <c r="E197" i="11" s="1"/>
  <c r="E198" i="11" s="1"/>
  <c r="E199" i="11" s="1"/>
  <c r="E200" i="11" s="1"/>
  <c r="E201" i="11" s="1"/>
  <c r="E202" i="11" s="1"/>
  <c r="E203" i="11" s="1"/>
  <c r="E204" i="11" s="1"/>
  <c r="E205" i="11" s="1"/>
  <c r="E206" i="11" s="1"/>
  <c r="E207" i="11" s="1"/>
  <c r="E208" i="11" s="1"/>
  <c r="E209" i="11" s="1"/>
  <c r="E210" i="11" s="1"/>
  <c r="E211" i="11" s="1"/>
  <c r="E212" i="11" s="1"/>
  <c r="E213" i="11" s="1"/>
  <c r="E214" i="11" s="1"/>
  <c r="E215" i="11" s="1"/>
  <c r="E216" i="11" s="1"/>
  <c r="E217" i="11" s="1"/>
  <c r="E218" i="11" s="1"/>
  <c r="E219" i="11" s="1"/>
  <c r="E220" i="11" s="1"/>
  <c r="E221" i="11" s="1"/>
  <c r="E222" i="11" s="1"/>
  <c r="E223" i="11" s="1"/>
  <c r="E224" i="11" s="1"/>
  <c r="E225" i="11" s="1"/>
  <c r="E226" i="11" s="1"/>
  <c r="E227" i="11" s="1"/>
  <c r="E228" i="11" s="1"/>
  <c r="E229" i="11" s="1"/>
  <c r="E230" i="11" s="1"/>
  <c r="E231" i="11" s="1"/>
  <c r="E232" i="11" s="1"/>
  <c r="E233" i="11" s="1"/>
  <c r="E234" i="11" s="1"/>
  <c r="E235" i="11" s="1"/>
  <c r="E236" i="11" s="1"/>
  <c r="E237" i="11" s="1"/>
  <c r="E238" i="11" s="1"/>
  <c r="E239" i="11" s="1"/>
  <c r="E240" i="11" s="1"/>
  <c r="E241" i="11" s="1"/>
  <c r="E242" i="11" s="1"/>
  <c r="E243" i="11" s="1"/>
  <c r="E244" i="11" s="1"/>
  <c r="E245" i="11" s="1"/>
  <c r="E246" i="11" s="1"/>
  <c r="E247" i="11" s="1"/>
  <c r="E248" i="11" s="1"/>
  <c r="E249" i="11" s="1"/>
  <c r="E250" i="11" s="1"/>
  <c r="E251" i="11" s="1"/>
  <c r="E252" i="11" s="1"/>
  <c r="E253" i="11" s="1"/>
  <c r="E254" i="11" s="1"/>
  <c r="E255" i="11" s="1"/>
  <c r="E256" i="11" s="1"/>
  <c r="E257" i="11" s="1"/>
  <c r="E258" i="11" s="1"/>
  <c r="E259" i="11" s="1"/>
  <c r="E260" i="11" s="1"/>
  <c r="E261" i="11" s="1"/>
  <c r="E262" i="11" s="1"/>
  <c r="E263" i="11" s="1"/>
  <c r="E264" i="11" s="1"/>
  <c r="E265" i="11" s="1"/>
  <c r="E266" i="11" s="1"/>
  <c r="E267" i="11" s="1"/>
  <c r="E268" i="11" s="1"/>
  <c r="E269" i="11" s="1"/>
  <c r="E270" i="11" s="1"/>
  <c r="E271" i="11" s="1"/>
  <c r="E272" i="11" s="1"/>
  <c r="E273" i="11" s="1"/>
  <c r="E274" i="11" s="1"/>
  <c r="E275" i="11" s="1"/>
  <c r="E276" i="11" s="1"/>
  <c r="E277" i="11" s="1"/>
  <c r="E278" i="11" s="1"/>
  <c r="E279" i="11" s="1"/>
  <c r="E280" i="11" s="1"/>
  <c r="E281" i="11" s="1"/>
  <c r="E282" i="11" s="1"/>
  <c r="E283" i="11" s="1"/>
  <c r="E284" i="11" s="1"/>
  <c r="E285" i="11" s="1"/>
  <c r="E286" i="11" s="1"/>
  <c r="E287" i="11" s="1"/>
  <c r="E288" i="11" s="1"/>
  <c r="E289" i="11" s="1"/>
  <c r="I195" i="11"/>
  <c r="B193" i="11"/>
  <c r="B289" i="11" s="1"/>
  <c r="B192" i="11"/>
  <c r="B288" i="11" s="1"/>
  <c r="B191" i="11"/>
  <c r="B287" i="11" s="1"/>
  <c r="B190" i="11"/>
  <c r="B286" i="11" s="1"/>
  <c r="B189" i="11"/>
  <c r="B285" i="11" s="1"/>
  <c r="B188" i="11"/>
  <c r="B284" i="11" s="1"/>
  <c r="B187" i="11"/>
  <c r="B283" i="11" s="1"/>
  <c r="B186" i="11"/>
  <c r="B282" i="11" s="1"/>
  <c r="B185" i="11"/>
  <c r="B281" i="11" s="1"/>
  <c r="B184" i="11"/>
  <c r="B280" i="11" s="1"/>
  <c r="B183" i="11"/>
  <c r="B279" i="11" s="1"/>
  <c r="B182" i="11"/>
  <c r="B278" i="11" s="1"/>
  <c r="B181" i="11"/>
  <c r="B277" i="11" s="1"/>
  <c r="B180" i="11"/>
  <c r="B276" i="11" s="1"/>
  <c r="B179" i="11"/>
  <c r="B275" i="11" s="1"/>
  <c r="B178" i="11"/>
  <c r="B274" i="11" s="1"/>
  <c r="B177" i="11"/>
  <c r="B273" i="11" s="1"/>
  <c r="B176" i="11"/>
  <c r="B272" i="11" s="1"/>
  <c r="B175" i="11"/>
  <c r="B271" i="11" s="1"/>
  <c r="B174" i="11"/>
  <c r="B270" i="11" s="1"/>
  <c r="B173" i="11"/>
  <c r="B269" i="11" s="1"/>
  <c r="B172" i="11"/>
  <c r="B268" i="11" s="1"/>
  <c r="B171" i="11"/>
  <c r="B267" i="11" s="1"/>
  <c r="B170" i="11"/>
  <c r="B266" i="11" s="1"/>
  <c r="B169" i="11"/>
  <c r="B265" i="11" s="1"/>
  <c r="B168" i="11"/>
  <c r="B264" i="11" s="1"/>
  <c r="B167" i="11"/>
  <c r="B263" i="11" s="1"/>
  <c r="B166" i="11"/>
  <c r="B262" i="11" s="1"/>
  <c r="B165" i="11"/>
  <c r="B261" i="11" s="1"/>
  <c r="B164" i="11"/>
  <c r="B260" i="11" s="1"/>
  <c r="B163" i="11"/>
  <c r="B259" i="11" s="1"/>
  <c r="B162" i="11"/>
  <c r="B258" i="11" s="1"/>
  <c r="B161" i="11"/>
  <c r="B257" i="11" s="1"/>
  <c r="B160" i="11"/>
  <c r="B256" i="11" s="1"/>
  <c r="B159" i="11"/>
  <c r="B255" i="11" s="1"/>
  <c r="B158" i="11"/>
  <c r="B254" i="11" s="1"/>
  <c r="B157" i="11"/>
  <c r="B253" i="11" s="1"/>
  <c r="B156" i="11"/>
  <c r="B252" i="11" s="1"/>
  <c r="B155" i="11"/>
  <c r="B251" i="11" s="1"/>
  <c r="B154" i="11"/>
  <c r="B250" i="11" s="1"/>
  <c r="B153" i="11"/>
  <c r="B249" i="11" s="1"/>
  <c r="B152" i="11"/>
  <c r="B248" i="11" s="1"/>
  <c r="B151" i="11"/>
  <c r="B247" i="11" s="1"/>
  <c r="B150" i="11"/>
  <c r="B246" i="11" s="1"/>
  <c r="B149" i="11"/>
  <c r="B245" i="11" s="1"/>
  <c r="B148" i="11"/>
  <c r="B244" i="11" s="1"/>
  <c r="B147" i="11"/>
  <c r="B243" i="11" s="1"/>
  <c r="B146" i="11"/>
  <c r="B242" i="11" s="1"/>
  <c r="B145" i="11"/>
  <c r="B241" i="11" s="1"/>
  <c r="B144" i="11"/>
  <c r="B240" i="11" s="1"/>
  <c r="B143" i="11"/>
  <c r="B239" i="11" s="1"/>
  <c r="B142" i="11"/>
  <c r="B238" i="11" s="1"/>
  <c r="B141" i="11"/>
  <c r="B237" i="11" s="1"/>
  <c r="B140" i="11"/>
  <c r="B236" i="11" s="1"/>
  <c r="B139" i="11"/>
  <c r="B235" i="11" s="1"/>
  <c r="B138" i="11"/>
  <c r="B234" i="11" s="1"/>
  <c r="B137" i="11"/>
  <c r="B233" i="11" s="1"/>
  <c r="B136" i="11"/>
  <c r="B232" i="11" s="1"/>
  <c r="B135" i="11"/>
  <c r="B231" i="11" s="1"/>
  <c r="B134" i="11"/>
  <c r="B230" i="11" s="1"/>
  <c r="B133" i="11"/>
  <c r="B229" i="11" s="1"/>
  <c r="B132" i="11"/>
  <c r="B228" i="11" s="1"/>
  <c r="B131" i="11"/>
  <c r="B227" i="11" s="1"/>
  <c r="B130" i="11"/>
  <c r="B226" i="11" s="1"/>
  <c r="B129" i="11"/>
  <c r="B225" i="11" s="1"/>
  <c r="B128" i="11"/>
  <c r="B224" i="11" s="1"/>
  <c r="B127" i="11"/>
  <c r="B223" i="11" s="1"/>
  <c r="B126" i="11"/>
  <c r="B222" i="11" s="1"/>
  <c r="B125" i="11"/>
  <c r="B221" i="11" s="1"/>
  <c r="B124" i="11"/>
  <c r="B220" i="11" s="1"/>
  <c r="B123" i="11"/>
  <c r="B219" i="11" s="1"/>
  <c r="B122" i="11"/>
  <c r="B218" i="11" s="1"/>
  <c r="B121" i="11"/>
  <c r="B217" i="11" s="1"/>
  <c r="B120" i="11"/>
  <c r="B216" i="11" s="1"/>
  <c r="B119" i="11"/>
  <c r="B215" i="11" s="1"/>
  <c r="B118" i="11"/>
  <c r="B214" i="11" s="1"/>
  <c r="B117" i="11"/>
  <c r="B213" i="11" s="1"/>
  <c r="B116" i="11"/>
  <c r="B212" i="11" s="1"/>
  <c r="B115" i="11"/>
  <c r="B211" i="11" s="1"/>
  <c r="B114" i="11"/>
  <c r="B210" i="11" s="1"/>
  <c r="B113" i="11"/>
  <c r="B209" i="11" s="1"/>
  <c r="B112" i="11"/>
  <c r="B208" i="11" s="1"/>
  <c r="B111" i="11"/>
  <c r="B207" i="11" s="1"/>
  <c r="B110" i="11"/>
  <c r="B206" i="11" s="1"/>
  <c r="B109" i="11"/>
  <c r="B205" i="11" s="1"/>
  <c r="B108" i="11"/>
  <c r="B204" i="11" s="1"/>
  <c r="B107" i="11"/>
  <c r="B203" i="11" s="1"/>
  <c r="B106" i="11"/>
  <c r="B202" i="11" s="1"/>
  <c r="B105" i="11"/>
  <c r="B201" i="11" s="1"/>
  <c r="B104" i="11"/>
  <c r="B200" i="11" s="1"/>
  <c r="B103" i="11"/>
  <c r="B199" i="11" s="1"/>
  <c r="B102" i="11"/>
  <c r="B198" i="11" s="1"/>
  <c r="B101" i="11"/>
  <c r="B197" i="11" s="1"/>
  <c r="B100" i="11"/>
  <c r="B196" i="11" s="1"/>
  <c r="I99" i="11"/>
  <c r="B99" i="11"/>
  <c r="B195" i="11" s="1"/>
  <c r="B98" i="11"/>
  <c r="B194" i="11" s="1"/>
  <c r="D14" i="11"/>
  <c r="D22" i="11" s="1"/>
  <c r="D30" i="11" s="1"/>
  <c r="D38" i="11" s="1"/>
  <c r="D46" i="11" s="1"/>
  <c r="D54" i="11" s="1"/>
  <c r="D62" i="11" s="1"/>
  <c r="D70" i="11" s="1"/>
  <c r="D78" i="11" s="1"/>
  <c r="D86" i="11" s="1"/>
  <c r="D94" i="11" s="1"/>
  <c r="D102" i="11" s="1"/>
  <c r="D110" i="11" s="1"/>
  <c r="D118" i="11" s="1"/>
  <c r="D126" i="11" s="1"/>
  <c r="D134" i="11" s="1"/>
  <c r="D142" i="11" s="1"/>
  <c r="D150" i="11" s="1"/>
  <c r="D158" i="11" s="1"/>
  <c r="D166" i="11" s="1"/>
  <c r="D174" i="11" s="1"/>
  <c r="D182" i="11" s="1"/>
  <c r="D190" i="11" s="1"/>
  <c r="D198" i="11" s="1"/>
  <c r="D206" i="11" s="1"/>
  <c r="D214" i="11" s="1"/>
  <c r="D222" i="11" s="1"/>
  <c r="D230" i="11" s="1"/>
  <c r="D238" i="11" s="1"/>
  <c r="D246" i="11" s="1"/>
  <c r="D254" i="11" s="1"/>
  <c r="D262" i="11" s="1"/>
  <c r="D270" i="11" s="1"/>
  <c r="D278" i="11" s="1"/>
  <c r="D286" i="11" s="1"/>
  <c r="F13" i="11"/>
  <c r="F21" i="11" s="1"/>
  <c r="F29" i="11" s="1"/>
  <c r="F37" i="11" s="1"/>
  <c r="F45" i="11" s="1"/>
  <c r="F53" i="11" s="1"/>
  <c r="F61" i="11" s="1"/>
  <c r="F69" i="11" s="1"/>
  <c r="F77" i="11" s="1"/>
  <c r="F85" i="11" s="1"/>
  <c r="F93" i="11" s="1"/>
  <c r="F101" i="11" s="1"/>
  <c r="F109" i="11" s="1"/>
  <c r="F117" i="11" s="1"/>
  <c r="F125" i="11" s="1"/>
  <c r="F133" i="11" s="1"/>
  <c r="F141" i="11" s="1"/>
  <c r="F149" i="11" s="1"/>
  <c r="F157" i="11" s="1"/>
  <c r="F165" i="11" s="1"/>
  <c r="F173" i="11" s="1"/>
  <c r="F181" i="11" s="1"/>
  <c r="F189" i="11" s="1"/>
  <c r="F197" i="11" s="1"/>
  <c r="F205" i="11" s="1"/>
  <c r="F213" i="11" s="1"/>
  <c r="F221" i="11" s="1"/>
  <c r="F229" i="11" s="1"/>
  <c r="F237" i="11" s="1"/>
  <c r="F245" i="11" s="1"/>
  <c r="F253" i="11" s="1"/>
  <c r="F261" i="11" s="1"/>
  <c r="F269" i="11" s="1"/>
  <c r="F277" i="11" s="1"/>
  <c r="F285" i="11" s="1"/>
  <c r="F12" i="11"/>
  <c r="F20" i="11" s="1"/>
  <c r="F28" i="11" s="1"/>
  <c r="F36" i="11" s="1"/>
  <c r="F44" i="11" s="1"/>
  <c r="F52" i="11" s="1"/>
  <c r="F60" i="11" s="1"/>
  <c r="F68" i="11" s="1"/>
  <c r="F76" i="11" s="1"/>
  <c r="F84" i="11" s="1"/>
  <c r="F92" i="11" s="1"/>
  <c r="F100" i="11" s="1"/>
  <c r="F108" i="11" s="1"/>
  <c r="F116" i="11" s="1"/>
  <c r="F124" i="11" s="1"/>
  <c r="F132" i="11" s="1"/>
  <c r="F140" i="11" s="1"/>
  <c r="F148" i="11" s="1"/>
  <c r="F156" i="11" s="1"/>
  <c r="F164" i="11" s="1"/>
  <c r="F172" i="11" s="1"/>
  <c r="F180" i="11" s="1"/>
  <c r="F188" i="11" s="1"/>
  <c r="F196" i="11" s="1"/>
  <c r="F204" i="11" s="1"/>
  <c r="F212" i="11" s="1"/>
  <c r="F220" i="11" s="1"/>
  <c r="F228" i="11" s="1"/>
  <c r="F236" i="11" s="1"/>
  <c r="F244" i="11" s="1"/>
  <c r="F252" i="11" s="1"/>
  <c r="F260" i="11" s="1"/>
  <c r="F268" i="11" s="1"/>
  <c r="F276" i="11" s="1"/>
  <c r="F284" i="11" s="1"/>
  <c r="F11" i="11"/>
  <c r="F19" i="11" s="1"/>
  <c r="F27" i="11" s="1"/>
  <c r="F35" i="11" s="1"/>
  <c r="F43" i="11" s="1"/>
  <c r="F51" i="11" s="1"/>
  <c r="F59" i="11" s="1"/>
  <c r="F67" i="11" s="1"/>
  <c r="F75" i="11" s="1"/>
  <c r="F83" i="11" s="1"/>
  <c r="F91" i="11" s="1"/>
  <c r="F99" i="11" s="1"/>
  <c r="F107" i="11" s="1"/>
  <c r="F115" i="11" s="1"/>
  <c r="F123" i="11" s="1"/>
  <c r="F131" i="11" s="1"/>
  <c r="F139" i="11" s="1"/>
  <c r="F147" i="11" s="1"/>
  <c r="F155" i="11" s="1"/>
  <c r="F163" i="11" s="1"/>
  <c r="F171" i="11" s="1"/>
  <c r="F179" i="11" s="1"/>
  <c r="F187" i="11" s="1"/>
  <c r="F195" i="11" s="1"/>
  <c r="F203" i="11" s="1"/>
  <c r="F211" i="11" s="1"/>
  <c r="F219" i="11" s="1"/>
  <c r="F227" i="11" s="1"/>
  <c r="F235" i="11" s="1"/>
  <c r="F243" i="11" s="1"/>
  <c r="F251" i="11" s="1"/>
  <c r="F259" i="11" s="1"/>
  <c r="F267" i="11" s="1"/>
  <c r="F275" i="11" s="1"/>
  <c r="F283" i="11" s="1"/>
  <c r="F10" i="11"/>
  <c r="F18" i="11" s="1"/>
  <c r="F26" i="11" s="1"/>
  <c r="F34" i="11" s="1"/>
  <c r="F42" i="11" s="1"/>
  <c r="F50" i="11" s="1"/>
  <c r="F58" i="11" s="1"/>
  <c r="F66" i="11" s="1"/>
  <c r="F74" i="11" s="1"/>
  <c r="F82" i="11" s="1"/>
  <c r="F90" i="11" s="1"/>
  <c r="F98" i="11" s="1"/>
  <c r="F106" i="11" s="1"/>
  <c r="F114" i="11" s="1"/>
  <c r="F122" i="11" s="1"/>
  <c r="F130" i="11" s="1"/>
  <c r="F138" i="11" s="1"/>
  <c r="F146" i="11" s="1"/>
  <c r="F154" i="11" s="1"/>
  <c r="F162" i="11" s="1"/>
  <c r="F170" i="11" s="1"/>
  <c r="F178" i="11" s="1"/>
  <c r="F186" i="11" s="1"/>
  <c r="F194" i="11" s="1"/>
  <c r="F202" i="11" s="1"/>
  <c r="F210" i="11" s="1"/>
  <c r="F218" i="11" s="1"/>
  <c r="F226" i="11" s="1"/>
  <c r="F234" i="11" s="1"/>
  <c r="F242" i="11" s="1"/>
  <c r="F250" i="11" s="1"/>
  <c r="F258" i="11" s="1"/>
  <c r="F266" i="11" s="1"/>
  <c r="F274" i="11" s="1"/>
  <c r="F282" i="11" s="1"/>
  <c r="D10" i="11"/>
  <c r="D18" i="11" s="1"/>
  <c r="D26" i="11" s="1"/>
  <c r="D34" i="11" s="1"/>
  <c r="D42" i="11" s="1"/>
  <c r="D50" i="11" s="1"/>
  <c r="D58" i="11" s="1"/>
  <c r="D66" i="11" s="1"/>
  <c r="D74" i="11" s="1"/>
  <c r="D82" i="11" s="1"/>
  <c r="D90" i="11" s="1"/>
  <c r="D98" i="11" s="1"/>
  <c r="D106" i="11" s="1"/>
  <c r="D114" i="11" s="1"/>
  <c r="D122" i="11" s="1"/>
  <c r="D130" i="11" s="1"/>
  <c r="D138" i="11" s="1"/>
  <c r="D146" i="11" s="1"/>
  <c r="D154" i="11" s="1"/>
  <c r="D162" i="11" s="1"/>
  <c r="D170" i="11" s="1"/>
  <c r="D178" i="11" s="1"/>
  <c r="D186" i="11" s="1"/>
  <c r="D194" i="11" s="1"/>
  <c r="D202" i="11" s="1"/>
  <c r="D210" i="11" s="1"/>
  <c r="D218" i="11" s="1"/>
  <c r="D226" i="11" s="1"/>
  <c r="D234" i="11" s="1"/>
  <c r="D242" i="11" s="1"/>
  <c r="D250" i="11" s="1"/>
  <c r="D258" i="11" s="1"/>
  <c r="D266" i="11" s="1"/>
  <c r="D274" i="11" s="1"/>
  <c r="D282" i="11" s="1"/>
  <c r="F9" i="11"/>
  <c r="F17" i="11" s="1"/>
  <c r="F25" i="11" s="1"/>
  <c r="F33" i="11" s="1"/>
  <c r="F41" i="11" s="1"/>
  <c r="F49" i="11" s="1"/>
  <c r="F57" i="11" s="1"/>
  <c r="F65" i="11" s="1"/>
  <c r="F73" i="11" s="1"/>
  <c r="F81" i="11" s="1"/>
  <c r="F89" i="11" s="1"/>
  <c r="F97" i="11" s="1"/>
  <c r="F105" i="11" s="1"/>
  <c r="F113" i="11" s="1"/>
  <c r="F121" i="11" s="1"/>
  <c r="F129" i="11" s="1"/>
  <c r="F137" i="11" s="1"/>
  <c r="F145" i="11" s="1"/>
  <c r="F153" i="11" s="1"/>
  <c r="F161" i="11" s="1"/>
  <c r="F169" i="11" s="1"/>
  <c r="F177" i="11" s="1"/>
  <c r="F185" i="11" s="1"/>
  <c r="F193" i="11" s="1"/>
  <c r="F201" i="11" s="1"/>
  <c r="F209" i="11" s="1"/>
  <c r="F217" i="11" s="1"/>
  <c r="F225" i="11" s="1"/>
  <c r="F233" i="11" s="1"/>
  <c r="F241" i="11" s="1"/>
  <c r="F249" i="11" s="1"/>
  <c r="F257" i="11" s="1"/>
  <c r="F265" i="11" s="1"/>
  <c r="F273" i="11" s="1"/>
  <c r="F281" i="11" s="1"/>
  <c r="F289" i="11" s="1"/>
  <c r="F8" i="11"/>
  <c r="F16" i="11" s="1"/>
  <c r="F24" i="11" s="1"/>
  <c r="F32" i="11" s="1"/>
  <c r="F40" i="11" s="1"/>
  <c r="F48" i="11" s="1"/>
  <c r="F56" i="11" s="1"/>
  <c r="F64" i="11" s="1"/>
  <c r="F72" i="11" s="1"/>
  <c r="F80" i="11" s="1"/>
  <c r="F88" i="11" s="1"/>
  <c r="F96" i="11" s="1"/>
  <c r="F104" i="11" s="1"/>
  <c r="F112" i="11" s="1"/>
  <c r="F120" i="11" s="1"/>
  <c r="F128" i="11" s="1"/>
  <c r="F136" i="11" s="1"/>
  <c r="F144" i="11" s="1"/>
  <c r="F152" i="11" s="1"/>
  <c r="F160" i="11" s="1"/>
  <c r="F168" i="11" s="1"/>
  <c r="F176" i="11" s="1"/>
  <c r="F184" i="11" s="1"/>
  <c r="F192" i="11" s="1"/>
  <c r="F200" i="11" s="1"/>
  <c r="F208" i="11" s="1"/>
  <c r="F216" i="11" s="1"/>
  <c r="F224" i="11" s="1"/>
  <c r="F232" i="11" s="1"/>
  <c r="F240" i="11" s="1"/>
  <c r="F248" i="11" s="1"/>
  <c r="F256" i="11" s="1"/>
  <c r="F264" i="11" s="1"/>
  <c r="F272" i="11" s="1"/>
  <c r="F280" i="11" s="1"/>
  <c r="F288" i="11" s="1"/>
  <c r="F7" i="11"/>
  <c r="F15" i="11" s="1"/>
  <c r="F23" i="11" s="1"/>
  <c r="F31" i="11" s="1"/>
  <c r="F39" i="11" s="1"/>
  <c r="F47" i="11" s="1"/>
  <c r="F55" i="11" s="1"/>
  <c r="F63" i="11" s="1"/>
  <c r="F71" i="11" s="1"/>
  <c r="F79" i="11" s="1"/>
  <c r="F87" i="11" s="1"/>
  <c r="F95" i="11" s="1"/>
  <c r="F103" i="11" s="1"/>
  <c r="F111" i="11" s="1"/>
  <c r="F119" i="11" s="1"/>
  <c r="F127" i="11" s="1"/>
  <c r="F135" i="11" s="1"/>
  <c r="F143" i="11" s="1"/>
  <c r="F151" i="11" s="1"/>
  <c r="F159" i="11" s="1"/>
  <c r="F167" i="11" s="1"/>
  <c r="F175" i="11" s="1"/>
  <c r="F183" i="11" s="1"/>
  <c r="F191" i="11" s="1"/>
  <c r="F199" i="11" s="1"/>
  <c r="F207" i="11" s="1"/>
  <c r="F215" i="11" s="1"/>
  <c r="F223" i="11" s="1"/>
  <c r="F231" i="11" s="1"/>
  <c r="F239" i="11" s="1"/>
  <c r="F247" i="11" s="1"/>
  <c r="F255" i="11" s="1"/>
  <c r="F263" i="11" s="1"/>
  <c r="F271" i="11" s="1"/>
  <c r="F279" i="11" s="1"/>
  <c r="F287" i="11" s="1"/>
  <c r="D7" i="11"/>
  <c r="D15" i="11" s="1"/>
  <c r="D23" i="11" s="1"/>
  <c r="D31" i="11" s="1"/>
  <c r="D39" i="11" s="1"/>
  <c r="D47" i="11" s="1"/>
  <c r="D55" i="11" s="1"/>
  <c r="D63" i="11" s="1"/>
  <c r="D71" i="11" s="1"/>
  <c r="D79" i="11" s="1"/>
  <c r="D87" i="11" s="1"/>
  <c r="D95" i="11" s="1"/>
  <c r="D103" i="11" s="1"/>
  <c r="D111" i="11" s="1"/>
  <c r="D119" i="11" s="1"/>
  <c r="D127" i="11" s="1"/>
  <c r="D135" i="11" s="1"/>
  <c r="D143" i="11" s="1"/>
  <c r="D151" i="11" s="1"/>
  <c r="D159" i="11" s="1"/>
  <c r="D167" i="11" s="1"/>
  <c r="D175" i="11" s="1"/>
  <c r="D183" i="11" s="1"/>
  <c r="D191" i="11" s="1"/>
  <c r="D199" i="11" s="1"/>
  <c r="D207" i="11" s="1"/>
  <c r="D215" i="11" s="1"/>
  <c r="D223" i="11" s="1"/>
  <c r="D231" i="11" s="1"/>
  <c r="D239" i="11" s="1"/>
  <c r="D247" i="11" s="1"/>
  <c r="D255" i="11" s="1"/>
  <c r="D263" i="11" s="1"/>
  <c r="D271" i="11" s="1"/>
  <c r="D279" i="11" s="1"/>
  <c r="D287" i="11" s="1"/>
  <c r="F6" i="11"/>
  <c r="F14" i="11" s="1"/>
  <c r="F22" i="11" s="1"/>
  <c r="F30" i="11" s="1"/>
  <c r="F38" i="11" s="1"/>
  <c r="F46" i="11" s="1"/>
  <c r="F54" i="11" s="1"/>
  <c r="F62" i="11" s="1"/>
  <c r="F70" i="11" s="1"/>
  <c r="F78" i="11" s="1"/>
  <c r="F86" i="11" s="1"/>
  <c r="F94" i="11" s="1"/>
  <c r="F102" i="11" s="1"/>
  <c r="F110" i="11" s="1"/>
  <c r="F118" i="11" s="1"/>
  <c r="F126" i="11" s="1"/>
  <c r="F134" i="11" s="1"/>
  <c r="F142" i="11" s="1"/>
  <c r="F150" i="11" s="1"/>
  <c r="F158" i="11" s="1"/>
  <c r="F166" i="11" s="1"/>
  <c r="F174" i="11" s="1"/>
  <c r="F182" i="11" s="1"/>
  <c r="F190" i="11" s="1"/>
  <c r="F198" i="11" s="1"/>
  <c r="F206" i="11" s="1"/>
  <c r="F214" i="11" s="1"/>
  <c r="F222" i="11" s="1"/>
  <c r="F230" i="11" s="1"/>
  <c r="F238" i="11" s="1"/>
  <c r="F246" i="11" s="1"/>
  <c r="F254" i="11" s="1"/>
  <c r="F262" i="11" s="1"/>
  <c r="F270" i="11" s="1"/>
  <c r="F278" i="11" s="1"/>
  <c r="F286" i="11" s="1"/>
  <c r="I3" i="11"/>
  <c r="H3" i="11"/>
  <c r="H4" i="11" s="1"/>
  <c r="H5" i="11" s="1"/>
  <c r="H6" i="11" s="1"/>
  <c r="H7" i="11" s="1"/>
  <c r="H8" i="11" s="1"/>
  <c r="H9" i="11" s="1"/>
  <c r="H10" i="11" s="1"/>
  <c r="H11" i="11" s="1"/>
  <c r="H12" i="11" s="1"/>
  <c r="H13" i="11" s="1"/>
  <c r="H14" i="11" s="1"/>
  <c r="H15" i="11" s="1"/>
  <c r="H16" i="11" s="1"/>
  <c r="H17" i="11" s="1"/>
  <c r="H18" i="11" s="1"/>
  <c r="H19" i="11" s="1"/>
  <c r="H20" i="11" s="1"/>
  <c r="H21" i="11" s="1"/>
  <c r="H22" i="11" s="1"/>
  <c r="H23" i="11" s="1"/>
  <c r="H24" i="11" s="1"/>
  <c r="H25" i="11" s="1"/>
  <c r="H26" i="11" s="1"/>
  <c r="H27" i="11" s="1"/>
  <c r="H28" i="11" s="1"/>
  <c r="H29" i="11" s="1"/>
  <c r="H30" i="11" s="1"/>
  <c r="H31" i="11" s="1"/>
  <c r="H32" i="11" s="1"/>
  <c r="H33" i="11" s="1"/>
  <c r="H34" i="11" s="1"/>
  <c r="H35" i="11" s="1"/>
  <c r="H36" i="11" s="1"/>
  <c r="H37" i="11" s="1"/>
  <c r="H38" i="11" s="1"/>
  <c r="H39" i="11" s="1"/>
  <c r="H40" i="11" s="1"/>
  <c r="H41" i="11" s="1"/>
  <c r="H42" i="11" s="1"/>
  <c r="H43" i="11" s="1"/>
  <c r="H44" i="11" s="1"/>
  <c r="H45" i="11" s="1"/>
  <c r="H46" i="11" s="1"/>
  <c r="H47" i="11" s="1"/>
  <c r="H48" i="11" s="1"/>
  <c r="H49" i="11" s="1"/>
  <c r="H50" i="11" s="1"/>
  <c r="H51" i="11" s="1"/>
  <c r="H52" i="11" s="1"/>
  <c r="H53" i="11" s="1"/>
  <c r="H54" i="11" s="1"/>
  <c r="H55" i="11" s="1"/>
  <c r="H56" i="11" s="1"/>
  <c r="H57" i="11" s="1"/>
  <c r="H58" i="11" s="1"/>
  <c r="H59" i="11" s="1"/>
  <c r="H60" i="11" s="1"/>
  <c r="H61" i="11" s="1"/>
  <c r="H62" i="11" s="1"/>
  <c r="H63" i="11" s="1"/>
  <c r="H64" i="11" s="1"/>
  <c r="H65" i="11" s="1"/>
  <c r="H66" i="11" s="1"/>
  <c r="H67" i="11" s="1"/>
  <c r="H68" i="11" s="1"/>
  <c r="H69" i="11" s="1"/>
  <c r="H70" i="11" s="1"/>
  <c r="H71" i="11" s="1"/>
  <c r="H72" i="11" s="1"/>
  <c r="H73" i="11" s="1"/>
  <c r="H74" i="11" s="1"/>
  <c r="H75" i="11" s="1"/>
  <c r="H76" i="11" s="1"/>
  <c r="H77" i="11" s="1"/>
  <c r="H78" i="11" s="1"/>
  <c r="H79" i="11" s="1"/>
  <c r="H80" i="11" s="1"/>
  <c r="H81" i="11" s="1"/>
  <c r="H82" i="11" s="1"/>
  <c r="H83" i="11" s="1"/>
  <c r="H84" i="11" s="1"/>
  <c r="H85" i="11" s="1"/>
  <c r="H86" i="11" s="1"/>
  <c r="H87" i="11" s="1"/>
  <c r="H88" i="11" s="1"/>
  <c r="H89" i="11" s="1"/>
  <c r="H90" i="11" s="1"/>
  <c r="H91" i="11" s="1"/>
  <c r="H92" i="11" s="1"/>
  <c r="H93" i="11" s="1"/>
  <c r="H94" i="11" s="1"/>
  <c r="H95" i="11" s="1"/>
  <c r="H96" i="11" s="1"/>
  <c r="H97" i="11" s="1"/>
  <c r="H98" i="11" s="1"/>
  <c r="G3" i="11"/>
  <c r="G4" i="11" s="1"/>
  <c r="G5" i="11" s="1"/>
  <c r="G6" i="11" s="1"/>
  <c r="G7" i="11" s="1"/>
  <c r="G8" i="11" s="1"/>
  <c r="G9" i="11" s="1"/>
  <c r="G10" i="11" s="1"/>
  <c r="G11" i="11" s="1"/>
  <c r="G12" i="11" s="1"/>
  <c r="G13" i="11" s="1"/>
  <c r="G14" i="11" s="1"/>
  <c r="G15" i="11" s="1"/>
  <c r="G16" i="11" s="1"/>
  <c r="G17" i="11" s="1"/>
  <c r="G18" i="11" s="1"/>
  <c r="G19" i="11" s="1"/>
  <c r="G20" i="11" s="1"/>
  <c r="G21" i="11" s="1"/>
  <c r="G22" i="11" s="1"/>
  <c r="G23" i="11" s="1"/>
  <c r="G24" i="11" s="1"/>
  <c r="G25" i="11" s="1"/>
  <c r="G26" i="11" s="1"/>
  <c r="G27" i="11" s="1"/>
  <c r="G28" i="11" s="1"/>
  <c r="G29" i="11" s="1"/>
  <c r="G30" i="11" s="1"/>
  <c r="G31" i="11" s="1"/>
  <c r="G32" i="11" s="1"/>
  <c r="G33" i="11" s="1"/>
  <c r="G34" i="11" s="1"/>
  <c r="G35" i="11" s="1"/>
  <c r="G36" i="11" s="1"/>
  <c r="G37" i="11" s="1"/>
  <c r="G38" i="11" s="1"/>
  <c r="G39" i="11" s="1"/>
  <c r="G40" i="11" s="1"/>
  <c r="G41" i="11" s="1"/>
  <c r="G42" i="11" s="1"/>
  <c r="G43" i="11" s="1"/>
  <c r="G44" i="11" s="1"/>
  <c r="G45" i="11" s="1"/>
  <c r="G46" i="11" s="1"/>
  <c r="G47" i="11" s="1"/>
  <c r="G48" i="11" s="1"/>
  <c r="G49" i="11" s="1"/>
  <c r="G50" i="11" s="1"/>
  <c r="G51" i="11" s="1"/>
  <c r="G52" i="11" s="1"/>
  <c r="G53" i="11" s="1"/>
  <c r="G54" i="11" s="1"/>
  <c r="G55" i="11" s="1"/>
  <c r="G56" i="11" s="1"/>
  <c r="G57" i="11" s="1"/>
  <c r="G58" i="11" s="1"/>
  <c r="G59" i="11" s="1"/>
  <c r="G60" i="11" s="1"/>
  <c r="G61" i="11" s="1"/>
  <c r="G62" i="11" s="1"/>
  <c r="G63" i="11" s="1"/>
  <c r="G64" i="11" s="1"/>
  <c r="G65" i="11" s="1"/>
  <c r="G66" i="11" s="1"/>
  <c r="G67" i="11" s="1"/>
  <c r="G68" i="11" s="1"/>
  <c r="G69" i="11" s="1"/>
  <c r="G70" i="11" s="1"/>
  <c r="G71" i="11" s="1"/>
  <c r="G72" i="11" s="1"/>
  <c r="G73" i="11" s="1"/>
  <c r="G74" i="11" s="1"/>
  <c r="G75" i="11" s="1"/>
  <c r="G76" i="11" s="1"/>
  <c r="G77" i="11" s="1"/>
  <c r="G78" i="11" s="1"/>
  <c r="G79" i="11" s="1"/>
  <c r="G80" i="11" s="1"/>
  <c r="G81" i="11" s="1"/>
  <c r="G82" i="11" s="1"/>
  <c r="G83" i="11" s="1"/>
  <c r="G84" i="11" s="1"/>
  <c r="G85" i="11" s="1"/>
  <c r="G86" i="11" s="1"/>
  <c r="G87" i="11" s="1"/>
  <c r="G88" i="11" s="1"/>
  <c r="G89" i="11" s="1"/>
  <c r="G90" i="11" s="1"/>
  <c r="G91" i="11" s="1"/>
  <c r="G92" i="11" s="1"/>
  <c r="G93" i="11" s="1"/>
  <c r="G94" i="11" s="1"/>
  <c r="G95" i="11" s="1"/>
  <c r="G96" i="11" s="1"/>
  <c r="G97" i="11" s="1"/>
  <c r="G98" i="11" s="1"/>
  <c r="D3" i="11"/>
  <c r="D11" i="11" s="1"/>
  <c r="D19" i="11" s="1"/>
  <c r="D27" i="11" s="1"/>
  <c r="D35" i="11" s="1"/>
  <c r="D43" i="11" s="1"/>
  <c r="D51" i="11" s="1"/>
  <c r="D59" i="11" s="1"/>
  <c r="D67" i="11" s="1"/>
  <c r="D75" i="11" s="1"/>
  <c r="D83" i="11" s="1"/>
  <c r="D91" i="11" s="1"/>
  <c r="D99" i="11" s="1"/>
  <c r="D107" i="11" s="1"/>
  <c r="D115" i="11" s="1"/>
  <c r="D123" i="11" s="1"/>
  <c r="D131" i="11" s="1"/>
  <c r="D139" i="11" s="1"/>
  <c r="D147" i="11" s="1"/>
  <c r="D155" i="11" s="1"/>
  <c r="D163" i="11" s="1"/>
  <c r="D171" i="11" s="1"/>
  <c r="D179" i="11" s="1"/>
  <c r="D187" i="11" s="1"/>
  <c r="D195" i="11" s="1"/>
  <c r="D203" i="11" s="1"/>
  <c r="D211" i="11" s="1"/>
  <c r="D219" i="11" s="1"/>
  <c r="D227" i="11" s="1"/>
  <c r="D235" i="11" s="1"/>
  <c r="D243" i="11" s="1"/>
  <c r="D251" i="11" s="1"/>
  <c r="D259" i="11" s="1"/>
  <c r="D267" i="11" s="1"/>
  <c r="D275" i="11" s="1"/>
  <c r="D283" i="11" s="1"/>
  <c r="G15" i="10"/>
  <c r="G27" i="10" s="1"/>
  <c r="G39" i="10" s="1"/>
  <c r="G51" i="10" s="1"/>
  <c r="G63" i="10" s="1"/>
  <c r="G75" i="10" s="1"/>
  <c r="G87" i="10" s="1"/>
  <c r="G99" i="10" s="1"/>
  <c r="G16" i="10"/>
  <c r="G17" i="10"/>
  <c r="G29" i="10" s="1"/>
  <c r="G41" i="10" s="1"/>
  <c r="G53" i="10" s="1"/>
  <c r="G65" i="10" s="1"/>
  <c r="G77" i="10" s="1"/>
  <c r="G89" i="10" s="1"/>
  <c r="G101" i="10" s="1"/>
  <c r="G18" i="10"/>
  <c r="G30" i="10" s="1"/>
  <c r="G42" i="10" s="1"/>
  <c r="G54" i="10" s="1"/>
  <c r="G66" i="10" s="1"/>
  <c r="G78" i="10" s="1"/>
  <c r="G90" i="10" s="1"/>
  <c r="G102" i="10" s="1"/>
  <c r="G19" i="10"/>
  <c r="G20" i="10"/>
  <c r="G32" i="10" s="1"/>
  <c r="G44" i="10" s="1"/>
  <c r="G56" i="10" s="1"/>
  <c r="G21" i="10"/>
  <c r="G33" i="10" s="1"/>
  <c r="G45" i="10" s="1"/>
  <c r="G57" i="10" s="1"/>
  <c r="G69" i="10" s="1"/>
  <c r="G81" i="10" s="1"/>
  <c r="G93" i="10" s="1"/>
  <c r="G105" i="10" s="1"/>
  <c r="G22" i="10"/>
  <c r="G23" i="10"/>
  <c r="G35" i="10" s="1"/>
  <c r="G47" i="10" s="1"/>
  <c r="G59" i="10" s="1"/>
  <c r="G71" i="10" s="1"/>
  <c r="G83" i="10" s="1"/>
  <c r="G95" i="10" s="1"/>
  <c r="G107" i="10" s="1"/>
  <c r="G24" i="10"/>
  <c r="G25" i="10"/>
  <c r="G26" i="10"/>
  <c r="G28" i="10"/>
  <c r="G31" i="10"/>
  <c r="G43" i="10" s="1"/>
  <c r="G34" i="10"/>
  <c r="G36" i="10"/>
  <c r="G37" i="10"/>
  <c r="G49" i="10" s="1"/>
  <c r="G61" i="10" s="1"/>
  <c r="G73" i="10" s="1"/>
  <c r="G85" i="10" s="1"/>
  <c r="G97" i="10" s="1"/>
  <c r="G109" i="10" s="1"/>
  <c r="G40" i="10"/>
  <c r="G52" i="10" s="1"/>
  <c r="G46" i="10"/>
  <c r="G58" i="10" s="1"/>
  <c r="G70" i="10" s="1"/>
  <c r="G82" i="10" s="1"/>
  <c r="G94" i="10" s="1"/>
  <c r="G106" i="10" s="1"/>
  <c r="G48" i="10"/>
  <c r="G60" i="10" s="1"/>
  <c r="G55" i="10"/>
  <c r="G67" i="10" s="1"/>
  <c r="G79" i="10" s="1"/>
  <c r="G91" i="10" s="1"/>
  <c r="G103" i="10" s="1"/>
  <c r="G64" i="10"/>
  <c r="G76" i="10" s="1"/>
  <c r="G88" i="10" s="1"/>
  <c r="G100" i="10" s="1"/>
  <c r="G68" i="10"/>
  <c r="G80" i="10" s="1"/>
  <c r="G72" i="10"/>
  <c r="G84" i="10" s="1"/>
  <c r="G96" i="10" s="1"/>
  <c r="G108" i="10" s="1"/>
  <c r="G92" i="10"/>
  <c r="G104" i="10" s="1"/>
  <c r="G14" i="10"/>
  <c r="E15" i="10"/>
  <c r="E27" i="10" s="1"/>
  <c r="E39" i="10" s="1"/>
  <c r="E51" i="10" s="1"/>
  <c r="E63" i="10" s="1"/>
  <c r="E75" i="10" s="1"/>
  <c r="E87" i="10" s="1"/>
  <c r="E99" i="10" s="1"/>
  <c r="E16" i="10"/>
  <c r="E28" i="10" s="1"/>
  <c r="E40" i="10" s="1"/>
  <c r="E52" i="10" s="1"/>
  <c r="E64" i="10" s="1"/>
  <c r="E76" i="10" s="1"/>
  <c r="E88" i="10" s="1"/>
  <c r="E100" i="10" s="1"/>
  <c r="E17" i="10"/>
  <c r="E18" i="10"/>
  <c r="E30" i="10" s="1"/>
  <c r="E42" i="10" s="1"/>
  <c r="E54" i="10" s="1"/>
  <c r="E66" i="10" s="1"/>
  <c r="E78" i="10" s="1"/>
  <c r="E90" i="10" s="1"/>
  <c r="E102" i="10" s="1"/>
  <c r="E19" i="10"/>
  <c r="E20" i="10"/>
  <c r="E21" i="10"/>
  <c r="E33" i="10" s="1"/>
  <c r="E22" i="10"/>
  <c r="E34" i="10" s="1"/>
  <c r="E46" i="10" s="1"/>
  <c r="E58" i="10" s="1"/>
  <c r="E70" i="10" s="1"/>
  <c r="E82" i="10" s="1"/>
  <c r="E94" i="10" s="1"/>
  <c r="E106" i="10" s="1"/>
  <c r="E23" i="10"/>
  <c r="E35" i="10" s="1"/>
  <c r="E47" i="10" s="1"/>
  <c r="E59" i="10" s="1"/>
  <c r="E71" i="10" s="1"/>
  <c r="E83" i="10" s="1"/>
  <c r="E95" i="10" s="1"/>
  <c r="E107" i="10" s="1"/>
  <c r="E24" i="10"/>
  <c r="E25" i="10"/>
  <c r="E26" i="10"/>
  <c r="E29" i="10"/>
  <c r="E31" i="10"/>
  <c r="E43" i="10" s="1"/>
  <c r="E32" i="10"/>
  <c r="E36" i="10"/>
  <c r="E48" i="10" s="1"/>
  <c r="E60" i="10" s="1"/>
  <c r="E72" i="10" s="1"/>
  <c r="E84" i="10" s="1"/>
  <c r="E37" i="10"/>
  <c r="E49" i="10" s="1"/>
  <c r="E61" i="10" s="1"/>
  <c r="E73" i="10" s="1"/>
  <c r="E85" i="10" s="1"/>
  <c r="E97" i="10" s="1"/>
  <c r="E109" i="10" s="1"/>
  <c r="E41" i="10"/>
  <c r="E53" i="10" s="1"/>
  <c r="E65" i="10" s="1"/>
  <c r="E77" i="10" s="1"/>
  <c r="E89" i="10" s="1"/>
  <c r="E101" i="10" s="1"/>
  <c r="E44" i="10"/>
  <c r="E56" i="10" s="1"/>
  <c r="E68" i="10" s="1"/>
  <c r="E80" i="10" s="1"/>
  <c r="E92" i="10" s="1"/>
  <c r="E104" i="10" s="1"/>
  <c r="E45" i="10"/>
  <c r="E57" i="10" s="1"/>
  <c r="E69" i="10" s="1"/>
  <c r="E81" i="10" s="1"/>
  <c r="E93" i="10" s="1"/>
  <c r="E105" i="10" s="1"/>
  <c r="E55" i="10"/>
  <c r="E67" i="10" s="1"/>
  <c r="E79" i="10" s="1"/>
  <c r="E91" i="10" s="1"/>
  <c r="E103" i="10" s="1"/>
  <c r="E96" i="10"/>
  <c r="E108" i="10" s="1"/>
  <c r="E14" i="10"/>
  <c r="B99" i="10"/>
  <c r="B100" i="10" s="1"/>
  <c r="B101" i="10" s="1"/>
  <c r="B102" i="10" s="1"/>
  <c r="B103" i="10" s="1"/>
  <c r="B104" i="10" s="1"/>
  <c r="B105" i="10" s="1"/>
  <c r="B106" i="10" s="1"/>
  <c r="B107" i="10" s="1"/>
  <c r="B108" i="10" s="1"/>
  <c r="B109" i="10" s="1"/>
  <c r="B87" i="10"/>
  <c r="B88" i="10" s="1"/>
  <c r="B89" i="10" s="1"/>
  <c r="B90" i="10" s="1"/>
  <c r="B91" i="10" s="1"/>
  <c r="B92" i="10" s="1"/>
  <c r="B93" i="10" s="1"/>
  <c r="B94" i="10" s="1"/>
  <c r="B95" i="10" s="1"/>
  <c r="B96" i="10" s="1"/>
  <c r="B97" i="10" s="1"/>
  <c r="B75" i="10"/>
  <c r="B76" i="10" s="1"/>
  <c r="B77" i="10" s="1"/>
  <c r="B78" i="10" s="1"/>
  <c r="B79" i="10" s="1"/>
  <c r="B80" i="10" s="1"/>
  <c r="B81" i="10" s="1"/>
  <c r="B82" i="10" s="1"/>
  <c r="B83" i="10" s="1"/>
  <c r="B84" i="10" s="1"/>
  <c r="B85" i="10" s="1"/>
  <c r="B63" i="10"/>
  <c r="B64" i="10" s="1"/>
  <c r="B65" i="10" s="1"/>
  <c r="B66" i="10" s="1"/>
  <c r="B67" i="10" s="1"/>
  <c r="B68" i="10" s="1"/>
  <c r="B69" i="10" s="1"/>
  <c r="B70" i="10" s="1"/>
  <c r="B71" i="10" s="1"/>
  <c r="B72" i="10" s="1"/>
  <c r="B73" i="10" s="1"/>
  <c r="B51" i="10"/>
  <c r="B52" i="10" s="1"/>
  <c r="B53" i="10" s="1"/>
  <c r="B54" i="10" s="1"/>
  <c r="B55" i="10" s="1"/>
  <c r="B56" i="10" s="1"/>
  <c r="B57" i="10" s="1"/>
  <c r="B58" i="10" s="1"/>
  <c r="B59" i="10" s="1"/>
  <c r="B60" i="10" s="1"/>
  <c r="B61" i="10" s="1"/>
  <c r="B39" i="10"/>
  <c r="B40" i="10" s="1"/>
  <c r="B41" i="10" s="1"/>
  <c r="B42" i="10" s="1"/>
  <c r="B43" i="10" s="1"/>
  <c r="B44" i="10" s="1"/>
  <c r="B45" i="10" s="1"/>
  <c r="B46" i="10" s="1"/>
  <c r="B47" i="10" s="1"/>
  <c r="B48" i="10" s="1"/>
  <c r="B49" i="10" s="1"/>
  <c r="B27" i="10"/>
  <c r="B28" i="10" s="1"/>
  <c r="B29" i="10" s="1"/>
  <c r="B30" i="10" s="1"/>
  <c r="B31" i="10" s="1"/>
  <c r="B32" i="10" s="1"/>
  <c r="B33" i="10" s="1"/>
  <c r="B34" i="10" s="1"/>
  <c r="B35" i="10" s="1"/>
  <c r="B36" i="10" s="1"/>
  <c r="B37" i="10" s="1"/>
  <c r="B15" i="10"/>
  <c r="B16" i="10" s="1"/>
  <c r="B17" i="10" s="1"/>
  <c r="B18" i="10" s="1"/>
  <c r="B19" i="10" s="1"/>
  <c r="B20" i="10" s="1"/>
  <c r="B21" i="10" s="1"/>
  <c r="B22" i="10" s="1"/>
  <c r="B23" i="10" s="1"/>
  <c r="B24" i="10" s="1"/>
  <c r="B25" i="10" s="1"/>
  <c r="B3" i="10"/>
  <c r="B4" i="10" s="1"/>
  <c r="B5" i="10" s="1"/>
  <c r="B6" i="10" s="1"/>
  <c r="B7" i="10" s="1"/>
  <c r="B8" i="10" s="1"/>
  <c r="B9" i="10" s="1"/>
  <c r="B10" i="10" s="1"/>
  <c r="B11" i="10" s="1"/>
  <c r="B12" i="10" s="1"/>
  <c r="B13" i="10" s="1"/>
  <c r="B15" i="8"/>
  <c r="B16" i="8"/>
  <c r="B28" i="8" s="1"/>
  <c r="B40" i="8" s="1"/>
  <c r="B52" i="8" s="1"/>
  <c r="B64" i="8" s="1"/>
  <c r="B76" i="8" s="1"/>
  <c r="B17" i="8"/>
  <c r="B18" i="8"/>
  <c r="B19" i="8"/>
  <c r="B31" i="8" s="1"/>
  <c r="B43" i="8" s="1"/>
  <c r="B55" i="8" s="1"/>
  <c r="B67" i="8" s="1"/>
  <c r="B79" i="8" s="1"/>
  <c r="B20" i="8"/>
  <c r="B21" i="8"/>
  <c r="B33" i="8" s="1"/>
  <c r="B45" i="8" s="1"/>
  <c r="B57" i="8" s="1"/>
  <c r="B69" i="8" s="1"/>
  <c r="B81" i="8" s="1"/>
  <c r="B22" i="8"/>
  <c r="B34" i="8" s="1"/>
  <c r="B46" i="8" s="1"/>
  <c r="B58" i="8" s="1"/>
  <c r="B23" i="8"/>
  <c r="B24" i="8"/>
  <c r="B36" i="8" s="1"/>
  <c r="B48" i="8" s="1"/>
  <c r="B60" i="8" s="1"/>
  <c r="B72" i="8" s="1"/>
  <c r="B84" i="8" s="1"/>
  <c r="B25" i="8"/>
  <c r="B27" i="8"/>
  <c r="B39" i="8" s="1"/>
  <c r="B51" i="8" s="1"/>
  <c r="B63" i="8" s="1"/>
  <c r="B75" i="8" s="1"/>
  <c r="B29" i="8"/>
  <c r="B41" i="8" s="1"/>
  <c r="B53" i="8" s="1"/>
  <c r="B65" i="8" s="1"/>
  <c r="B77" i="8" s="1"/>
  <c r="B30" i="8"/>
  <c r="B32" i="8"/>
  <c r="B44" i="8" s="1"/>
  <c r="B56" i="8" s="1"/>
  <c r="B68" i="8" s="1"/>
  <c r="B80" i="8" s="1"/>
  <c r="B35" i="8"/>
  <c r="B47" i="8" s="1"/>
  <c r="B59" i="8" s="1"/>
  <c r="B71" i="8" s="1"/>
  <c r="B83" i="8" s="1"/>
  <c r="B37" i="8"/>
  <c r="B49" i="8" s="1"/>
  <c r="B61" i="8" s="1"/>
  <c r="B73" i="8" s="1"/>
  <c r="B85" i="8" s="1"/>
  <c r="B42" i="8"/>
  <c r="B54" i="8"/>
  <c r="B66" i="8" s="1"/>
  <c r="B78" i="8" s="1"/>
  <c r="B70" i="8"/>
  <c r="B82" i="8" s="1"/>
  <c r="B14" i="8"/>
  <c r="B26" i="8" s="1"/>
  <c r="B38" i="8" s="1"/>
  <c r="B50" i="8" s="1"/>
  <c r="B62" i="8" s="1"/>
  <c r="B74" i="8" s="1"/>
  <c r="B3" i="5"/>
  <c r="B4" i="5" s="1"/>
  <c r="B5" i="5" s="1"/>
  <c r="B6" i="5" s="1"/>
  <c r="B7" i="5" s="1"/>
  <c r="B8" i="5" s="1"/>
  <c r="B9" i="5" s="1"/>
  <c r="B10" i="5" s="1"/>
  <c r="B11" i="5" s="1"/>
  <c r="B12" i="5" s="1"/>
  <c r="B13" i="5" s="1"/>
  <c r="B15" i="5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7" i="5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9" i="5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1" i="5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3" i="5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G15" i="5"/>
  <c r="G16" i="5"/>
  <c r="G28" i="5" s="1"/>
  <c r="G40" i="5" s="1"/>
  <c r="G52" i="5" s="1"/>
  <c r="G64" i="5" s="1"/>
  <c r="G17" i="5"/>
  <c r="G29" i="5" s="1"/>
  <c r="G41" i="5" s="1"/>
  <c r="G53" i="5" s="1"/>
  <c r="G65" i="5" s="1"/>
  <c r="G18" i="5"/>
  <c r="G30" i="5" s="1"/>
  <c r="G42" i="5" s="1"/>
  <c r="G54" i="5" s="1"/>
  <c r="G66" i="5" s="1"/>
  <c r="G19" i="5"/>
  <c r="G20" i="5"/>
  <c r="G21" i="5"/>
  <c r="G22" i="5"/>
  <c r="G34" i="5" s="1"/>
  <c r="G46" i="5" s="1"/>
  <c r="G58" i="5" s="1"/>
  <c r="G70" i="5" s="1"/>
  <c r="G23" i="5"/>
  <c r="G35" i="5" s="1"/>
  <c r="G47" i="5" s="1"/>
  <c r="G59" i="5" s="1"/>
  <c r="G71" i="5" s="1"/>
  <c r="G24" i="5"/>
  <c r="G36" i="5" s="1"/>
  <c r="G48" i="5" s="1"/>
  <c r="G60" i="5" s="1"/>
  <c r="G72" i="5" s="1"/>
  <c r="G25" i="5"/>
  <c r="G37" i="5" s="1"/>
  <c r="G49" i="5" s="1"/>
  <c r="G61" i="5" s="1"/>
  <c r="G73" i="5" s="1"/>
  <c r="G27" i="5"/>
  <c r="G39" i="5" s="1"/>
  <c r="G51" i="5" s="1"/>
  <c r="G63" i="5" s="1"/>
  <c r="G31" i="5"/>
  <c r="G43" i="5" s="1"/>
  <c r="G32" i="5"/>
  <c r="G33" i="5"/>
  <c r="G45" i="5" s="1"/>
  <c r="G57" i="5" s="1"/>
  <c r="G69" i="5" s="1"/>
  <c r="G44" i="5"/>
  <c r="G56" i="5" s="1"/>
  <c r="G68" i="5" s="1"/>
  <c r="G55" i="5"/>
  <c r="G67" i="5" s="1"/>
  <c r="G14" i="5"/>
  <c r="E15" i="5"/>
  <c r="E16" i="5"/>
  <c r="E28" i="5" s="1"/>
  <c r="E40" i="5" s="1"/>
  <c r="E52" i="5" s="1"/>
  <c r="E64" i="5" s="1"/>
  <c r="E17" i="5"/>
  <c r="E29" i="5" s="1"/>
  <c r="E18" i="5"/>
  <c r="E30" i="5" s="1"/>
  <c r="E42" i="5" s="1"/>
  <c r="E54" i="5" s="1"/>
  <c r="E66" i="5" s="1"/>
  <c r="E19" i="5"/>
  <c r="E20" i="5"/>
  <c r="E21" i="5"/>
  <c r="E22" i="5"/>
  <c r="E34" i="5" s="1"/>
  <c r="E46" i="5" s="1"/>
  <c r="E58" i="5" s="1"/>
  <c r="E70" i="5" s="1"/>
  <c r="E23" i="5"/>
  <c r="E35" i="5" s="1"/>
  <c r="E47" i="5" s="1"/>
  <c r="E59" i="5" s="1"/>
  <c r="E71" i="5" s="1"/>
  <c r="E24" i="5"/>
  <c r="E25" i="5"/>
  <c r="E27" i="5"/>
  <c r="E39" i="5" s="1"/>
  <c r="E31" i="5"/>
  <c r="E43" i="5" s="1"/>
  <c r="E32" i="5"/>
  <c r="E44" i="5" s="1"/>
  <c r="E56" i="5" s="1"/>
  <c r="E68" i="5" s="1"/>
  <c r="E33" i="5"/>
  <c r="E45" i="5" s="1"/>
  <c r="E57" i="5" s="1"/>
  <c r="E69" i="5" s="1"/>
  <c r="E36" i="5"/>
  <c r="E48" i="5" s="1"/>
  <c r="E60" i="5" s="1"/>
  <c r="E72" i="5" s="1"/>
  <c r="E37" i="5"/>
  <c r="E41" i="5"/>
  <c r="E53" i="5" s="1"/>
  <c r="E65" i="5" s="1"/>
  <c r="E49" i="5"/>
  <c r="E61" i="5" s="1"/>
  <c r="E73" i="5" s="1"/>
  <c r="E51" i="5"/>
  <c r="E55" i="5"/>
  <c r="E67" i="5" s="1"/>
  <c r="E63" i="5"/>
  <c r="E14" i="5"/>
  <c r="J2" i="1"/>
  <c r="J97" i="3"/>
  <c r="J96" i="3"/>
  <c r="J95" i="3"/>
  <c r="J94" i="3"/>
  <c r="J93" i="3"/>
  <c r="J92" i="3"/>
  <c r="J91" i="3"/>
  <c r="J90" i="3"/>
  <c r="J89" i="3"/>
  <c r="J88" i="3"/>
  <c r="J87" i="3"/>
  <c r="J86" i="3"/>
  <c r="J85" i="3"/>
  <c r="J84" i="3"/>
  <c r="J83" i="3"/>
  <c r="J82" i="3"/>
  <c r="J81" i="3"/>
  <c r="J80" i="3"/>
  <c r="J79" i="3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D14" i="3"/>
  <c r="D22" i="3" s="1"/>
  <c r="D30" i="3" s="1"/>
  <c r="D38" i="3" s="1"/>
  <c r="D46" i="3" s="1"/>
  <c r="D54" i="3" s="1"/>
  <c r="D62" i="3" s="1"/>
  <c r="D70" i="3" s="1"/>
  <c r="D78" i="3" s="1"/>
  <c r="D86" i="3" s="1"/>
  <c r="D94" i="3" s="1"/>
  <c r="J13" i="3"/>
  <c r="E13" i="3"/>
  <c r="E21" i="3" s="1"/>
  <c r="E29" i="3" s="1"/>
  <c r="E37" i="3" s="1"/>
  <c r="E45" i="3" s="1"/>
  <c r="E53" i="3" s="1"/>
  <c r="E61" i="3" s="1"/>
  <c r="E69" i="3" s="1"/>
  <c r="E77" i="3" s="1"/>
  <c r="E85" i="3" s="1"/>
  <c r="E93" i="3" s="1"/>
  <c r="J12" i="3"/>
  <c r="E12" i="3"/>
  <c r="E20" i="3" s="1"/>
  <c r="E28" i="3" s="1"/>
  <c r="E36" i="3" s="1"/>
  <c r="E44" i="3" s="1"/>
  <c r="E52" i="3" s="1"/>
  <c r="E60" i="3" s="1"/>
  <c r="E68" i="3" s="1"/>
  <c r="E76" i="3" s="1"/>
  <c r="E84" i="3" s="1"/>
  <c r="E92" i="3" s="1"/>
  <c r="J11" i="3"/>
  <c r="E11" i="3"/>
  <c r="E19" i="3" s="1"/>
  <c r="E27" i="3" s="1"/>
  <c r="E35" i="3" s="1"/>
  <c r="E43" i="3" s="1"/>
  <c r="E51" i="3" s="1"/>
  <c r="E59" i="3" s="1"/>
  <c r="E67" i="3" s="1"/>
  <c r="E75" i="3" s="1"/>
  <c r="E83" i="3" s="1"/>
  <c r="E91" i="3" s="1"/>
  <c r="J10" i="3"/>
  <c r="E10" i="3"/>
  <c r="E18" i="3" s="1"/>
  <c r="E26" i="3" s="1"/>
  <c r="E34" i="3" s="1"/>
  <c r="E42" i="3" s="1"/>
  <c r="E50" i="3" s="1"/>
  <c r="E58" i="3" s="1"/>
  <c r="E66" i="3" s="1"/>
  <c r="E74" i="3" s="1"/>
  <c r="E82" i="3" s="1"/>
  <c r="E90" i="3" s="1"/>
  <c r="D10" i="3"/>
  <c r="D18" i="3" s="1"/>
  <c r="D26" i="3" s="1"/>
  <c r="D34" i="3" s="1"/>
  <c r="D42" i="3" s="1"/>
  <c r="D50" i="3" s="1"/>
  <c r="D58" i="3" s="1"/>
  <c r="D66" i="3" s="1"/>
  <c r="D74" i="3" s="1"/>
  <c r="D82" i="3" s="1"/>
  <c r="D90" i="3" s="1"/>
  <c r="J9" i="3"/>
  <c r="E9" i="3"/>
  <c r="E17" i="3" s="1"/>
  <c r="E25" i="3" s="1"/>
  <c r="E33" i="3" s="1"/>
  <c r="E41" i="3" s="1"/>
  <c r="E49" i="3" s="1"/>
  <c r="E57" i="3" s="1"/>
  <c r="E65" i="3" s="1"/>
  <c r="E73" i="3" s="1"/>
  <c r="E81" i="3" s="1"/>
  <c r="E89" i="3" s="1"/>
  <c r="E97" i="3" s="1"/>
  <c r="J8" i="3"/>
  <c r="E8" i="3"/>
  <c r="E16" i="3" s="1"/>
  <c r="E24" i="3" s="1"/>
  <c r="E32" i="3" s="1"/>
  <c r="E40" i="3" s="1"/>
  <c r="E48" i="3" s="1"/>
  <c r="E56" i="3" s="1"/>
  <c r="E64" i="3" s="1"/>
  <c r="E72" i="3" s="1"/>
  <c r="E80" i="3" s="1"/>
  <c r="E88" i="3" s="1"/>
  <c r="E96" i="3" s="1"/>
  <c r="J7" i="3"/>
  <c r="E7" i="3"/>
  <c r="E15" i="3" s="1"/>
  <c r="E23" i="3" s="1"/>
  <c r="E31" i="3" s="1"/>
  <c r="E39" i="3" s="1"/>
  <c r="E47" i="3" s="1"/>
  <c r="E55" i="3" s="1"/>
  <c r="E63" i="3" s="1"/>
  <c r="E71" i="3" s="1"/>
  <c r="E79" i="3" s="1"/>
  <c r="E87" i="3" s="1"/>
  <c r="E95" i="3" s="1"/>
  <c r="D7" i="3"/>
  <c r="D8" i="3" s="1"/>
  <c r="J6" i="3"/>
  <c r="E6" i="3"/>
  <c r="E14" i="3" s="1"/>
  <c r="E22" i="3" s="1"/>
  <c r="E30" i="3" s="1"/>
  <c r="E38" i="3" s="1"/>
  <c r="E46" i="3" s="1"/>
  <c r="E54" i="3" s="1"/>
  <c r="E62" i="3" s="1"/>
  <c r="E70" i="3" s="1"/>
  <c r="E78" i="3" s="1"/>
  <c r="E86" i="3" s="1"/>
  <c r="E94" i="3" s="1"/>
  <c r="J5" i="3"/>
  <c r="J4" i="3"/>
  <c r="J3" i="3"/>
  <c r="F3" i="3"/>
  <c r="F4" i="3" s="1"/>
  <c r="F5" i="3" s="1"/>
  <c r="F6" i="3" s="1"/>
  <c r="F7" i="3" s="1"/>
  <c r="F8" i="3" s="1"/>
  <c r="F9" i="3" s="1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F42" i="3" s="1"/>
  <c r="F43" i="3" s="1"/>
  <c r="F44" i="3" s="1"/>
  <c r="F45" i="3" s="1"/>
  <c r="F46" i="3" s="1"/>
  <c r="F47" i="3" s="1"/>
  <c r="F48" i="3" s="1"/>
  <c r="F49" i="3" s="1"/>
  <c r="F50" i="3" s="1"/>
  <c r="F51" i="3" s="1"/>
  <c r="F52" i="3" s="1"/>
  <c r="F53" i="3" s="1"/>
  <c r="F54" i="3" s="1"/>
  <c r="F55" i="3" s="1"/>
  <c r="F56" i="3" s="1"/>
  <c r="F57" i="3" s="1"/>
  <c r="F58" i="3" s="1"/>
  <c r="F59" i="3" s="1"/>
  <c r="F60" i="3" s="1"/>
  <c r="F61" i="3" s="1"/>
  <c r="F62" i="3" s="1"/>
  <c r="F63" i="3" s="1"/>
  <c r="F64" i="3" s="1"/>
  <c r="F65" i="3" s="1"/>
  <c r="F66" i="3" s="1"/>
  <c r="F67" i="3" s="1"/>
  <c r="F68" i="3" s="1"/>
  <c r="F69" i="3" s="1"/>
  <c r="F70" i="3" s="1"/>
  <c r="F71" i="3" s="1"/>
  <c r="F72" i="3" s="1"/>
  <c r="F73" i="3" s="1"/>
  <c r="F74" i="3" s="1"/>
  <c r="F75" i="3" s="1"/>
  <c r="F76" i="3" s="1"/>
  <c r="F77" i="3" s="1"/>
  <c r="F78" i="3" s="1"/>
  <c r="F79" i="3" s="1"/>
  <c r="F80" i="3" s="1"/>
  <c r="F81" i="3" s="1"/>
  <c r="F82" i="3" s="1"/>
  <c r="F83" i="3" s="1"/>
  <c r="F84" i="3" s="1"/>
  <c r="F85" i="3" s="1"/>
  <c r="F86" i="3" s="1"/>
  <c r="F87" i="3" s="1"/>
  <c r="F88" i="3" s="1"/>
  <c r="F89" i="3" s="1"/>
  <c r="F90" i="3" s="1"/>
  <c r="F91" i="3" s="1"/>
  <c r="F92" i="3" s="1"/>
  <c r="F93" i="3" s="1"/>
  <c r="F94" i="3" s="1"/>
  <c r="F95" i="3" s="1"/>
  <c r="F96" i="3" s="1"/>
  <c r="F97" i="3" s="1"/>
  <c r="D3" i="3"/>
  <c r="D11" i="3" s="1"/>
  <c r="D19" i="3" s="1"/>
  <c r="D27" i="3" s="1"/>
  <c r="D35" i="3" s="1"/>
  <c r="D43" i="3" s="1"/>
  <c r="D51" i="3" s="1"/>
  <c r="D59" i="3" s="1"/>
  <c r="D67" i="3" s="1"/>
  <c r="D75" i="3" s="1"/>
  <c r="D83" i="3" s="1"/>
  <c r="D91" i="3" s="1"/>
  <c r="J2" i="3"/>
  <c r="F74" i="2"/>
  <c r="D363" i="2"/>
  <c r="D291" i="2"/>
  <c r="D292" i="2" s="1"/>
  <c r="D219" i="2"/>
  <c r="D220" i="2" s="1"/>
  <c r="D147" i="2"/>
  <c r="D75" i="2"/>
  <c r="D76" i="2" s="1"/>
  <c r="D77" i="2" s="1"/>
  <c r="B3" i="2"/>
  <c r="B4" i="2" s="1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G26" i="5" l="1"/>
  <c r="H15" i="5"/>
  <c r="E26" i="5"/>
  <c r="H14" i="5"/>
  <c r="H15" i="10"/>
  <c r="E38" i="10"/>
  <c r="H26" i="10"/>
  <c r="H14" i="10"/>
  <c r="G38" i="10"/>
  <c r="H27" i="10"/>
  <c r="P230" i="11"/>
  <c r="P198" i="11"/>
  <c r="P134" i="11"/>
  <c r="P102" i="11"/>
  <c r="P38" i="11"/>
  <c r="P6" i="11"/>
  <c r="H120" i="17"/>
  <c r="K119" i="17"/>
  <c r="I122" i="17"/>
  <c r="I219" i="17"/>
  <c r="K24" i="17"/>
  <c r="I25" i="17"/>
  <c r="J24" i="17"/>
  <c r="G120" i="17"/>
  <c r="J119" i="17"/>
  <c r="P27" i="11"/>
  <c r="P221" i="11"/>
  <c r="P205" i="11"/>
  <c r="P171" i="11"/>
  <c r="P155" i="11"/>
  <c r="P107" i="11"/>
  <c r="P103" i="11"/>
  <c r="P87" i="11"/>
  <c r="P75" i="11"/>
  <c r="P43" i="11"/>
  <c r="P135" i="11"/>
  <c r="P151" i="11"/>
  <c r="P91" i="11"/>
  <c r="P3" i="11"/>
  <c r="D8" i="11"/>
  <c r="D16" i="11" s="1"/>
  <c r="D24" i="11" s="1"/>
  <c r="D32" i="11" s="1"/>
  <c r="D40" i="11" s="1"/>
  <c r="D48" i="11" s="1"/>
  <c r="D56" i="11" s="1"/>
  <c r="D64" i="11" s="1"/>
  <c r="D72" i="11" s="1"/>
  <c r="D80" i="11" s="1"/>
  <c r="D88" i="11" s="1"/>
  <c r="D96" i="11" s="1"/>
  <c r="D104" i="11" s="1"/>
  <c r="D112" i="11" s="1"/>
  <c r="D120" i="11" s="1"/>
  <c r="D128" i="11" s="1"/>
  <c r="D136" i="11" s="1"/>
  <c r="D144" i="11" s="1"/>
  <c r="D152" i="11" s="1"/>
  <c r="D160" i="11" s="1"/>
  <c r="D168" i="11" s="1"/>
  <c r="D176" i="11" s="1"/>
  <c r="D184" i="11" s="1"/>
  <c r="D192" i="11" s="1"/>
  <c r="D200" i="11" s="1"/>
  <c r="D208" i="11" s="1"/>
  <c r="D216" i="11" s="1"/>
  <c r="D224" i="11" s="1"/>
  <c r="D232" i="11" s="1"/>
  <c r="D240" i="11" s="1"/>
  <c r="D248" i="11" s="1"/>
  <c r="D256" i="11" s="1"/>
  <c r="D264" i="11" s="1"/>
  <c r="D272" i="11" s="1"/>
  <c r="D280" i="11" s="1"/>
  <c r="D288" i="11" s="1"/>
  <c r="P287" i="11"/>
  <c r="P283" i="11"/>
  <c r="P271" i="11"/>
  <c r="P267" i="11"/>
  <c r="P235" i="11"/>
  <c r="P194" i="11"/>
  <c r="P178" i="11"/>
  <c r="P160" i="11"/>
  <c r="P158" i="11"/>
  <c r="P156" i="11"/>
  <c r="P130" i="11"/>
  <c r="P114" i="11"/>
  <c r="P193" i="11"/>
  <c r="P185" i="11"/>
  <c r="P288" i="11"/>
  <c r="P286" i="11"/>
  <c r="P284" i="11"/>
  <c r="P282" i="11"/>
  <c r="P274" i="11"/>
  <c r="P258" i="11"/>
  <c r="P242" i="11"/>
  <c r="P182" i="11"/>
  <c r="P226" i="11"/>
  <c r="P224" i="11"/>
  <c r="P222" i="11"/>
  <c r="P220" i="11"/>
  <c r="P218" i="11"/>
  <c r="P216" i="11"/>
  <c r="P210" i="11"/>
  <c r="P98" i="11"/>
  <c r="P96" i="11"/>
  <c r="P94" i="11"/>
  <c r="P92" i="11"/>
  <c r="P90" i="11"/>
  <c r="P82" i="11"/>
  <c r="P66" i="11"/>
  <c r="P50" i="11"/>
  <c r="P257" i="11"/>
  <c r="P249" i="11"/>
  <c r="P245" i="11"/>
  <c r="P129" i="11"/>
  <c r="P248" i="11"/>
  <c r="P154" i="11"/>
  <c r="P152" i="11"/>
  <c r="P146" i="11"/>
  <c r="P118" i="11"/>
  <c r="P88" i="11"/>
  <c r="P272" i="11"/>
  <c r="P268" i="11"/>
  <c r="P241" i="11"/>
  <c r="P206" i="11"/>
  <c r="P202" i="11"/>
  <c r="P144" i="11"/>
  <c r="P140" i="11"/>
  <c r="P136" i="11"/>
  <c r="P46" i="11"/>
  <c r="P26" i="11"/>
  <c r="P289" i="11"/>
  <c r="P281" i="11"/>
  <c r="P277" i="11"/>
  <c r="P256" i="11"/>
  <c r="P254" i="11"/>
  <c r="P252" i="11"/>
  <c r="P250" i="11"/>
  <c r="P223" i="11"/>
  <c r="P215" i="11"/>
  <c r="P211" i="11"/>
  <c r="P192" i="11"/>
  <c r="P190" i="11"/>
  <c r="P188" i="11"/>
  <c r="P186" i="11"/>
  <c r="P184" i="11"/>
  <c r="P161" i="11"/>
  <c r="P128" i="11"/>
  <c r="P126" i="11"/>
  <c r="P124" i="11"/>
  <c r="P122" i="11"/>
  <c r="P120" i="11"/>
  <c r="P65" i="11"/>
  <c r="P57" i="11"/>
  <c r="P270" i="11"/>
  <c r="P266" i="11"/>
  <c r="P231" i="11"/>
  <c r="P227" i="11"/>
  <c r="P208" i="11"/>
  <c r="P204" i="11"/>
  <c r="P200" i="11"/>
  <c r="P177" i="11"/>
  <c r="P142" i="11"/>
  <c r="P138" i="11"/>
  <c r="P113" i="11"/>
  <c r="P48" i="11"/>
  <c r="P28" i="11"/>
  <c r="P24" i="11"/>
  <c r="P280" i="11"/>
  <c r="P273" i="11"/>
  <c r="P265" i="11"/>
  <c r="P261" i="11"/>
  <c r="P255" i="11"/>
  <c r="P251" i="11"/>
  <c r="P240" i="11"/>
  <c r="P238" i="11"/>
  <c r="P236" i="11"/>
  <c r="P234" i="11"/>
  <c r="P232" i="11"/>
  <c r="P214" i="11"/>
  <c r="P207" i="11"/>
  <c r="P199" i="11"/>
  <c r="P189" i="11"/>
  <c r="P187" i="11"/>
  <c r="P176" i="11"/>
  <c r="P174" i="11"/>
  <c r="P172" i="11"/>
  <c r="P170" i="11"/>
  <c r="P150" i="11"/>
  <c r="P145" i="11"/>
  <c r="P123" i="11"/>
  <c r="P119" i="11"/>
  <c r="P112" i="11"/>
  <c r="P110" i="11"/>
  <c r="P108" i="11"/>
  <c r="P106" i="11"/>
  <c r="P104" i="11"/>
  <c r="P54" i="11"/>
  <c r="P71" i="11"/>
  <c r="P70" i="11"/>
  <c r="P44" i="11"/>
  <c r="P32" i="11"/>
  <c r="P30" i="11"/>
  <c r="P7" i="11"/>
  <c r="P18" i="11"/>
  <c r="P34" i="11"/>
  <c r="P80" i="11"/>
  <c r="P76" i="11"/>
  <c r="P72" i="11"/>
  <c r="P49" i="11"/>
  <c r="P14" i="11"/>
  <c r="P97" i="11"/>
  <c r="P89" i="11"/>
  <c r="P64" i="11"/>
  <c r="P62" i="11"/>
  <c r="P60" i="11"/>
  <c r="P58" i="11"/>
  <c r="P56" i="11"/>
  <c r="P33" i="11"/>
  <c r="P23" i="11"/>
  <c r="P19" i="11"/>
  <c r="P78" i="11"/>
  <c r="P74" i="11"/>
  <c r="P10" i="11"/>
  <c r="P86" i="11"/>
  <c r="P81" i="11"/>
  <c r="P59" i="11"/>
  <c r="P42" i="11"/>
  <c r="P40" i="11"/>
  <c r="P22" i="11"/>
  <c r="P15" i="11"/>
  <c r="I100" i="11"/>
  <c r="H99" i="11"/>
  <c r="H100" i="11" s="1"/>
  <c r="H101" i="11" s="1"/>
  <c r="H102" i="11" s="1"/>
  <c r="H103" i="11" s="1"/>
  <c r="H104" i="11" s="1"/>
  <c r="H105" i="11" s="1"/>
  <c r="H106" i="11" s="1"/>
  <c r="H107" i="11" s="1"/>
  <c r="H108" i="11" s="1"/>
  <c r="H109" i="11" s="1"/>
  <c r="H110" i="11" s="1"/>
  <c r="H111" i="11" s="1"/>
  <c r="H112" i="11" s="1"/>
  <c r="H113" i="11" s="1"/>
  <c r="H114" i="11" s="1"/>
  <c r="H115" i="11" s="1"/>
  <c r="H116" i="11" s="1"/>
  <c r="H117" i="11" s="1"/>
  <c r="H118" i="11" s="1"/>
  <c r="H119" i="11" s="1"/>
  <c r="H120" i="11" s="1"/>
  <c r="H121" i="11" s="1"/>
  <c r="H122" i="11" s="1"/>
  <c r="H123" i="11" s="1"/>
  <c r="H124" i="11" s="1"/>
  <c r="H125" i="11" s="1"/>
  <c r="H126" i="11" s="1"/>
  <c r="H127" i="11" s="1"/>
  <c r="H128" i="11" s="1"/>
  <c r="H129" i="11" s="1"/>
  <c r="H130" i="11" s="1"/>
  <c r="H131" i="11" s="1"/>
  <c r="H132" i="11" s="1"/>
  <c r="H133" i="11" s="1"/>
  <c r="H134" i="11" s="1"/>
  <c r="H135" i="11" s="1"/>
  <c r="H136" i="11" s="1"/>
  <c r="H137" i="11" s="1"/>
  <c r="H138" i="11" s="1"/>
  <c r="H139" i="11" s="1"/>
  <c r="H140" i="11" s="1"/>
  <c r="H141" i="11" s="1"/>
  <c r="H142" i="11" s="1"/>
  <c r="H143" i="11" s="1"/>
  <c r="H144" i="11" s="1"/>
  <c r="H145" i="11" s="1"/>
  <c r="H146" i="11" s="1"/>
  <c r="H147" i="11" s="1"/>
  <c r="H148" i="11" s="1"/>
  <c r="H149" i="11" s="1"/>
  <c r="H150" i="11" s="1"/>
  <c r="H151" i="11" s="1"/>
  <c r="H152" i="11" s="1"/>
  <c r="H153" i="11" s="1"/>
  <c r="H154" i="11" s="1"/>
  <c r="H155" i="11" s="1"/>
  <c r="H156" i="11" s="1"/>
  <c r="H157" i="11" s="1"/>
  <c r="H158" i="11" s="1"/>
  <c r="H159" i="11" s="1"/>
  <c r="H160" i="11" s="1"/>
  <c r="H161" i="11" s="1"/>
  <c r="H162" i="11" s="1"/>
  <c r="H163" i="11" s="1"/>
  <c r="H164" i="11" s="1"/>
  <c r="H165" i="11" s="1"/>
  <c r="H166" i="11" s="1"/>
  <c r="H167" i="11" s="1"/>
  <c r="H168" i="11" s="1"/>
  <c r="H169" i="11" s="1"/>
  <c r="H170" i="11" s="1"/>
  <c r="H171" i="11" s="1"/>
  <c r="H172" i="11" s="1"/>
  <c r="H173" i="11" s="1"/>
  <c r="H174" i="11" s="1"/>
  <c r="H175" i="11" s="1"/>
  <c r="H176" i="11" s="1"/>
  <c r="H177" i="11" s="1"/>
  <c r="H178" i="11" s="1"/>
  <c r="H179" i="11" s="1"/>
  <c r="H180" i="11" s="1"/>
  <c r="H181" i="11" s="1"/>
  <c r="H182" i="11" s="1"/>
  <c r="H183" i="11" s="1"/>
  <c r="H184" i="11" s="1"/>
  <c r="H185" i="11" s="1"/>
  <c r="H186" i="11" s="1"/>
  <c r="H187" i="11" s="1"/>
  <c r="H188" i="11" s="1"/>
  <c r="H189" i="11" s="1"/>
  <c r="H190" i="11" s="1"/>
  <c r="H191" i="11" s="1"/>
  <c r="H192" i="11" s="1"/>
  <c r="H193" i="11" s="1"/>
  <c r="H194" i="11" s="1"/>
  <c r="K98" i="11"/>
  <c r="I4" i="11"/>
  <c r="K3" i="11"/>
  <c r="J3" i="11"/>
  <c r="G99" i="11"/>
  <c r="G100" i="11" s="1"/>
  <c r="G101" i="11" s="1"/>
  <c r="G102" i="11" s="1"/>
  <c r="G103" i="11" s="1"/>
  <c r="G104" i="11" s="1"/>
  <c r="G105" i="11" s="1"/>
  <c r="G106" i="11" s="1"/>
  <c r="G107" i="11" s="1"/>
  <c r="G108" i="11" s="1"/>
  <c r="G109" i="11" s="1"/>
  <c r="G110" i="11" s="1"/>
  <c r="G111" i="11" s="1"/>
  <c r="G112" i="11" s="1"/>
  <c r="G113" i="11" s="1"/>
  <c r="G114" i="11" s="1"/>
  <c r="G115" i="11" s="1"/>
  <c r="G116" i="11" s="1"/>
  <c r="G117" i="11" s="1"/>
  <c r="G118" i="11" s="1"/>
  <c r="G119" i="11" s="1"/>
  <c r="G120" i="11" s="1"/>
  <c r="G121" i="11" s="1"/>
  <c r="G122" i="11" s="1"/>
  <c r="G123" i="11" s="1"/>
  <c r="G124" i="11" s="1"/>
  <c r="G125" i="11" s="1"/>
  <c r="G126" i="11" s="1"/>
  <c r="G127" i="11" s="1"/>
  <c r="G128" i="11" s="1"/>
  <c r="G129" i="11" s="1"/>
  <c r="G130" i="11" s="1"/>
  <c r="G131" i="11" s="1"/>
  <c r="G132" i="11" s="1"/>
  <c r="G133" i="11" s="1"/>
  <c r="G134" i="11" s="1"/>
  <c r="G135" i="11" s="1"/>
  <c r="G136" i="11" s="1"/>
  <c r="G137" i="11" s="1"/>
  <c r="G138" i="11" s="1"/>
  <c r="G139" i="11" s="1"/>
  <c r="G140" i="11" s="1"/>
  <c r="G141" i="11" s="1"/>
  <c r="G142" i="11" s="1"/>
  <c r="G143" i="11" s="1"/>
  <c r="G144" i="11" s="1"/>
  <c r="G145" i="11" s="1"/>
  <c r="G146" i="11" s="1"/>
  <c r="G147" i="11" s="1"/>
  <c r="G148" i="11" s="1"/>
  <c r="G149" i="11" s="1"/>
  <c r="G150" i="11" s="1"/>
  <c r="G151" i="11" s="1"/>
  <c r="G152" i="11" s="1"/>
  <c r="G153" i="11" s="1"/>
  <c r="G154" i="11" s="1"/>
  <c r="G155" i="11" s="1"/>
  <c r="G156" i="11" s="1"/>
  <c r="G157" i="11" s="1"/>
  <c r="G158" i="11" s="1"/>
  <c r="G159" i="11" s="1"/>
  <c r="G160" i="11" s="1"/>
  <c r="G161" i="11" s="1"/>
  <c r="G162" i="11" s="1"/>
  <c r="G163" i="11" s="1"/>
  <c r="G164" i="11" s="1"/>
  <c r="G165" i="11" s="1"/>
  <c r="G166" i="11" s="1"/>
  <c r="G167" i="11" s="1"/>
  <c r="G168" i="11" s="1"/>
  <c r="G169" i="11" s="1"/>
  <c r="G170" i="11" s="1"/>
  <c r="G171" i="11" s="1"/>
  <c r="G172" i="11" s="1"/>
  <c r="G173" i="11" s="1"/>
  <c r="G174" i="11" s="1"/>
  <c r="G175" i="11" s="1"/>
  <c r="G176" i="11" s="1"/>
  <c r="G177" i="11" s="1"/>
  <c r="G178" i="11" s="1"/>
  <c r="G179" i="11" s="1"/>
  <c r="G180" i="11" s="1"/>
  <c r="G181" i="11" s="1"/>
  <c r="G182" i="11" s="1"/>
  <c r="G183" i="11" s="1"/>
  <c r="G184" i="11" s="1"/>
  <c r="G185" i="11" s="1"/>
  <c r="G186" i="11" s="1"/>
  <c r="G187" i="11" s="1"/>
  <c r="G188" i="11" s="1"/>
  <c r="G189" i="11" s="1"/>
  <c r="G190" i="11" s="1"/>
  <c r="G191" i="11" s="1"/>
  <c r="G192" i="11" s="1"/>
  <c r="G193" i="11" s="1"/>
  <c r="G194" i="11" s="1"/>
  <c r="J98" i="11"/>
  <c r="I196" i="11"/>
  <c r="P285" i="11"/>
  <c r="P278" i="11"/>
  <c r="P276" i="11"/>
  <c r="P269" i="11"/>
  <c r="P262" i="11"/>
  <c r="P260" i="11"/>
  <c r="P253" i="11"/>
  <c r="P246" i="11"/>
  <c r="P244" i="11"/>
  <c r="P233" i="11"/>
  <c r="P228" i="11"/>
  <c r="P219" i="11"/>
  <c r="P217" i="11"/>
  <c r="P212" i="11"/>
  <c r="P203" i="11"/>
  <c r="P201" i="11"/>
  <c r="P196" i="11"/>
  <c r="P183" i="11"/>
  <c r="P180" i="11"/>
  <c r="P148" i="11"/>
  <c r="P132" i="11"/>
  <c r="P116" i="11"/>
  <c r="P100" i="11"/>
  <c r="P84" i="11"/>
  <c r="P68" i="11"/>
  <c r="P55" i="11"/>
  <c r="P52" i="11"/>
  <c r="P39" i="11"/>
  <c r="P36" i="11"/>
  <c r="P25" i="11"/>
  <c r="P11" i="11"/>
  <c r="P279" i="11"/>
  <c r="P275" i="11"/>
  <c r="P263" i="11"/>
  <c r="P259" i="11"/>
  <c r="P247" i="11"/>
  <c r="P243" i="11"/>
  <c r="P229" i="11"/>
  <c r="P213" i="11"/>
  <c r="P197" i="11"/>
  <c r="P195" i="11"/>
  <c r="P179" i="11"/>
  <c r="P153" i="11"/>
  <c r="P147" i="11"/>
  <c r="P137" i="11"/>
  <c r="P131" i="11"/>
  <c r="P121" i="11"/>
  <c r="P115" i="11"/>
  <c r="P105" i="11"/>
  <c r="P99" i="11"/>
  <c r="P83" i="11"/>
  <c r="P73" i="11"/>
  <c r="P67" i="11"/>
  <c r="P51" i="11"/>
  <c r="P35" i="11"/>
  <c r="P21" i="11"/>
  <c r="P239" i="11"/>
  <c r="P225" i="11"/>
  <c r="P209" i="11"/>
  <c r="P191" i="11"/>
  <c r="P175" i="11"/>
  <c r="P159" i="11"/>
  <c r="P143" i="11"/>
  <c r="P127" i="11"/>
  <c r="P111" i="11"/>
  <c r="P95" i="11"/>
  <c r="P79" i="11"/>
  <c r="P63" i="11"/>
  <c r="P47" i="11"/>
  <c r="P31" i="11"/>
  <c r="P237" i="11"/>
  <c r="P173" i="11"/>
  <c r="P157" i="11"/>
  <c r="P141" i="11"/>
  <c r="P125" i="11"/>
  <c r="P109" i="11"/>
  <c r="P93" i="11"/>
  <c r="P77" i="11"/>
  <c r="P61" i="11"/>
  <c r="P45" i="11"/>
  <c r="P29" i="11"/>
  <c r="P20" i="11"/>
  <c r="P9" i="11"/>
  <c r="P4" i="11"/>
  <c r="P8" i="11"/>
  <c r="P41" i="11"/>
  <c r="P16" i="11"/>
  <c r="P5" i="11"/>
  <c r="P13" i="11"/>
  <c r="P181" i="11"/>
  <c r="P149" i="11"/>
  <c r="P133" i="11"/>
  <c r="P117" i="11"/>
  <c r="P101" i="11"/>
  <c r="P85" i="11"/>
  <c r="P69" i="11"/>
  <c r="P53" i="11"/>
  <c r="P37" i="11"/>
  <c r="P17" i="11"/>
  <c r="P12" i="11"/>
  <c r="P2" i="11"/>
  <c r="D9" i="11"/>
  <c r="D17" i="11" s="1"/>
  <c r="D25" i="11" s="1"/>
  <c r="D33" i="11" s="1"/>
  <c r="D41" i="11" s="1"/>
  <c r="D49" i="11" s="1"/>
  <c r="D57" i="11" s="1"/>
  <c r="D65" i="11" s="1"/>
  <c r="D73" i="11" s="1"/>
  <c r="D81" i="11" s="1"/>
  <c r="D89" i="11" s="1"/>
  <c r="D97" i="11" s="1"/>
  <c r="D105" i="11" s="1"/>
  <c r="D113" i="11" s="1"/>
  <c r="D121" i="11" s="1"/>
  <c r="D129" i="11" s="1"/>
  <c r="D137" i="11" s="1"/>
  <c r="D145" i="11" s="1"/>
  <c r="D153" i="11" s="1"/>
  <c r="D161" i="11" s="1"/>
  <c r="D169" i="11" s="1"/>
  <c r="D177" i="11" s="1"/>
  <c r="D185" i="11" s="1"/>
  <c r="D193" i="11" s="1"/>
  <c r="D201" i="11" s="1"/>
  <c r="D209" i="11" s="1"/>
  <c r="D217" i="11" s="1"/>
  <c r="D225" i="11" s="1"/>
  <c r="D233" i="11" s="1"/>
  <c r="D241" i="11" s="1"/>
  <c r="D249" i="11" s="1"/>
  <c r="D257" i="11" s="1"/>
  <c r="D265" i="11" s="1"/>
  <c r="D273" i="11" s="1"/>
  <c r="D281" i="11" s="1"/>
  <c r="D289" i="11" s="1"/>
  <c r="D4" i="11"/>
  <c r="D16" i="3"/>
  <c r="D24" i="3" s="1"/>
  <c r="D32" i="3" s="1"/>
  <c r="D40" i="3" s="1"/>
  <c r="D48" i="3" s="1"/>
  <c r="D56" i="3" s="1"/>
  <c r="D64" i="3" s="1"/>
  <c r="D72" i="3" s="1"/>
  <c r="D80" i="3" s="1"/>
  <c r="D88" i="3" s="1"/>
  <c r="D96" i="3" s="1"/>
  <c r="D9" i="3"/>
  <c r="D17" i="3" s="1"/>
  <c r="D25" i="3" s="1"/>
  <c r="D33" i="3" s="1"/>
  <c r="D41" i="3" s="1"/>
  <c r="D49" i="3" s="1"/>
  <c r="D57" i="3" s="1"/>
  <c r="D65" i="3" s="1"/>
  <c r="D73" i="3" s="1"/>
  <c r="D81" i="3" s="1"/>
  <c r="D89" i="3" s="1"/>
  <c r="D97" i="3" s="1"/>
  <c r="D15" i="3"/>
  <c r="D23" i="3" s="1"/>
  <c r="D31" i="3" s="1"/>
  <c r="D39" i="3" s="1"/>
  <c r="D47" i="3" s="1"/>
  <c r="D55" i="3" s="1"/>
  <c r="D63" i="3" s="1"/>
  <c r="D71" i="3" s="1"/>
  <c r="D79" i="3" s="1"/>
  <c r="D87" i="3" s="1"/>
  <c r="D95" i="3" s="1"/>
  <c r="D4" i="3"/>
  <c r="D2" i="2"/>
  <c r="C3" i="2"/>
  <c r="E74" i="2"/>
  <c r="B75" i="2"/>
  <c r="B76" i="2" s="1"/>
  <c r="D78" i="2"/>
  <c r="D221" i="2"/>
  <c r="D148" i="2"/>
  <c r="D293" i="2"/>
  <c r="D364" i="2"/>
  <c r="E50" i="10" l="1"/>
  <c r="H38" i="10"/>
  <c r="E38" i="5"/>
  <c r="H26" i="5"/>
  <c r="E75" i="2"/>
  <c r="G50" i="10"/>
  <c r="H39" i="10"/>
  <c r="G38" i="5"/>
  <c r="H27" i="5"/>
  <c r="I220" i="17"/>
  <c r="G121" i="17"/>
  <c r="J120" i="17"/>
  <c r="I26" i="17"/>
  <c r="J25" i="17"/>
  <c r="K25" i="17"/>
  <c r="I123" i="17"/>
  <c r="H121" i="17"/>
  <c r="K120" i="17"/>
  <c r="J99" i="11"/>
  <c r="H195" i="11"/>
  <c r="K194" i="11"/>
  <c r="I197" i="11"/>
  <c r="I5" i="11"/>
  <c r="K4" i="11"/>
  <c r="J4" i="11"/>
  <c r="K99" i="11"/>
  <c r="G195" i="11"/>
  <c r="J194" i="11"/>
  <c r="I101" i="11"/>
  <c r="K100" i="11"/>
  <c r="J100" i="11"/>
  <c r="D12" i="11"/>
  <c r="D20" i="11" s="1"/>
  <c r="D28" i="11" s="1"/>
  <c r="D36" i="11" s="1"/>
  <c r="D44" i="11" s="1"/>
  <c r="D52" i="11" s="1"/>
  <c r="D60" i="11" s="1"/>
  <c r="D68" i="11" s="1"/>
  <c r="D76" i="11" s="1"/>
  <c r="D84" i="11" s="1"/>
  <c r="D92" i="11" s="1"/>
  <c r="D100" i="11" s="1"/>
  <c r="D108" i="11" s="1"/>
  <c r="D116" i="11" s="1"/>
  <c r="D124" i="11" s="1"/>
  <c r="D132" i="11" s="1"/>
  <c r="D140" i="11" s="1"/>
  <c r="D148" i="11" s="1"/>
  <c r="D156" i="11" s="1"/>
  <c r="D164" i="11" s="1"/>
  <c r="D172" i="11" s="1"/>
  <c r="D180" i="11" s="1"/>
  <c r="D188" i="11" s="1"/>
  <c r="D196" i="11" s="1"/>
  <c r="D204" i="11" s="1"/>
  <c r="D212" i="11" s="1"/>
  <c r="D220" i="11" s="1"/>
  <c r="D228" i="11" s="1"/>
  <c r="D236" i="11" s="1"/>
  <c r="D244" i="11" s="1"/>
  <c r="D252" i="11" s="1"/>
  <c r="D260" i="11" s="1"/>
  <c r="D268" i="11" s="1"/>
  <c r="D276" i="11" s="1"/>
  <c r="D284" i="11" s="1"/>
  <c r="D5" i="11"/>
  <c r="D13" i="11" s="1"/>
  <c r="D21" i="11" s="1"/>
  <c r="D29" i="11" s="1"/>
  <c r="D37" i="11" s="1"/>
  <c r="D45" i="11" s="1"/>
  <c r="D53" i="11" s="1"/>
  <c r="D61" i="11" s="1"/>
  <c r="D69" i="11" s="1"/>
  <c r="D77" i="11" s="1"/>
  <c r="D85" i="11" s="1"/>
  <c r="D93" i="11" s="1"/>
  <c r="D101" i="11" s="1"/>
  <c r="D109" i="11" s="1"/>
  <c r="D117" i="11" s="1"/>
  <c r="D125" i="11" s="1"/>
  <c r="D133" i="11" s="1"/>
  <c r="D141" i="11" s="1"/>
  <c r="D149" i="11" s="1"/>
  <c r="D157" i="11" s="1"/>
  <c r="D165" i="11" s="1"/>
  <c r="D173" i="11" s="1"/>
  <c r="D181" i="11" s="1"/>
  <c r="D189" i="11" s="1"/>
  <c r="D197" i="11" s="1"/>
  <c r="D205" i="11" s="1"/>
  <c r="D213" i="11" s="1"/>
  <c r="D221" i="11" s="1"/>
  <c r="D229" i="11" s="1"/>
  <c r="D237" i="11" s="1"/>
  <c r="D245" i="11" s="1"/>
  <c r="D253" i="11" s="1"/>
  <c r="D261" i="11" s="1"/>
  <c r="D269" i="11" s="1"/>
  <c r="D277" i="11" s="1"/>
  <c r="D285" i="11" s="1"/>
  <c r="D12" i="3"/>
  <c r="D20" i="3" s="1"/>
  <c r="D28" i="3" s="1"/>
  <c r="D36" i="3" s="1"/>
  <c r="D44" i="3" s="1"/>
  <c r="D52" i="3" s="1"/>
  <c r="D60" i="3" s="1"/>
  <c r="D68" i="3" s="1"/>
  <c r="D76" i="3" s="1"/>
  <c r="D84" i="3" s="1"/>
  <c r="D92" i="3" s="1"/>
  <c r="D5" i="3"/>
  <c r="D13" i="3" s="1"/>
  <c r="D21" i="3" s="1"/>
  <c r="D29" i="3" s="1"/>
  <c r="D37" i="3" s="1"/>
  <c r="D45" i="3" s="1"/>
  <c r="D53" i="3" s="1"/>
  <c r="D61" i="3" s="1"/>
  <c r="D69" i="3" s="1"/>
  <c r="D77" i="3" s="1"/>
  <c r="D85" i="3" s="1"/>
  <c r="D93" i="3" s="1"/>
  <c r="C4" i="2"/>
  <c r="F75" i="2"/>
  <c r="D3" i="2"/>
  <c r="F3" i="2" s="1"/>
  <c r="E2" i="2"/>
  <c r="F2" i="2"/>
  <c r="B77" i="2"/>
  <c r="E76" i="2"/>
  <c r="D365" i="2"/>
  <c r="D294" i="2"/>
  <c r="D149" i="2"/>
  <c r="D222" i="2"/>
  <c r="D79" i="2"/>
  <c r="G62" i="10" l="1"/>
  <c r="H51" i="10"/>
  <c r="G50" i="5"/>
  <c r="H39" i="5"/>
  <c r="E50" i="5"/>
  <c r="H38" i="5"/>
  <c r="E62" i="10"/>
  <c r="H50" i="10"/>
  <c r="H122" i="17"/>
  <c r="K121" i="17"/>
  <c r="G122" i="17"/>
  <c r="J121" i="17"/>
  <c r="I124" i="17"/>
  <c r="K26" i="17"/>
  <c r="J26" i="17"/>
  <c r="I27" i="17"/>
  <c r="I221" i="17"/>
  <c r="I198" i="11"/>
  <c r="G196" i="11"/>
  <c r="J195" i="11"/>
  <c r="I6" i="11"/>
  <c r="K5" i="11"/>
  <c r="J5" i="11"/>
  <c r="I102" i="11"/>
  <c r="K101" i="11"/>
  <c r="J101" i="11"/>
  <c r="H196" i="11"/>
  <c r="K195" i="11"/>
  <c r="E3" i="2"/>
  <c r="D4" i="2"/>
  <c r="F76" i="2"/>
  <c r="C5" i="2"/>
  <c r="D295" i="2"/>
  <c r="D366" i="2"/>
  <c r="D150" i="2"/>
  <c r="D80" i="2"/>
  <c r="D223" i="2"/>
  <c r="B78" i="2"/>
  <c r="E77" i="2"/>
  <c r="E74" i="10" l="1"/>
  <c r="H62" i="10"/>
  <c r="E62" i="5"/>
  <c r="H62" i="5" s="1"/>
  <c r="H50" i="5"/>
  <c r="G62" i="5"/>
  <c r="H63" i="5" s="1"/>
  <c r="H51" i="5"/>
  <c r="G74" i="10"/>
  <c r="H63" i="10"/>
  <c r="I222" i="17"/>
  <c r="G123" i="17"/>
  <c r="J122" i="17"/>
  <c r="K27" i="17"/>
  <c r="I28" i="17"/>
  <c r="J27" i="17"/>
  <c r="I125" i="17"/>
  <c r="H123" i="17"/>
  <c r="K122" i="17"/>
  <c r="H197" i="11"/>
  <c r="K196" i="11"/>
  <c r="I7" i="11"/>
  <c r="K6" i="11"/>
  <c r="J6" i="11"/>
  <c r="G197" i="11"/>
  <c r="J196" i="11"/>
  <c r="I103" i="11"/>
  <c r="K102" i="11"/>
  <c r="J102" i="11"/>
  <c r="I199" i="11"/>
  <c r="F4" i="2"/>
  <c r="E4" i="2"/>
  <c r="F77" i="2"/>
  <c r="C6" i="2"/>
  <c r="D5" i="2"/>
  <c r="D296" i="2"/>
  <c r="B79" i="2"/>
  <c r="E78" i="2"/>
  <c r="D367" i="2"/>
  <c r="D81" i="2"/>
  <c r="D224" i="2"/>
  <c r="D151" i="2"/>
  <c r="G86" i="10" l="1"/>
  <c r="H75" i="10"/>
  <c r="E86" i="10"/>
  <c r="H74" i="10"/>
  <c r="H124" i="17"/>
  <c r="K123" i="17"/>
  <c r="I126" i="17"/>
  <c r="I223" i="17"/>
  <c r="G124" i="17"/>
  <c r="J123" i="17"/>
  <c r="K28" i="17"/>
  <c r="I29" i="17"/>
  <c r="J28" i="17"/>
  <c r="I200" i="11"/>
  <c r="I8" i="11"/>
  <c r="K7" i="11"/>
  <c r="J7" i="11"/>
  <c r="G198" i="11"/>
  <c r="J197" i="11"/>
  <c r="I104" i="11"/>
  <c r="K103" i="11"/>
  <c r="J103" i="11"/>
  <c r="H198" i="11"/>
  <c r="K197" i="11"/>
  <c r="F78" i="2"/>
  <c r="D6" i="2"/>
  <c r="C7" i="2"/>
  <c r="F5" i="2"/>
  <c r="E5" i="2"/>
  <c r="D152" i="2"/>
  <c r="D225" i="2"/>
  <c r="D82" i="2"/>
  <c r="D368" i="2"/>
  <c r="D297" i="2"/>
  <c r="B80" i="2"/>
  <c r="E79" i="2"/>
  <c r="G98" i="10" l="1"/>
  <c r="H99" i="10" s="1"/>
  <c r="H87" i="10"/>
  <c r="E98" i="10"/>
  <c r="H98" i="10" s="1"/>
  <c r="H86" i="10"/>
  <c r="I30" i="17"/>
  <c r="J29" i="17"/>
  <c r="K29" i="17"/>
  <c r="I127" i="17"/>
  <c r="I224" i="17"/>
  <c r="G125" i="17"/>
  <c r="J124" i="17"/>
  <c r="H125" i="17"/>
  <c r="K124" i="17"/>
  <c r="H199" i="11"/>
  <c r="K198" i="11"/>
  <c r="I9" i="11"/>
  <c r="K8" i="11"/>
  <c r="J8" i="11"/>
  <c r="G199" i="11"/>
  <c r="J198" i="11"/>
  <c r="I105" i="11"/>
  <c r="K104" i="11"/>
  <c r="J104" i="11"/>
  <c r="I201" i="11"/>
  <c r="E6" i="2"/>
  <c r="F6" i="2"/>
  <c r="D7" i="2"/>
  <c r="F79" i="2"/>
  <c r="C8" i="2"/>
  <c r="B81" i="2"/>
  <c r="E80" i="2"/>
  <c r="D226" i="2"/>
  <c r="D369" i="2"/>
  <c r="D83" i="2"/>
  <c r="D298" i="2"/>
  <c r="D153" i="2"/>
  <c r="H126" i="17" l="1"/>
  <c r="K125" i="17"/>
  <c r="G126" i="17"/>
  <c r="J125" i="17"/>
  <c r="I225" i="17"/>
  <c r="I128" i="17"/>
  <c r="K30" i="17"/>
  <c r="I31" i="17"/>
  <c r="J30" i="17"/>
  <c r="I10" i="11"/>
  <c r="K9" i="11"/>
  <c r="J9" i="11"/>
  <c r="I106" i="11"/>
  <c r="K105" i="11"/>
  <c r="J105" i="11"/>
  <c r="I202" i="11"/>
  <c r="G200" i="11"/>
  <c r="J199" i="11"/>
  <c r="H200" i="11"/>
  <c r="K199" i="11"/>
  <c r="F7" i="2"/>
  <c r="E7" i="2"/>
  <c r="C9" i="2"/>
  <c r="D8" i="2"/>
  <c r="F80" i="2"/>
  <c r="D299" i="2"/>
  <c r="D370" i="2"/>
  <c r="D84" i="2"/>
  <c r="D154" i="2"/>
  <c r="D227" i="2"/>
  <c r="B82" i="2"/>
  <c r="E81" i="2"/>
  <c r="I226" i="17" l="1"/>
  <c r="K31" i="17"/>
  <c r="I32" i="17"/>
  <c r="J31" i="17"/>
  <c r="I129" i="17"/>
  <c r="G127" i="17"/>
  <c r="J126" i="17"/>
  <c r="H127" i="17"/>
  <c r="K126" i="17"/>
  <c r="H201" i="11"/>
  <c r="K200" i="11"/>
  <c r="G201" i="11"/>
  <c r="J200" i="11"/>
  <c r="I107" i="11"/>
  <c r="K106" i="11"/>
  <c r="J106" i="11"/>
  <c r="I203" i="11"/>
  <c r="I11" i="11"/>
  <c r="K10" i="11"/>
  <c r="J10" i="11"/>
  <c r="F8" i="2"/>
  <c r="E8" i="2"/>
  <c r="F81" i="2"/>
  <c r="C10" i="2"/>
  <c r="D9" i="2"/>
  <c r="D85" i="2"/>
  <c r="D228" i="2"/>
  <c r="B83" i="2"/>
  <c r="E82" i="2"/>
  <c r="D155" i="2"/>
  <c r="D371" i="2"/>
  <c r="D300" i="2"/>
  <c r="H128" i="17" l="1"/>
  <c r="K127" i="17"/>
  <c r="I227" i="17"/>
  <c r="G128" i="17"/>
  <c r="J127" i="17"/>
  <c r="I130" i="17"/>
  <c r="K32" i="17"/>
  <c r="I33" i="17"/>
  <c r="J32" i="17"/>
  <c r="I204" i="11"/>
  <c r="I12" i="11"/>
  <c r="J11" i="11"/>
  <c r="K11" i="11"/>
  <c r="G202" i="11"/>
  <c r="J201" i="11"/>
  <c r="I108" i="11"/>
  <c r="J107" i="11"/>
  <c r="K107" i="11"/>
  <c r="H202" i="11"/>
  <c r="K201" i="11"/>
  <c r="F82" i="2"/>
  <c r="D10" i="2"/>
  <c r="C11" i="2"/>
  <c r="F9" i="2"/>
  <c r="E9" i="2"/>
  <c r="D229" i="2"/>
  <c r="D156" i="2"/>
  <c r="D301" i="2"/>
  <c r="D372" i="2"/>
  <c r="B84" i="2"/>
  <c r="E83" i="2"/>
  <c r="D86" i="2"/>
  <c r="I34" i="17" l="1"/>
  <c r="J33" i="17"/>
  <c r="K33" i="17"/>
  <c r="I228" i="17"/>
  <c r="G129" i="17"/>
  <c r="J128" i="17"/>
  <c r="I131" i="17"/>
  <c r="H129" i="17"/>
  <c r="K128" i="17"/>
  <c r="G203" i="11"/>
  <c r="J202" i="11"/>
  <c r="H203" i="11"/>
  <c r="K202" i="11"/>
  <c r="I13" i="11"/>
  <c r="K12" i="11"/>
  <c r="J12" i="11"/>
  <c r="I109" i="11"/>
  <c r="K108" i="11"/>
  <c r="J108" i="11"/>
  <c r="I205" i="11"/>
  <c r="E10" i="2"/>
  <c r="F10" i="2"/>
  <c r="C12" i="2"/>
  <c r="F83" i="2"/>
  <c r="D11" i="2"/>
  <c r="D302" i="2"/>
  <c r="D157" i="2"/>
  <c r="D230" i="2"/>
  <c r="D87" i="2"/>
  <c r="D373" i="2"/>
  <c r="B85" i="2"/>
  <c r="E84" i="2"/>
  <c r="G130" i="17" l="1"/>
  <c r="J129" i="17"/>
  <c r="H130" i="17"/>
  <c r="K129" i="17"/>
  <c r="I229" i="17"/>
  <c r="I132" i="17"/>
  <c r="K34" i="17"/>
  <c r="I35" i="17"/>
  <c r="J34" i="17"/>
  <c r="I110" i="11"/>
  <c r="K109" i="11"/>
  <c r="J109" i="11"/>
  <c r="I206" i="11"/>
  <c r="H204" i="11"/>
  <c r="K203" i="11"/>
  <c r="I14" i="11"/>
  <c r="K13" i="11"/>
  <c r="J13" i="11"/>
  <c r="G204" i="11"/>
  <c r="J203" i="11"/>
  <c r="F84" i="2"/>
  <c r="D12" i="2"/>
  <c r="C13" i="2"/>
  <c r="F11" i="2"/>
  <c r="E11" i="2"/>
  <c r="B86" i="2"/>
  <c r="E85" i="2"/>
  <c r="D231" i="2"/>
  <c r="D303" i="2"/>
  <c r="D374" i="2"/>
  <c r="D88" i="2"/>
  <c r="D158" i="2"/>
  <c r="I133" i="17" l="1"/>
  <c r="K35" i="17"/>
  <c r="I36" i="17"/>
  <c r="J35" i="17"/>
  <c r="H131" i="17"/>
  <c r="K130" i="17"/>
  <c r="I230" i="17"/>
  <c r="G131" i="17"/>
  <c r="J130" i="17"/>
  <c r="G205" i="11"/>
  <c r="J204" i="11"/>
  <c r="H205" i="11"/>
  <c r="K204" i="11"/>
  <c r="I207" i="11"/>
  <c r="I15" i="11"/>
  <c r="K14" i="11"/>
  <c r="J14" i="11"/>
  <c r="I111" i="11"/>
  <c r="K110" i="11"/>
  <c r="J110" i="11"/>
  <c r="F12" i="2"/>
  <c r="E12" i="2"/>
  <c r="F85" i="2"/>
  <c r="D13" i="2"/>
  <c r="C14" i="2"/>
  <c r="D232" i="2"/>
  <c r="B87" i="2"/>
  <c r="E86" i="2"/>
  <c r="D159" i="2"/>
  <c r="D375" i="2"/>
  <c r="D304" i="2"/>
  <c r="D89" i="2"/>
  <c r="G132" i="17" l="1"/>
  <c r="J131" i="17"/>
  <c r="H132" i="17"/>
  <c r="K131" i="17"/>
  <c r="I231" i="17"/>
  <c r="I134" i="17"/>
  <c r="K36" i="17"/>
  <c r="I37" i="17"/>
  <c r="J36" i="17"/>
  <c r="I16" i="11"/>
  <c r="K15" i="11"/>
  <c r="J15" i="11"/>
  <c r="I112" i="11"/>
  <c r="K111" i="11"/>
  <c r="J111" i="11"/>
  <c r="H206" i="11"/>
  <c r="K205" i="11"/>
  <c r="I208" i="11"/>
  <c r="G206" i="11"/>
  <c r="J205" i="11"/>
  <c r="F13" i="2"/>
  <c r="E13" i="2"/>
  <c r="F86" i="2"/>
  <c r="D14" i="2"/>
  <c r="C15" i="2"/>
  <c r="D160" i="2"/>
  <c r="D305" i="2"/>
  <c r="D233" i="2"/>
  <c r="B88" i="2"/>
  <c r="E87" i="2"/>
  <c r="D90" i="2"/>
  <c r="D376" i="2"/>
  <c r="H133" i="17" l="1"/>
  <c r="K132" i="17"/>
  <c r="I38" i="17"/>
  <c r="J37" i="17"/>
  <c r="K37" i="17"/>
  <c r="I135" i="17"/>
  <c r="I232" i="17"/>
  <c r="G133" i="17"/>
  <c r="J132" i="17"/>
  <c r="I113" i="11"/>
  <c r="K112" i="11"/>
  <c r="J112" i="11"/>
  <c r="G207" i="11"/>
  <c r="J206" i="11"/>
  <c r="H207" i="11"/>
  <c r="K206" i="11"/>
  <c r="I209" i="11"/>
  <c r="I17" i="11"/>
  <c r="K16" i="11"/>
  <c r="J16" i="11"/>
  <c r="F14" i="2"/>
  <c r="E14" i="2"/>
  <c r="F87" i="2"/>
  <c r="C16" i="2"/>
  <c r="D15" i="2"/>
  <c r="D91" i="2"/>
  <c r="D306" i="2"/>
  <c r="D161" i="2"/>
  <c r="B89" i="2"/>
  <c r="E88" i="2"/>
  <c r="D377" i="2"/>
  <c r="D234" i="2"/>
  <c r="G134" i="17" l="1"/>
  <c r="J133" i="17"/>
  <c r="K38" i="17"/>
  <c r="I39" i="17"/>
  <c r="J38" i="17"/>
  <c r="I233" i="17"/>
  <c r="I136" i="17"/>
  <c r="H134" i="17"/>
  <c r="K133" i="17"/>
  <c r="I210" i="11"/>
  <c r="H208" i="11"/>
  <c r="K207" i="11"/>
  <c r="G208" i="11"/>
  <c r="J207" i="11"/>
  <c r="I18" i="11"/>
  <c r="K17" i="11"/>
  <c r="J17" i="11"/>
  <c r="I114" i="11"/>
  <c r="K113" i="11"/>
  <c r="J113" i="11"/>
  <c r="F88" i="2"/>
  <c r="C17" i="2"/>
  <c r="D16" i="2"/>
  <c r="F15" i="2"/>
  <c r="E15" i="2"/>
  <c r="D235" i="2"/>
  <c r="B90" i="2"/>
  <c r="E89" i="2"/>
  <c r="D92" i="2"/>
  <c r="D378" i="2"/>
  <c r="D162" i="2"/>
  <c r="D307" i="2"/>
  <c r="K39" i="17" l="1"/>
  <c r="I40" i="17"/>
  <c r="J39" i="17"/>
  <c r="I234" i="17"/>
  <c r="H135" i="17"/>
  <c r="K134" i="17"/>
  <c r="I137" i="17"/>
  <c r="G135" i="17"/>
  <c r="J134" i="17"/>
  <c r="I19" i="11"/>
  <c r="K18" i="11"/>
  <c r="J18" i="11"/>
  <c r="I115" i="11"/>
  <c r="K114" i="11"/>
  <c r="J114" i="11"/>
  <c r="G209" i="11"/>
  <c r="J208" i="11"/>
  <c r="H209" i="11"/>
  <c r="K208" i="11"/>
  <c r="I211" i="11"/>
  <c r="F16" i="2"/>
  <c r="E16" i="2"/>
  <c r="F89" i="2"/>
  <c r="C18" i="2"/>
  <c r="D17" i="2"/>
  <c r="D379" i="2"/>
  <c r="D308" i="2"/>
  <c r="D93" i="2"/>
  <c r="B91" i="2"/>
  <c r="E90" i="2"/>
  <c r="D163" i="2"/>
  <c r="D236" i="2"/>
  <c r="G136" i="17" l="1"/>
  <c r="J135" i="17"/>
  <c r="H136" i="17"/>
  <c r="K135" i="17"/>
  <c r="I138" i="17"/>
  <c r="K40" i="17"/>
  <c r="I41" i="17"/>
  <c r="J40" i="17"/>
  <c r="I235" i="17"/>
  <c r="G210" i="11"/>
  <c r="J209" i="11"/>
  <c r="I212" i="11"/>
  <c r="I116" i="11"/>
  <c r="K115" i="11"/>
  <c r="J115" i="11"/>
  <c r="H210" i="11"/>
  <c r="K209" i="11"/>
  <c r="I20" i="11"/>
  <c r="K19" i="11"/>
  <c r="J19" i="11"/>
  <c r="C19" i="2"/>
  <c r="F90" i="2"/>
  <c r="D18" i="2"/>
  <c r="F17" i="2"/>
  <c r="E17" i="2"/>
  <c r="D94" i="2"/>
  <c r="D237" i="2"/>
  <c r="B92" i="2"/>
  <c r="E91" i="2"/>
  <c r="D164" i="2"/>
  <c r="D309" i="2"/>
  <c r="D380" i="2"/>
  <c r="H137" i="17" l="1"/>
  <c r="K136" i="17"/>
  <c r="I236" i="17"/>
  <c r="I139" i="17"/>
  <c r="I42" i="17"/>
  <c r="J41" i="17"/>
  <c r="K41" i="17"/>
  <c r="G137" i="17"/>
  <c r="J136" i="17"/>
  <c r="I21" i="11"/>
  <c r="K20" i="11"/>
  <c r="J20" i="11"/>
  <c r="I117" i="11"/>
  <c r="K116" i="11"/>
  <c r="J116" i="11"/>
  <c r="I213" i="11"/>
  <c r="H211" i="11"/>
  <c r="K210" i="11"/>
  <c r="G211" i="11"/>
  <c r="J210" i="11"/>
  <c r="E18" i="2"/>
  <c r="F18" i="2"/>
  <c r="F91" i="2"/>
  <c r="C20" i="2"/>
  <c r="D19" i="2"/>
  <c r="D95" i="2"/>
  <c r="D381" i="2"/>
  <c r="D238" i="2"/>
  <c r="D165" i="2"/>
  <c r="D310" i="2"/>
  <c r="B93" i="2"/>
  <c r="E92" i="2"/>
  <c r="I237" i="17" l="1"/>
  <c r="G138" i="17"/>
  <c r="J137" i="17"/>
  <c r="I140" i="17"/>
  <c r="K42" i="17"/>
  <c r="J42" i="17"/>
  <c r="I43" i="17"/>
  <c r="H138" i="17"/>
  <c r="K137" i="17"/>
  <c r="I214" i="11"/>
  <c r="G212" i="11"/>
  <c r="J211" i="11"/>
  <c r="I118" i="11"/>
  <c r="K117" i="11"/>
  <c r="J117" i="11"/>
  <c r="H212" i="11"/>
  <c r="K211" i="11"/>
  <c r="I22" i="11"/>
  <c r="K21" i="11"/>
  <c r="J21" i="11"/>
  <c r="F92" i="2"/>
  <c r="C21" i="2"/>
  <c r="D20" i="2"/>
  <c r="E19" i="2"/>
  <c r="F19" i="2"/>
  <c r="D96" i="2"/>
  <c r="D311" i="2"/>
  <c r="D239" i="2"/>
  <c r="B94" i="2"/>
  <c r="E93" i="2"/>
  <c r="D166" i="2"/>
  <c r="D382" i="2"/>
  <c r="G139" i="17" l="1"/>
  <c r="J138" i="17"/>
  <c r="I141" i="17"/>
  <c r="H139" i="17"/>
  <c r="K138" i="17"/>
  <c r="K43" i="17"/>
  <c r="I44" i="17"/>
  <c r="J43" i="17"/>
  <c r="I238" i="17"/>
  <c r="G213" i="11"/>
  <c r="J212" i="11"/>
  <c r="I23" i="11"/>
  <c r="K22" i="11"/>
  <c r="J22" i="11"/>
  <c r="I119" i="11"/>
  <c r="K118" i="11"/>
  <c r="J118" i="11"/>
  <c r="H213" i="11"/>
  <c r="K212" i="11"/>
  <c r="I215" i="11"/>
  <c r="F20" i="2"/>
  <c r="E20" i="2"/>
  <c r="F93" i="2"/>
  <c r="C22" i="2"/>
  <c r="D21" i="2"/>
  <c r="D383" i="2"/>
  <c r="D167" i="2"/>
  <c r="B95" i="2"/>
  <c r="E94" i="2"/>
  <c r="D97" i="2"/>
  <c r="D240" i="2"/>
  <c r="D312" i="2"/>
  <c r="I142" i="17" l="1"/>
  <c r="H140" i="17"/>
  <c r="K139" i="17"/>
  <c r="I239" i="17"/>
  <c r="K44" i="17"/>
  <c r="I45" i="17"/>
  <c r="J44" i="17"/>
  <c r="G140" i="17"/>
  <c r="J139" i="17"/>
  <c r="I216" i="11"/>
  <c r="I24" i="11"/>
  <c r="K23" i="11"/>
  <c r="J23" i="11"/>
  <c r="I120" i="11"/>
  <c r="J119" i="11"/>
  <c r="K119" i="11"/>
  <c r="H214" i="11"/>
  <c r="K213" i="11"/>
  <c r="G214" i="11"/>
  <c r="J213" i="11"/>
  <c r="D22" i="2"/>
  <c r="C23" i="2"/>
  <c r="F94" i="2"/>
  <c r="F21" i="2"/>
  <c r="E21" i="2"/>
  <c r="D168" i="2"/>
  <c r="D384" i="2"/>
  <c r="D313" i="2"/>
  <c r="D98" i="2"/>
  <c r="D241" i="2"/>
  <c r="B96" i="2"/>
  <c r="E95" i="2"/>
  <c r="G141" i="17" l="1"/>
  <c r="J140" i="17"/>
  <c r="H141" i="17"/>
  <c r="K140" i="17"/>
  <c r="I240" i="17"/>
  <c r="I143" i="17"/>
  <c r="I46" i="17"/>
  <c r="J45" i="17"/>
  <c r="K45" i="17"/>
  <c r="I121" i="11"/>
  <c r="K120" i="11"/>
  <c r="J120" i="11"/>
  <c r="G215" i="11"/>
  <c r="J214" i="11"/>
  <c r="I25" i="11"/>
  <c r="K24" i="11"/>
  <c r="J24" i="11"/>
  <c r="H215" i="11"/>
  <c r="K214" i="11"/>
  <c r="I217" i="11"/>
  <c r="F95" i="2"/>
  <c r="D23" i="2"/>
  <c r="C24" i="2"/>
  <c r="E22" i="2"/>
  <c r="F22" i="2"/>
  <c r="D314" i="2"/>
  <c r="D242" i="2"/>
  <c r="D385" i="2"/>
  <c r="B97" i="2"/>
  <c r="E96" i="2"/>
  <c r="D99" i="2"/>
  <c r="D169" i="2"/>
  <c r="I241" i="17" l="1"/>
  <c r="I144" i="17"/>
  <c r="G142" i="17"/>
  <c r="J141" i="17"/>
  <c r="K46" i="17"/>
  <c r="I47" i="17"/>
  <c r="J46" i="17"/>
  <c r="H142" i="17"/>
  <c r="K141" i="17"/>
  <c r="I218" i="11"/>
  <c r="G216" i="11"/>
  <c r="J215" i="11"/>
  <c r="I26" i="11"/>
  <c r="K25" i="11"/>
  <c r="J25" i="11"/>
  <c r="H216" i="11"/>
  <c r="K215" i="11"/>
  <c r="I122" i="11"/>
  <c r="K121" i="11"/>
  <c r="J121" i="11"/>
  <c r="F96" i="2"/>
  <c r="D24" i="2"/>
  <c r="C25" i="2"/>
  <c r="E23" i="2"/>
  <c r="F23" i="2"/>
  <c r="B98" i="2"/>
  <c r="E97" i="2"/>
  <c r="D386" i="2"/>
  <c r="D243" i="2"/>
  <c r="D170" i="2"/>
  <c r="D100" i="2"/>
  <c r="D315" i="2"/>
  <c r="H143" i="17" l="1"/>
  <c r="K142" i="17"/>
  <c r="I145" i="17"/>
  <c r="G143" i="17"/>
  <c r="J142" i="17"/>
  <c r="K47" i="17"/>
  <c r="I48" i="17"/>
  <c r="J47" i="17"/>
  <c r="I242" i="17"/>
  <c r="G217" i="11"/>
  <c r="J216" i="11"/>
  <c r="I123" i="11"/>
  <c r="K122" i="11"/>
  <c r="J122" i="11"/>
  <c r="I27" i="11"/>
  <c r="K26" i="11"/>
  <c r="J26" i="11"/>
  <c r="H217" i="11"/>
  <c r="K216" i="11"/>
  <c r="I219" i="11"/>
  <c r="F97" i="2"/>
  <c r="D25" i="2"/>
  <c r="C26" i="2"/>
  <c r="F24" i="2"/>
  <c r="E24" i="2"/>
  <c r="D387" i="2"/>
  <c r="D244" i="2"/>
  <c r="B99" i="2"/>
  <c r="E98" i="2"/>
  <c r="D316" i="2"/>
  <c r="D101" i="2"/>
  <c r="D171" i="2"/>
  <c r="I146" i="17" l="1"/>
  <c r="I243" i="17"/>
  <c r="K48" i="17"/>
  <c r="I49" i="17"/>
  <c r="J48" i="17"/>
  <c r="G144" i="17"/>
  <c r="J143" i="17"/>
  <c r="H144" i="17"/>
  <c r="K143" i="17"/>
  <c r="I220" i="11"/>
  <c r="I124" i="11"/>
  <c r="K123" i="11"/>
  <c r="J123" i="11"/>
  <c r="I28" i="11"/>
  <c r="J27" i="11"/>
  <c r="K27" i="11"/>
  <c r="H218" i="11"/>
  <c r="K217" i="11"/>
  <c r="G218" i="11"/>
  <c r="J217" i="11"/>
  <c r="F98" i="2"/>
  <c r="D26" i="2"/>
  <c r="C27" i="2"/>
  <c r="E25" i="2"/>
  <c r="F25" i="2"/>
  <c r="D172" i="2"/>
  <c r="D102" i="2"/>
  <c r="D388" i="2"/>
  <c r="D317" i="2"/>
  <c r="D245" i="2"/>
  <c r="B100" i="2"/>
  <c r="E99" i="2"/>
  <c r="H145" i="17" l="1"/>
  <c r="K144" i="17"/>
  <c r="I50" i="17"/>
  <c r="J49" i="17"/>
  <c r="K49" i="17"/>
  <c r="I244" i="17"/>
  <c r="G145" i="17"/>
  <c r="J144" i="17"/>
  <c r="I147" i="17"/>
  <c r="G219" i="11"/>
  <c r="J218" i="11"/>
  <c r="I125" i="11"/>
  <c r="K124" i="11"/>
  <c r="J124" i="11"/>
  <c r="I29" i="11"/>
  <c r="K28" i="11"/>
  <c r="J28" i="11"/>
  <c r="H219" i="11"/>
  <c r="K218" i="11"/>
  <c r="I221" i="11"/>
  <c r="F99" i="2"/>
  <c r="C28" i="2"/>
  <c r="D27" i="2"/>
  <c r="F26" i="2"/>
  <c r="E26" i="2"/>
  <c r="D173" i="2"/>
  <c r="D318" i="2"/>
  <c r="D246" i="2"/>
  <c r="D389" i="2"/>
  <c r="B101" i="2"/>
  <c r="E100" i="2"/>
  <c r="D103" i="2"/>
  <c r="I148" i="17" l="1"/>
  <c r="G146" i="17"/>
  <c r="J145" i="17"/>
  <c r="H146" i="17"/>
  <c r="K145" i="17"/>
  <c r="I245" i="17"/>
  <c r="K50" i="17"/>
  <c r="I51" i="17"/>
  <c r="J50" i="17"/>
  <c r="I222" i="11"/>
  <c r="I126" i="11"/>
  <c r="K125" i="11"/>
  <c r="J125" i="11"/>
  <c r="I30" i="11"/>
  <c r="K29" i="11"/>
  <c r="J29" i="11"/>
  <c r="H220" i="11"/>
  <c r="K219" i="11"/>
  <c r="G220" i="11"/>
  <c r="J219" i="11"/>
  <c r="F100" i="2"/>
  <c r="C29" i="2"/>
  <c r="D28" i="2"/>
  <c r="F27" i="2"/>
  <c r="E27" i="2"/>
  <c r="D319" i="2"/>
  <c r="D104" i="2"/>
  <c r="B102" i="2"/>
  <c r="E101" i="2"/>
  <c r="D247" i="2"/>
  <c r="D174" i="2"/>
  <c r="D390" i="2"/>
  <c r="I246" i="17" l="1"/>
  <c r="I149" i="17"/>
  <c r="K51" i="17"/>
  <c r="I52" i="17"/>
  <c r="J51" i="17"/>
  <c r="G147" i="17"/>
  <c r="J146" i="17"/>
  <c r="H147" i="17"/>
  <c r="K146" i="17"/>
  <c r="G221" i="11"/>
  <c r="J220" i="11"/>
  <c r="I127" i="11"/>
  <c r="K126" i="11"/>
  <c r="J126" i="11"/>
  <c r="I31" i="11"/>
  <c r="K30" i="11"/>
  <c r="J30" i="11"/>
  <c r="H221" i="11"/>
  <c r="K220" i="11"/>
  <c r="I223" i="11"/>
  <c r="E28" i="2"/>
  <c r="F28" i="2"/>
  <c r="F101" i="2"/>
  <c r="D29" i="2"/>
  <c r="C30" i="2"/>
  <c r="D175" i="2"/>
  <c r="B103" i="2"/>
  <c r="E102" i="2"/>
  <c r="D105" i="2"/>
  <c r="D320" i="2"/>
  <c r="D391" i="2"/>
  <c r="D248" i="2"/>
  <c r="H148" i="17" l="1"/>
  <c r="K147" i="17"/>
  <c r="K52" i="17"/>
  <c r="I53" i="17"/>
  <c r="J52" i="17"/>
  <c r="I247" i="17"/>
  <c r="G148" i="17"/>
  <c r="J147" i="17"/>
  <c r="I150" i="17"/>
  <c r="I224" i="11"/>
  <c r="I128" i="11"/>
  <c r="J127" i="11"/>
  <c r="K127" i="11"/>
  <c r="I32" i="11"/>
  <c r="K31" i="11"/>
  <c r="J31" i="11"/>
  <c r="H222" i="11"/>
  <c r="K221" i="11"/>
  <c r="G222" i="11"/>
  <c r="J221" i="11"/>
  <c r="E29" i="2"/>
  <c r="F29" i="2"/>
  <c r="D30" i="2"/>
  <c r="F102" i="2"/>
  <c r="C31" i="2"/>
  <c r="B104" i="2"/>
  <c r="E103" i="2"/>
  <c r="D321" i="2"/>
  <c r="D106" i="2"/>
  <c r="D176" i="2"/>
  <c r="D249" i="2"/>
  <c r="D392" i="2"/>
  <c r="I151" i="17" l="1"/>
  <c r="I54" i="17"/>
  <c r="J53" i="17"/>
  <c r="K53" i="17"/>
  <c r="I248" i="17"/>
  <c r="G149" i="17"/>
  <c r="J148" i="17"/>
  <c r="H149" i="17"/>
  <c r="K148" i="17"/>
  <c r="G223" i="11"/>
  <c r="J222" i="11"/>
  <c r="I129" i="11"/>
  <c r="K128" i="11"/>
  <c r="J128" i="11"/>
  <c r="I33" i="11"/>
  <c r="K32" i="11"/>
  <c r="J32" i="11"/>
  <c r="H223" i="11"/>
  <c r="K222" i="11"/>
  <c r="I225" i="11"/>
  <c r="F30" i="2"/>
  <c r="E30" i="2"/>
  <c r="F103" i="2"/>
  <c r="D31" i="2"/>
  <c r="C32" i="2"/>
  <c r="D250" i="2"/>
  <c r="D322" i="2"/>
  <c r="D107" i="2"/>
  <c r="D393" i="2"/>
  <c r="D177" i="2"/>
  <c r="B105" i="2"/>
  <c r="E104" i="2"/>
  <c r="H150" i="17" l="1"/>
  <c r="K149" i="17"/>
  <c r="K54" i="17"/>
  <c r="I55" i="17"/>
  <c r="J54" i="17"/>
  <c r="G150" i="17"/>
  <c r="J149" i="17"/>
  <c r="I152" i="17"/>
  <c r="I249" i="17"/>
  <c r="I34" i="11"/>
  <c r="K33" i="11"/>
  <c r="J33" i="11"/>
  <c r="I226" i="11"/>
  <c r="I130" i="11"/>
  <c r="K129" i="11"/>
  <c r="J129" i="11"/>
  <c r="H224" i="11"/>
  <c r="K223" i="11"/>
  <c r="G224" i="11"/>
  <c r="J223" i="11"/>
  <c r="F31" i="2"/>
  <c r="E31" i="2"/>
  <c r="D32" i="2"/>
  <c r="F104" i="2"/>
  <c r="C33" i="2"/>
  <c r="D178" i="2"/>
  <c r="D394" i="2"/>
  <c r="D108" i="2"/>
  <c r="D251" i="2"/>
  <c r="B106" i="2"/>
  <c r="E105" i="2"/>
  <c r="D323" i="2"/>
  <c r="I250" i="17" l="1"/>
  <c r="I153" i="17"/>
  <c r="K55" i="17"/>
  <c r="I56" i="17"/>
  <c r="J55" i="17"/>
  <c r="G151" i="17"/>
  <c r="J150" i="17"/>
  <c r="H151" i="17"/>
  <c r="K150" i="17"/>
  <c r="G225" i="11"/>
  <c r="J224" i="11"/>
  <c r="I227" i="11"/>
  <c r="I131" i="11"/>
  <c r="K130" i="11"/>
  <c r="J130" i="11"/>
  <c r="H225" i="11"/>
  <c r="K224" i="11"/>
  <c r="I35" i="11"/>
  <c r="K34" i="11"/>
  <c r="J34" i="11"/>
  <c r="E32" i="2"/>
  <c r="F32" i="2"/>
  <c r="F105" i="2"/>
  <c r="D33" i="2"/>
  <c r="C34" i="2"/>
  <c r="B107" i="2"/>
  <c r="E106" i="2"/>
  <c r="D324" i="2"/>
  <c r="D252" i="2"/>
  <c r="D109" i="2"/>
  <c r="D395" i="2"/>
  <c r="D179" i="2"/>
  <c r="G152" i="17" l="1"/>
  <c r="J151" i="17"/>
  <c r="H152" i="17"/>
  <c r="K151" i="17"/>
  <c r="K56" i="17"/>
  <c r="I57" i="17"/>
  <c r="J56" i="17"/>
  <c r="I154" i="17"/>
  <c r="I251" i="17"/>
  <c r="I36" i="11"/>
  <c r="K35" i="11"/>
  <c r="J35" i="11"/>
  <c r="I228" i="11"/>
  <c r="I132" i="11"/>
  <c r="K131" i="11"/>
  <c r="J131" i="11"/>
  <c r="H226" i="11"/>
  <c r="K225" i="11"/>
  <c r="G226" i="11"/>
  <c r="J225" i="11"/>
  <c r="F33" i="2"/>
  <c r="E33" i="2"/>
  <c r="D34" i="2"/>
  <c r="F106" i="2"/>
  <c r="C35" i="2"/>
  <c r="D396" i="2"/>
  <c r="D253" i="2"/>
  <c r="D325" i="2"/>
  <c r="B108" i="2"/>
  <c r="E107" i="2"/>
  <c r="D110" i="2"/>
  <c r="D180" i="2"/>
  <c r="I155" i="17" l="1"/>
  <c r="I252" i="17"/>
  <c r="H153" i="17"/>
  <c r="K152" i="17"/>
  <c r="I58" i="17"/>
  <c r="J57" i="17"/>
  <c r="K57" i="17"/>
  <c r="G153" i="17"/>
  <c r="J152" i="17"/>
  <c r="G227" i="11"/>
  <c r="J226" i="11"/>
  <c r="I229" i="11"/>
  <c r="I133" i="11"/>
  <c r="K132" i="11"/>
  <c r="J132" i="11"/>
  <c r="H227" i="11"/>
  <c r="K226" i="11"/>
  <c r="I37" i="11"/>
  <c r="K36" i="11"/>
  <c r="J36" i="11"/>
  <c r="E34" i="2"/>
  <c r="F34" i="2"/>
  <c r="F107" i="2"/>
  <c r="D35" i="2"/>
  <c r="C36" i="2"/>
  <c r="D326" i="2"/>
  <c r="D254" i="2"/>
  <c r="B109" i="2"/>
  <c r="E108" i="2"/>
  <c r="D397" i="2"/>
  <c r="D181" i="2"/>
  <c r="D111" i="2"/>
  <c r="I253" i="17" l="1"/>
  <c r="G154" i="17"/>
  <c r="J153" i="17"/>
  <c r="K58" i="17"/>
  <c r="J58" i="17"/>
  <c r="I59" i="17"/>
  <c r="H154" i="17"/>
  <c r="K153" i="17"/>
  <c r="I156" i="17"/>
  <c r="I38" i="11"/>
  <c r="K37" i="11"/>
  <c r="J37" i="11"/>
  <c r="I134" i="11"/>
  <c r="K133" i="11"/>
  <c r="J133" i="11"/>
  <c r="I230" i="11"/>
  <c r="H228" i="11"/>
  <c r="K227" i="11"/>
  <c r="G228" i="11"/>
  <c r="J227" i="11"/>
  <c r="F35" i="2"/>
  <c r="E35" i="2"/>
  <c r="F108" i="2"/>
  <c r="C37" i="2"/>
  <c r="D36" i="2"/>
  <c r="B110" i="2"/>
  <c r="E109" i="2"/>
  <c r="D112" i="2"/>
  <c r="D398" i="2"/>
  <c r="D327" i="2"/>
  <c r="D182" i="2"/>
  <c r="D255" i="2"/>
  <c r="H155" i="17" l="1"/>
  <c r="K154" i="17"/>
  <c r="I157" i="17"/>
  <c r="K59" i="17"/>
  <c r="I60" i="17"/>
  <c r="J59" i="17"/>
  <c r="G155" i="17"/>
  <c r="J154" i="17"/>
  <c r="I254" i="17"/>
  <c r="G229" i="11"/>
  <c r="J228" i="11"/>
  <c r="I135" i="11"/>
  <c r="K134" i="11"/>
  <c r="J134" i="11"/>
  <c r="I231" i="11"/>
  <c r="H229" i="11"/>
  <c r="K228" i="11"/>
  <c r="I39" i="11"/>
  <c r="K38" i="11"/>
  <c r="J38" i="11"/>
  <c r="F109" i="2"/>
  <c r="C38" i="2"/>
  <c r="D37" i="2"/>
  <c r="F36" i="2"/>
  <c r="E36" i="2"/>
  <c r="D399" i="2"/>
  <c r="D113" i="2"/>
  <c r="D328" i="2"/>
  <c r="D183" i="2"/>
  <c r="D256" i="2"/>
  <c r="B111" i="2"/>
  <c r="E110" i="2"/>
  <c r="H156" i="17" l="1"/>
  <c r="K155" i="17"/>
  <c r="I255" i="17"/>
  <c r="I158" i="17"/>
  <c r="G156" i="17"/>
  <c r="J155" i="17"/>
  <c r="K60" i="17"/>
  <c r="I61" i="17"/>
  <c r="J60" i="17"/>
  <c r="I40" i="11"/>
  <c r="K39" i="11"/>
  <c r="J39" i="11"/>
  <c r="I136" i="11"/>
  <c r="J135" i="11"/>
  <c r="K135" i="11"/>
  <c r="I232" i="11"/>
  <c r="H230" i="11"/>
  <c r="K229" i="11"/>
  <c r="G230" i="11"/>
  <c r="J229" i="11"/>
  <c r="F37" i="2"/>
  <c r="E37" i="2"/>
  <c r="F110" i="2"/>
  <c r="C39" i="2"/>
  <c r="D38" i="2"/>
  <c r="D257" i="2"/>
  <c r="D114" i="2"/>
  <c r="D400" i="2"/>
  <c r="D184" i="2"/>
  <c r="B112" i="2"/>
  <c r="E111" i="2"/>
  <c r="D329" i="2"/>
  <c r="I62" i="17" l="1"/>
  <c r="J61" i="17"/>
  <c r="K61" i="17"/>
  <c r="I159" i="17"/>
  <c r="I256" i="17"/>
  <c r="G157" i="17"/>
  <c r="J156" i="17"/>
  <c r="H157" i="17"/>
  <c r="K156" i="17"/>
  <c r="G231" i="11"/>
  <c r="J230" i="11"/>
  <c r="I137" i="11"/>
  <c r="K136" i="11"/>
  <c r="J136" i="11"/>
  <c r="I233" i="11"/>
  <c r="H231" i="11"/>
  <c r="K230" i="11"/>
  <c r="I41" i="11"/>
  <c r="K40" i="11"/>
  <c r="J40" i="11"/>
  <c r="C40" i="2"/>
  <c r="D39" i="2"/>
  <c r="F111" i="2"/>
  <c r="F38" i="2"/>
  <c r="E38" i="2"/>
  <c r="D185" i="2"/>
  <c r="D401" i="2"/>
  <c r="D330" i="2"/>
  <c r="B113" i="2"/>
  <c r="E112" i="2"/>
  <c r="D115" i="2"/>
  <c r="D258" i="2"/>
  <c r="H158" i="17" l="1"/>
  <c r="K157" i="17"/>
  <c r="I257" i="17"/>
  <c r="I160" i="17"/>
  <c r="G158" i="17"/>
  <c r="J157" i="17"/>
  <c r="K62" i="17"/>
  <c r="I63" i="17"/>
  <c r="J62" i="17"/>
  <c r="I42" i="11"/>
  <c r="K41" i="11"/>
  <c r="J41" i="11"/>
  <c r="I234" i="11"/>
  <c r="I138" i="11"/>
  <c r="K137" i="11"/>
  <c r="J137" i="11"/>
  <c r="H232" i="11"/>
  <c r="K231" i="11"/>
  <c r="G232" i="11"/>
  <c r="J231" i="11"/>
  <c r="E39" i="2"/>
  <c r="F39" i="2"/>
  <c r="F112" i="2"/>
  <c r="C41" i="2"/>
  <c r="D40" i="2"/>
  <c r="B114" i="2"/>
  <c r="E113" i="2"/>
  <c r="D402" i="2"/>
  <c r="D331" i="2"/>
  <c r="D259" i="2"/>
  <c r="D116" i="2"/>
  <c r="D186" i="2"/>
  <c r="K63" i="17" l="1"/>
  <c r="I64" i="17"/>
  <c r="J63" i="17"/>
  <c r="I161" i="17"/>
  <c r="I258" i="17"/>
  <c r="G159" i="17"/>
  <c r="J158" i="17"/>
  <c r="H159" i="17"/>
  <c r="K158" i="17"/>
  <c r="G233" i="11"/>
  <c r="J232" i="11"/>
  <c r="I235" i="11"/>
  <c r="H233" i="11"/>
  <c r="K232" i="11"/>
  <c r="I139" i="11"/>
  <c r="K138" i="11"/>
  <c r="J138" i="11"/>
  <c r="I43" i="11"/>
  <c r="K42" i="11"/>
  <c r="J42" i="11"/>
  <c r="F113" i="2"/>
  <c r="C42" i="2"/>
  <c r="D41" i="2"/>
  <c r="F40" i="2"/>
  <c r="E40" i="2"/>
  <c r="D117" i="2"/>
  <c r="D403" i="2"/>
  <c r="D187" i="2"/>
  <c r="D260" i="2"/>
  <c r="D332" i="2"/>
  <c r="B115" i="2"/>
  <c r="E114" i="2"/>
  <c r="G160" i="17" l="1"/>
  <c r="J159" i="17"/>
  <c r="K64" i="17"/>
  <c r="I65" i="17"/>
  <c r="J64" i="17"/>
  <c r="H160" i="17"/>
  <c r="K159" i="17"/>
  <c r="I259" i="17"/>
  <c r="I162" i="17"/>
  <c r="I140" i="11"/>
  <c r="K139" i="11"/>
  <c r="J139" i="11"/>
  <c r="I44" i="11"/>
  <c r="J43" i="11"/>
  <c r="K43" i="11"/>
  <c r="I236" i="11"/>
  <c r="H234" i="11"/>
  <c r="K233" i="11"/>
  <c r="G234" i="11"/>
  <c r="J233" i="11"/>
  <c r="E41" i="2"/>
  <c r="F41" i="2"/>
  <c r="F114" i="2"/>
  <c r="C43" i="2"/>
  <c r="D42" i="2"/>
  <c r="D404" i="2"/>
  <c r="D118" i="2"/>
  <c r="D188" i="2"/>
  <c r="B116" i="2"/>
  <c r="E115" i="2"/>
  <c r="D261" i="2"/>
  <c r="D333" i="2"/>
  <c r="I260" i="17" l="1"/>
  <c r="I66" i="17"/>
  <c r="J65" i="17"/>
  <c r="K65" i="17"/>
  <c r="H161" i="17"/>
  <c r="K160" i="17"/>
  <c r="I163" i="17"/>
  <c r="G161" i="17"/>
  <c r="J160" i="17"/>
  <c r="H235" i="11"/>
  <c r="K234" i="11"/>
  <c r="G235" i="11"/>
  <c r="J234" i="11"/>
  <c r="I45" i="11"/>
  <c r="K44" i="11"/>
  <c r="J44" i="11"/>
  <c r="I237" i="11"/>
  <c r="I141" i="11"/>
  <c r="K140" i="11"/>
  <c r="J140" i="11"/>
  <c r="F115" i="2"/>
  <c r="D43" i="2"/>
  <c r="C44" i="2"/>
  <c r="F42" i="2"/>
  <c r="E42" i="2"/>
  <c r="B117" i="2"/>
  <c r="E116" i="2"/>
  <c r="D405" i="2"/>
  <c r="D119" i="2"/>
  <c r="D334" i="2"/>
  <c r="D262" i="2"/>
  <c r="D189" i="2"/>
  <c r="G162" i="17" l="1"/>
  <c r="J161" i="17"/>
  <c r="K66" i="17"/>
  <c r="I67" i="17"/>
  <c r="J66" i="17"/>
  <c r="H162" i="17"/>
  <c r="K161" i="17"/>
  <c r="I261" i="17"/>
  <c r="I164" i="17"/>
  <c r="I238" i="11"/>
  <c r="I142" i="11"/>
  <c r="K141" i="11"/>
  <c r="J141" i="11"/>
  <c r="G236" i="11"/>
  <c r="J235" i="11"/>
  <c r="I46" i="11"/>
  <c r="K45" i="11"/>
  <c r="J45" i="11"/>
  <c r="H236" i="11"/>
  <c r="K235" i="11"/>
  <c r="C45" i="2"/>
  <c r="F116" i="2"/>
  <c r="D44" i="2"/>
  <c r="E43" i="2"/>
  <c r="F43" i="2"/>
  <c r="D406" i="2"/>
  <c r="D120" i="2"/>
  <c r="D190" i="2"/>
  <c r="D335" i="2"/>
  <c r="D263" i="2"/>
  <c r="B118" i="2"/>
  <c r="E117" i="2"/>
  <c r="K67" i="17" l="1"/>
  <c r="I68" i="17"/>
  <c r="J67" i="17"/>
  <c r="H163" i="17"/>
  <c r="K162" i="17"/>
  <c r="I165" i="17"/>
  <c r="I262" i="17"/>
  <c r="G163" i="17"/>
  <c r="J162" i="17"/>
  <c r="I143" i="11"/>
  <c r="K142" i="11"/>
  <c r="J142" i="11"/>
  <c r="G237" i="11"/>
  <c r="J236" i="11"/>
  <c r="H237" i="11"/>
  <c r="K236" i="11"/>
  <c r="I47" i="11"/>
  <c r="K46" i="11"/>
  <c r="J46" i="11"/>
  <c r="I239" i="11"/>
  <c r="E44" i="2"/>
  <c r="F44" i="2"/>
  <c r="F117" i="2"/>
  <c r="D45" i="2"/>
  <c r="C46" i="2"/>
  <c r="D121" i="2"/>
  <c r="D407" i="2"/>
  <c r="D264" i="2"/>
  <c r="D336" i="2"/>
  <c r="D191" i="2"/>
  <c r="B119" i="2"/>
  <c r="E118" i="2"/>
  <c r="G164" i="17" l="1"/>
  <c r="J163" i="17"/>
  <c r="I166" i="17"/>
  <c r="H164" i="17"/>
  <c r="K163" i="17"/>
  <c r="I263" i="17"/>
  <c r="K68" i="17"/>
  <c r="I69" i="17"/>
  <c r="J68" i="17"/>
  <c r="I48" i="11"/>
  <c r="K47" i="11"/>
  <c r="J47" i="11"/>
  <c r="G238" i="11"/>
  <c r="J237" i="11"/>
  <c r="H238" i="11"/>
  <c r="K237" i="11"/>
  <c r="I240" i="11"/>
  <c r="I144" i="11"/>
  <c r="J143" i="11"/>
  <c r="K143" i="11"/>
  <c r="E45" i="2"/>
  <c r="F45" i="2"/>
  <c r="F118" i="2"/>
  <c r="D46" i="2"/>
  <c r="C47" i="2"/>
  <c r="D192" i="2"/>
  <c r="D408" i="2"/>
  <c r="D265" i="2"/>
  <c r="D122" i="2"/>
  <c r="B120" i="2"/>
  <c r="E119" i="2"/>
  <c r="D337" i="2"/>
  <c r="I70" i="17" l="1"/>
  <c r="J69" i="17"/>
  <c r="K69" i="17"/>
  <c r="I264" i="17"/>
  <c r="H165" i="17"/>
  <c r="K164" i="17"/>
  <c r="I167" i="17"/>
  <c r="G165" i="17"/>
  <c r="J164" i="17"/>
  <c r="I241" i="11"/>
  <c r="H239" i="11"/>
  <c r="K238" i="11"/>
  <c r="G239" i="11"/>
  <c r="J238" i="11"/>
  <c r="I145" i="11"/>
  <c r="K144" i="11"/>
  <c r="J144" i="11"/>
  <c r="I49" i="11"/>
  <c r="K48" i="11"/>
  <c r="J48" i="11"/>
  <c r="E46" i="2"/>
  <c r="F46" i="2"/>
  <c r="F119" i="2"/>
  <c r="D47" i="2"/>
  <c r="C48" i="2"/>
  <c r="D338" i="2"/>
  <c r="D123" i="2"/>
  <c r="D409" i="2"/>
  <c r="D266" i="2"/>
  <c r="B121" i="2"/>
  <c r="E120" i="2"/>
  <c r="D193" i="2"/>
  <c r="G166" i="17" l="1"/>
  <c r="J165" i="17"/>
  <c r="H166" i="17"/>
  <c r="K165" i="17"/>
  <c r="I265" i="17"/>
  <c r="I168" i="17"/>
  <c r="K70" i="17"/>
  <c r="I71" i="17"/>
  <c r="J70" i="17"/>
  <c r="H240" i="11"/>
  <c r="K239" i="11"/>
  <c r="I146" i="11"/>
  <c r="K145" i="11"/>
  <c r="J145" i="11"/>
  <c r="I50" i="11"/>
  <c r="K49" i="11"/>
  <c r="J49" i="11"/>
  <c r="G240" i="11"/>
  <c r="J239" i="11"/>
  <c r="I242" i="11"/>
  <c r="F47" i="2"/>
  <c r="E47" i="2"/>
  <c r="D48" i="2"/>
  <c r="F120" i="2"/>
  <c r="C49" i="2"/>
  <c r="D267" i="2"/>
  <c r="D410" i="2"/>
  <c r="D339" i="2"/>
  <c r="D194" i="2"/>
  <c r="B122" i="2"/>
  <c r="E121" i="2"/>
  <c r="D124" i="2"/>
  <c r="K71" i="17" l="1"/>
  <c r="I72" i="17"/>
  <c r="J71" i="17"/>
  <c r="I169" i="17"/>
  <c r="H167" i="17"/>
  <c r="K166" i="17"/>
  <c r="I266" i="17"/>
  <c r="G167" i="17"/>
  <c r="J166" i="17"/>
  <c r="I51" i="11"/>
  <c r="K50" i="11"/>
  <c r="J50" i="11"/>
  <c r="I243" i="11"/>
  <c r="I147" i="11"/>
  <c r="K146" i="11"/>
  <c r="J146" i="11"/>
  <c r="G241" i="11"/>
  <c r="J240" i="11"/>
  <c r="H241" i="11"/>
  <c r="K240" i="11"/>
  <c r="F48" i="2"/>
  <c r="E48" i="2"/>
  <c r="F121" i="2"/>
  <c r="C50" i="2"/>
  <c r="D49" i="2"/>
  <c r="D268" i="2"/>
  <c r="D340" i="2"/>
  <c r="D125" i="2"/>
  <c r="D195" i="2"/>
  <c r="B123" i="2"/>
  <c r="E122" i="2"/>
  <c r="D411" i="2"/>
  <c r="G168" i="17" l="1"/>
  <c r="J167" i="17"/>
  <c r="I170" i="17"/>
  <c r="H168" i="17"/>
  <c r="K167" i="17"/>
  <c r="I267" i="17"/>
  <c r="K72" i="17"/>
  <c r="I73" i="17"/>
  <c r="J72" i="17"/>
  <c r="H242" i="11"/>
  <c r="K241" i="11"/>
  <c r="G242" i="11"/>
  <c r="J241" i="11"/>
  <c r="I244" i="11"/>
  <c r="I148" i="11"/>
  <c r="K147" i="11"/>
  <c r="J147" i="11"/>
  <c r="I52" i="11"/>
  <c r="K51" i="11"/>
  <c r="J51" i="11"/>
  <c r="F122" i="2"/>
  <c r="C51" i="2"/>
  <c r="D50" i="2"/>
  <c r="F49" i="2"/>
  <c r="E49" i="2"/>
  <c r="D196" i="2"/>
  <c r="D126" i="2"/>
  <c r="D341" i="2"/>
  <c r="D269" i="2"/>
  <c r="D412" i="2"/>
  <c r="B124" i="2"/>
  <c r="E123" i="2"/>
  <c r="I74" i="17" l="1"/>
  <c r="J73" i="17"/>
  <c r="K73" i="17"/>
  <c r="I268" i="17"/>
  <c r="I171" i="17"/>
  <c r="H169" i="17"/>
  <c r="K168" i="17"/>
  <c r="G169" i="17"/>
  <c r="J168" i="17"/>
  <c r="I149" i="11"/>
  <c r="K148" i="11"/>
  <c r="J148" i="11"/>
  <c r="I53" i="11"/>
  <c r="K52" i="11"/>
  <c r="J52" i="11"/>
  <c r="G243" i="11"/>
  <c r="J242" i="11"/>
  <c r="I245" i="11"/>
  <c r="H243" i="11"/>
  <c r="K242" i="11"/>
  <c r="F50" i="2"/>
  <c r="E50" i="2"/>
  <c r="F123" i="2"/>
  <c r="C52" i="2"/>
  <c r="D51" i="2"/>
  <c r="D127" i="2"/>
  <c r="D197" i="2"/>
  <c r="B125" i="2"/>
  <c r="E124" i="2"/>
  <c r="D342" i="2"/>
  <c r="D413" i="2"/>
  <c r="D270" i="2"/>
  <c r="I172" i="17" l="1"/>
  <c r="H170" i="17"/>
  <c r="K169" i="17"/>
  <c r="G170" i="17"/>
  <c r="J169" i="17"/>
  <c r="I269" i="17"/>
  <c r="K74" i="17"/>
  <c r="J74" i="17"/>
  <c r="I75" i="17"/>
  <c r="I54" i="11"/>
  <c r="K53" i="11"/>
  <c r="J53" i="11"/>
  <c r="G244" i="11"/>
  <c r="J243" i="11"/>
  <c r="H244" i="11"/>
  <c r="K243" i="11"/>
  <c r="I246" i="11"/>
  <c r="I150" i="11"/>
  <c r="K149" i="11"/>
  <c r="J149" i="11"/>
  <c r="C53" i="2"/>
  <c r="D52" i="2"/>
  <c r="F124" i="2"/>
  <c r="F51" i="2"/>
  <c r="E51" i="2"/>
  <c r="D414" i="2"/>
  <c r="D343" i="2"/>
  <c r="D128" i="2"/>
  <c r="B126" i="2"/>
  <c r="E125" i="2"/>
  <c r="D271" i="2"/>
  <c r="D198" i="2"/>
  <c r="G171" i="17" l="1"/>
  <c r="J170" i="17"/>
  <c r="I173" i="17"/>
  <c r="H171" i="17"/>
  <c r="K170" i="17"/>
  <c r="K75" i="17"/>
  <c r="I76" i="17"/>
  <c r="J75" i="17"/>
  <c r="I270" i="17"/>
  <c r="G245" i="11"/>
  <c r="J244" i="11"/>
  <c r="I151" i="11"/>
  <c r="K150" i="11"/>
  <c r="J150" i="11"/>
  <c r="I247" i="11"/>
  <c r="H245" i="11"/>
  <c r="K244" i="11"/>
  <c r="I55" i="11"/>
  <c r="K54" i="11"/>
  <c r="J54" i="11"/>
  <c r="E52" i="2"/>
  <c r="F52" i="2"/>
  <c r="F125" i="2"/>
  <c r="C54" i="2"/>
  <c r="D53" i="2"/>
  <c r="D415" i="2"/>
  <c r="D199" i="2"/>
  <c r="D272" i="2"/>
  <c r="D344" i="2"/>
  <c r="B127" i="2"/>
  <c r="E126" i="2"/>
  <c r="D129" i="2"/>
  <c r="I271" i="17" l="1"/>
  <c r="I174" i="17"/>
  <c r="H172" i="17"/>
  <c r="K171" i="17"/>
  <c r="K76" i="17"/>
  <c r="I77" i="17"/>
  <c r="J76" i="17"/>
  <c r="G172" i="17"/>
  <c r="J171" i="17"/>
  <c r="I248" i="11"/>
  <c r="I56" i="11"/>
  <c r="K55" i="11"/>
  <c r="J55" i="11"/>
  <c r="I152" i="11"/>
  <c r="K151" i="11"/>
  <c r="J151" i="11"/>
  <c r="H246" i="11"/>
  <c r="K245" i="11"/>
  <c r="G246" i="11"/>
  <c r="J245" i="11"/>
  <c r="D54" i="2"/>
  <c r="C55" i="2"/>
  <c r="F126" i="2"/>
  <c r="E53" i="2"/>
  <c r="F53" i="2"/>
  <c r="D273" i="2"/>
  <c r="B128" i="2"/>
  <c r="E127" i="2"/>
  <c r="D130" i="2"/>
  <c r="D345" i="2"/>
  <c r="D200" i="2"/>
  <c r="D416" i="2"/>
  <c r="G173" i="17" l="1"/>
  <c r="J172" i="17"/>
  <c r="H173" i="17"/>
  <c r="K172" i="17"/>
  <c r="I78" i="17"/>
  <c r="J77" i="17"/>
  <c r="K77" i="17"/>
  <c r="I175" i="17"/>
  <c r="I272" i="17"/>
  <c r="I153" i="11"/>
  <c r="K152" i="11"/>
  <c r="J152" i="11"/>
  <c r="G247" i="11"/>
  <c r="J246" i="11"/>
  <c r="I57" i="11"/>
  <c r="K56" i="11"/>
  <c r="J56" i="11"/>
  <c r="H247" i="11"/>
  <c r="K246" i="11"/>
  <c r="I249" i="11"/>
  <c r="F127" i="2"/>
  <c r="C56" i="2"/>
  <c r="D55" i="2"/>
  <c r="E54" i="2"/>
  <c r="F54" i="2"/>
  <c r="D274" i="2"/>
  <c r="B129" i="2"/>
  <c r="E128" i="2"/>
  <c r="D201" i="2"/>
  <c r="D417" i="2"/>
  <c r="D346" i="2"/>
  <c r="D131" i="2"/>
  <c r="I273" i="17" l="1"/>
  <c r="H174" i="17"/>
  <c r="K173" i="17"/>
  <c r="I176" i="17"/>
  <c r="K78" i="17"/>
  <c r="I79" i="17"/>
  <c r="J78" i="17"/>
  <c r="G174" i="17"/>
  <c r="J173" i="17"/>
  <c r="I250" i="11"/>
  <c r="I58" i="11"/>
  <c r="K57" i="11"/>
  <c r="J57" i="11"/>
  <c r="G248" i="11"/>
  <c r="J247" i="11"/>
  <c r="H248" i="11"/>
  <c r="K247" i="11"/>
  <c r="I154" i="11"/>
  <c r="K153" i="11"/>
  <c r="J153" i="11"/>
  <c r="F128" i="2"/>
  <c r="C57" i="2"/>
  <c r="D56" i="2"/>
  <c r="F55" i="2"/>
  <c r="E55" i="2"/>
  <c r="D347" i="2"/>
  <c r="D202" i="2"/>
  <c r="D418" i="2"/>
  <c r="B130" i="2"/>
  <c r="E129" i="2"/>
  <c r="D132" i="2"/>
  <c r="D275" i="2"/>
  <c r="G175" i="17" l="1"/>
  <c r="J174" i="17"/>
  <c r="H175" i="17"/>
  <c r="K174" i="17"/>
  <c r="K79" i="17"/>
  <c r="I80" i="17"/>
  <c r="J79" i="17"/>
  <c r="I274" i="17"/>
  <c r="I177" i="17"/>
  <c r="G249" i="11"/>
  <c r="J248" i="11"/>
  <c r="I59" i="11"/>
  <c r="K58" i="11"/>
  <c r="J58" i="11"/>
  <c r="I155" i="11"/>
  <c r="K154" i="11"/>
  <c r="J154" i="11"/>
  <c r="H249" i="11"/>
  <c r="K248" i="11"/>
  <c r="I251" i="11"/>
  <c r="E56" i="2"/>
  <c r="F56" i="2"/>
  <c r="F129" i="2"/>
  <c r="C58" i="2"/>
  <c r="D57" i="2"/>
  <c r="D133" i="2"/>
  <c r="D203" i="2"/>
  <c r="D348" i="2"/>
  <c r="D419" i="2"/>
  <c r="B131" i="2"/>
  <c r="E130" i="2"/>
  <c r="D276" i="2"/>
  <c r="I178" i="17" l="1"/>
  <c r="H176" i="17"/>
  <c r="K175" i="17"/>
  <c r="K80" i="17"/>
  <c r="I81" i="17"/>
  <c r="J80" i="17"/>
  <c r="I275" i="17"/>
  <c r="G176" i="17"/>
  <c r="J175" i="17"/>
  <c r="I60" i="11"/>
  <c r="J59" i="11"/>
  <c r="K59" i="11"/>
  <c r="I252" i="11"/>
  <c r="I156" i="11"/>
  <c r="K155" i="11"/>
  <c r="J155" i="11"/>
  <c r="H250" i="11"/>
  <c r="K249" i="11"/>
  <c r="G250" i="11"/>
  <c r="J249" i="11"/>
  <c r="F130" i="2"/>
  <c r="D58" i="2"/>
  <c r="C59" i="2"/>
  <c r="E57" i="2"/>
  <c r="F57" i="2"/>
  <c r="D204" i="2"/>
  <c r="D134" i="2"/>
  <c r="D420" i="2"/>
  <c r="D277" i="2"/>
  <c r="B132" i="2"/>
  <c r="E131" i="2"/>
  <c r="D349" i="2"/>
  <c r="H177" i="17" l="1"/>
  <c r="K176" i="17"/>
  <c r="I179" i="17"/>
  <c r="G177" i="17"/>
  <c r="J176" i="17"/>
  <c r="I82" i="17"/>
  <c r="J81" i="17"/>
  <c r="K81" i="17"/>
  <c r="I276" i="17"/>
  <c r="I253" i="11"/>
  <c r="G251" i="11"/>
  <c r="J250" i="11"/>
  <c r="I157" i="11"/>
  <c r="J156" i="11"/>
  <c r="K156" i="11"/>
  <c r="H251" i="11"/>
  <c r="K250" i="11"/>
  <c r="I61" i="11"/>
  <c r="K60" i="11"/>
  <c r="J60" i="11"/>
  <c r="E58" i="2"/>
  <c r="F58" i="2"/>
  <c r="F131" i="2"/>
  <c r="C60" i="2"/>
  <c r="D59" i="2"/>
  <c r="D350" i="2"/>
  <c r="D135" i="2"/>
  <c r="D205" i="2"/>
  <c r="D421" i="2"/>
  <c r="B133" i="2"/>
  <c r="E132" i="2"/>
  <c r="D278" i="2"/>
  <c r="K82" i="17" l="1"/>
  <c r="I83" i="17"/>
  <c r="J82" i="17"/>
  <c r="I180" i="17"/>
  <c r="I277" i="17"/>
  <c r="G178" i="17"/>
  <c r="J177" i="17"/>
  <c r="H178" i="17"/>
  <c r="K177" i="17"/>
  <c r="I62" i="11"/>
  <c r="K61" i="11"/>
  <c r="J61" i="11"/>
  <c r="I158" i="11"/>
  <c r="K157" i="11"/>
  <c r="J157" i="11"/>
  <c r="G252" i="11"/>
  <c r="J251" i="11"/>
  <c r="H252" i="11"/>
  <c r="K251" i="11"/>
  <c r="I254" i="11"/>
  <c r="C61" i="2"/>
  <c r="F132" i="2"/>
  <c r="D60" i="2"/>
  <c r="E59" i="2"/>
  <c r="F59" i="2"/>
  <c r="D206" i="2"/>
  <c r="D422" i="2"/>
  <c r="D351" i="2"/>
  <c r="B134" i="2"/>
  <c r="E133" i="2"/>
  <c r="D279" i="2"/>
  <c r="D136" i="2"/>
  <c r="H179" i="17" l="1"/>
  <c r="K178" i="17"/>
  <c r="I278" i="17"/>
  <c r="G179" i="17"/>
  <c r="J178" i="17"/>
  <c r="I181" i="17"/>
  <c r="K83" i="17"/>
  <c r="I84" i="17"/>
  <c r="J83" i="17"/>
  <c r="I255" i="11"/>
  <c r="I159" i="11"/>
  <c r="K158" i="11"/>
  <c r="J158" i="11"/>
  <c r="G253" i="11"/>
  <c r="J252" i="11"/>
  <c r="H253" i="11"/>
  <c r="K252" i="11"/>
  <c r="I63" i="11"/>
  <c r="K62" i="11"/>
  <c r="J62" i="11"/>
  <c r="E60" i="2"/>
  <c r="F60" i="2"/>
  <c r="F133" i="2"/>
  <c r="C62" i="2"/>
  <c r="D61" i="2"/>
  <c r="D137" i="2"/>
  <c r="D280" i="2"/>
  <c r="D352" i="2"/>
  <c r="D423" i="2"/>
  <c r="D207" i="2"/>
  <c r="B135" i="2"/>
  <c r="E134" i="2"/>
  <c r="I279" i="17" l="1"/>
  <c r="K84" i="17"/>
  <c r="I85" i="17"/>
  <c r="J84" i="17"/>
  <c r="G180" i="17"/>
  <c r="J179" i="17"/>
  <c r="I182" i="17"/>
  <c r="H180" i="17"/>
  <c r="K179" i="17"/>
  <c r="I160" i="11"/>
  <c r="K159" i="11"/>
  <c r="J159" i="11"/>
  <c r="I64" i="11"/>
  <c r="K63" i="11"/>
  <c r="J63" i="11"/>
  <c r="G254" i="11"/>
  <c r="J253" i="11"/>
  <c r="H254" i="11"/>
  <c r="K253" i="11"/>
  <c r="I256" i="11"/>
  <c r="F134" i="2"/>
  <c r="C63" i="2"/>
  <c r="D62" i="2"/>
  <c r="F61" i="2"/>
  <c r="E61" i="2"/>
  <c r="D281" i="2"/>
  <c r="D424" i="2"/>
  <c r="B136" i="2"/>
  <c r="E135" i="2"/>
  <c r="D138" i="2"/>
  <c r="D208" i="2"/>
  <c r="D353" i="2"/>
  <c r="H181" i="17" l="1"/>
  <c r="K180" i="17"/>
  <c r="G181" i="17"/>
  <c r="J180" i="17"/>
  <c r="I183" i="17"/>
  <c r="I86" i="17"/>
  <c r="J85" i="17"/>
  <c r="K85" i="17"/>
  <c r="I280" i="17"/>
  <c r="I65" i="11"/>
  <c r="K64" i="11"/>
  <c r="J64" i="11"/>
  <c r="I257" i="11"/>
  <c r="G255" i="11"/>
  <c r="J254" i="11"/>
  <c r="H255" i="11"/>
  <c r="K254" i="11"/>
  <c r="I161" i="11"/>
  <c r="K160" i="11"/>
  <c r="J160" i="11"/>
  <c r="E62" i="2"/>
  <c r="F62" i="2"/>
  <c r="F135" i="2"/>
  <c r="D63" i="2"/>
  <c r="C64" i="2"/>
  <c r="D209" i="2"/>
  <c r="D139" i="2"/>
  <c r="D425" i="2"/>
  <c r="D282" i="2"/>
  <c r="D354" i="2"/>
  <c r="B137" i="2"/>
  <c r="E136" i="2"/>
  <c r="G182" i="17" l="1"/>
  <c r="J181" i="17"/>
  <c r="K86" i="17"/>
  <c r="I87" i="17"/>
  <c r="J86" i="17"/>
  <c r="I281" i="17"/>
  <c r="I184" i="17"/>
  <c r="H182" i="17"/>
  <c r="K181" i="17"/>
  <c r="I258" i="11"/>
  <c r="I162" i="11"/>
  <c r="K161" i="11"/>
  <c r="J161" i="11"/>
  <c r="G256" i="11"/>
  <c r="J255" i="11"/>
  <c r="H256" i="11"/>
  <c r="K255" i="11"/>
  <c r="I66" i="11"/>
  <c r="K65" i="11"/>
  <c r="J65" i="11"/>
  <c r="F63" i="2"/>
  <c r="E63" i="2"/>
  <c r="F136" i="2"/>
  <c r="D64" i="2"/>
  <c r="C65" i="2"/>
  <c r="D355" i="2"/>
  <c r="D283" i="2"/>
  <c r="D140" i="2"/>
  <c r="D210" i="2"/>
  <c r="B138" i="2"/>
  <c r="E137" i="2"/>
  <c r="D426" i="2"/>
  <c r="H183" i="17" l="1"/>
  <c r="K182" i="17"/>
  <c r="K87" i="17"/>
  <c r="I88" i="17"/>
  <c r="J87" i="17"/>
  <c r="I282" i="17"/>
  <c r="I185" i="17"/>
  <c r="G183" i="17"/>
  <c r="J182" i="17"/>
  <c r="I163" i="11"/>
  <c r="K162" i="11"/>
  <c r="J162" i="11"/>
  <c r="G257" i="11"/>
  <c r="J256" i="11"/>
  <c r="I67" i="11"/>
  <c r="K66" i="11"/>
  <c r="J66" i="11"/>
  <c r="H257" i="11"/>
  <c r="K256" i="11"/>
  <c r="I259" i="11"/>
  <c r="F64" i="2"/>
  <c r="E64" i="2"/>
  <c r="F137" i="2"/>
  <c r="C66" i="2"/>
  <c r="D65" i="2"/>
  <c r="D356" i="2"/>
  <c r="D427" i="2"/>
  <c r="D211" i="2"/>
  <c r="B139" i="2"/>
  <c r="E138" i="2"/>
  <c r="D284" i="2"/>
  <c r="D141" i="2"/>
  <c r="I283" i="17" l="1"/>
  <c r="K88" i="17"/>
  <c r="I89" i="17"/>
  <c r="J88" i="17"/>
  <c r="G184" i="17"/>
  <c r="J183" i="17"/>
  <c r="I186" i="17"/>
  <c r="H184" i="17"/>
  <c r="K183" i="17"/>
  <c r="G258" i="11"/>
  <c r="J257" i="11"/>
  <c r="I260" i="11"/>
  <c r="I68" i="11"/>
  <c r="K67" i="11"/>
  <c r="J67" i="11"/>
  <c r="H258" i="11"/>
  <c r="K257" i="11"/>
  <c r="I164" i="11"/>
  <c r="K163" i="11"/>
  <c r="J163" i="11"/>
  <c r="D66" i="2"/>
  <c r="C67" i="2"/>
  <c r="F138" i="2"/>
  <c r="F65" i="2"/>
  <c r="E65" i="2"/>
  <c r="B140" i="2"/>
  <c r="E139" i="2"/>
  <c r="D285" i="2"/>
  <c r="D142" i="2"/>
  <c r="D212" i="2"/>
  <c r="D428" i="2"/>
  <c r="D357" i="2"/>
  <c r="H185" i="17" l="1"/>
  <c r="K184" i="17"/>
  <c r="G185" i="17"/>
  <c r="J184" i="17"/>
  <c r="I187" i="17"/>
  <c r="I90" i="17"/>
  <c r="J89" i="17"/>
  <c r="K89" i="17"/>
  <c r="I284" i="17"/>
  <c r="I261" i="11"/>
  <c r="I69" i="11"/>
  <c r="K68" i="11"/>
  <c r="J68" i="11"/>
  <c r="I165" i="11"/>
  <c r="K164" i="11"/>
  <c r="J164" i="11"/>
  <c r="H259" i="11"/>
  <c r="K258" i="11"/>
  <c r="G259" i="11"/>
  <c r="J258" i="11"/>
  <c r="F139" i="2"/>
  <c r="D67" i="2"/>
  <c r="C68" i="2"/>
  <c r="F66" i="2"/>
  <c r="E66" i="2"/>
  <c r="D143" i="2"/>
  <c r="D286" i="2"/>
  <c r="D358" i="2"/>
  <c r="D429" i="2"/>
  <c r="D213" i="2"/>
  <c r="B141" i="2"/>
  <c r="E140" i="2"/>
  <c r="I285" i="17" l="1"/>
  <c r="G186" i="17"/>
  <c r="J185" i="17"/>
  <c r="K90" i="17"/>
  <c r="J90" i="17"/>
  <c r="I91" i="17"/>
  <c r="I188" i="17"/>
  <c r="H186" i="17"/>
  <c r="K185" i="17"/>
  <c r="G260" i="11"/>
  <c r="J259" i="11"/>
  <c r="I166" i="11"/>
  <c r="K165" i="11"/>
  <c r="J165" i="11"/>
  <c r="I70" i="11"/>
  <c r="K69" i="11"/>
  <c r="J69" i="11"/>
  <c r="H260" i="11"/>
  <c r="K259" i="11"/>
  <c r="I262" i="11"/>
  <c r="C69" i="2"/>
  <c r="D68" i="2"/>
  <c r="F140" i="2"/>
  <c r="E67" i="2"/>
  <c r="F67" i="2"/>
  <c r="B142" i="2"/>
  <c r="E141" i="2"/>
  <c r="D144" i="2"/>
  <c r="D214" i="2"/>
  <c r="D287" i="2"/>
  <c r="D359" i="2"/>
  <c r="D430" i="2"/>
  <c r="K91" i="17" l="1"/>
  <c r="I92" i="17"/>
  <c r="J91" i="17"/>
  <c r="I189" i="17"/>
  <c r="H187" i="17"/>
  <c r="K186" i="17"/>
  <c r="I286" i="17"/>
  <c r="G187" i="17"/>
  <c r="J186" i="17"/>
  <c r="I167" i="11"/>
  <c r="K166" i="11"/>
  <c r="J166" i="11"/>
  <c r="I263" i="11"/>
  <c r="I71" i="11"/>
  <c r="K70" i="11"/>
  <c r="J70" i="11"/>
  <c r="H261" i="11"/>
  <c r="K260" i="11"/>
  <c r="G261" i="11"/>
  <c r="J260" i="11"/>
  <c r="F68" i="2"/>
  <c r="E68" i="2"/>
  <c r="F141" i="2"/>
  <c r="C70" i="2"/>
  <c r="D69" i="2"/>
  <c r="B143" i="2"/>
  <c r="E142" i="2"/>
  <c r="D288" i="2"/>
  <c r="D215" i="2"/>
  <c r="D360" i="2"/>
  <c r="D431" i="2"/>
  <c r="D145" i="2"/>
  <c r="I190" i="17" l="1"/>
  <c r="H188" i="17"/>
  <c r="K187" i="17"/>
  <c r="G188" i="17"/>
  <c r="J187" i="17"/>
  <c r="I287" i="17"/>
  <c r="K92" i="17"/>
  <c r="I93" i="17"/>
  <c r="J92" i="17"/>
  <c r="G262" i="11"/>
  <c r="J261" i="11"/>
  <c r="I264" i="11"/>
  <c r="I72" i="11"/>
  <c r="K71" i="11"/>
  <c r="J71" i="11"/>
  <c r="H262" i="11"/>
  <c r="K261" i="11"/>
  <c r="I168" i="11"/>
  <c r="K167" i="11"/>
  <c r="J167" i="11"/>
  <c r="C71" i="2"/>
  <c r="F142" i="2"/>
  <c r="D70" i="2"/>
  <c r="F69" i="2"/>
  <c r="E69" i="2"/>
  <c r="D216" i="2"/>
  <c r="D289" i="2"/>
  <c r="D432" i="2"/>
  <c r="D361" i="2"/>
  <c r="B144" i="2"/>
  <c r="E143" i="2"/>
  <c r="I288" i="17" l="1"/>
  <c r="G189" i="17"/>
  <c r="J188" i="17"/>
  <c r="I191" i="17"/>
  <c r="I94" i="17"/>
  <c r="J93" i="17"/>
  <c r="K93" i="17"/>
  <c r="H189" i="17"/>
  <c r="K188" i="17"/>
  <c r="I265" i="11"/>
  <c r="I169" i="11"/>
  <c r="J168" i="11"/>
  <c r="K168" i="11"/>
  <c r="I73" i="11"/>
  <c r="K72" i="11"/>
  <c r="J72" i="11"/>
  <c r="H263" i="11"/>
  <c r="K262" i="11"/>
  <c r="G263" i="11"/>
  <c r="J262" i="11"/>
  <c r="E70" i="2"/>
  <c r="F70" i="2"/>
  <c r="F143" i="2"/>
  <c r="C72" i="2"/>
  <c r="D71" i="2"/>
  <c r="B145" i="2"/>
  <c r="E144" i="2"/>
  <c r="D217" i="2"/>
  <c r="D433" i="2"/>
  <c r="H190" i="17" l="1"/>
  <c r="K189" i="17"/>
  <c r="G190" i="17"/>
  <c r="J189" i="17"/>
  <c r="I192" i="17"/>
  <c r="I289" i="17"/>
  <c r="K94" i="17"/>
  <c r="I95" i="17"/>
  <c r="J94" i="17"/>
  <c r="I74" i="11"/>
  <c r="K73" i="11"/>
  <c r="J73" i="11"/>
  <c r="G264" i="11"/>
  <c r="J263" i="11"/>
  <c r="H264" i="11"/>
  <c r="K263" i="11"/>
  <c r="I170" i="11"/>
  <c r="K169" i="11"/>
  <c r="J169" i="11"/>
  <c r="I266" i="11"/>
  <c r="F144" i="2"/>
  <c r="D72" i="2"/>
  <c r="C73" i="2"/>
  <c r="E71" i="2"/>
  <c r="F71" i="2"/>
  <c r="B146" i="2"/>
  <c r="E145" i="2"/>
  <c r="K95" i="17" l="1"/>
  <c r="I96" i="17"/>
  <c r="J95" i="17"/>
  <c r="G191" i="17"/>
  <c r="J190" i="17"/>
  <c r="I193" i="17"/>
  <c r="H191" i="17"/>
  <c r="K190" i="17"/>
  <c r="I171" i="11"/>
  <c r="K170" i="11"/>
  <c r="J170" i="11"/>
  <c r="H265" i="11"/>
  <c r="K264" i="11"/>
  <c r="G265" i="11"/>
  <c r="J264" i="11"/>
  <c r="I267" i="11"/>
  <c r="I75" i="11"/>
  <c r="K74" i="11"/>
  <c r="J74" i="11"/>
  <c r="F145" i="2"/>
  <c r="D73" i="2"/>
  <c r="C74" i="2"/>
  <c r="F72" i="2"/>
  <c r="E72" i="2"/>
  <c r="B147" i="2"/>
  <c r="E146" i="2"/>
  <c r="G192" i="17" l="1"/>
  <c r="J191" i="17"/>
  <c r="H192" i="17"/>
  <c r="K191" i="17"/>
  <c r="K96" i="17"/>
  <c r="I97" i="17"/>
  <c r="J96" i="17"/>
  <c r="H266" i="11"/>
  <c r="K265" i="11"/>
  <c r="I268" i="11"/>
  <c r="G266" i="11"/>
  <c r="J265" i="11"/>
  <c r="I76" i="11"/>
  <c r="J75" i="11"/>
  <c r="K75" i="11"/>
  <c r="I172" i="11"/>
  <c r="K171" i="11"/>
  <c r="J171" i="11"/>
  <c r="F146" i="2"/>
  <c r="C75" i="2"/>
  <c r="E73" i="2"/>
  <c r="F73" i="2"/>
  <c r="B148" i="2"/>
  <c r="E147" i="2"/>
  <c r="H193" i="17" l="1"/>
  <c r="K192" i="17"/>
  <c r="J97" i="17"/>
  <c r="K97" i="17"/>
  <c r="G193" i="17"/>
  <c r="J192" i="17"/>
  <c r="I173" i="11"/>
  <c r="J172" i="11"/>
  <c r="K172" i="11"/>
  <c r="G267" i="11"/>
  <c r="J266" i="11"/>
  <c r="I77" i="11"/>
  <c r="K76" i="11"/>
  <c r="J76" i="11"/>
  <c r="I269" i="11"/>
  <c r="H267" i="11"/>
  <c r="K266" i="11"/>
  <c r="C76" i="2"/>
  <c r="F147" i="2"/>
  <c r="B149" i="2"/>
  <c r="E148" i="2"/>
  <c r="G194" i="17" l="1"/>
  <c r="J193" i="17"/>
  <c r="H194" i="17"/>
  <c r="K193" i="17"/>
  <c r="H268" i="11"/>
  <c r="K267" i="11"/>
  <c r="G268" i="11"/>
  <c r="J267" i="11"/>
  <c r="I78" i="11"/>
  <c r="K77" i="11"/>
  <c r="J77" i="11"/>
  <c r="I270" i="11"/>
  <c r="I174" i="11"/>
  <c r="K173" i="11"/>
  <c r="J173" i="11"/>
  <c r="C77" i="2"/>
  <c r="F148" i="2"/>
  <c r="B150" i="2"/>
  <c r="E149" i="2"/>
  <c r="K194" i="17" l="1"/>
  <c r="H195" i="17"/>
  <c r="J194" i="17"/>
  <c r="G195" i="17"/>
  <c r="I271" i="11"/>
  <c r="I175" i="11"/>
  <c r="K174" i="11"/>
  <c r="J174" i="11"/>
  <c r="G269" i="11"/>
  <c r="J268" i="11"/>
  <c r="I79" i="11"/>
  <c r="K78" i="11"/>
  <c r="J78" i="11"/>
  <c r="H269" i="11"/>
  <c r="K268" i="11"/>
  <c r="C78" i="2"/>
  <c r="F149" i="2"/>
  <c r="B151" i="2"/>
  <c r="E150" i="2"/>
  <c r="G196" i="17" l="1"/>
  <c r="J195" i="17"/>
  <c r="H196" i="17"/>
  <c r="K195" i="17"/>
  <c r="G270" i="11"/>
  <c r="J269" i="11"/>
  <c r="H270" i="11"/>
  <c r="K269" i="11"/>
  <c r="I176" i="11"/>
  <c r="K175" i="11"/>
  <c r="J175" i="11"/>
  <c r="I80" i="11"/>
  <c r="K79" i="11"/>
  <c r="J79" i="11"/>
  <c r="I272" i="11"/>
  <c r="C79" i="2"/>
  <c r="F150" i="2"/>
  <c r="B152" i="2"/>
  <c r="E151" i="2"/>
  <c r="H197" i="17" l="1"/>
  <c r="K196" i="17"/>
  <c r="G197" i="17"/>
  <c r="J196" i="17"/>
  <c r="H271" i="11"/>
  <c r="K270" i="11"/>
  <c r="I273" i="11"/>
  <c r="I81" i="11"/>
  <c r="K80" i="11"/>
  <c r="J80" i="11"/>
  <c r="I177" i="11"/>
  <c r="K176" i="11"/>
  <c r="J176" i="11"/>
  <c r="G271" i="11"/>
  <c r="J270" i="11"/>
  <c r="C80" i="2"/>
  <c r="F151" i="2"/>
  <c r="B153" i="2"/>
  <c r="E152" i="2"/>
  <c r="G198" i="17" l="1"/>
  <c r="J197" i="17"/>
  <c r="H198" i="17"/>
  <c r="K197" i="17"/>
  <c r="I274" i="11"/>
  <c r="I82" i="11"/>
  <c r="K81" i="11"/>
  <c r="J81" i="11"/>
  <c r="G272" i="11"/>
  <c r="J271" i="11"/>
  <c r="I178" i="11"/>
  <c r="K177" i="11"/>
  <c r="J177" i="11"/>
  <c r="H272" i="11"/>
  <c r="K271" i="11"/>
  <c r="C81" i="2"/>
  <c r="F152" i="2"/>
  <c r="B154" i="2"/>
  <c r="E153" i="2"/>
  <c r="H199" i="17" l="1"/>
  <c r="K198" i="17"/>
  <c r="G199" i="17"/>
  <c r="J198" i="17"/>
  <c r="G273" i="11"/>
  <c r="J272" i="11"/>
  <c r="I83" i="11"/>
  <c r="K82" i="11"/>
  <c r="J82" i="11"/>
  <c r="H273" i="11"/>
  <c r="K272" i="11"/>
  <c r="I179" i="11"/>
  <c r="K178" i="11"/>
  <c r="J178" i="11"/>
  <c r="I275" i="11"/>
  <c r="C82" i="2"/>
  <c r="F153" i="2"/>
  <c r="B155" i="2"/>
  <c r="E154" i="2"/>
  <c r="G200" i="17" l="1"/>
  <c r="J199" i="17"/>
  <c r="H200" i="17"/>
  <c r="K199" i="17"/>
  <c r="I276" i="11"/>
  <c r="H274" i="11"/>
  <c r="K273" i="11"/>
  <c r="I180" i="11"/>
  <c r="K179" i="11"/>
  <c r="J179" i="11"/>
  <c r="I84" i="11"/>
  <c r="K83" i="11"/>
  <c r="J83" i="11"/>
  <c r="G274" i="11"/>
  <c r="J273" i="11"/>
  <c r="C83" i="2"/>
  <c r="F154" i="2"/>
  <c r="B156" i="2"/>
  <c r="E155" i="2"/>
  <c r="H201" i="17" l="1"/>
  <c r="K200" i="17"/>
  <c r="G201" i="17"/>
  <c r="J200" i="17"/>
  <c r="G275" i="11"/>
  <c r="J274" i="11"/>
  <c r="H275" i="11"/>
  <c r="K274" i="11"/>
  <c r="I181" i="11"/>
  <c r="K180" i="11"/>
  <c r="J180" i="11"/>
  <c r="I85" i="11"/>
  <c r="K84" i="11"/>
  <c r="J84" i="11"/>
  <c r="I277" i="11"/>
  <c r="C84" i="2"/>
  <c r="F155" i="2"/>
  <c r="B157" i="2"/>
  <c r="E156" i="2"/>
  <c r="G202" i="17" l="1"/>
  <c r="J201" i="17"/>
  <c r="H202" i="17"/>
  <c r="K201" i="17"/>
  <c r="I86" i="11"/>
  <c r="K85" i="11"/>
  <c r="J85" i="11"/>
  <c r="I278" i="11"/>
  <c r="H276" i="11"/>
  <c r="K275" i="11"/>
  <c r="I182" i="11"/>
  <c r="K181" i="11"/>
  <c r="J181" i="11"/>
  <c r="G276" i="11"/>
  <c r="J275" i="11"/>
  <c r="C85" i="2"/>
  <c r="F156" i="2"/>
  <c r="B158" i="2"/>
  <c r="E157" i="2"/>
  <c r="H203" i="17" l="1"/>
  <c r="K202" i="17"/>
  <c r="G203" i="17"/>
  <c r="J202" i="17"/>
  <c r="G277" i="11"/>
  <c r="J276" i="11"/>
  <c r="I279" i="11"/>
  <c r="H277" i="11"/>
  <c r="K276" i="11"/>
  <c r="I183" i="11"/>
  <c r="K182" i="11"/>
  <c r="J182" i="11"/>
  <c r="I87" i="11"/>
  <c r="K86" i="11"/>
  <c r="J86" i="11"/>
  <c r="C86" i="2"/>
  <c r="F157" i="2"/>
  <c r="B159" i="2"/>
  <c r="E158" i="2"/>
  <c r="G204" i="17" l="1"/>
  <c r="J203" i="17"/>
  <c r="H204" i="17"/>
  <c r="K203" i="17"/>
  <c r="I88" i="11"/>
  <c r="K87" i="11"/>
  <c r="J87" i="11"/>
  <c r="H278" i="11"/>
  <c r="K277" i="11"/>
  <c r="I184" i="11"/>
  <c r="K183" i="11"/>
  <c r="J183" i="11"/>
  <c r="I280" i="11"/>
  <c r="G278" i="11"/>
  <c r="J277" i="11"/>
  <c r="C87" i="2"/>
  <c r="F158" i="2"/>
  <c r="B160" i="2"/>
  <c r="E159" i="2"/>
  <c r="H205" i="17" l="1"/>
  <c r="K204" i="17"/>
  <c r="G205" i="17"/>
  <c r="J204" i="17"/>
  <c r="G279" i="11"/>
  <c r="J278" i="11"/>
  <c r="H279" i="11"/>
  <c r="K278" i="11"/>
  <c r="I185" i="11"/>
  <c r="J184" i="11"/>
  <c r="K184" i="11"/>
  <c r="I281" i="11"/>
  <c r="I89" i="11"/>
  <c r="K88" i="11"/>
  <c r="J88" i="11"/>
  <c r="C88" i="2"/>
  <c r="F159" i="2"/>
  <c r="B161" i="2"/>
  <c r="E160" i="2"/>
  <c r="G206" i="17" l="1"/>
  <c r="J205" i="17"/>
  <c r="H206" i="17"/>
  <c r="K205" i="17"/>
  <c r="I282" i="11"/>
  <c r="I90" i="11"/>
  <c r="K89" i="11"/>
  <c r="J89" i="11"/>
  <c r="H280" i="11"/>
  <c r="K279" i="11"/>
  <c r="I186" i="11"/>
  <c r="K185" i="11"/>
  <c r="J185" i="11"/>
  <c r="G280" i="11"/>
  <c r="J279" i="11"/>
  <c r="C89" i="2"/>
  <c r="F160" i="2"/>
  <c r="B162" i="2"/>
  <c r="E161" i="2"/>
  <c r="H207" i="17" l="1"/>
  <c r="K206" i="17"/>
  <c r="G207" i="17"/>
  <c r="J206" i="17"/>
  <c r="G281" i="11"/>
  <c r="J280" i="11"/>
  <c r="H281" i="11"/>
  <c r="K280" i="11"/>
  <c r="I91" i="11"/>
  <c r="K90" i="11"/>
  <c r="J90" i="11"/>
  <c r="I187" i="11"/>
  <c r="K186" i="11"/>
  <c r="J186" i="11"/>
  <c r="I283" i="11"/>
  <c r="C90" i="2"/>
  <c r="F161" i="2"/>
  <c r="B163" i="2"/>
  <c r="E162" i="2"/>
  <c r="G208" i="17" l="1"/>
  <c r="J207" i="17"/>
  <c r="H208" i="17"/>
  <c r="K207" i="17"/>
  <c r="I188" i="11"/>
  <c r="K187" i="11"/>
  <c r="J187" i="11"/>
  <c r="I284" i="11"/>
  <c r="H282" i="11"/>
  <c r="K281" i="11"/>
  <c r="I92" i="11"/>
  <c r="J91" i="11"/>
  <c r="K91" i="11"/>
  <c r="G282" i="11"/>
  <c r="J281" i="11"/>
  <c r="C91" i="2"/>
  <c r="F162" i="2"/>
  <c r="B164" i="2"/>
  <c r="E163" i="2"/>
  <c r="H209" i="17" l="1"/>
  <c r="K208" i="17"/>
  <c r="G209" i="17"/>
  <c r="J208" i="17"/>
  <c r="G283" i="11"/>
  <c r="J282" i="11"/>
  <c r="H283" i="11"/>
  <c r="K282" i="11"/>
  <c r="I285" i="11"/>
  <c r="I93" i="11"/>
  <c r="K92" i="11"/>
  <c r="J92" i="11"/>
  <c r="I189" i="11"/>
  <c r="J188" i="11"/>
  <c r="K188" i="11"/>
  <c r="C92" i="2"/>
  <c r="F163" i="2"/>
  <c r="B165" i="2"/>
  <c r="E164" i="2"/>
  <c r="H210" i="17" l="1"/>
  <c r="K209" i="17"/>
  <c r="G210" i="17"/>
  <c r="J209" i="17"/>
  <c r="I94" i="11"/>
  <c r="K93" i="11"/>
  <c r="J93" i="11"/>
  <c r="I190" i="11"/>
  <c r="K189" i="11"/>
  <c r="J189" i="11"/>
  <c r="H284" i="11"/>
  <c r="K283" i="11"/>
  <c r="I286" i="11"/>
  <c r="G284" i="11"/>
  <c r="J283" i="11"/>
  <c r="C93" i="2"/>
  <c r="F164" i="2"/>
  <c r="B166" i="2"/>
  <c r="E165" i="2"/>
  <c r="H211" i="17" l="1"/>
  <c r="K210" i="17"/>
  <c r="G211" i="17"/>
  <c r="J210" i="17"/>
  <c r="I191" i="11"/>
  <c r="K190" i="11"/>
  <c r="J190" i="11"/>
  <c r="G285" i="11"/>
  <c r="J284" i="11"/>
  <c r="H285" i="11"/>
  <c r="K284" i="11"/>
  <c r="I287" i="11"/>
  <c r="I95" i="11"/>
  <c r="K94" i="11"/>
  <c r="J94" i="11"/>
  <c r="C94" i="2"/>
  <c r="F165" i="2"/>
  <c r="B167" i="2"/>
  <c r="E166" i="2"/>
  <c r="H212" i="17" l="1"/>
  <c r="K211" i="17"/>
  <c r="G212" i="17"/>
  <c r="J211" i="17"/>
  <c r="I288" i="11"/>
  <c r="I96" i="11"/>
  <c r="K95" i="11"/>
  <c r="J95" i="11"/>
  <c r="H286" i="11"/>
  <c r="K285" i="11"/>
  <c r="G286" i="11"/>
  <c r="J285" i="11"/>
  <c r="I192" i="11"/>
  <c r="K191" i="11"/>
  <c r="J191" i="11"/>
  <c r="C95" i="2"/>
  <c r="F166" i="2"/>
  <c r="B168" i="2"/>
  <c r="E167" i="2"/>
  <c r="H213" i="17" l="1"/>
  <c r="K212" i="17"/>
  <c r="G213" i="17"/>
  <c r="J212" i="17"/>
  <c r="H287" i="11"/>
  <c r="K286" i="11"/>
  <c r="I97" i="11"/>
  <c r="K96" i="11"/>
  <c r="J96" i="11"/>
  <c r="I193" i="11"/>
  <c r="J192" i="11"/>
  <c r="K192" i="11"/>
  <c r="G287" i="11"/>
  <c r="J286" i="11"/>
  <c r="I289" i="11"/>
  <c r="C96" i="2"/>
  <c r="F167" i="2"/>
  <c r="B169" i="2"/>
  <c r="E168" i="2"/>
  <c r="H214" i="17" l="1"/>
  <c r="K213" i="17"/>
  <c r="G214" i="17"/>
  <c r="J213" i="17"/>
  <c r="K193" i="11"/>
  <c r="J193" i="11"/>
  <c r="K97" i="11"/>
  <c r="J97" i="11"/>
  <c r="G288" i="11"/>
  <c r="J287" i="11"/>
  <c r="H288" i="11"/>
  <c r="K287" i="11"/>
  <c r="C97" i="2"/>
  <c r="F168" i="2"/>
  <c r="B170" i="2"/>
  <c r="E169" i="2"/>
  <c r="G215" i="17" l="1"/>
  <c r="J214" i="17"/>
  <c r="H215" i="17"/>
  <c r="K214" i="17"/>
  <c r="G289" i="11"/>
  <c r="J289" i="11" s="1"/>
  <c r="J288" i="11"/>
  <c r="H289" i="11"/>
  <c r="K289" i="11" s="1"/>
  <c r="K288" i="11"/>
  <c r="C98" i="2"/>
  <c r="F169" i="2"/>
  <c r="B171" i="2"/>
  <c r="E170" i="2"/>
  <c r="H216" i="17" l="1"/>
  <c r="K215" i="17"/>
  <c r="G216" i="17"/>
  <c r="J215" i="17"/>
  <c r="C99" i="2"/>
  <c r="F170" i="2"/>
  <c r="B172" i="2"/>
  <c r="E171" i="2"/>
  <c r="G217" i="17" l="1"/>
  <c r="J216" i="17"/>
  <c r="H217" i="17"/>
  <c r="K216" i="17"/>
  <c r="C100" i="2"/>
  <c r="F171" i="2"/>
  <c r="B173" i="2"/>
  <c r="E172" i="2"/>
  <c r="H218" i="17" l="1"/>
  <c r="K217" i="17"/>
  <c r="G218" i="17"/>
  <c r="J217" i="17"/>
  <c r="C101" i="2"/>
  <c r="F172" i="2"/>
  <c r="B174" i="2"/>
  <c r="E173" i="2"/>
  <c r="G219" i="17" l="1"/>
  <c r="J218" i="17"/>
  <c r="H219" i="17"/>
  <c r="K218" i="17"/>
  <c r="C102" i="2"/>
  <c r="F173" i="2"/>
  <c r="B175" i="2"/>
  <c r="E174" i="2"/>
  <c r="H220" i="17" l="1"/>
  <c r="K219" i="17"/>
  <c r="G220" i="17"/>
  <c r="J219" i="17"/>
  <c r="C103" i="2"/>
  <c r="F174" i="2"/>
  <c r="B176" i="2"/>
  <c r="E175" i="2"/>
  <c r="G221" i="17" l="1"/>
  <c r="J220" i="17"/>
  <c r="H221" i="17"/>
  <c r="K220" i="17"/>
  <c r="C104" i="2"/>
  <c r="F175" i="2"/>
  <c r="B177" i="2"/>
  <c r="E176" i="2"/>
  <c r="H222" i="17" l="1"/>
  <c r="K221" i="17"/>
  <c r="G222" i="17"/>
  <c r="J221" i="17"/>
  <c r="C105" i="2"/>
  <c r="F176" i="2"/>
  <c r="B178" i="2"/>
  <c r="E177" i="2"/>
  <c r="G223" i="17" l="1"/>
  <c r="J222" i="17"/>
  <c r="H223" i="17"/>
  <c r="K222" i="17"/>
  <c r="C106" i="2"/>
  <c r="F177" i="2"/>
  <c r="B179" i="2"/>
  <c r="E178" i="2"/>
  <c r="H224" i="17" l="1"/>
  <c r="K223" i="17"/>
  <c r="G224" i="17"/>
  <c r="J223" i="17"/>
  <c r="C107" i="2"/>
  <c r="F178" i="2"/>
  <c r="B180" i="2"/>
  <c r="E179" i="2"/>
  <c r="G225" i="17" l="1"/>
  <c r="J224" i="17"/>
  <c r="H225" i="17"/>
  <c r="K224" i="17"/>
  <c r="C108" i="2"/>
  <c r="F179" i="2"/>
  <c r="B181" i="2"/>
  <c r="E180" i="2"/>
  <c r="H226" i="17" l="1"/>
  <c r="K225" i="17"/>
  <c r="G226" i="17"/>
  <c r="J225" i="17"/>
  <c r="C109" i="2"/>
  <c r="F180" i="2"/>
  <c r="B182" i="2"/>
  <c r="E181" i="2"/>
  <c r="G227" i="17" l="1"/>
  <c r="J226" i="17"/>
  <c r="H227" i="17"/>
  <c r="K226" i="17"/>
  <c r="C110" i="2"/>
  <c r="F181" i="2"/>
  <c r="B183" i="2"/>
  <c r="E182" i="2"/>
  <c r="H228" i="17" l="1"/>
  <c r="K227" i="17"/>
  <c r="G228" i="17"/>
  <c r="J227" i="17"/>
  <c r="F182" i="2"/>
  <c r="C111" i="2"/>
  <c r="B184" i="2"/>
  <c r="E183" i="2"/>
  <c r="G229" i="17" l="1"/>
  <c r="J228" i="17"/>
  <c r="H229" i="17"/>
  <c r="K228" i="17"/>
  <c r="C112" i="2"/>
  <c r="F183" i="2"/>
  <c r="B185" i="2"/>
  <c r="E184" i="2"/>
  <c r="H230" i="17" l="1"/>
  <c r="K229" i="17"/>
  <c r="G230" i="17"/>
  <c r="J229" i="17"/>
  <c r="C113" i="2"/>
  <c r="F184" i="2"/>
  <c r="B186" i="2"/>
  <c r="E185" i="2"/>
  <c r="G231" i="17" l="1"/>
  <c r="J230" i="17"/>
  <c r="H231" i="17"/>
  <c r="K230" i="17"/>
  <c r="C114" i="2"/>
  <c r="F185" i="2"/>
  <c r="B187" i="2"/>
  <c r="E186" i="2"/>
  <c r="H232" i="17" l="1"/>
  <c r="K231" i="17"/>
  <c r="G232" i="17"/>
  <c r="J231" i="17"/>
  <c r="C115" i="2"/>
  <c r="F186" i="2"/>
  <c r="B188" i="2"/>
  <c r="E187" i="2"/>
  <c r="G233" i="17" l="1"/>
  <c r="J232" i="17"/>
  <c r="H233" i="17"/>
  <c r="K232" i="17"/>
  <c r="C116" i="2"/>
  <c r="F187" i="2"/>
  <c r="B189" i="2"/>
  <c r="E188" i="2"/>
  <c r="H234" i="17" l="1"/>
  <c r="K233" i="17"/>
  <c r="G234" i="17"/>
  <c r="J233" i="17"/>
  <c r="C117" i="2"/>
  <c r="F188" i="2"/>
  <c r="B190" i="2"/>
  <c r="E189" i="2"/>
  <c r="G235" i="17" l="1"/>
  <c r="J234" i="17"/>
  <c r="H235" i="17"/>
  <c r="K234" i="17"/>
  <c r="C118" i="2"/>
  <c r="F189" i="2"/>
  <c r="B191" i="2"/>
  <c r="E190" i="2"/>
  <c r="H236" i="17" l="1"/>
  <c r="K235" i="17"/>
  <c r="G236" i="17"/>
  <c r="J235" i="17"/>
  <c r="C119" i="2"/>
  <c r="F190" i="2"/>
  <c r="B192" i="2"/>
  <c r="E191" i="2"/>
  <c r="G237" i="17" l="1"/>
  <c r="J236" i="17"/>
  <c r="H237" i="17"/>
  <c r="K236" i="17"/>
  <c r="C120" i="2"/>
  <c r="F191" i="2"/>
  <c r="B193" i="2"/>
  <c r="E192" i="2"/>
  <c r="H238" i="17" l="1"/>
  <c r="K237" i="17"/>
  <c r="G238" i="17"/>
  <c r="J237" i="17"/>
  <c r="C121" i="2"/>
  <c r="F192" i="2"/>
  <c r="B194" i="2"/>
  <c r="E193" i="2"/>
  <c r="G239" i="17" l="1"/>
  <c r="J238" i="17"/>
  <c r="H239" i="17"/>
  <c r="K238" i="17"/>
  <c r="F193" i="2"/>
  <c r="C122" i="2"/>
  <c r="B195" i="2"/>
  <c r="E194" i="2"/>
  <c r="H240" i="17" l="1"/>
  <c r="K239" i="17"/>
  <c r="G240" i="17"/>
  <c r="J239" i="17"/>
  <c r="F194" i="2"/>
  <c r="C123" i="2"/>
  <c r="B196" i="2"/>
  <c r="E195" i="2"/>
  <c r="G241" i="17" l="1"/>
  <c r="J240" i="17"/>
  <c r="H241" i="17"/>
  <c r="K240" i="17"/>
  <c r="C124" i="2"/>
  <c r="F195" i="2"/>
  <c r="B197" i="2"/>
  <c r="E196" i="2"/>
  <c r="H242" i="17" l="1"/>
  <c r="K241" i="17"/>
  <c r="G242" i="17"/>
  <c r="J241" i="17"/>
  <c r="C125" i="2"/>
  <c r="F196" i="2"/>
  <c r="B198" i="2"/>
  <c r="E197" i="2"/>
  <c r="G243" i="17" l="1"/>
  <c r="J242" i="17"/>
  <c r="H243" i="17"/>
  <c r="K242" i="17"/>
  <c r="F197" i="2"/>
  <c r="C126" i="2"/>
  <c r="B199" i="2"/>
  <c r="E198" i="2"/>
  <c r="H244" i="17" l="1"/>
  <c r="K243" i="17"/>
  <c r="G244" i="17"/>
  <c r="J243" i="17"/>
  <c r="C127" i="2"/>
  <c r="F198" i="2"/>
  <c r="B200" i="2"/>
  <c r="E199" i="2"/>
  <c r="G245" i="17" l="1"/>
  <c r="J244" i="17"/>
  <c r="H245" i="17"/>
  <c r="K244" i="17"/>
  <c r="F199" i="2"/>
  <c r="C128" i="2"/>
  <c r="B201" i="2"/>
  <c r="E200" i="2"/>
  <c r="H246" i="17" l="1"/>
  <c r="K245" i="17"/>
  <c r="G246" i="17"/>
  <c r="J245" i="17"/>
  <c r="C129" i="2"/>
  <c r="F200" i="2"/>
  <c r="B202" i="2"/>
  <c r="E201" i="2"/>
  <c r="G247" i="17" l="1"/>
  <c r="J246" i="17"/>
  <c r="H247" i="17"/>
  <c r="K246" i="17"/>
  <c r="C130" i="2"/>
  <c r="F201" i="2"/>
  <c r="B203" i="2"/>
  <c r="E202" i="2"/>
  <c r="H248" i="17" l="1"/>
  <c r="K247" i="17"/>
  <c r="G248" i="17"/>
  <c r="J247" i="17"/>
  <c r="F202" i="2"/>
  <c r="C131" i="2"/>
  <c r="B204" i="2"/>
  <c r="E203" i="2"/>
  <c r="G249" i="17" l="1"/>
  <c r="J248" i="17"/>
  <c r="H249" i="17"/>
  <c r="K248" i="17"/>
  <c r="C132" i="2"/>
  <c r="F203" i="2"/>
  <c r="B205" i="2"/>
  <c r="E204" i="2"/>
  <c r="G250" i="17" l="1"/>
  <c r="J249" i="17"/>
  <c r="H250" i="17"/>
  <c r="K249" i="17"/>
  <c r="C133" i="2"/>
  <c r="F204" i="2"/>
  <c r="B206" i="2"/>
  <c r="E205" i="2"/>
  <c r="H251" i="17" l="1"/>
  <c r="K250" i="17"/>
  <c r="G251" i="17"/>
  <c r="J250" i="17"/>
  <c r="C134" i="2"/>
  <c r="F205" i="2"/>
  <c r="B207" i="2"/>
  <c r="E206" i="2"/>
  <c r="G252" i="17" l="1"/>
  <c r="J251" i="17"/>
  <c r="H252" i="17"/>
  <c r="K251" i="17"/>
  <c r="F206" i="2"/>
  <c r="C135" i="2"/>
  <c r="B208" i="2"/>
  <c r="E207" i="2"/>
  <c r="H253" i="17" l="1"/>
  <c r="K252" i="17"/>
  <c r="G253" i="17"/>
  <c r="J252" i="17"/>
  <c r="C136" i="2"/>
  <c r="F207" i="2"/>
  <c r="B209" i="2"/>
  <c r="E208" i="2"/>
  <c r="G254" i="17" l="1"/>
  <c r="J253" i="17"/>
  <c r="H254" i="17"/>
  <c r="K253" i="17"/>
  <c r="C137" i="2"/>
  <c r="F208" i="2"/>
  <c r="B210" i="2"/>
  <c r="E209" i="2"/>
  <c r="H255" i="17" l="1"/>
  <c r="K254" i="17"/>
  <c r="G255" i="17"/>
  <c r="J254" i="17"/>
  <c r="C138" i="2"/>
  <c r="F209" i="2"/>
  <c r="B211" i="2"/>
  <c r="E210" i="2"/>
  <c r="G256" i="17" l="1"/>
  <c r="J255" i="17"/>
  <c r="H256" i="17"/>
  <c r="K255" i="17"/>
  <c r="C139" i="2"/>
  <c r="F210" i="2"/>
  <c r="B212" i="2"/>
  <c r="E211" i="2"/>
  <c r="H257" i="17" l="1"/>
  <c r="K256" i="17"/>
  <c r="G257" i="17"/>
  <c r="J256" i="17"/>
  <c r="C140" i="2"/>
  <c r="F211" i="2"/>
  <c r="B213" i="2"/>
  <c r="E212" i="2"/>
  <c r="G258" i="17" l="1"/>
  <c r="J257" i="17"/>
  <c r="H258" i="17"/>
  <c r="K257" i="17"/>
  <c r="F212" i="2"/>
  <c r="C141" i="2"/>
  <c r="B214" i="2"/>
  <c r="E213" i="2"/>
  <c r="G259" i="17" l="1"/>
  <c r="J258" i="17"/>
  <c r="H259" i="17"/>
  <c r="K258" i="17"/>
  <c r="C142" i="2"/>
  <c r="F213" i="2"/>
  <c r="B215" i="2"/>
  <c r="E214" i="2"/>
  <c r="G260" i="17" l="1"/>
  <c r="J259" i="17"/>
  <c r="H260" i="17"/>
  <c r="K259" i="17"/>
  <c r="C143" i="2"/>
  <c r="F214" i="2"/>
  <c r="B216" i="2"/>
  <c r="E215" i="2"/>
  <c r="H261" i="17" l="1"/>
  <c r="K260" i="17"/>
  <c r="G261" i="17"/>
  <c r="J260" i="17"/>
  <c r="C144" i="2"/>
  <c r="F215" i="2"/>
  <c r="B217" i="2"/>
  <c r="E216" i="2"/>
  <c r="H262" i="17" l="1"/>
  <c r="K261" i="17"/>
  <c r="G262" i="17"/>
  <c r="J261" i="17"/>
  <c r="C145" i="2"/>
  <c r="F216" i="2"/>
  <c r="B218" i="2"/>
  <c r="E217" i="2"/>
  <c r="H263" i="17" l="1"/>
  <c r="K262" i="17"/>
  <c r="G263" i="17"/>
  <c r="J262" i="17"/>
  <c r="C146" i="2"/>
  <c r="F217" i="2"/>
  <c r="B219" i="2"/>
  <c r="E218" i="2"/>
  <c r="G264" i="17" l="1"/>
  <c r="J263" i="17"/>
  <c r="H264" i="17"/>
  <c r="K263" i="17"/>
  <c r="C147" i="2"/>
  <c r="F218" i="2"/>
  <c r="E219" i="2"/>
  <c r="B220" i="2"/>
  <c r="G265" i="17" l="1"/>
  <c r="J264" i="17"/>
  <c r="H265" i="17"/>
  <c r="K264" i="17"/>
  <c r="C148" i="2"/>
  <c r="F219" i="2"/>
  <c r="B221" i="2"/>
  <c r="E220" i="2"/>
  <c r="H266" i="17" l="1"/>
  <c r="K265" i="17"/>
  <c r="G266" i="17"/>
  <c r="J265" i="17"/>
  <c r="C149" i="2"/>
  <c r="F220" i="2"/>
  <c r="B222" i="2"/>
  <c r="E221" i="2"/>
  <c r="G267" i="17" l="1"/>
  <c r="J266" i="17"/>
  <c r="H267" i="17"/>
  <c r="K266" i="17"/>
  <c r="C150" i="2"/>
  <c r="F221" i="2"/>
  <c r="B223" i="2"/>
  <c r="E222" i="2"/>
  <c r="H268" i="17" l="1"/>
  <c r="K267" i="17"/>
  <c r="G268" i="17"/>
  <c r="J267" i="17"/>
  <c r="C151" i="2"/>
  <c r="F222" i="2"/>
  <c r="B224" i="2"/>
  <c r="E223" i="2"/>
  <c r="H269" i="17" l="1"/>
  <c r="K268" i="17"/>
  <c r="G269" i="17"/>
  <c r="J268" i="17"/>
  <c r="C152" i="2"/>
  <c r="F223" i="2"/>
  <c r="B225" i="2"/>
  <c r="E224" i="2"/>
  <c r="H270" i="17" l="1"/>
  <c r="K269" i="17"/>
  <c r="G270" i="17"/>
  <c r="J269" i="17"/>
  <c r="C153" i="2"/>
  <c r="F224" i="2"/>
  <c r="B226" i="2"/>
  <c r="E225" i="2"/>
  <c r="H271" i="17" l="1"/>
  <c r="K270" i="17"/>
  <c r="G271" i="17"/>
  <c r="J270" i="17"/>
  <c r="C154" i="2"/>
  <c r="F225" i="2"/>
  <c r="B227" i="2"/>
  <c r="E226" i="2"/>
  <c r="G272" i="17" l="1"/>
  <c r="J271" i="17"/>
  <c r="H272" i="17"/>
  <c r="K271" i="17"/>
  <c r="C155" i="2"/>
  <c r="F226" i="2"/>
  <c r="B228" i="2"/>
  <c r="E227" i="2"/>
  <c r="H273" i="17" l="1"/>
  <c r="K272" i="17"/>
  <c r="G273" i="17"/>
  <c r="J272" i="17"/>
  <c r="F227" i="2"/>
  <c r="C156" i="2"/>
  <c r="B229" i="2"/>
  <c r="E228" i="2"/>
  <c r="G274" i="17" l="1"/>
  <c r="J273" i="17"/>
  <c r="H274" i="17"/>
  <c r="K273" i="17"/>
  <c r="C157" i="2"/>
  <c r="F228" i="2"/>
  <c r="B230" i="2"/>
  <c r="E229" i="2"/>
  <c r="H275" i="17" l="1"/>
  <c r="K274" i="17"/>
  <c r="G275" i="17"/>
  <c r="J274" i="17"/>
  <c r="C158" i="2"/>
  <c r="F229" i="2"/>
  <c r="B231" i="2"/>
  <c r="E230" i="2"/>
  <c r="H276" i="17" l="1"/>
  <c r="K275" i="17"/>
  <c r="G276" i="17"/>
  <c r="J275" i="17"/>
  <c r="F230" i="2"/>
  <c r="C159" i="2"/>
  <c r="B232" i="2"/>
  <c r="E231" i="2"/>
  <c r="H277" i="17" l="1"/>
  <c r="K276" i="17"/>
  <c r="G277" i="17"/>
  <c r="J276" i="17"/>
  <c r="C160" i="2"/>
  <c r="F231" i="2"/>
  <c r="B233" i="2"/>
  <c r="E232" i="2"/>
  <c r="H278" i="17" l="1"/>
  <c r="K277" i="17"/>
  <c r="G278" i="17"/>
  <c r="J277" i="17"/>
  <c r="C161" i="2"/>
  <c r="F232" i="2"/>
  <c r="B234" i="2"/>
  <c r="E233" i="2"/>
  <c r="H279" i="17" l="1"/>
  <c r="K278" i="17"/>
  <c r="G279" i="17"/>
  <c r="J278" i="17"/>
  <c r="F233" i="2"/>
  <c r="C162" i="2"/>
  <c r="B235" i="2"/>
  <c r="E234" i="2"/>
  <c r="H280" i="17" l="1"/>
  <c r="K279" i="17"/>
  <c r="G280" i="17"/>
  <c r="J279" i="17"/>
  <c r="C163" i="2"/>
  <c r="F234" i="2"/>
  <c r="B236" i="2"/>
  <c r="E235" i="2"/>
  <c r="H281" i="17" l="1"/>
  <c r="K280" i="17"/>
  <c r="G281" i="17"/>
  <c r="J280" i="17"/>
  <c r="C164" i="2"/>
  <c r="F235" i="2"/>
  <c r="B237" i="2"/>
  <c r="E236" i="2"/>
  <c r="H282" i="17" l="1"/>
  <c r="K281" i="17"/>
  <c r="G282" i="17"/>
  <c r="J281" i="17"/>
  <c r="C165" i="2"/>
  <c r="F236" i="2"/>
  <c r="B238" i="2"/>
  <c r="E237" i="2"/>
  <c r="H283" i="17" l="1"/>
  <c r="K282" i="17"/>
  <c r="G283" i="17"/>
  <c r="J282" i="17"/>
  <c r="F237" i="2"/>
  <c r="C166" i="2"/>
  <c r="B239" i="2"/>
  <c r="E238" i="2"/>
  <c r="H284" i="17" l="1"/>
  <c r="K283" i="17"/>
  <c r="G284" i="17"/>
  <c r="J283" i="17"/>
  <c r="C167" i="2"/>
  <c r="F238" i="2"/>
  <c r="B240" i="2"/>
  <c r="E239" i="2"/>
  <c r="H285" i="17" l="1"/>
  <c r="K284" i="17"/>
  <c r="G285" i="17"/>
  <c r="J284" i="17"/>
  <c r="C168" i="2"/>
  <c r="F239" i="2"/>
  <c r="B241" i="2"/>
  <c r="E240" i="2"/>
  <c r="H286" i="17" l="1"/>
  <c r="K285" i="17"/>
  <c r="G286" i="17"/>
  <c r="J285" i="17"/>
  <c r="C169" i="2"/>
  <c r="F240" i="2"/>
  <c r="B242" i="2"/>
  <c r="E241" i="2"/>
  <c r="H287" i="17" l="1"/>
  <c r="K286" i="17"/>
  <c r="G287" i="17"/>
  <c r="J286" i="17"/>
  <c r="F241" i="2"/>
  <c r="C170" i="2"/>
  <c r="B243" i="2"/>
  <c r="E242" i="2"/>
  <c r="G288" i="17" l="1"/>
  <c r="J287" i="17"/>
  <c r="H288" i="17"/>
  <c r="K287" i="17"/>
  <c r="C171" i="2"/>
  <c r="F242" i="2"/>
  <c r="B244" i="2"/>
  <c r="E243" i="2"/>
  <c r="G289" i="17" l="1"/>
  <c r="J289" i="17" s="1"/>
  <c r="J288" i="17"/>
  <c r="H289" i="17"/>
  <c r="K289" i="17" s="1"/>
  <c r="K288" i="17"/>
  <c r="C172" i="2"/>
  <c r="F243" i="2"/>
  <c r="B245" i="2"/>
  <c r="E244" i="2"/>
  <c r="C173" i="2" l="1"/>
  <c r="F244" i="2"/>
  <c r="B246" i="2"/>
  <c r="E245" i="2"/>
  <c r="F245" i="2" l="1"/>
  <c r="C174" i="2"/>
  <c r="B247" i="2"/>
  <c r="E246" i="2"/>
  <c r="C175" i="2" l="1"/>
  <c r="F246" i="2"/>
  <c r="B248" i="2"/>
  <c r="E247" i="2"/>
  <c r="F247" i="2" l="1"/>
  <c r="C176" i="2"/>
  <c r="B249" i="2"/>
  <c r="E248" i="2"/>
  <c r="C177" i="2" l="1"/>
  <c r="F248" i="2"/>
  <c r="B250" i="2"/>
  <c r="E249" i="2"/>
  <c r="C178" i="2" l="1"/>
  <c r="F249" i="2"/>
  <c r="B251" i="2"/>
  <c r="E250" i="2"/>
  <c r="C179" i="2" l="1"/>
  <c r="F250" i="2"/>
  <c r="B252" i="2"/>
  <c r="E251" i="2"/>
  <c r="C180" i="2" l="1"/>
  <c r="F251" i="2"/>
  <c r="B253" i="2"/>
  <c r="E252" i="2"/>
  <c r="C181" i="2" l="1"/>
  <c r="F252" i="2"/>
  <c r="B254" i="2"/>
  <c r="E253" i="2"/>
  <c r="C182" i="2" l="1"/>
  <c r="F253" i="2"/>
  <c r="B255" i="2"/>
  <c r="E254" i="2"/>
  <c r="C183" i="2" l="1"/>
  <c r="F254" i="2"/>
  <c r="B256" i="2"/>
  <c r="E255" i="2"/>
  <c r="C184" i="2" l="1"/>
  <c r="F255" i="2"/>
  <c r="B257" i="2"/>
  <c r="E256" i="2"/>
  <c r="C185" i="2" l="1"/>
  <c r="F256" i="2"/>
  <c r="B258" i="2"/>
  <c r="E257" i="2"/>
  <c r="F257" i="2" l="1"/>
  <c r="C186" i="2"/>
  <c r="B259" i="2"/>
  <c r="E258" i="2"/>
  <c r="F258" i="2" l="1"/>
  <c r="C187" i="2"/>
  <c r="B260" i="2"/>
  <c r="E259" i="2"/>
  <c r="F259" i="2" l="1"/>
  <c r="C188" i="2"/>
  <c r="B261" i="2"/>
  <c r="E260" i="2"/>
  <c r="F260" i="2" l="1"/>
  <c r="C189" i="2"/>
  <c r="B262" i="2"/>
  <c r="E261" i="2"/>
  <c r="C190" i="2" l="1"/>
  <c r="F261" i="2"/>
  <c r="B263" i="2"/>
  <c r="E262" i="2"/>
  <c r="C191" i="2" l="1"/>
  <c r="F262" i="2"/>
  <c r="B264" i="2"/>
  <c r="E263" i="2"/>
  <c r="F263" i="2" l="1"/>
  <c r="C192" i="2"/>
  <c r="B265" i="2"/>
  <c r="E264" i="2"/>
  <c r="C193" i="2" l="1"/>
  <c r="F264" i="2"/>
  <c r="B266" i="2"/>
  <c r="E265" i="2"/>
  <c r="C194" i="2" l="1"/>
  <c r="F265" i="2"/>
  <c r="B267" i="2"/>
  <c r="E266" i="2"/>
  <c r="F266" i="2" l="1"/>
  <c r="C195" i="2"/>
  <c r="B268" i="2"/>
  <c r="E267" i="2"/>
  <c r="C196" i="2" l="1"/>
  <c r="F267" i="2"/>
  <c r="B269" i="2"/>
  <c r="E268" i="2"/>
  <c r="C197" i="2" l="1"/>
  <c r="F268" i="2"/>
  <c r="B270" i="2"/>
  <c r="E269" i="2"/>
  <c r="F269" i="2" l="1"/>
  <c r="C198" i="2"/>
  <c r="B271" i="2"/>
  <c r="E270" i="2"/>
  <c r="C199" i="2" l="1"/>
  <c r="F270" i="2"/>
  <c r="B272" i="2"/>
  <c r="E271" i="2"/>
  <c r="F271" i="2" l="1"/>
  <c r="C200" i="2"/>
  <c r="B273" i="2"/>
  <c r="E272" i="2"/>
  <c r="C201" i="2" l="1"/>
  <c r="F272" i="2"/>
  <c r="B274" i="2"/>
  <c r="E273" i="2"/>
  <c r="C202" i="2" l="1"/>
  <c r="F273" i="2"/>
  <c r="B275" i="2"/>
  <c r="E274" i="2"/>
  <c r="F274" i="2" l="1"/>
  <c r="C203" i="2"/>
  <c r="B276" i="2"/>
  <c r="E275" i="2"/>
  <c r="C204" i="2" l="1"/>
  <c r="F275" i="2"/>
  <c r="B277" i="2"/>
  <c r="E276" i="2"/>
  <c r="C205" i="2" l="1"/>
  <c r="F276" i="2"/>
  <c r="B278" i="2"/>
  <c r="E277" i="2"/>
  <c r="C206" i="2" l="1"/>
  <c r="F277" i="2"/>
  <c r="B279" i="2"/>
  <c r="E278" i="2"/>
  <c r="F278" i="2" l="1"/>
  <c r="C207" i="2"/>
  <c r="B280" i="2"/>
  <c r="E279" i="2"/>
  <c r="F279" i="2" l="1"/>
  <c r="C208" i="2"/>
  <c r="B281" i="2"/>
  <c r="E280" i="2"/>
  <c r="C209" i="2" l="1"/>
  <c r="F280" i="2"/>
  <c r="B282" i="2"/>
  <c r="E281" i="2"/>
  <c r="F281" i="2" l="1"/>
  <c r="C210" i="2"/>
  <c r="B283" i="2"/>
  <c r="E282" i="2"/>
  <c r="F282" i="2" l="1"/>
  <c r="C211" i="2"/>
  <c r="B284" i="2"/>
  <c r="E283" i="2"/>
  <c r="F283" i="2" l="1"/>
  <c r="C212" i="2"/>
  <c r="B285" i="2"/>
  <c r="E284" i="2"/>
  <c r="C213" i="2" l="1"/>
  <c r="F284" i="2"/>
  <c r="B286" i="2"/>
  <c r="E285" i="2"/>
  <c r="C214" i="2" l="1"/>
  <c r="F285" i="2"/>
  <c r="B287" i="2"/>
  <c r="E286" i="2"/>
  <c r="C215" i="2" l="1"/>
  <c r="F286" i="2"/>
  <c r="B288" i="2"/>
  <c r="E287" i="2"/>
  <c r="C216" i="2" l="1"/>
  <c r="F287" i="2"/>
  <c r="B289" i="2"/>
  <c r="E288" i="2"/>
  <c r="C217" i="2" l="1"/>
  <c r="F288" i="2"/>
  <c r="B290" i="2"/>
  <c r="E289" i="2"/>
  <c r="C218" i="2" l="1"/>
  <c r="F289" i="2"/>
  <c r="E290" i="2"/>
  <c r="B291" i="2"/>
  <c r="F290" i="2" l="1"/>
  <c r="C219" i="2"/>
  <c r="B292" i="2"/>
  <c r="E291" i="2"/>
  <c r="F291" i="2" l="1"/>
  <c r="C220" i="2"/>
  <c r="B293" i="2"/>
  <c r="E292" i="2"/>
  <c r="C221" i="2" l="1"/>
  <c r="F292" i="2"/>
  <c r="B294" i="2"/>
  <c r="E293" i="2"/>
  <c r="C222" i="2" l="1"/>
  <c r="F293" i="2"/>
  <c r="B295" i="2"/>
  <c r="E294" i="2"/>
  <c r="C223" i="2" l="1"/>
  <c r="F294" i="2"/>
  <c r="B296" i="2"/>
  <c r="E295" i="2"/>
  <c r="C224" i="2" l="1"/>
  <c r="F295" i="2"/>
  <c r="B297" i="2"/>
  <c r="E296" i="2"/>
  <c r="F296" i="2" l="1"/>
  <c r="C225" i="2"/>
  <c r="B298" i="2"/>
  <c r="E297" i="2"/>
  <c r="C226" i="2" l="1"/>
  <c r="F297" i="2"/>
  <c r="B299" i="2"/>
  <c r="E298" i="2"/>
  <c r="F298" i="2" l="1"/>
  <c r="C227" i="2"/>
  <c r="B300" i="2"/>
  <c r="E299" i="2"/>
  <c r="C228" i="2" l="1"/>
  <c r="F299" i="2"/>
  <c r="B301" i="2"/>
  <c r="E300" i="2"/>
  <c r="C229" i="2" l="1"/>
  <c r="F300" i="2"/>
  <c r="B302" i="2"/>
  <c r="E301" i="2"/>
  <c r="C230" i="2" l="1"/>
  <c r="F301" i="2"/>
  <c r="B303" i="2"/>
  <c r="E302" i="2"/>
  <c r="F302" i="2" l="1"/>
  <c r="C231" i="2"/>
  <c r="B304" i="2"/>
  <c r="E303" i="2"/>
  <c r="C232" i="2" l="1"/>
  <c r="F303" i="2"/>
  <c r="B305" i="2"/>
  <c r="E304" i="2"/>
  <c r="C233" i="2" l="1"/>
  <c r="F304" i="2"/>
  <c r="B306" i="2"/>
  <c r="E305" i="2"/>
  <c r="C234" i="2" l="1"/>
  <c r="F305" i="2"/>
  <c r="B307" i="2"/>
  <c r="E306" i="2"/>
  <c r="C235" i="2" l="1"/>
  <c r="F306" i="2"/>
  <c r="B308" i="2"/>
  <c r="E307" i="2"/>
  <c r="C236" i="2" l="1"/>
  <c r="F307" i="2"/>
  <c r="B309" i="2"/>
  <c r="E308" i="2"/>
  <c r="C237" i="2" l="1"/>
  <c r="F308" i="2"/>
  <c r="B310" i="2"/>
  <c r="E309" i="2"/>
  <c r="C238" i="2" l="1"/>
  <c r="F309" i="2"/>
  <c r="B311" i="2"/>
  <c r="E310" i="2"/>
  <c r="C239" i="2" l="1"/>
  <c r="F310" i="2"/>
  <c r="B312" i="2"/>
  <c r="E311" i="2"/>
  <c r="C240" i="2" l="1"/>
  <c r="F311" i="2"/>
  <c r="B313" i="2"/>
  <c r="E312" i="2"/>
  <c r="F312" i="2" l="1"/>
  <c r="C241" i="2"/>
  <c r="B314" i="2"/>
  <c r="E313" i="2"/>
  <c r="C242" i="2" l="1"/>
  <c r="F313" i="2"/>
  <c r="B315" i="2"/>
  <c r="E314" i="2"/>
  <c r="C243" i="2" l="1"/>
  <c r="F314" i="2"/>
  <c r="B316" i="2"/>
  <c r="E315" i="2"/>
  <c r="F315" i="2" l="1"/>
  <c r="C244" i="2"/>
  <c r="B317" i="2"/>
  <c r="E316" i="2"/>
  <c r="C245" i="2" l="1"/>
  <c r="F316" i="2"/>
  <c r="B318" i="2"/>
  <c r="E317" i="2"/>
  <c r="C246" i="2" l="1"/>
  <c r="F317" i="2"/>
  <c r="B319" i="2"/>
  <c r="E318" i="2"/>
  <c r="C247" i="2" l="1"/>
  <c r="F318" i="2"/>
  <c r="B320" i="2"/>
  <c r="E319" i="2"/>
  <c r="C248" i="2" l="1"/>
  <c r="F319" i="2"/>
  <c r="B321" i="2"/>
  <c r="E320" i="2"/>
  <c r="C249" i="2" l="1"/>
  <c r="F320" i="2"/>
  <c r="B322" i="2"/>
  <c r="E321" i="2"/>
  <c r="C250" i="2" l="1"/>
  <c r="F321" i="2"/>
  <c r="B323" i="2"/>
  <c r="E322" i="2"/>
  <c r="C251" i="2" l="1"/>
  <c r="F322" i="2"/>
  <c r="B324" i="2"/>
  <c r="E323" i="2"/>
  <c r="C252" i="2" l="1"/>
  <c r="F323" i="2"/>
  <c r="B325" i="2"/>
  <c r="E324" i="2"/>
  <c r="C253" i="2" l="1"/>
  <c r="F324" i="2"/>
  <c r="B326" i="2"/>
  <c r="E325" i="2"/>
  <c r="C254" i="2" l="1"/>
  <c r="F325" i="2"/>
  <c r="B327" i="2"/>
  <c r="E326" i="2"/>
  <c r="C255" i="2" l="1"/>
  <c r="F326" i="2"/>
  <c r="B328" i="2"/>
  <c r="E327" i="2"/>
  <c r="C256" i="2" l="1"/>
  <c r="F327" i="2"/>
  <c r="B329" i="2"/>
  <c r="E328" i="2"/>
  <c r="C257" i="2" l="1"/>
  <c r="F328" i="2"/>
  <c r="B330" i="2"/>
  <c r="E329" i="2"/>
  <c r="F329" i="2" l="1"/>
  <c r="C258" i="2"/>
  <c r="B331" i="2"/>
  <c r="E330" i="2"/>
  <c r="C259" i="2" l="1"/>
  <c r="F330" i="2"/>
  <c r="B332" i="2"/>
  <c r="E331" i="2"/>
  <c r="C260" i="2" l="1"/>
  <c r="F331" i="2"/>
  <c r="B333" i="2"/>
  <c r="E332" i="2"/>
  <c r="C261" i="2" l="1"/>
  <c r="F332" i="2"/>
  <c r="B334" i="2"/>
  <c r="E333" i="2"/>
  <c r="C262" i="2" l="1"/>
  <c r="F333" i="2"/>
  <c r="B335" i="2"/>
  <c r="E334" i="2"/>
  <c r="C263" i="2" l="1"/>
  <c r="F334" i="2"/>
  <c r="B336" i="2"/>
  <c r="E335" i="2"/>
  <c r="C264" i="2" l="1"/>
  <c r="F335" i="2"/>
  <c r="B337" i="2"/>
  <c r="E336" i="2"/>
  <c r="C265" i="2" l="1"/>
  <c r="F336" i="2"/>
  <c r="B338" i="2"/>
  <c r="E337" i="2"/>
  <c r="C266" i="2" l="1"/>
  <c r="F337" i="2"/>
  <c r="B339" i="2"/>
  <c r="E338" i="2"/>
  <c r="F338" i="2" l="1"/>
  <c r="C267" i="2"/>
  <c r="B340" i="2"/>
  <c r="E339" i="2"/>
  <c r="C268" i="2" l="1"/>
  <c r="F339" i="2"/>
  <c r="B341" i="2"/>
  <c r="E340" i="2"/>
  <c r="F340" i="2" l="1"/>
  <c r="C269" i="2"/>
  <c r="B342" i="2"/>
  <c r="E341" i="2"/>
  <c r="C270" i="2" l="1"/>
  <c r="F341" i="2"/>
  <c r="B343" i="2"/>
  <c r="E342" i="2"/>
  <c r="F342" i="2" l="1"/>
  <c r="C271" i="2"/>
  <c r="B344" i="2"/>
  <c r="E343" i="2"/>
  <c r="F343" i="2" l="1"/>
  <c r="C272" i="2"/>
  <c r="B345" i="2"/>
  <c r="E344" i="2"/>
  <c r="C273" i="2" l="1"/>
  <c r="F344" i="2"/>
  <c r="B346" i="2"/>
  <c r="E345" i="2"/>
  <c r="C274" i="2" l="1"/>
  <c r="F345" i="2"/>
  <c r="B347" i="2"/>
  <c r="E346" i="2"/>
  <c r="C275" i="2" l="1"/>
  <c r="F346" i="2"/>
  <c r="B348" i="2"/>
  <c r="E347" i="2"/>
  <c r="C276" i="2" l="1"/>
  <c r="F347" i="2"/>
  <c r="B349" i="2"/>
  <c r="E348" i="2"/>
  <c r="C277" i="2" l="1"/>
  <c r="F348" i="2"/>
  <c r="B350" i="2"/>
  <c r="E349" i="2"/>
  <c r="C278" i="2" l="1"/>
  <c r="F349" i="2"/>
  <c r="B351" i="2"/>
  <c r="E350" i="2"/>
  <c r="C279" i="2" l="1"/>
  <c r="F350" i="2"/>
  <c r="B352" i="2"/>
  <c r="E351" i="2"/>
  <c r="C280" i="2" l="1"/>
  <c r="F351" i="2"/>
  <c r="B353" i="2"/>
  <c r="E352" i="2"/>
  <c r="C281" i="2" l="1"/>
  <c r="F352" i="2"/>
  <c r="B354" i="2"/>
  <c r="E353" i="2"/>
  <c r="C282" i="2" l="1"/>
  <c r="F353" i="2"/>
  <c r="B355" i="2"/>
  <c r="E354" i="2"/>
  <c r="F354" i="2" l="1"/>
  <c r="C283" i="2"/>
  <c r="B356" i="2"/>
  <c r="E355" i="2"/>
  <c r="C284" i="2" l="1"/>
  <c r="F355" i="2"/>
  <c r="B357" i="2"/>
  <c r="E356" i="2"/>
  <c r="C285" i="2" l="1"/>
  <c r="F356" i="2"/>
  <c r="B358" i="2"/>
  <c r="E357" i="2"/>
  <c r="C286" i="2" l="1"/>
  <c r="F357" i="2"/>
  <c r="B359" i="2"/>
  <c r="E358" i="2"/>
  <c r="F358" i="2" l="1"/>
  <c r="C287" i="2"/>
  <c r="B360" i="2"/>
  <c r="E359" i="2"/>
  <c r="C288" i="2" l="1"/>
  <c r="F359" i="2"/>
  <c r="B361" i="2"/>
  <c r="E360" i="2"/>
  <c r="F360" i="2" l="1"/>
  <c r="C289" i="2"/>
  <c r="B362" i="2"/>
  <c r="E361" i="2"/>
  <c r="F361" i="2" l="1"/>
  <c r="C290" i="2"/>
  <c r="B363" i="2"/>
  <c r="E362" i="2"/>
  <c r="C291" i="2" l="1"/>
  <c r="F362" i="2"/>
  <c r="B364" i="2"/>
  <c r="E363" i="2"/>
  <c r="C292" i="2" l="1"/>
  <c r="F363" i="2"/>
  <c r="B365" i="2"/>
  <c r="E364" i="2"/>
  <c r="C293" i="2" l="1"/>
  <c r="F364" i="2"/>
  <c r="B366" i="2"/>
  <c r="E365" i="2"/>
  <c r="C294" i="2" l="1"/>
  <c r="F365" i="2"/>
  <c r="B367" i="2"/>
  <c r="E366" i="2"/>
  <c r="F366" i="2" l="1"/>
  <c r="C295" i="2"/>
  <c r="B368" i="2"/>
  <c r="E367" i="2"/>
  <c r="F367" i="2" l="1"/>
  <c r="C296" i="2"/>
  <c r="B369" i="2"/>
  <c r="E368" i="2"/>
  <c r="F368" i="2" l="1"/>
  <c r="C297" i="2"/>
  <c r="B370" i="2"/>
  <c r="E369" i="2"/>
  <c r="F369" i="2" l="1"/>
  <c r="C298" i="2"/>
  <c r="B371" i="2"/>
  <c r="E370" i="2"/>
  <c r="C299" i="2" l="1"/>
  <c r="F370" i="2"/>
  <c r="B372" i="2"/>
  <c r="E371" i="2"/>
  <c r="F371" i="2" l="1"/>
  <c r="C300" i="2"/>
  <c r="B373" i="2"/>
  <c r="E372" i="2"/>
  <c r="F372" i="2" l="1"/>
  <c r="C301" i="2"/>
  <c r="B374" i="2"/>
  <c r="E373" i="2"/>
  <c r="C302" i="2" l="1"/>
  <c r="F373" i="2"/>
  <c r="B375" i="2"/>
  <c r="E374" i="2"/>
  <c r="C303" i="2" l="1"/>
  <c r="F374" i="2"/>
  <c r="B376" i="2"/>
  <c r="E375" i="2"/>
  <c r="C304" i="2" l="1"/>
  <c r="F375" i="2"/>
  <c r="B377" i="2"/>
  <c r="E376" i="2"/>
  <c r="C305" i="2" l="1"/>
  <c r="F376" i="2"/>
  <c r="B378" i="2"/>
  <c r="E377" i="2"/>
  <c r="C306" i="2" l="1"/>
  <c r="F377" i="2"/>
  <c r="B379" i="2"/>
  <c r="E378" i="2"/>
  <c r="C307" i="2" l="1"/>
  <c r="F378" i="2"/>
  <c r="B380" i="2"/>
  <c r="E379" i="2"/>
  <c r="C308" i="2" l="1"/>
  <c r="F379" i="2"/>
  <c r="B381" i="2"/>
  <c r="E380" i="2"/>
  <c r="C309" i="2" l="1"/>
  <c r="F380" i="2"/>
  <c r="B382" i="2"/>
  <c r="E381" i="2"/>
  <c r="F381" i="2" l="1"/>
  <c r="C310" i="2"/>
  <c r="B383" i="2"/>
  <c r="E382" i="2"/>
  <c r="C311" i="2" l="1"/>
  <c r="F382" i="2"/>
  <c r="B384" i="2"/>
  <c r="E383" i="2"/>
  <c r="C312" i="2" l="1"/>
  <c r="F383" i="2"/>
  <c r="B385" i="2"/>
  <c r="E384" i="2"/>
  <c r="C313" i="2" l="1"/>
  <c r="F384" i="2"/>
  <c r="B386" i="2"/>
  <c r="E385" i="2"/>
  <c r="F385" i="2" l="1"/>
  <c r="C314" i="2"/>
  <c r="B387" i="2"/>
  <c r="E386" i="2"/>
  <c r="C315" i="2" l="1"/>
  <c r="F386" i="2"/>
  <c r="B388" i="2"/>
  <c r="E387" i="2"/>
  <c r="C316" i="2" l="1"/>
  <c r="F387" i="2"/>
  <c r="B389" i="2"/>
  <c r="E388" i="2"/>
  <c r="F388" i="2" l="1"/>
  <c r="C317" i="2"/>
  <c r="B390" i="2"/>
  <c r="E389" i="2"/>
  <c r="F389" i="2" l="1"/>
  <c r="C318" i="2"/>
  <c r="B391" i="2"/>
  <c r="E390" i="2"/>
  <c r="C319" i="2" l="1"/>
  <c r="F390" i="2"/>
  <c r="B392" i="2"/>
  <c r="E391" i="2"/>
  <c r="C320" i="2" l="1"/>
  <c r="F391" i="2"/>
  <c r="B393" i="2"/>
  <c r="E392" i="2"/>
  <c r="C321" i="2" l="1"/>
  <c r="F392" i="2"/>
  <c r="B394" i="2"/>
  <c r="E393" i="2"/>
  <c r="F393" i="2" l="1"/>
  <c r="C322" i="2"/>
  <c r="B395" i="2"/>
  <c r="E394" i="2"/>
  <c r="F394" i="2" l="1"/>
  <c r="C323" i="2"/>
  <c r="B396" i="2"/>
  <c r="E395" i="2"/>
  <c r="C324" i="2" l="1"/>
  <c r="F395" i="2"/>
  <c r="B397" i="2"/>
  <c r="E396" i="2"/>
  <c r="F396" i="2" l="1"/>
  <c r="C325" i="2"/>
  <c r="B398" i="2"/>
  <c r="E397" i="2"/>
  <c r="C326" i="2" l="1"/>
  <c r="F397" i="2"/>
  <c r="B399" i="2"/>
  <c r="E398" i="2"/>
  <c r="F398" i="2" l="1"/>
  <c r="C327" i="2"/>
  <c r="B400" i="2"/>
  <c r="E399" i="2"/>
  <c r="F399" i="2" l="1"/>
  <c r="C328" i="2"/>
  <c r="B401" i="2"/>
  <c r="E400" i="2"/>
  <c r="F400" i="2" l="1"/>
  <c r="C329" i="2"/>
  <c r="B402" i="2"/>
  <c r="E401" i="2"/>
  <c r="C330" i="2" l="1"/>
  <c r="F401" i="2"/>
  <c r="B403" i="2"/>
  <c r="E402" i="2"/>
  <c r="C331" i="2" l="1"/>
  <c r="F402" i="2"/>
  <c r="B404" i="2"/>
  <c r="E403" i="2"/>
  <c r="C332" i="2" l="1"/>
  <c r="F403" i="2"/>
  <c r="B405" i="2"/>
  <c r="E404" i="2"/>
  <c r="F404" i="2" l="1"/>
  <c r="C333" i="2"/>
  <c r="B406" i="2"/>
  <c r="E405" i="2"/>
  <c r="F405" i="2" l="1"/>
  <c r="C334" i="2"/>
  <c r="B407" i="2"/>
  <c r="E406" i="2"/>
  <c r="C335" i="2" l="1"/>
  <c r="F406" i="2"/>
  <c r="B408" i="2"/>
  <c r="E407" i="2"/>
  <c r="F407" i="2" l="1"/>
  <c r="C336" i="2"/>
  <c r="B409" i="2"/>
  <c r="E408" i="2"/>
  <c r="C337" i="2" l="1"/>
  <c r="F408" i="2"/>
  <c r="B410" i="2"/>
  <c r="E409" i="2"/>
  <c r="C338" i="2" l="1"/>
  <c r="F409" i="2"/>
  <c r="B411" i="2"/>
  <c r="E410" i="2"/>
  <c r="C339" i="2" l="1"/>
  <c r="F410" i="2"/>
  <c r="B412" i="2"/>
  <c r="E411" i="2"/>
  <c r="F411" i="2" l="1"/>
  <c r="C340" i="2"/>
  <c r="B413" i="2"/>
  <c r="E412" i="2"/>
  <c r="C341" i="2" l="1"/>
  <c r="F412" i="2"/>
  <c r="B414" i="2"/>
  <c r="E413" i="2"/>
  <c r="F413" i="2" l="1"/>
  <c r="C342" i="2"/>
  <c r="B415" i="2"/>
  <c r="E414" i="2"/>
  <c r="C343" i="2" l="1"/>
  <c r="F414" i="2"/>
  <c r="B416" i="2"/>
  <c r="E415" i="2"/>
  <c r="F415" i="2" l="1"/>
  <c r="C344" i="2"/>
  <c r="B417" i="2"/>
  <c r="E416" i="2"/>
  <c r="C345" i="2" l="1"/>
  <c r="F416" i="2"/>
  <c r="B418" i="2"/>
  <c r="E417" i="2"/>
  <c r="C346" i="2" l="1"/>
  <c r="F417" i="2"/>
  <c r="B419" i="2"/>
  <c r="E418" i="2"/>
  <c r="C347" i="2" l="1"/>
  <c r="F418" i="2"/>
  <c r="B420" i="2"/>
  <c r="E419" i="2"/>
  <c r="C348" i="2" l="1"/>
  <c r="F419" i="2"/>
  <c r="B421" i="2"/>
  <c r="E420" i="2"/>
  <c r="C349" i="2" l="1"/>
  <c r="F420" i="2"/>
  <c r="B422" i="2"/>
  <c r="E421" i="2"/>
  <c r="C350" i="2" l="1"/>
  <c r="F421" i="2"/>
  <c r="B423" i="2"/>
  <c r="E422" i="2"/>
  <c r="C351" i="2" l="1"/>
  <c r="F422" i="2"/>
  <c r="B424" i="2"/>
  <c r="E423" i="2"/>
  <c r="C352" i="2" l="1"/>
  <c r="F423" i="2"/>
  <c r="B425" i="2"/>
  <c r="E424" i="2"/>
  <c r="C353" i="2" l="1"/>
  <c r="F424" i="2"/>
  <c r="B426" i="2"/>
  <c r="E425" i="2"/>
  <c r="F425" i="2" l="1"/>
  <c r="C354" i="2"/>
  <c r="B427" i="2"/>
  <c r="E426" i="2"/>
  <c r="F426" i="2" l="1"/>
  <c r="C355" i="2"/>
  <c r="B428" i="2"/>
  <c r="E427" i="2"/>
  <c r="C356" i="2" l="1"/>
  <c r="F427" i="2"/>
  <c r="B429" i="2"/>
  <c r="E428" i="2"/>
  <c r="F428" i="2" l="1"/>
  <c r="C357" i="2"/>
  <c r="B430" i="2"/>
  <c r="E429" i="2"/>
  <c r="C358" i="2" l="1"/>
  <c r="F429" i="2"/>
  <c r="B431" i="2"/>
  <c r="E430" i="2"/>
  <c r="F430" i="2" l="1"/>
  <c r="C359" i="2"/>
  <c r="B432" i="2"/>
  <c r="E431" i="2"/>
  <c r="C360" i="2" l="1"/>
  <c r="F431" i="2"/>
  <c r="B433" i="2"/>
  <c r="E433" i="2" s="1"/>
  <c r="E432" i="2"/>
  <c r="F432" i="2" l="1"/>
  <c r="C361" i="2"/>
  <c r="C362" i="2" l="1"/>
  <c r="C363" i="2" s="1"/>
  <c r="C364" i="2" s="1"/>
  <c r="C365" i="2" s="1"/>
  <c r="C366" i="2" s="1"/>
  <c r="C367" i="2" s="1"/>
  <c r="C368" i="2" s="1"/>
  <c r="C369" i="2" s="1"/>
  <c r="C370" i="2" s="1"/>
  <c r="C371" i="2" s="1"/>
  <c r="C372" i="2" s="1"/>
  <c r="C373" i="2" s="1"/>
  <c r="C374" i="2" s="1"/>
  <c r="C375" i="2" s="1"/>
  <c r="C376" i="2" s="1"/>
  <c r="C377" i="2" s="1"/>
  <c r="C378" i="2" s="1"/>
  <c r="C379" i="2" s="1"/>
  <c r="C380" i="2" s="1"/>
  <c r="C381" i="2" s="1"/>
  <c r="C382" i="2" s="1"/>
  <c r="C383" i="2" s="1"/>
  <c r="C384" i="2" s="1"/>
  <c r="C385" i="2" s="1"/>
  <c r="C386" i="2" s="1"/>
  <c r="C387" i="2" s="1"/>
  <c r="C388" i="2" s="1"/>
  <c r="C389" i="2" s="1"/>
  <c r="C390" i="2" s="1"/>
  <c r="C391" i="2" s="1"/>
  <c r="C392" i="2" s="1"/>
  <c r="C393" i="2" s="1"/>
  <c r="C394" i="2" s="1"/>
  <c r="C395" i="2" s="1"/>
  <c r="C396" i="2" s="1"/>
  <c r="C397" i="2" s="1"/>
  <c r="C398" i="2" s="1"/>
  <c r="C399" i="2" s="1"/>
  <c r="C400" i="2" s="1"/>
  <c r="C401" i="2" s="1"/>
  <c r="C402" i="2" s="1"/>
  <c r="C403" i="2" s="1"/>
  <c r="C404" i="2" s="1"/>
  <c r="C405" i="2" s="1"/>
  <c r="C406" i="2" s="1"/>
  <c r="C407" i="2" s="1"/>
  <c r="C408" i="2" s="1"/>
  <c r="C409" i="2" s="1"/>
  <c r="C410" i="2" s="1"/>
  <c r="C411" i="2" s="1"/>
  <c r="C412" i="2" s="1"/>
  <c r="C413" i="2" s="1"/>
  <c r="C414" i="2" s="1"/>
  <c r="C415" i="2" s="1"/>
  <c r="C416" i="2" s="1"/>
  <c r="C417" i="2" s="1"/>
  <c r="C418" i="2" s="1"/>
  <c r="C419" i="2" s="1"/>
  <c r="C420" i="2" s="1"/>
  <c r="C421" i="2" s="1"/>
  <c r="C422" i="2" s="1"/>
  <c r="C423" i="2" s="1"/>
  <c r="C424" i="2" s="1"/>
  <c r="C425" i="2" s="1"/>
  <c r="C426" i="2" s="1"/>
  <c r="C427" i="2" s="1"/>
  <c r="C428" i="2" s="1"/>
  <c r="C429" i="2" s="1"/>
  <c r="C430" i="2" s="1"/>
  <c r="C431" i="2" s="1"/>
  <c r="C432" i="2" s="1"/>
  <c r="C433" i="2" s="1"/>
  <c r="F433" i="2"/>
  <c r="C865" i="1" l="1"/>
  <c r="C864" i="1"/>
  <c r="C863" i="1"/>
  <c r="C862" i="1"/>
  <c r="C861" i="1"/>
  <c r="C860" i="1"/>
  <c r="C859" i="1"/>
  <c r="C858" i="1"/>
  <c r="C857" i="1"/>
  <c r="C856" i="1"/>
  <c r="C855" i="1"/>
  <c r="C854" i="1"/>
  <c r="C853" i="1"/>
  <c r="C852" i="1"/>
  <c r="C851" i="1"/>
  <c r="C850" i="1"/>
  <c r="C849" i="1"/>
  <c r="C848" i="1"/>
  <c r="C847" i="1"/>
  <c r="C846" i="1"/>
  <c r="C845" i="1"/>
  <c r="C844" i="1"/>
  <c r="C843" i="1"/>
  <c r="C842" i="1"/>
  <c r="C841" i="1"/>
  <c r="C840" i="1"/>
  <c r="C839" i="1"/>
  <c r="C838" i="1"/>
  <c r="C837" i="1"/>
  <c r="C836" i="1"/>
  <c r="C835" i="1"/>
  <c r="C834" i="1"/>
  <c r="C833" i="1"/>
  <c r="C832" i="1"/>
  <c r="C831" i="1"/>
  <c r="C830" i="1"/>
  <c r="C829" i="1"/>
  <c r="C828" i="1"/>
  <c r="C827" i="1"/>
  <c r="C826" i="1"/>
  <c r="C825" i="1"/>
  <c r="C824" i="1"/>
  <c r="C823" i="1"/>
  <c r="C822" i="1"/>
  <c r="C821" i="1"/>
  <c r="C820" i="1"/>
  <c r="C819" i="1"/>
  <c r="C818" i="1"/>
  <c r="C817" i="1"/>
  <c r="C816" i="1"/>
  <c r="C815" i="1"/>
  <c r="C814" i="1"/>
  <c r="C813" i="1"/>
  <c r="C812" i="1"/>
  <c r="C811" i="1"/>
  <c r="C810" i="1"/>
  <c r="C809" i="1"/>
  <c r="C808" i="1"/>
  <c r="C807" i="1"/>
  <c r="C806" i="1"/>
  <c r="C805" i="1"/>
  <c r="C804" i="1"/>
  <c r="C803" i="1"/>
  <c r="C802" i="1"/>
  <c r="C801" i="1"/>
  <c r="C800" i="1"/>
  <c r="C799" i="1"/>
  <c r="C798" i="1"/>
  <c r="C797" i="1"/>
  <c r="C796" i="1"/>
  <c r="C795" i="1"/>
  <c r="C794" i="1"/>
  <c r="C793" i="1"/>
  <c r="C792" i="1"/>
  <c r="C791" i="1"/>
  <c r="C790" i="1"/>
  <c r="C789" i="1"/>
  <c r="C788" i="1"/>
  <c r="C787" i="1"/>
  <c r="C786" i="1"/>
  <c r="C785" i="1"/>
  <c r="C784" i="1"/>
  <c r="C783" i="1"/>
  <c r="C782" i="1"/>
  <c r="C781" i="1"/>
  <c r="C780" i="1"/>
  <c r="C779" i="1"/>
  <c r="C778" i="1"/>
  <c r="C777" i="1"/>
  <c r="C776" i="1"/>
  <c r="C775" i="1"/>
  <c r="C774" i="1"/>
  <c r="C773" i="1"/>
  <c r="C772" i="1"/>
  <c r="H771" i="1"/>
  <c r="C771" i="1"/>
  <c r="C770" i="1"/>
  <c r="C769" i="1"/>
  <c r="C768" i="1"/>
  <c r="C767" i="1"/>
  <c r="C766" i="1"/>
  <c r="C765" i="1"/>
  <c r="C764" i="1"/>
  <c r="C763" i="1"/>
  <c r="C762" i="1"/>
  <c r="C761" i="1"/>
  <c r="C760" i="1"/>
  <c r="C759" i="1"/>
  <c r="C758" i="1"/>
  <c r="C757" i="1"/>
  <c r="C756" i="1"/>
  <c r="C755" i="1"/>
  <c r="C754" i="1"/>
  <c r="C753" i="1"/>
  <c r="C752" i="1"/>
  <c r="C751" i="1"/>
  <c r="C750" i="1"/>
  <c r="C749" i="1"/>
  <c r="C748" i="1"/>
  <c r="C747" i="1"/>
  <c r="C746" i="1"/>
  <c r="C745" i="1"/>
  <c r="C744" i="1"/>
  <c r="C743" i="1"/>
  <c r="C742" i="1"/>
  <c r="C741" i="1"/>
  <c r="C740" i="1"/>
  <c r="C739" i="1"/>
  <c r="C738" i="1"/>
  <c r="C737" i="1"/>
  <c r="C736" i="1"/>
  <c r="C735" i="1"/>
  <c r="C734" i="1"/>
  <c r="C733" i="1"/>
  <c r="C732" i="1"/>
  <c r="C731" i="1"/>
  <c r="C730" i="1"/>
  <c r="C729" i="1"/>
  <c r="C728" i="1"/>
  <c r="C727" i="1"/>
  <c r="C726" i="1"/>
  <c r="C725" i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703" i="1"/>
  <c r="C702" i="1"/>
  <c r="C701" i="1"/>
  <c r="C700" i="1"/>
  <c r="C699" i="1"/>
  <c r="C698" i="1"/>
  <c r="C697" i="1"/>
  <c r="C696" i="1"/>
  <c r="C695" i="1"/>
  <c r="C694" i="1"/>
  <c r="C693" i="1"/>
  <c r="C692" i="1"/>
  <c r="C691" i="1"/>
  <c r="C690" i="1"/>
  <c r="C689" i="1"/>
  <c r="C688" i="1"/>
  <c r="C687" i="1"/>
  <c r="C686" i="1"/>
  <c r="C685" i="1"/>
  <c r="C684" i="1"/>
  <c r="C683" i="1"/>
  <c r="C682" i="1"/>
  <c r="C681" i="1"/>
  <c r="C680" i="1"/>
  <c r="C679" i="1"/>
  <c r="C678" i="1"/>
  <c r="C677" i="1"/>
  <c r="C676" i="1"/>
  <c r="H675" i="1"/>
  <c r="C675" i="1"/>
  <c r="C674" i="1"/>
  <c r="C673" i="1"/>
  <c r="C672" i="1"/>
  <c r="C671" i="1"/>
  <c r="C670" i="1"/>
  <c r="C669" i="1"/>
  <c r="C668" i="1"/>
  <c r="C667" i="1"/>
  <c r="C666" i="1"/>
  <c r="C665" i="1"/>
  <c r="C664" i="1"/>
  <c r="C663" i="1"/>
  <c r="C662" i="1"/>
  <c r="C661" i="1"/>
  <c r="C660" i="1"/>
  <c r="C659" i="1"/>
  <c r="C658" i="1"/>
  <c r="C657" i="1"/>
  <c r="C656" i="1"/>
  <c r="C655" i="1"/>
  <c r="C654" i="1"/>
  <c r="C653" i="1"/>
  <c r="C652" i="1"/>
  <c r="C651" i="1"/>
  <c r="C650" i="1"/>
  <c r="C649" i="1"/>
  <c r="C648" i="1"/>
  <c r="C647" i="1"/>
  <c r="C646" i="1"/>
  <c r="C645" i="1"/>
  <c r="C644" i="1"/>
  <c r="C643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D582" i="1"/>
  <c r="C582" i="1"/>
  <c r="E581" i="1"/>
  <c r="C581" i="1"/>
  <c r="E580" i="1"/>
  <c r="C580" i="1"/>
  <c r="H579" i="1"/>
  <c r="E579" i="1"/>
  <c r="C579" i="1"/>
  <c r="G578" i="1"/>
  <c r="F578" i="1"/>
  <c r="I578" i="1" s="1"/>
  <c r="E578" i="1"/>
  <c r="D578" i="1"/>
  <c r="C578" i="1"/>
  <c r="H483" i="1"/>
  <c r="H387" i="1"/>
  <c r="H291" i="1"/>
  <c r="H195" i="1"/>
  <c r="B193" i="1"/>
  <c r="B289" i="1" s="1"/>
  <c r="B385" i="1" s="1"/>
  <c r="B481" i="1" s="1"/>
  <c r="B577" i="1" s="1"/>
  <c r="B673" i="1" s="1"/>
  <c r="B769" i="1" s="1"/>
  <c r="B865" i="1" s="1"/>
  <c r="B192" i="1"/>
  <c r="B288" i="1" s="1"/>
  <c r="B384" i="1" s="1"/>
  <c r="B480" i="1" s="1"/>
  <c r="B576" i="1" s="1"/>
  <c r="B672" i="1" s="1"/>
  <c r="B768" i="1" s="1"/>
  <c r="B864" i="1" s="1"/>
  <c r="B191" i="1"/>
  <c r="B287" i="1" s="1"/>
  <c r="B383" i="1" s="1"/>
  <c r="B479" i="1" s="1"/>
  <c r="B575" i="1" s="1"/>
  <c r="B671" i="1" s="1"/>
  <c r="B767" i="1" s="1"/>
  <c r="B863" i="1" s="1"/>
  <c r="B190" i="1"/>
  <c r="B286" i="1" s="1"/>
  <c r="B382" i="1" s="1"/>
  <c r="B478" i="1" s="1"/>
  <c r="B574" i="1" s="1"/>
  <c r="B670" i="1" s="1"/>
  <c r="B766" i="1" s="1"/>
  <c r="B862" i="1" s="1"/>
  <c r="B189" i="1"/>
  <c r="B285" i="1" s="1"/>
  <c r="B381" i="1" s="1"/>
  <c r="B477" i="1" s="1"/>
  <c r="B573" i="1" s="1"/>
  <c r="B669" i="1" s="1"/>
  <c r="B765" i="1" s="1"/>
  <c r="B861" i="1" s="1"/>
  <c r="B188" i="1"/>
  <c r="B284" i="1" s="1"/>
  <c r="B380" i="1" s="1"/>
  <c r="B476" i="1" s="1"/>
  <c r="B572" i="1" s="1"/>
  <c r="B668" i="1" s="1"/>
  <c r="B764" i="1" s="1"/>
  <c r="B860" i="1" s="1"/>
  <c r="B187" i="1"/>
  <c r="B283" i="1" s="1"/>
  <c r="B379" i="1" s="1"/>
  <c r="B475" i="1" s="1"/>
  <c r="B571" i="1" s="1"/>
  <c r="B667" i="1" s="1"/>
  <c r="B763" i="1" s="1"/>
  <c r="B859" i="1" s="1"/>
  <c r="B186" i="1"/>
  <c r="B282" i="1" s="1"/>
  <c r="B378" i="1" s="1"/>
  <c r="B474" i="1" s="1"/>
  <c r="B570" i="1" s="1"/>
  <c r="B666" i="1" s="1"/>
  <c r="B762" i="1" s="1"/>
  <c r="B858" i="1" s="1"/>
  <c r="B185" i="1"/>
  <c r="B281" i="1" s="1"/>
  <c r="B377" i="1" s="1"/>
  <c r="B473" i="1" s="1"/>
  <c r="B569" i="1" s="1"/>
  <c r="B665" i="1" s="1"/>
  <c r="B761" i="1" s="1"/>
  <c r="B857" i="1" s="1"/>
  <c r="B184" i="1"/>
  <c r="B280" i="1" s="1"/>
  <c r="B376" i="1" s="1"/>
  <c r="B472" i="1" s="1"/>
  <c r="B568" i="1" s="1"/>
  <c r="B664" i="1" s="1"/>
  <c r="B760" i="1" s="1"/>
  <c r="B856" i="1" s="1"/>
  <c r="B183" i="1"/>
  <c r="B279" i="1" s="1"/>
  <c r="B375" i="1" s="1"/>
  <c r="B471" i="1" s="1"/>
  <c r="B567" i="1" s="1"/>
  <c r="B663" i="1" s="1"/>
  <c r="B759" i="1" s="1"/>
  <c r="B855" i="1" s="1"/>
  <c r="B182" i="1"/>
  <c r="B278" i="1" s="1"/>
  <c r="B374" i="1" s="1"/>
  <c r="B470" i="1" s="1"/>
  <c r="B566" i="1" s="1"/>
  <c r="B662" i="1" s="1"/>
  <c r="B758" i="1" s="1"/>
  <c r="B854" i="1" s="1"/>
  <c r="B181" i="1"/>
  <c r="B277" i="1" s="1"/>
  <c r="B373" i="1" s="1"/>
  <c r="B469" i="1" s="1"/>
  <c r="B565" i="1" s="1"/>
  <c r="B661" i="1" s="1"/>
  <c r="B757" i="1" s="1"/>
  <c r="B853" i="1" s="1"/>
  <c r="B180" i="1"/>
  <c r="B276" i="1" s="1"/>
  <c r="B372" i="1" s="1"/>
  <c r="B468" i="1" s="1"/>
  <c r="B564" i="1" s="1"/>
  <c r="B660" i="1" s="1"/>
  <c r="B756" i="1" s="1"/>
  <c r="B852" i="1" s="1"/>
  <c r="B179" i="1"/>
  <c r="B275" i="1" s="1"/>
  <c r="B371" i="1" s="1"/>
  <c r="B467" i="1" s="1"/>
  <c r="B563" i="1" s="1"/>
  <c r="B659" i="1" s="1"/>
  <c r="B755" i="1" s="1"/>
  <c r="B851" i="1" s="1"/>
  <c r="B178" i="1"/>
  <c r="B274" i="1" s="1"/>
  <c r="B370" i="1" s="1"/>
  <c r="B466" i="1" s="1"/>
  <c r="B562" i="1" s="1"/>
  <c r="B658" i="1" s="1"/>
  <c r="B754" i="1" s="1"/>
  <c r="B850" i="1" s="1"/>
  <c r="B177" i="1"/>
  <c r="B273" i="1" s="1"/>
  <c r="B369" i="1" s="1"/>
  <c r="B465" i="1" s="1"/>
  <c r="B561" i="1" s="1"/>
  <c r="B657" i="1" s="1"/>
  <c r="B753" i="1" s="1"/>
  <c r="B849" i="1" s="1"/>
  <c r="B176" i="1"/>
  <c r="B272" i="1" s="1"/>
  <c r="B368" i="1" s="1"/>
  <c r="B464" i="1" s="1"/>
  <c r="B560" i="1" s="1"/>
  <c r="B656" i="1" s="1"/>
  <c r="B752" i="1" s="1"/>
  <c r="B848" i="1" s="1"/>
  <c r="B175" i="1"/>
  <c r="B271" i="1" s="1"/>
  <c r="B367" i="1" s="1"/>
  <c r="B463" i="1" s="1"/>
  <c r="B559" i="1" s="1"/>
  <c r="B655" i="1" s="1"/>
  <c r="B751" i="1" s="1"/>
  <c r="B847" i="1" s="1"/>
  <c r="B174" i="1"/>
  <c r="B270" i="1" s="1"/>
  <c r="B366" i="1" s="1"/>
  <c r="B462" i="1" s="1"/>
  <c r="B558" i="1" s="1"/>
  <c r="B654" i="1" s="1"/>
  <c r="B750" i="1" s="1"/>
  <c r="B846" i="1" s="1"/>
  <c r="B173" i="1"/>
  <c r="B269" i="1" s="1"/>
  <c r="B365" i="1" s="1"/>
  <c r="B461" i="1" s="1"/>
  <c r="B557" i="1" s="1"/>
  <c r="B653" i="1" s="1"/>
  <c r="B749" i="1" s="1"/>
  <c r="B845" i="1" s="1"/>
  <c r="B172" i="1"/>
  <c r="B268" i="1" s="1"/>
  <c r="B364" i="1" s="1"/>
  <c r="B460" i="1" s="1"/>
  <c r="B556" i="1" s="1"/>
  <c r="B652" i="1" s="1"/>
  <c r="B748" i="1" s="1"/>
  <c r="B844" i="1" s="1"/>
  <c r="B171" i="1"/>
  <c r="B267" i="1" s="1"/>
  <c r="B363" i="1" s="1"/>
  <c r="B459" i="1" s="1"/>
  <c r="B555" i="1" s="1"/>
  <c r="B651" i="1" s="1"/>
  <c r="B747" i="1" s="1"/>
  <c r="B843" i="1" s="1"/>
  <c r="B170" i="1"/>
  <c r="B266" i="1" s="1"/>
  <c r="B362" i="1" s="1"/>
  <c r="B458" i="1" s="1"/>
  <c r="B554" i="1" s="1"/>
  <c r="B650" i="1" s="1"/>
  <c r="B746" i="1" s="1"/>
  <c r="B842" i="1" s="1"/>
  <c r="B169" i="1"/>
  <c r="B265" i="1" s="1"/>
  <c r="B361" i="1" s="1"/>
  <c r="B457" i="1" s="1"/>
  <c r="B553" i="1" s="1"/>
  <c r="B649" i="1" s="1"/>
  <c r="B745" i="1" s="1"/>
  <c r="B841" i="1" s="1"/>
  <c r="B168" i="1"/>
  <c r="B264" i="1" s="1"/>
  <c r="B360" i="1" s="1"/>
  <c r="B456" i="1" s="1"/>
  <c r="B552" i="1" s="1"/>
  <c r="B648" i="1" s="1"/>
  <c r="B744" i="1" s="1"/>
  <c r="B840" i="1" s="1"/>
  <c r="B167" i="1"/>
  <c r="B263" i="1" s="1"/>
  <c r="B359" i="1" s="1"/>
  <c r="B455" i="1" s="1"/>
  <c r="B551" i="1" s="1"/>
  <c r="B647" i="1" s="1"/>
  <c r="B743" i="1" s="1"/>
  <c r="B839" i="1" s="1"/>
  <c r="B166" i="1"/>
  <c r="B262" i="1" s="1"/>
  <c r="B358" i="1" s="1"/>
  <c r="B454" i="1" s="1"/>
  <c r="B550" i="1" s="1"/>
  <c r="B646" i="1" s="1"/>
  <c r="B742" i="1" s="1"/>
  <c r="B838" i="1" s="1"/>
  <c r="B165" i="1"/>
  <c r="B261" i="1" s="1"/>
  <c r="B357" i="1" s="1"/>
  <c r="B453" i="1" s="1"/>
  <c r="B549" i="1" s="1"/>
  <c r="B645" i="1" s="1"/>
  <c r="B741" i="1" s="1"/>
  <c r="B837" i="1" s="1"/>
  <c r="B164" i="1"/>
  <c r="B260" i="1" s="1"/>
  <c r="B356" i="1" s="1"/>
  <c r="B452" i="1" s="1"/>
  <c r="B548" i="1" s="1"/>
  <c r="B644" i="1" s="1"/>
  <c r="B740" i="1" s="1"/>
  <c r="B836" i="1" s="1"/>
  <c r="B163" i="1"/>
  <c r="B259" i="1" s="1"/>
  <c r="B355" i="1" s="1"/>
  <c r="B451" i="1" s="1"/>
  <c r="B547" i="1" s="1"/>
  <c r="B643" i="1" s="1"/>
  <c r="B739" i="1" s="1"/>
  <c r="B835" i="1" s="1"/>
  <c r="B162" i="1"/>
  <c r="B258" i="1" s="1"/>
  <c r="B354" i="1" s="1"/>
  <c r="B450" i="1" s="1"/>
  <c r="B546" i="1" s="1"/>
  <c r="B642" i="1" s="1"/>
  <c r="B738" i="1" s="1"/>
  <c r="B834" i="1" s="1"/>
  <c r="B161" i="1"/>
  <c r="B257" i="1" s="1"/>
  <c r="B353" i="1" s="1"/>
  <c r="B449" i="1" s="1"/>
  <c r="B545" i="1" s="1"/>
  <c r="B641" i="1" s="1"/>
  <c r="B737" i="1" s="1"/>
  <c r="B833" i="1" s="1"/>
  <c r="B160" i="1"/>
  <c r="B256" i="1" s="1"/>
  <c r="B352" i="1" s="1"/>
  <c r="B448" i="1" s="1"/>
  <c r="B544" i="1" s="1"/>
  <c r="B640" i="1" s="1"/>
  <c r="B736" i="1" s="1"/>
  <c r="B832" i="1" s="1"/>
  <c r="B159" i="1"/>
  <c r="B255" i="1" s="1"/>
  <c r="B351" i="1" s="1"/>
  <c r="B447" i="1" s="1"/>
  <c r="B543" i="1" s="1"/>
  <c r="B639" i="1" s="1"/>
  <c r="B735" i="1" s="1"/>
  <c r="B831" i="1" s="1"/>
  <c r="B158" i="1"/>
  <c r="B254" i="1" s="1"/>
  <c r="B350" i="1" s="1"/>
  <c r="B446" i="1" s="1"/>
  <c r="B542" i="1" s="1"/>
  <c r="B638" i="1" s="1"/>
  <c r="B734" i="1" s="1"/>
  <c r="B830" i="1" s="1"/>
  <c r="B157" i="1"/>
  <c r="B253" i="1" s="1"/>
  <c r="B349" i="1" s="1"/>
  <c r="B445" i="1" s="1"/>
  <c r="B541" i="1" s="1"/>
  <c r="B637" i="1" s="1"/>
  <c r="B733" i="1" s="1"/>
  <c r="B829" i="1" s="1"/>
  <c r="B156" i="1"/>
  <c r="B252" i="1" s="1"/>
  <c r="B348" i="1" s="1"/>
  <c r="B444" i="1" s="1"/>
  <c r="B540" i="1" s="1"/>
  <c r="B636" i="1" s="1"/>
  <c r="B732" i="1" s="1"/>
  <c r="B828" i="1" s="1"/>
  <c r="B155" i="1"/>
  <c r="B251" i="1" s="1"/>
  <c r="B347" i="1" s="1"/>
  <c r="B443" i="1" s="1"/>
  <c r="B539" i="1" s="1"/>
  <c r="B635" i="1" s="1"/>
  <c r="B731" i="1" s="1"/>
  <c r="B827" i="1" s="1"/>
  <c r="B154" i="1"/>
  <c r="B250" i="1" s="1"/>
  <c r="B346" i="1" s="1"/>
  <c r="B442" i="1" s="1"/>
  <c r="B538" i="1" s="1"/>
  <c r="B634" i="1" s="1"/>
  <c r="B730" i="1" s="1"/>
  <c r="B826" i="1" s="1"/>
  <c r="B153" i="1"/>
  <c r="B249" i="1" s="1"/>
  <c r="B345" i="1" s="1"/>
  <c r="B441" i="1" s="1"/>
  <c r="B537" i="1" s="1"/>
  <c r="B633" i="1" s="1"/>
  <c r="B729" i="1" s="1"/>
  <c r="B825" i="1" s="1"/>
  <c r="B152" i="1"/>
  <c r="B248" i="1" s="1"/>
  <c r="B344" i="1" s="1"/>
  <c r="B440" i="1" s="1"/>
  <c r="B536" i="1" s="1"/>
  <c r="B632" i="1" s="1"/>
  <c r="B728" i="1" s="1"/>
  <c r="B824" i="1" s="1"/>
  <c r="B151" i="1"/>
  <c r="B247" i="1" s="1"/>
  <c r="B343" i="1" s="1"/>
  <c r="B439" i="1" s="1"/>
  <c r="B535" i="1" s="1"/>
  <c r="B631" i="1" s="1"/>
  <c r="B727" i="1" s="1"/>
  <c r="B823" i="1" s="1"/>
  <c r="B150" i="1"/>
  <c r="B246" i="1" s="1"/>
  <c r="B342" i="1" s="1"/>
  <c r="B438" i="1" s="1"/>
  <c r="B534" i="1" s="1"/>
  <c r="B630" i="1" s="1"/>
  <c r="B726" i="1" s="1"/>
  <c r="B822" i="1" s="1"/>
  <c r="B149" i="1"/>
  <c r="B245" i="1" s="1"/>
  <c r="B341" i="1" s="1"/>
  <c r="B437" i="1" s="1"/>
  <c r="B533" i="1" s="1"/>
  <c r="B629" i="1" s="1"/>
  <c r="B725" i="1" s="1"/>
  <c r="B821" i="1" s="1"/>
  <c r="B148" i="1"/>
  <c r="B244" i="1" s="1"/>
  <c r="B340" i="1" s="1"/>
  <c r="B436" i="1" s="1"/>
  <c r="B532" i="1" s="1"/>
  <c r="B628" i="1" s="1"/>
  <c r="B724" i="1" s="1"/>
  <c r="B820" i="1" s="1"/>
  <c r="B147" i="1"/>
  <c r="B243" i="1" s="1"/>
  <c r="B339" i="1" s="1"/>
  <c r="B435" i="1" s="1"/>
  <c r="B531" i="1" s="1"/>
  <c r="B627" i="1" s="1"/>
  <c r="B723" i="1" s="1"/>
  <c r="B819" i="1" s="1"/>
  <c r="B146" i="1"/>
  <c r="B242" i="1" s="1"/>
  <c r="B338" i="1" s="1"/>
  <c r="B434" i="1" s="1"/>
  <c r="B530" i="1" s="1"/>
  <c r="B626" i="1" s="1"/>
  <c r="B722" i="1" s="1"/>
  <c r="B818" i="1" s="1"/>
  <c r="B145" i="1"/>
  <c r="B241" i="1" s="1"/>
  <c r="B337" i="1" s="1"/>
  <c r="B433" i="1" s="1"/>
  <c r="B529" i="1" s="1"/>
  <c r="B625" i="1" s="1"/>
  <c r="B721" i="1" s="1"/>
  <c r="B817" i="1" s="1"/>
  <c r="B144" i="1"/>
  <c r="B240" i="1" s="1"/>
  <c r="B336" i="1" s="1"/>
  <c r="B432" i="1" s="1"/>
  <c r="B528" i="1" s="1"/>
  <c r="B624" i="1" s="1"/>
  <c r="B720" i="1" s="1"/>
  <c r="B816" i="1" s="1"/>
  <c r="B143" i="1"/>
  <c r="B239" i="1" s="1"/>
  <c r="B335" i="1" s="1"/>
  <c r="B431" i="1" s="1"/>
  <c r="B527" i="1" s="1"/>
  <c r="B623" i="1" s="1"/>
  <c r="B719" i="1" s="1"/>
  <c r="B815" i="1" s="1"/>
  <c r="B142" i="1"/>
  <c r="B238" i="1" s="1"/>
  <c r="B334" i="1" s="1"/>
  <c r="B430" i="1" s="1"/>
  <c r="B526" i="1" s="1"/>
  <c r="B622" i="1" s="1"/>
  <c r="B718" i="1" s="1"/>
  <c r="B814" i="1" s="1"/>
  <c r="B141" i="1"/>
  <c r="B237" i="1" s="1"/>
  <c r="B333" i="1" s="1"/>
  <c r="B429" i="1" s="1"/>
  <c r="B525" i="1" s="1"/>
  <c r="B621" i="1" s="1"/>
  <c r="B717" i="1" s="1"/>
  <c r="B813" i="1" s="1"/>
  <c r="B140" i="1"/>
  <c r="B236" i="1" s="1"/>
  <c r="B332" i="1" s="1"/>
  <c r="B428" i="1" s="1"/>
  <c r="B524" i="1" s="1"/>
  <c r="B620" i="1" s="1"/>
  <c r="B716" i="1" s="1"/>
  <c r="B812" i="1" s="1"/>
  <c r="B139" i="1"/>
  <c r="B235" i="1" s="1"/>
  <c r="B331" i="1" s="1"/>
  <c r="B427" i="1" s="1"/>
  <c r="B523" i="1" s="1"/>
  <c r="B619" i="1" s="1"/>
  <c r="B715" i="1" s="1"/>
  <c r="B811" i="1" s="1"/>
  <c r="B138" i="1"/>
  <c r="B234" i="1" s="1"/>
  <c r="B330" i="1" s="1"/>
  <c r="B426" i="1" s="1"/>
  <c r="B522" i="1" s="1"/>
  <c r="B618" i="1" s="1"/>
  <c r="B714" i="1" s="1"/>
  <c r="B810" i="1" s="1"/>
  <c r="B137" i="1"/>
  <c r="B233" i="1" s="1"/>
  <c r="B329" i="1" s="1"/>
  <c r="B425" i="1" s="1"/>
  <c r="B521" i="1" s="1"/>
  <c r="B617" i="1" s="1"/>
  <c r="B713" i="1" s="1"/>
  <c r="B809" i="1" s="1"/>
  <c r="B136" i="1"/>
  <c r="B232" i="1" s="1"/>
  <c r="B328" i="1" s="1"/>
  <c r="B424" i="1" s="1"/>
  <c r="B520" i="1" s="1"/>
  <c r="B616" i="1" s="1"/>
  <c r="B712" i="1" s="1"/>
  <c r="B808" i="1" s="1"/>
  <c r="B135" i="1"/>
  <c r="B231" i="1" s="1"/>
  <c r="B327" i="1" s="1"/>
  <c r="B423" i="1" s="1"/>
  <c r="B519" i="1" s="1"/>
  <c r="B615" i="1" s="1"/>
  <c r="B711" i="1" s="1"/>
  <c r="B807" i="1" s="1"/>
  <c r="B134" i="1"/>
  <c r="B230" i="1" s="1"/>
  <c r="B326" i="1" s="1"/>
  <c r="B422" i="1" s="1"/>
  <c r="B518" i="1" s="1"/>
  <c r="B614" i="1" s="1"/>
  <c r="B710" i="1" s="1"/>
  <c r="B806" i="1" s="1"/>
  <c r="B133" i="1"/>
  <c r="B229" i="1" s="1"/>
  <c r="B325" i="1" s="1"/>
  <c r="B421" i="1" s="1"/>
  <c r="B517" i="1" s="1"/>
  <c r="B613" i="1" s="1"/>
  <c r="B709" i="1" s="1"/>
  <c r="B805" i="1" s="1"/>
  <c r="B132" i="1"/>
  <c r="B228" i="1" s="1"/>
  <c r="B324" i="1" s="1"/>
  <c r="B420" i="1" s="1"/>
  <c r="B516" i="1" s="1"/>
  <c r="B612" i="1" s="1"/>
  <c r="B708" i="1" s="1"/>
  <c r="B804" i="1" s="1"/>
  <c r="B131" i="1"/>
  <c r="B227" i="1" s="1"/>
  <c r="B323" i="1" s="1"/>
  <c r="B419" i="1" s="1"/>
  <c r="B515" i="1" s="1"/>
  <c r="B611" i="1" s="1"/>
  <c r="B707" i="1" s="1"/>
  <c r="B803" i="1" s="1"/>
  <c r="B130" i="1"/>
  <c r="B226" i="1" s="1"/>
  <c r="B322" i="1" s="1"/>
  <c r="B418" i="1" s="1"/>
  <c r="B514" i="1" s="1"/>
  <c r="B610" i="1" s="1"/>
  <c r="B706" i="1" s="1"/>
  <c r="B802" i="1" s="1"/>
  <c r="B129" i="1"/>
  <c r="B225" i="1" s="1"/>
  <c r="B321" i="1" s="1"/>
  <c r="B417" i="1" s="1"/>
  <c r="B513" i="1" s="1"/>
  <c r="B609" i="1" s="1"/>
  <c r="B705" i="1" s="1"/>
  <c r="B801" i="1" s="1"/>
  <c r="B128" i="1"/>
  <c r="B224" i="1" s="1"/>
  <c r="B320" i="1" s="1"/>
  <c r="B416" i="1" s="1"/>
  <c r="B512" i="1" s="1"/>
  <c r="B608" i="1" s="1"/>
  <c r="B704" i="1" s="1"/>
  <c r="B800" i="1" s="1"/>
  <c r="B127" i="1"/>
  <c r="B223" i="1" s="1"/>
  <c r="B319" i="1" s="1"/>
  <c r="B415" i="1" s="1"/>
  <c r="B511" i="1" s="1"/>
  <c r="B607" i="1" s="1"/>
  <c r="B703" i="1" s="1"/>
  <c r="B799" i="1" s="1"/>
  <c r="B126" i="1"/>
  <c r="B222" i="1" s="1"/>
  <c r="B318" i="1" s="1"/>
  <c r="B414" i="1" s="1"/>
  <c r="B510" i="1" s="1"/>
  <c r="B606" i="1" s="1"/>
  <c r="B702" i="1" s="1"/>
  <c r="B798" i="1" s="1"/>
  <c r="B125" i="1"/>
  <c r="B221" i="1" s="1"/>
  <c r="B317" i="1" s="1"/>
  <c r="B413" i="1" s="1"/>
  <c r="B509" i="1" s="1"/>
  <c r="B605" i="1" s="1"/>
  <c r="B701" i="1" s="1"/>
  <c r="B797" i="1" s="1"/>
  <c r="B124" i="1"/>
  <c r="B220" i="1" s="1"/>
  <c r="B316" i="1" s="1"/>
  <c r="B412" i="1" s="1"/>
  <c r="B508" i="1" s="1"/>
  <c r="B604" i="1" s="1"/>
  <c r="B700" i="1" s="1"/>
  <c r="B796" i="1" s="1"/>
  <c r="B123" i="1"/>
  <c r="B219" i="1" s="1"/>
  <c r="B315" i="1" s="1"/>
  <c r="B411" i="1" s="1"/>
  <c r="B507" i="1" s="1"/>
  <c r="B603" i="1" s="1"/>
  <c r="B699" i="1" s="1"/>
  <c r="B795" i="1" s="1"/>
  <c r="B122" i="1"/>
  <c r="B218" i="1" s="1"/>
  <c r="B314" i="1" s="1"/>
  <c r="B410" i="1" s="1"/>
  <c r="B506" i="1" s="1"/>
  <c r="B602" i="1" s="1"/>
  <c r="B698" i="1" s="1"/>
  <c r="B794" i="1" s="1"/>
  <c r="B121" i="1"/>
  <c r="B217" i="1" s="1"/>
  <c r="B313" i="1" s="1"/>
  <c r="B409" i="1" s="1"/>
  <c r="B505" i="1" s="1"/>
  <c r="B601" i="1" s="1"/>
  <c r="B697" i="1" s="1"/>
  <c r="B793" i="1" s="1"/>
  <c r="B120" i="1"/>
  <c r="B216" i="1" s="1"/>
  <c r="B312" i="1" s="1"/>
  <c r="B408" i="1" s="1"/>
  <c r="B504" i="1" s="1"/>
  <c r="B600" i="1" s="1"/>
  <c r="B696" i="1" s="1"/>
  <c r="B792" i="1" s="1"/>
  <c r="B119" i="1"/>
  <c r="B215" i="1" s="1"/>
  <c r="B311" i="1" s="1"/>
  <c r="B407" i="1" s="1"/>
  <c r="B503" i="1" s="1"/>
  <c r="B599" i="1" s="1"/>
  <c r="B695" i="1" s="1"/>
  <c r="B791" i="1" s="1"/>
  <c r="B118" i="1"/>
  <c r="B214" i="1" s="1"/>
  <c r="B310" i="1" s="1"/>
  <c r="B406" i="1" s="1"/>
  <c r="B502" i="1" s="1"/>
  <c r="B598" i="1" s="1"/>
  <c r="B694" i="1" s="1"/>
  <c r="B790" i="1" s="1"/>
  <c r="B117" i="1"/>
  <c r="B213" i="1" s="1"/>
  <c r="B309" i="1" s="1"/>
  <c r="B405" i="1" s="1"/>
  <c r="B501" i="1" s="1"/>
  <c r="B597" i="1" s="1"/>
  <c r="B693" i="1" s="1"/>
  <c r="B789" i="1" s="1"/>
  <c r="B116" i="1"/>
  <c r="B212" i="1" s="1"/>
  <c r="B308" i="1" s="1"/>
  <c r="B404" i="1" s="1"/>
  <c r="B500" i="1" s="1"/>
  <c r="B596" i="1" s="1"/>
  <c r="B692" i="1" s="1"/>
  <c r="B788" i="1" s="1"/>
  <c r="B115" i="1"/>
  <c r="B211" i="1" s="1"/>
  <c r="B307" i="1" s="1"/>
  <c r="B403" i="1" s="1"/>
  <c r="B499" i="1" s="1"/>
  <c r="B595" i="1" s="1"/>
  <c r="B691" i="1" s="1"/>
  <c r="B787" i="1" s="1"/>
  <c r="B114" i="1"/>
  <c r="B210" i="1" s="1"/>
  <c r="B306" i="1" s="1"/>
  <c r="B402" i="1" s="1"/>
  <c r="B498" i="1" s="1"/>
  <c r="B594" i="1" s="1"/>
  <c r="B690" i="1" s="1"/>
  <c r="B786" i="1" s="1"/>
  <c r="B113" i="1"/>
  <c r="B209" i="1" s="1"/>
  <c r="B305" i="1" s="1"/>
  <c r="B401" i="1" s="1"/>
  <c r="B497" i="1" s="1"/>
  <c r="B593" i="1" s="1"/>
  <c r="B689" i="1" s="1"/>
  <c r="B785" i="1" s="1"/>
  <c r="B112" i="1"/>
  <c r="B208" i="1" s="1"/>
  <c r="B304" i="1" s="1"/>
  <c r="B400" i="1" s="1"/>
  <c r="B496" i="1" s="1"/>
  <c r="B592" i="1" s="1"/>
  <c r="B688" i="1" s="1"/>
  <c r="B784" i="1" s="1"/>
  <c r="B111" i="1"/>
  <c r="B207" i="1" s="1"/>
  <c r="B303" i="1" s="1"/>
  <c r="B399" i="1" s="1"/>
  <c r="B495" i="1" s="1"/>
  <c r="B591" i="1" s="1"/>
  <c r="B687" i="1" s="1"/>
  <c r="B783" i="1" s="1"/>
  <c r="B110" i="1"/>
  <c r="B206" i="1" s="1"/>
  <c r="B302" i="1" s="1"/>
  <c r="B398" i="1" s="1"/>
  <c r="B494" i="1" s="1"/>
  <c r="B590" i="1" s="1"/>
  <c r="B686" i="1" s="1"/>
  <c r="B782" i="1" s="1"/>
  <c r="B109" i="1"/>
  <c r="B205" i="1" s="1"/>
  <c r="B301" i="1" s="1"/>
  <c r="B397" i="1" s="1"/>
  <c r="B493" i="1" s="1"/>
  <c r="B589" i="1" s="1"/>
  <c r="B685" i="1" s="1"/>
  <c r="B781" i="1" s="1"/>
  <c r="B108" i="1"/>
  <c r="B204" i="1" s="1"/>
  <c r="B300" i="1" s="1"/>
  <c r="B396" i="1" s="1"/>
  <c r="B492" i="1" s="1"/>
  <c r="B588" i="1" s="1"/>
  <c r="B684" i="1" s="1"/>
  <c r="B780" i="1" s="1"/>
  <c r="B107" i="1"/>
  <c r="B203" i="1" s="1"/>
  <c r="B299" i="1" s="1"/>
  <c r="B395" i="1" s="1"/>
  <c r="B491" i="1" s="1"/>
  <c r="B587" i="1" s="1"/>
  <c r="B683" i="1" s="1"/>
  <c r="B779" i="1" s="1"/>
  <c r="B106" i="1"/>
  <c r="B202" i="1" s="1"/>
  <c r="B298" i="1" s="1"/>
  <c r="B394" i="1" s="1"/>
  <c r="B490" i="1" s="1"/>
  <c r="B586" i="1" s="1"/>
  <c r="B682" i="1" s="1"/>
  <c r="B778" i="1" s="1"/>
  <c r="B105" i="1"/>
  <c r="B201" i="1" s="1"/>
  <c r="B297" i="1" s="1"/>
  <c r="B393" i="1" s="1"/>
  <c r="B489" i="1" s="1"/>
  <c r="B585" i="1" s="1"/>
  <c r="B681" i="1" s="1"/>
  <c r="B777" i="1" s="1"/>
  <c r="B104" i="1"/>
  <c r="B200" i="1" s="1"/>
  <c r="B296" i="1" s="1"/>
  <c r="B392" i="1" s="1"/>
  <c r="B488" i="1" s="1"/>
  <c r="B584" i="1" s="1"/>
  <c r="B680" i="1" s="1"/>
  <c r="B776" i="1" s="1"/>
  <c r="B103" i="1"/>
  <c r="B199" i="1" s="1"/>
  <c r="B295" i="1" s="1"/>
  <c r="B391" i="1" s="1"/>
  <c r="B487" i="1" s="1"/>
  <c r="B583" i="1" s="1"/>
  <c r="B679" i="1" s="1"/>
  <c r="B775" i="1" s="1"/>
  <c r="B102" i="1"/>
  <c r="B198" i="1" s="1"/>
  <c r="B294" i="1" s="1"/>
  <c r="B390" i="1" s="1"/>
  <c r="B486" i="1" s="1"/>
  <c r="B582" i="1" s="1"/>
  <c r="B678" i="1" s="1"/>
  <c r="B774" i="1" s="1"/>
  <c r="B101" i="1"/>
  <c r="B197" i="1" s="1"/>
  <c r="B293" i="1" s="1"/>
  <c r="B389" i="1" s="1"/>
  <c r="B485" i="1" s="1"/>
  <c r="B581" i="1" s="1"/>
  <c r="B677" i="1" s="1"/>
  <c r="B773" i="1" s="1"/>
  <c r="B100" i="1"/>
  <c r="B196" i="1" s="1"/>
  <c r="B292" i="1" s="1"/>
  <c r="B388" i="1" s="1"/>
  <c r="B484" i="1" s="1"/>
  <c r="B580" i="1" s="1"/>
  <c r="B676" i="1" s="1"/>
  <c r="B772" i="1" s="1"/>
  <c r="H99" i="1"/>
  <c r="B99" i="1"/>
  <c r="B195" i="1" s="1"/>
  <c r="B291" i="1" s="1"/>
  <c r="B387" i="1" s="1"/>
  <c r="B483" i="1" s="1"/>
  <c r="B579" i="1" s="1"/>
  <c r="B675" i="1" s="1"/>
  <c r="B771" i="1" s="1"/>
  <c r="K98" i="1"/>
  <c r="K194" i="1" s="1"/>
  <c r="K290" i="1" s="1"/>
  <c r="K386" i="1" s="1"/>
  <c r="K482" i="1" s="1"/>
  <c r="K578" i="1" s="1"/>
  <c r="K674" i="1" s="1"/>
  <c r="K770" i="1" s="1"/>
  <c r="B98" i="1"/>
  <c r="B194" i="1" s="1"/>
  <c r="B290" i="1" s="1"/>
  <c r="B386" i="1" s="1"/>
  <c r="B482" i="1" s="1"/>
  <c r="B578" i="1" s="1"/>
  <c r="B674" i="1" s="1"/>
  <c r="B770" i="1" s="1"/>
  <c r="Q97" i="1"/>
  <c r="P97" i="1"/>
  <c r="Q96" i="1"/>
  <c r="P96" i="1"/>
  <c r="Q95" i="1"/>
  <c r="P95" i="1"/>
  <c r="Q94" i="1"/>
  <c r="P94" i="1"/>
  <c r="Q93" i="1"/>
  <c r="P93" i="1"/>
  <c r="Q92" i="1"/>
  <c r="P92" i="1"/>
  <c r="Q91" i="1"/>
  <c r="P91" i="1"/>
  <c r="Q90" i="1"/>
  <c r="P90" i="1"/>
  <c r="Q89" i="1"/>
  <c r="P89" i="1"/>
  <c r="Q88" i="1"/>
  <c r="P88" i="1"/>
  <c r="Q87" i="1"/>
  <c r="P87" i="1"/>
  <c r="Q86" i="1"/>
  <c r="P86" i="1"/>
  <c r="Q85" i="1"/>
  <c r="P85" i="1"/>
  <c r="Q84" i="1"/>
  <c r="P84" i="1"/>
  <c r="Q83" i="1"/>
  <c r="P83" i="1"/>
  <c r="Q82" i="1"/>
  <c r="P82" i="1"/>
  <c r="Q81" i="1"/>
  <c r="P81" i="1"/>
  <c r="Q80" i="1"/>
  <c r="P80" i="1"/>
  <c r="Q79" i="1"/>
  <c r="P79" i="1"/>
  <c r="Q78" i="1"/>
  <c r="P78" i="1"/>
  <c r="Q77" i="1"/>
  <c r="P77" i="1"/>
  <c r="Q76" i="1"/>
  <c r="P76" i="1"/>
  <c r="Q75" i="1"/>
  <c r="P75" i="1"/>
  <c r="Q74" i="1"/>
  <c r="P74" i="1"/>
  <c r="Q73" i="1"/>
  <c r="P73" i="1"/>
  <c r="Q72" i="1"/>
  <c r="P72" i="1"/>
  <c r="Q71" i="1"/>
  <c r="P71" i="1"/>
  <c r="Q70" i="1"/>
  <c r="P70" i="1"/>
  <c r="Q69" i="1"/>
  <c r="P69" i="1"/>
  <c r="Q68" i="1"/>
  <c r="P68" i="1"/>
  <c r="Q67" i="1"/>
  <c r="P67" i="1"/>
  <c r="Q66" i="1"/>
  <c r="P66" i="1"/>
  <c r="Q65" i="1"/>
  <c r="P65" i="1"/>
  <c r="Q64" i="1"/>
  <c r="P64" i="1"/>
  <c r="Q63" i="1"/>
  <c r="P63" i="1"/>
  <c r="Q62" i="1"/>
  <c r="P62" i="1"/>
  <c r="Q61" i="1"/>
  <c r="P61" i="1"/>
  <c r="Q60" i="1"/>
  <c r="P60" i="1"/>
  <c r="Q59" i="1"/>
  <c r="P59" i="1"/>
  <c r="Q58" i="1"/>
  <c r="P58" i="1"/>
  <c r="Q57" i="1"/>
  <c r="P57" i="1"/>
  <c r="Q56" i="1"/>
  <c r="P56" i="1"/>
  <c r="Q55" i="1"/>
  <c r="P55" i="1"/>
  <c r="Q54" i="1"/>
  <c r="P54" i="1"/>
  <c r="Q53" i="1"/>
  <c r="P53" i="1"/>
  <c r="Q52" i="1"/>
  <c r="P52" i="1"/>
  <c r="Q51" i="1"/>
  <c r="P51" i="1"/>
  <c r="Q50" i="1"/>
  <c r="P50" i="1"/>
  <c r="Q49" i="1"/>
  <c r="P49" i="1"/>
  <c r="Q48" i="1"/>
  <c r="P48" i="1"/>
  <c r="Q47" i="1"/>
  <c r="P47" i="1"/>
  <c r="Q46" i="1"/>
  <c r="P46" i="1"/>
  <c r="Q45" i="1"/>
  <c r="P45" i="1"/>
  <c r="Q44" i="1"/>
  <c r="P44" i="1"/>
  <c r="Q43" i="1"/>
  <c r="P43" i="1"/>
  <c r="Q42" i="1"/>
  <c r="P42" i="1"/>
  <c r="Q41" i="1"/>
  <c r="P41" i="1"/>
  <c r="Q40" i="1"/>
  <c r="P40" i="1"/>
  <c r="Q39" i="1"/>
  <c r="P39" i="1"/>
  <c r="Q38" i="1"/>
  <c r="P38" i="1"/>
  <c r="Q37" i="1"/>
  <c r="P37" i="1"/>
  <c r="Q36" i="1"/>
  <c r="P36" i="1"/>
  <c r="Q35" i="1"/>
  <c r="P35" i="1"/>
  <c r="Q34" i="1"/>
  <c r="P34" i="1"/>
  <c r="Q33" i="1"/>
  <c r="P33" i="1"/>
  <c r="Q32" i="1"/>
  <c r="P32" i="1"/>
  <c r="Q31" i="1"/>
  <c r="P31" i="1"/>
  <c r="Q30" i="1"/>
  <c r="P30" i="1"/>
  <c r="Q29" i="1"/>
  <c r="P29" i="1"/>
  <c r="Q28" i="1"/>
  <c r="P28" i="1"/>
  <c r="Q27" i="1"/>
  <c r="P27" i="1"/>
  <c r="Q26" i="1"/>
  <c r="P26" i="1"/>
  <c r="Q25" i="1"/>
  <c r="P25" i="1"/>
  <c r="Q24" i="1"/>
  <c r="P24" i="1"/>
  <c r="Q23" i="1"/>
  <c r="P23" i="1"/>
  <c r="Q22" i="1"/>
  <c r="P22" i="1"/>
  <c r="Q21" i="1"/>
  <c r="P21" i="1"/>
  <c r="Q20" i="1"/>
  <c r="P20" i="1"/>
  <c r="Q19" i="1"/>
  <c r="P19" i="1"/>
  <c r="Q18" i="1"/>
  <c r="P18" i="1"/>
  <c r="Q17" i="1"/>
  <c r="P17" i="1"/>
  <c r="Q16" i="1"/>
  <c r="P16" i="1"/>
  <c r="Q15" i="1"/>
  <c r="P15" i="1"/>
  <c r="Q14" i="1"/>
  <c r="P14" i="1"/>
  <c r="D14" i="1"/>
  <c r="D590" i="1" s="1"/>
  <c r="Q13" i="1"/>
  <c r="P13" i="1"/>
  <c r="E13" i="1"/>
  <c r="E589" i="1" s="1"/>
  <c r="Q12" i="1"/>
  <c r="P12" i="1"/>
  <c r="E12" i="1"/>
  <c r="E588" i="1" s="1"/>
  <c r="Q11" i="1"/>
  <c r="P11" i="1"/>
  <c r="E11" i="1"/>
  <c r="E587" i="1" s="1"/>
  <c r="Q10" i="1"/>
  <c r="P10" i="1"/>
  <c r="E10" i="1"/>
  <c r="E586" i="1" s="1"/>
  <c r="D10" i="1"/>
  <c r="D586" i="1" s="1"/>
  <c r="Q9" i="1"/>
  <c r="P9" i="1"/>
  <c r="E9" i="1"/>
  <c r="E585" i="1" s="1"/>
  <c r="Q8" i="1"/>
  <c r="P8" i="1"/>
  <c r="E8" i="1"/>
  <c r="E584" i="1" s="1"/>
  <c r="Q7" i="1"/>
  <c r="P7" i="1"/>
  <c r="E7" i="1"/>
  <c r="E583" i="1" s="1"/>
  <c r="D7" i="1"/>
  <c r="D583" i="1" s="1"/>
  <c r="Q6" i="1"/>
  <c r="P6" i="1"/>
  <c r="E6" i="1"/>
  <c r="E582" i="1" s="1"/>
  <c r="Q5" i="1"/>
  <c r="P5" i="1"/>
  <c r="Q4" i="1"/>
  <c r="P4" i="1"/>
  <c r="Q3" i="1"/>
  <c r="P3" i="1"/>
  <c r="K3" i="1"/>
  <c r="K4" i="1" s="1"/>
  <c r="G3" i="1"/>
  <c r="G4" i="1" s="1"/>
  <c r="G5" i="1" s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G81" i="1" s="1"/>
  <c r="G82" i="1" s="1"/>
  <c r="G83" i="1" s="1"/>
  <c r="G84" i="1" s="1"/>
  <c r="G85" i="1" s="1"/>
  <c r="G86" i="1" s="1"/>
  <c r="G87" i="1" s="1"/>
  <c r="G88" i="1" s="1"/>
  <c r="G89" i="1" s="1"/>
  <c r="G90" i="1" s="1"/>
  <c r="G91" i="1" s="1"/>
  <c r="G92" i="1" s="1"/>
  <c r="G93" i="1" s="1"/>
  <c r="G94" i="1" s="1"/>
  <c r="G95" i="1" s="1"/>
  <c r="G96" i="1" s="1"/>
  <c r="G97" i="1" s="1"/>
  <c r="G98" i="1" s="1"/>
  <c r="H3" i="1"/>
  <c r="F3" i="1"/>
  <c r="F579" i="1" s="1"/>
  <c r="I579" i="1" s="1"/>
  <c r="D3" i="1"/>
  <c r="D579" i="1" s="1"/>
  <c r="Q2" i="1"/>
  <c r="P2" i="1"/>
  <c r="I2" i="1"/>
  <c r="I3" i="1" s="1"/>
  <c r="I4" i="1" s="1"/>
  <c r="I5" i="1" s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I37" i="1" s="1"/>
  <c r="I38" i="1" s="1"/>
  <c r="I39" i="1" s="1"/>
  <c r="I40" i="1" s="1"/>
  <c r="I41" i="1" s="1"/>
  <c r="I42" i="1" s="1"/>
  <c r="I43" i="1" s="1"/>
  <c r="I44" i="1" s="1"/>
  <c r="I45" i="1" s="1"/>
  <c r="I46" i="1" s="1"/>
  <c r="I47" i="1" s="1"/>
  <c r="I48" i="1" s="1"/>
  <c r="I49" i="1" s="1"/>
  <c r="I50" i="1" s="1"/>
  <c r="I51" i="1" s="1"/>
  <c r="I52" i="1" s="1"/>
  <c r="I53" i="1" s="1"/>
  <c r="I54" i="1" s="1"/>
  <c r="I55" i="1" s="1"/>
  <c r="I56" i="1" s="1"/>
  <c r="I57" i="1" s="1"/>
  <c r="I58" i="1" s="1"/>
  <c r="I59" i="1" s="1"/>
  <c r="I60" i="1" s="1"/>
  <c r="I61" i="1" s="1"/>
  <c r="I62" i="1" s="1"/>
  <c r="I63" i="1" s="1"/>
  <c r="I64" i="1" s="1"/>
  <c r="I65" i="1" s="1"/>
  <c r="I66" i="1" s="1"/>
  <c r="I67" i="1" s="1"/>
  <c r="I68" i="1" s="1"/>
  <c r="I69" i="1" s="1"/>
  <c r="I70" i="1" s="1"/>
  <c r="I71" i="1" s="1"/>
  <c r="I72" i="1" s="1"/>
  <c r="I73" i="1" s="1"/>
  <c r="I74" i="1" s="1"/>
  <c r="I75" i="1" s="1"/>
  <c r="I76" i="1" s="1"/>
  <c r="I77" i="1" s="1"/>
  <c r="I78" i="1" s="1"/>
  <c r="I79" i="1" s="1"/>
  <c r="I80" i="1" s="1"/>
  <c r="I81" i="1" s="1"/>
  <c r="I82" i="1" s="1"/>
  <c r="I83" i="1" s="1"/>
  <c r="I84" i="1" s="1"/>
  <c r="I85" i="1" s="1"/>
  <c r="I86" i="1" s="1"/>
  <c r="I87" i="1" s="1"/>
  <c r="I88" i="1" s="1"/>
  <c r="I89" i="1" s="1"/>
  <c r="I90" i="1" s="1"/>
  <c r="I91" i="1" s="1"/>
  <c r="I92" i="1" s="1"/>
  <c r="I93" i="1" s="1"/>
  <c r="I94" i="1" s="1"/>
  <c r="I95" i="1" s="1"/>
  <c r="I96" i="1" s="1"/>
  <c r="I97" i="1" s="1"/>
  <c r="H4" i="1" l="1"/>
  <c r="J3" i="1"/>
  <c r="K99" i="1"/>
  <c r="K195" i="1" s="1"/>
  <c r="K291" i="1" s="1"/>
  <c r="K387" i="1" s="1"/>
  <c r="K483" i="1" s="1"/>
  <c r="K579" i="1" s="1"/>
  <c r="K675" i="1" s="1"/>
  <c r="K771" i="1" s="1"/>
  <c r="H292" i="1"/>
  <c r="G579" i="1"/>
  <c r="G580" i="1" s="1"/>
  <c r="G581" i="1" s="1"/>
  <c r="G582" i="1" s="1"/>
  <c r="G583" i="1" s="1"/>
  <c r="G584" i="1" s="1"/>
  <c r="G585" i="1" s="1"/>
  <c r="G586" i="1" s="1"/>
  <c r="G587" i="1" s="1"/>
  <c r="G588" i="1" s="1"/>
  <c r="G589" i="1" s="1"/>
  <c r="G590" i="1" s="1"/>
  <c r="G591" i="1" s="1"/>
  <c r="G592" i="1" s="1"/>
  <c r="G593" i="1" s="1"/>
  <c r="G594" i="1" s="1"/>
  <c r="G595" i="1" s="1"/>
  <c r="G596" i="1" s="1"/>
  <c r="G597" i="1" s="1"/>
  <c r="G598" i="1" s="1"/>
  <c r="G599" i="1" s="1"/>
  <c r="G600" i="1" s="1"/>
  <c r="G601" i="1" s="1"/>
  <c r="G602" i="1" s="1"/>
  <c r="G603" i="1" s="1"/>
  <c r="G604" i="1" s="1"/>
  <c r="G605" i="1" s="1"/>
  <c r="G606" i="1" s="1"/>
  <c r="G607" i="1" s="1"/>
  <c r="G608" i="1" s="1"/>
  <c r="G609" i="1" s="1"/>
  <c r="G610" i="1" s="1"/>
  <c r="G611" i="1" s="1"/>
  <c r="G612" i="1" s="1"/>
  <c r="G613" i="1" s="1"/>
  <c r="G614" i="1" s="1"/>
  <c r="G615" i="1" s="1"/>
  <c r="G616" i="1" s="1"/>
  <c r="G617" i="1" s="1"/>
  <c r="G618" i="1" s="1"/>
  <c r="G619" i="1" s="1"/>
  <c r="G620" i="1" s="1"/>
  <c r="G621" i="1" s="1"/>
  <c r="G622" i="1" s="1"/>
  <c r="G623" i="1" s="1"/>
  <c r="G624" i="1" s="1"/>
  <c r="G625" i="1" s="1"/>
  <c r="G626" i="1" s="1"/>
  <c r="G627" i="1" s="1"/>
  <c r="G628" i="1" s="1"/>
  <c r="G629" i="1" s="1"/>
  <c r="G630" i="1" s="1"/>
  <c r="G631" i="1" s="1"/>
  <c r="G632" i="1" s="1"/>
  <c r="G633" i="1" s="1"/>
  <c r="G634" i="1" s="1"/>
  <c r="G635" i="1" s="1"/>
  <c r="G636" i="1" s="1"/>
  <c r="G637" i="1" s="1"/>
  <c r="G638" i="1" s="1"/>
  <c r="G639" i="1" s="1"/>
  <c r="G640" i="1" s="1"/>
  <c r="G641" i="1" s="1"/>
  <c r="G642" i="1" s="1"/>
  <c r="G643" i="1" s="1"/>
  <c r="G644" i="1" s="1"/>
  <c r="G645" i="1" s="1"/>
  <c r="G646" i="1" s="1"/>
  <c r="G647" i="1" s="1"/>
  <c r="G648" i="1" s="1"/>
  <c r="G649" i="1" s="1"/>
  <c r="G650" i="1" s="1"/>
  <c r="G651" i="1" s="1"/>
  <c r="G652" i="1" s="1"/>
  <c r="G653" i="1" s="1"/>
  <c r="G654" i="1" s="1"/>
  <c r="G655" i="1" s="1"/>
  <c r="G656" i="1" s="1"/>
  <c r="G657" i="1" s="1"/>
  <c r="G658" i="1" s="1"/>
  <c r="G659" i="1" s="1"/>
  <c r="G660" i="1" s="1"/>
  <c r="G661" i="1" s="1"/>
  <c r="G662" i="1" s="1"/>
  <c r="G663" i="1" s="1"/>
  <c r="G664" i="1" s="1"/>
  <c r="G665" i="1" s="1"/>
  <c r="G666" i="1" s="1"/>
  <c r="G667" i="1" s="1"/>
  <c r="G668" i="1" s="1"/>
  <c r="G669" i="1" s="1"/>
  <c r="G670" i="1" s="1"/>
  <c r="G671" i="1" s="1"/>
  <c r="G672" i="1" s="1"/>
  <c r="G673" i="1" s="1"/>
  <c r="G674" i="1" s="1"/>
  <c r="J578" i="1"/>
  <c r="H772" i="1"/>
  <c r="G99" i="1"/>
  <c r="G100" i="1" s="1"/>
  <c r="G101" i="1" s="1"/>
  <c r="G102" i="1" s="1"/>
  <c r="G103" i="1" s="1"/>
  <c r="G104" i="1" s="1"/>
  <c r="G105" i="1" s="1"/>
  <c r="G106" i="1" s="1"/>
  <c r="G107" i="1" s="1"/>
  <c r="G108" i="1" s="1"/>
  <c r="G109" i="1" s="1"/>
  <c r="G110" i="1" s="1"/>
  <c r="G111" i="1" s="1"/>
  <c r="G112" i="1" s="1"/>
  <c r="G113" i="1" s="1"/>
  <c r="G114" i="1" s="1"/>
  <c r="G115" i="1" s="1"/>
  <c r="G116" i="1" s="1"/>
  <c r="G117" i="1" s="1"/>
  <c r="G118" i="1" s="1"/>
  <c r="G119" i="1" s="1"/>
  <c r="G120" i="1" s="1"/>
  <c r="G121" i="1" s="1"/>
  <c r="G122" i="1" s="1"/>
  <c r="G123" i="1" s="1"/>
  <c r="G124" i="1" s="1"/>
  <c r="G125" i="1" s="1"/>
  <c r="G126" i="1" s="1"/>
  <c r="G127" i="1" s="1"/>
  <c r="G128" i="1" s="1"/>
  <c r="G129" i="1" s="1"/>
  <c r="G130" i="1" s="1"/>
  <c r="G131" i="1" s="1"/>
  <c r="G132" i="1" s="1"/>
  <c r="G133" i="1" s="1"/>
  <c r="G134" i="1" s="1"/>
  <c r="G135" i="1" s="1"/>
  <c r="G136" i="1" s="1"/>
  <c r="G137" i="1" s="1"/>
  <c r="G138" i="1" s="1"/>
  <c r="G139" i="1" s="1"/>
  <c r="G140" i="1" s="1"/>
  <c r="G141" i="1" s="1"/>
  <c r="G142" i="1" s="1"/>
  <c r="G143" i="1" s="1"/>
  <c r="G144" i="1" s="1"/>
  <c r="G145" i="1" s="1"/>
  <c r="G146" i="1" s="1"/>
  <c r="G147" i="1" s="1"/>
  <c r="G148" i="1" s="1"/>
  <c r="G149" i="1" s="1"/>
  <c r="G150" i="1" s="1"/>
  <c r="G151" i="1" s="1"/>
  <c r="G152" i="1" s="1"/>
  <c r="G153" i="1" s="1"/>
  <c r="G154" i="1" s="1"/>
  <c r="G155" i="1" s="1"/>
  <c r="G156" i="1" s="1"/>
  <c r="G157" i="1" s="1"/>
  <c r="G158" i="1" s="1"/>
  <c r="G159" i="1" s="1"/>
  <c r="G160" i="1" s="1"/>
  <c r="G161" i="1" s="1"/>
  <c r="G162" i="1" s="1"/>
  <c r="G163" i="1" s="1"/>
  <c r="G164" i="1" s="1"/>
  <c r="G165" i="1" s="1"/>
  <c r="G166" i="1" s="1"/>
  <c r="G167" i="1" s="1"/>
  <c r="G168" i="1" s="1"/>
  <c r="G169" i="1" s="1"/>
  <c r="G170" i="1" s="1"/>
  <c r="G171" i="1" s="1"/>
  <c r="G172" i="1" s="1"/>
  <c r="G173" i="1" s="1"/>
  <c r="G174" i="1" s="1"/>
  <c r="G175" i="1" s="1"/>
  <c r="G176" i="1" s="1"/>
  <c r="G177" i="1" s="1"/>
  <c r="G178" i="1" s="1"/>
  <c r="G179" i="1" s="1"/>
  <c r="G180" i="1" s="1"/>
  <c r="G181" i="1" s="1"/>
  <c r="G182" i="1" s="1"/>
  <c r="G183" i="1" s="1"/>
  <c r="G184" i="1" s="1"/>
  <c r="G185" i="1" s="1"/>
  <c r="G186" i="1" s="1"/>
  <c r="G187" i="1" s="1"/>
  <c r="G188" i="1" s="1"/>
  <c r="G189" i="1" s="1"/>
  <c r="G190" i="1" s="1"/>
  <c r="G191" i="1" s="1"/>
  <c r="G192" i="1" s="1"/>
  <c r="G193" i="1" s="1"/>
  <c r="G194" i="1" s="1"/>
  <c r="J98" i="1"/>
  <c r="H676" i="1"/>
  <c r="H484" i="1"/>
  <c r="H580" i="1"/>
  <c r="J579" i="1"/>
  <c r="J99" i="1"/>
  <c r="D8" i="1"/>
  <c r="D16" i="1" s="1"/>
  <c r="D592" i="1" s="1"/>
  <c r="E19" i="1"/>
  <c r="E595" i="1" s="1"/>
  <c r="D24" i="1"/>
  <c r="K5" i="1"/>
  <c r="K100" i="1"/>
  <c r="K196" i="1" s="1"/>
  <c r="K292" i="1" s="1"/>
  <c r="K388" i="1" s="1"/>
  <c r="K484" i="1" s="1"/>
  <c r="K580" i="1" s="1"/>
  <c r="K676" i="1" s="1"/>
  <c r="K772" i="1" s="1"/>
  <c r="E15" i="1"/>
  <c r="D584" i="1"/>
  <c r="D9" i="1"/>
  <c r="F4" i="1"/>
  <c r="E27" i="1"/>
  <c r="H196" i="1"/>
  <c r="E16" i="1"/>
  <c r="E20" i="1"/>
  <c r="H100" i="1"/>
  <c r="J100" i="1" s="1"/>
  <c r="E17" i="1"/>
  <c r="D18" i="1"/>
  <c r="E21" i="1"/>
  <c r="D22" i="1"/>
  <c r="H293" i="1"/>
  <c r="H388" i="1"/>
  <c r="D4" i="1"/>
  <c r="D11" i="1"/>
  <c r="E14" i="1"/>
  <c r="D15" i="1"/>
  <c r="E18" i="1"/>
  <c r="H485" i="1"/>
  <c r="H677" i="1"/>
  <c r="G675" i="1" l="1"/>
  <c r="J674" i="1"/>
  <c r="G195" i="1"/>
  <c r="J194" i="1"/>
  <c r="H581" i="1"/>
  <c r="J580" i="1"/>
  <c r="H5" i="1"/>
  <c r="J4" i="1"/>
  <c r="H773" i="1"/>
  <c r="H486" i="1"/>
  <c r="H389" i="1"/>
  <c r="H101" i="1"/>
  <c r="J101" i="1" s="1"/>
  <c r="H197" i="1"/>
  <c r="H678" i="1"/>
  <c r="E590" i="1"/>
  <c r="E22" i="1"/>
  <c r="H294" i="1"/>
  <c r="D594" i="1"/>
  <c r="D26" i="1"/>
  <c r="E596" i="1"/>
  <c r="E28" i="1"/>
  <c r="K6" i="1"/>
  <c r="K101" i="1"/>
  <c r="K197" i="1" s="1"/>
  <c r="K293" i="1" s="1"/>
  <c r="K389" i="1" s="1"/>
  <c r="K485" i="1" s="1"/>
  <c r="K581" i="1" s="1"/>
  <c r="K677" i="1" s="1"/>
  <c r="K773" i="1" s="1"/>
  <c r="D591" i="1"/>
  <c r="D23" i="1"/>
  <c r="E597" i="1"/>
  <c r="E29" i="1"/>
  <c r="D585" i="1"/>
  <c r="D17" i="1"/>
  <c r="D587" i="1"/>
  <c r="D19" i="1"/>
  <c r="E593" i="1"/>
  <c r="E25" i="1"/>
  <c r="E592" i="1"/>
  <c r="E24" i="1"/>
  <c r="E603" i="1"/>
  <c r="E35" i="1"/>
  <c r="D600" i="1"/>
  <c r="D32" i="1"/>
  <c r="E594" i="1"/>
  <c r="E26" i="1"/>
  <c r="D580" i="1"/>
  <c r="D5" i="1"/>
  <c r="D12" i="1"/>
  <c r="D598" i="1"/>
  <c r="D30" i="1"/>
  <c r="F580" i="1"/>
  <c r="I580" i="1" s="1"/>
  <c r="F5" i="1"/>
  <c r="E591" i="1"/>
  <c r="E23" i="1"/>
  <c r="G196" i="1" l="1"/>
  <c r="J195" i="1"/>
  <c r="J581" i="1"/>
  <c r="H582" i="1"/>
  <c r="H6" i="1"/>
  <c r="J5" i="1"/>
  <c r="H774" i="1"/>
  <c r="G676" i="1"/>
  <c r="J675" i="1"/>
  <c r="E601" i="1"/>
  <c r="E33" i="1"/>
  <c r="E605" i="1"/>
  <c r="E37" i="1"/>
  <c r="D602" i="1"/>
  <c r="D34" i="1"/>
  <c r="H390" i="1"/>
  <c r="E599" i="1"/>
  <c r="E31" i="1"/>
  <c r="D606" i="1"/>
  <c r="D38" i="1"/>
  <c r="K7" i="1"/>
  <c r="K102" i="1"/>
  <c r="K198" i="1" s="1"/>
  <c r="K294" i="1" s="1"/>
  <c r="K390" i="1" s="1"/>
  <c r="K486" i="1" s="1"/>
  <c r="K582" i="1" s="1"/>
  <c r="K678" i="1" s="1"/>
  <c r="K774" i="1" s="1"/>
  <c r="D581" i="1"/>
  <c r="D13" i="1"/>
  <c r="E611" i="1"/>
  <c r="E43" i="1"/>
  <c r="E598" i="1"/>
  <c r="E30" i="1"/>
  <c r="E602" i="1"/>
  <c r="E34" i="1"/>
  <c r="D608" i="1"/>
  <c r="D40" i="1"/>
  <c r="E600" i="1"/>
  <c r="E32" i="1"/>
  <c r="D595" i="1"/>
  <c r="D27" i="1"/>
  <c r="D593" i="1"/>
  <c r="D25" i="1"/>
  <c r="D599" i="1"/>
  <c r="D31" i="1"/>
  <c r="E604" i="1"/>
  <c r="E36" i="1"/>
  <c r="H295" i="1"/>
  <c r="H679" i="1"/>
  <c r="H102" i="1"/>
  <c r="J102" i="1" s="1"/>
  <c r="H487" i="1"/>
  <c r="H198" i="1"/>
  <c r="F581" i="1"/>
  <c r="I581" i="1" s="1"/>
  <c r="F6" i="1"/>
  <c r="D588" i="1"/>
  <c r="D20" i="1"/>
  <c r="H7" i="1" l="1"/>
  <c r="J6" i="1"/>
  <c r="G677" i="1"/>
  <c r="J676" i="1"/>
  <c r="J582" i="1"/>
  <c r="H583" i="1"/>
  <c r="H775" i="1"/>
  <c r="G197" i="1"/>
  <c r="J196" i="1"/>
  <c r="K8" i="1"/>
  <c r="K103" i="1"/>
  <c r="K199" i="1" s="1"/>
  <c r="K295" i="1" s="1"/>
  <c r="K391" i="1" s="1"/>
  <c r="K487" i="1" s="1"/>
  <c r="K583" i="1" s="1"/>
  <c r="K679" i="1" s="1"/>
  <c r="K775" i="1" s="1"/>
  <c r="H199" i="1"/>
  <c r="H296" i="1"/>
  <c r="E607" i="1"/>
  <c r="E39" i="1"/>
  <c r="E609" i="1"/>
  <c r="E41" i="1"/>
  <c r="F582" i="1"/>
  <c r="I582" i="1" s="1"/>
  <c r="F7" i="1"/>
  <c r="H488" i="1"/>
  <c r="E612" i="1"/>
  <c r="E44" i="1"/>
  <c r="D601" i="1"/>
  <c r="D33" i="1"/>
  <c r="E608" i="1"/>
  <c r="E40" i="1"/>
  <c r="E610" i="1"/>
  <c r="E42" i="1"/>
  <c r="D589" i="1"/>
  <c r="D21" i="1"/>
  <c r="D614" i="1"/>
  <c r="D46" i="1"/>
  <c r="H391" i="1"/>
  <c r="E613" i="1"/>
  <c r="E45" i="1"/>
  <c r="D596" i="1"/>
  <c r="D28" i="1"/>
  <c r="H103" i="1"/>
  <c r="J103" i="1" s="1"/>
  <c r="D607" i="1"/>
  <c r="D39" i="1"/>
  <c r="D603" i="1"/>
  <c r="D35" i="1"/>
  <c r="D616" i="1"/>
  <c r="D48" i="1"/>
  <c r="E606" i="1"/>
  <c r="E38" i="1"/>
  <c r="E619" i="1"/>
  <c r="E51" i="1"/>
  <c r="D610" i="1"/>
  <c r="D42" i="1"/>
  <c r="H680" i="1"/>
  <c r="J583" i="1" l="1"/>
  <c r="H584" i="1"/>
  <c r="G678" i="1"/>
  <c r="J677" i="1"/>
  <c r="G198" i="1"/>
  <c r="J197" i="1"/>
  <c r="H8" i="1"/>
  <c r="J7" i="1"/>
  <c r="H776" i="1"/>
  <c r="D618" i="1"/>
  <c r="D50" i="1"/>
  <c r="E614" i="1"/>
  <c r="E46" i="1"/>
  <c r="H104" i="1"/>
  <c r="J104" i="1" s="1"/>
  <c r="E621" i="1"/>
  <c r="E53" i="1"/>
  <c r="E620" i="1"/>
  <c r="E52" i="1"/>
  <c r="H200" i="1"/>
  <c r="H681" i="1"/>
  <c r="E627" i="1"/>
  <c r="E59" i="1"/>
  <c r="D624" i="1"/>
  <c r="D56" i="1"/>
  <c r="D615" i="1"/>
  <c r="D47" i="1"/>
  <c r="D604" i="1"/>
  <c r="D36" i="1"/>
  <c r="H392" i="1"/>
  <c r="D597" i="1"/>
  <c r="D29" i="1"/>
  <c r="E618" i="1"/>
  <c r="E50" i="1"/>
  <c r="D609" i="1"/>
  <c r="D41" i="1"/>
  <c r="H489" i="1"/>
  <c r="E617" i="1"/>
  <c r="E49" i="1"/>
  <c r="H297" i="1"/>
  <c r="D611" i="1"/>
  <c r="D43" i="1"/>
  <c r="D622" i="1"/>
  <c r="D54" i="1"/>
  <c r="E616" i="1"/>
  <c r="E48" i="1"/>
  <c r="F583" i="1"/>
  <c r="I583" i="1" s="1"/>
  <c r="F8" i="1"/>
  <c r="E615" i="1"/>
  <c r="E47" i="1"/>
  <c r="K9" i="1"/>
  <c r="K104" i="1"/>
  <c r="K200" i="1" s="1"/>
  <c r="K296" i="1" s="1"/>
  <c r="K392" i="1" s="1"/>
  <c r="K488" i="1" s="1"/>
  <c r="K584" i="1" s="1"/>
  <c r="K680" i="1" s="1"/>
  <c r="K776" i="1" s="1"/>
  <c r="H9" i="1" l="1"/>
  <c r="J8" i="1"/>
  <c r="G679" i="1"/>
  <c r="J678" i="1"/>
  <c r="H777" i="1"/>
  <c r="G199" i="1"/>
  <c r="J198" i="1"/>
  <c r="J584" i="1"/>
  <c r="H585" i="1"/>
  <c r="K105" i="1"/>
  <c r="K201" i="1" s="1"/>
  <c r="K297" i="1" s="1"/>
  <c r="K393" i="1" s="1"/>
  <c r="K489" i="1" s="1"/>
  <c r="K585" i="1" s="1"/>
  <c r="K681" i="1" s="1"/>
  <c r="K777" i="1" s="1"/>
  <c r="K10" i="1"/>
  <c r="H682" i="1"/>
  <c r="D619" i="1"/>
  <c r="D51" i="1"/>
  <c r="F584" i="1"/>
  <c r="I584" i="1" s="1"/>
  <c r="F9" i="1"/>
  <c r="D630" i="1"/>
  <c r="D62" i="1"/>
  <c r="E625" i="1"/>
  <c r="E57" i="1"/>
  <c r="D617" i="1"/>
  <c r="D49" i="1"/>
  <c r="D605" i="1"/>
  <c r="D37" i="1"/>
  <c r="D612" i="1"/>
  <c r="D44" i="1"/>
  <c r="D632" i="1"/>
  <c r="D64" i="1"/>
  <c r="H201" i="1"/>
  <c r="E629" i="1"/>
  <c r="E61" i="1"/>
  <c r="E622" i="1"/>
  <c r="E54" i="1"/>
  <c r="E623" i="1"/>
  <c r="E55" i="1"/>
  <c r="H298" i="1"/>
  <c r="H490" i="1"/>
  <c r="E626" i="1"/>
  <c r="E58" i="1"/>
  <c r="H393" i="1"/>
  <c r="D623" i="1"/>
  <c r="D55" i="1"/>
  <c r="E635" i="1"/>
  <c r="E67" i="1"/>
  <c r="E628" i="1"/>
  <c r="E60" i="1"/>
  <c r="H105" i="1"/>
  <c r="J105" i="1" s="1"/>
  <c r="D626" i="1"/>
  <c r="D58" i="1"/>
  <c r="E624" i="1"/>
  <c r="E56" i="1"/>
  <c r="J585" i="1" l="1"/>
  <c r="H586" i="1"/>
  <c r="G680" i="1"/>
  <c r="J679" i="1"/>
  <c r="G200" i="1"/>
  <c r="J199" i="1"/>
  <c r="H10" i="1"/>
  <c r="J9" i="1"/>
  <c r="H778" i="1"/>
  <c r="E632" i="1"/>
  <c r="E64" i="1"/>
  <c r="D631" i="1"/>
  <c r="D63" i="1"/>
  <c r="H299" i="1"/>
  <c r="H202" i="1"/>
  <c r="D625" i="1"/>
  <c r="D57" i="1"/>
  <c r="H683" i="1"/>
  <c r="H106" i="1"/>
  <c r="J106" i="1" s="1"/>
  <c r="E634" i="1"/>
  <c r="E66" i="1"/>
  <c r="E630" i="1"/>
  <c r="E62" i="1"/>
  <c r="D620" i="1"/>
  <c r="D52" i="1"/>
  <c r="F585" i="1"/>
  <c r="I585" i="1" s="1"/>
  <c r="F10" i="1"/>
  <c r="D634" i="1"/>
  <c r="D66" i="1"/>
  <c r="E636" i="1"/>
  <c r="E68" i="1"/>
  <c r="E643" i="1"/>
  <c r="E75" i="1"/>
  <c r="H394" i="1"/>
  <c r="H491" i="1"/>
  <c r="E631" i="1"/>
  <c r="E63" i="1"/>
  <c r="E637" i="1"/>
  <c r="E69" i="1"/>
  <c r="D640" i="1"/>
  <c r="D72" i="1"/>
  <c r="D613" i="1"/>
  <c r="D45" i="1"/>
  <c r="E633" i="1"/>
  <c r="E65" i="1"/>
  <c r="D638" i="1"/>
  <c r="D70" i="1"/>
  <c r="D627" i="1"/>
  <c r="D59" i="1"/>
  <c r="K11" i="1"/>
  <c r="K106" i="1"/>
  <c r="K202" i="1" s="1"/>
  <c r="K298" i="1" s="1"/>
  <c r="K394" i="1" s="1"/>
  <c r="K490" i="1" s="1"/>
  <c r="K586" i="1" s="1"/>
  <c r="K682" i="1" s="1"/>
  <c r="K778" i="1" s="1"/>
  <c r="H779" i="1" l="1"/>
  <c r="H11" i="1"/>
  <c r="J10" i="1"/>
  <c r="G681" i="1"/>
  <c r="J680" i="1"/>
  <c r="J586" i="1"/>
  <c r="H587" i="1"/>
  <c r="G201" i="1"/>
  <c r="J200" i="1"/>
  <c r="E645" i="1"/>
  <c r="E77" i="1"/>
  <c r="E651" i="1"/>
  <c r="E83" i="1"/>
  <c r="E638" i="1"/>
  <c r="E70" i="1"/>
  <c r="K12" i="1"/>
  <c r="K107" i="1"/>
  <c r="K203" i="1" s="1"/>
  <c r="K299" i="1" s="1"/>
  <c r="K395" i="1" s="1"/>
  <c r="K491" i="1" s="1"/>
  <c r="K587" i="1" s="1"/>
  <c r="K683" i="1" s="1"/>
  <c r="K779" i="1" s="1"/>
  <c r="H684" i="1"/>
  <c r="D646" i="1"/>
  <c r="D78" i="1"/>
  <c r="H492" i="1"/>
  <c r="D639" i="1"/>
  <c r="D71" i="1"/>
  <c r="D635" i="1"/>
  <c r="D67" i="1"/>
  <c r="E641" i="1"/>
  <c r="E73" i="1"/>
  <c r="D648" i="1"/>
  <c r="D80" i="1"/>
  <c r="E639" i="1"/>
  <c r="E71" i="1"/>
  <c r="H395" i="1"/>
  <c r="E644" i="1"/>
  <c r="E76" i="1"/>
  <c r="F586" i="1"/>
  <c r="I586" i="1" s="1"/>
  <c r="F11" i="1"/>
  <c r="D628" i="1"/>
  <c r="D60" i="1"/>
  <c r="E642" i="1"/>
  <c r="E74" i="1"/>
  <c r="H107" i="1"/>
  <c r="J107" i="1" s="1"/>
  <c r="D633" i="1"/>
  <c r="D65" i="1"/>
  <c r="H300" i="1"/>
  <c r="E640" i="1"/>
  <c r="E72" i="1"/>
  <c r="D621" i="1"/>
  <c r="D53" i="1"/>
  <c r="D642" i="1"/>
  <c r="D74" i="1"/>
  <c r="H203" i="1"/>
  <c r="H12" i="1" l="1"/>
  <c r="J11" i="1"/>
  <c r="G202" i="1"/>
  <c r="J201" i="1"/>
  <c r="J587" i="1"/>
  <c r="H588" i="1"/>
  <c r="H780" i="1"/>
  <c r="G682" i="1"/>
  <c r="J681" i="1"/>
  <c r="H204" i="1"/>
  <c r="D650" i="1"/>
  <c r="D82" i="1"/>
  <c r="E648" i="1"/>
  <c r="E80" i="1"/>
  <c r="D641" i="1"/>
  <c r="D73" i="1"/>
  <c r="E650" i="1"/>
  <c r="E82" i="1"/>
  <c r="F587" i="1"/>
  <c r="I587" i="1" s="1"/>
  <c r="F12" i="1"/>
  <c r="H396" i="1"/>
  <c r="D656" i="1"/>
  <c r="D88" i="1"/>
  <c r="D643" i="1"/>
  <c r="D75" i="1"/>
  <c r="H493" i="1"/>
  <c r="H685" i="1"/>
  <c r="E659" i="1"/>
  <c r="E91" i="1"/>
  <c r="K13" i="1"/>
  <c r="K108" i="1"/>
  <c r="K204" i="1" s="1"/>
  <c r="K300" i="1" s="1"/>
  <c r="K396" i="1" s="1"/>
  <c r="K492" i="1" s="1"/>
  <c r="K588" i="1" s="1"/>
  <c r="K684" i="1" s="1"/>
  <c r="K780" i="1" s="1"/>
  <c r="D629" i="1"/>
  <c r="D61" i="1"/>
  <c r="H301" i="1"/>
  <c r="H108" i="1"/>
  <c r="J108" i="1" s="1"/>
  <c r="D636" i="1"/>
  <c r="D68" i="1"/>
  <c r="E652" i="1"/>
  <c r="E84" i="1"/>
  <c r="E647" i="1"/>
  <c r="E79" i="1"/>
  <c r="E649" i="1"/>
  <c r="E81" i="1"/>
  <c r="D647" i="1"/>
  <c r="D79" i="1"/>
  <c r="D654" i="1"/>
  <c r="D86" i="1"/>
  <c r="E646" i="1"/>
  <c r="E78" i="1"/>
  <c r="E653" i="1"/>
  <c r="E85" i="1"/>
  <c r="J588" i="1" l="1"/>
  <c r="H589" i="1"/>
  <c r="G683" i="1"/>
  <c r="J682" i="1"/>
  <c r="H781" i="1"/>
  <c r="G203" i="1"/>
  <c r="J202" i="1"/>
  <c r="H13" i="1"/>
  <c r="J12" i="1"/>
  <c r="D662" i="1"/>
  <c r="D94" i="1"/>
  <c r="E660" i="1"/>
  <c r="E92" i="1"/>
  <c r="H494" i="1"/>
  <c r="E657" i="1"/>
  <c r="E89" i="1"/>
  <c r="H109" i="1"/>
  <c r="J109" i="1" s="1"/>
  <c r="E667" i="1"/>
  <c r="E99" i="1"/>
  <c r="F588" i="1"/>
  <c r="I588" i="1" s="1"/>
  <c r="F13" i="1"/>
  <c r="D649" i="1"/>
  <c r="D81" i="1"/>
  <c r="E661" i="1"/>
  <c r="E93" i="1"/>
  <c r="D655" i="1"/>
  <c r="D87" i="1"/>
  <c r="E655" i="1"/>
  <c r="E87" i="1"/>
  <c r="D644" i="1"/>
  <c r="D76" i="1"/>
  <c r="H302" i="1"/>
  <c r="D651" i="1"/>
  <c r="D83" i="1"/>
  <c r="H397" i="1"/>
  <c r="E658" i="1"/>
  <c r="E90" i="1"/>
  <c r="E656" i="1"/>
  <c r="E88" i="1"/>
  <c r="H205" i="1"/>
  <c r="E654" i="1"/>
  <c r="E86" i="1"/>
  <c r="D637" i="1"/>
  <c r="D69" i="1"/>
  <c r="D664" i="1"/>
  <c r="D96" i="1"/>
  <c r="D658" i="1"/>
  <c r="D90" i="1"/>
  <c r="K14" i="1"/>
  <c r="K109" i="1"/>
  <c r="K205" i="1" s="1"/>
  <c r="K301" i="1" s="1"/>
  <c r="K397" i="1" s="1"/>
  <c r="K493" i="1" s="1"/>
  <c r="K589" i="1" s="1"/>
  <c r="K685" i="1" s="1"/>
  <c r="K781" i="1" s="1"/>
  <c r="H686" i="1"/>
  <c r="H14" i="1" l="1"/>
  <c r="J13" i="1"/>
  <c r="G684" i="1"/>
  <c r="J683" i="1"/>
  <c r="H782" i="1"/>
  <c r="J589" i="1"/>
  <c r="H590" i="1"/>
  <c r="G204" i="1"/>
  <c r="J203" i="1"/>
  <c r="H687" i="1"/>
  <c r="D645" i="1"/>
  <c r="D77" i="1"/>
  <c r="D659" i="1"/>
  <c r="D91" i="1"/>
  <c r="D663" i="1"/>
  <c r="D95" i="1"/>
  <c r="F589" i="1"/>
  <c r="I589" i="1" s="1"/>
  <c r="F14" i="1"/>
  <c r="E668" i="1"/>
  <c r="E100" i="1"/>
  <c r="H206" i="1"/>
  <c r="D672" i="1"/>
  <c r="D104" i="1"/>
  <c r="E662" i="1"/>
  <c r="E94" i="1"/>
  <c r="E664" i="1"/>
  <c r="E96" i="1"/>
  <c r="H398" i="1"/>
  <c r="H303" i="1"/>
  <c r="E663" i="1"/>
  <c r="E95" i="1"/>
  <c r="D657" i="1"/>
  <c r="D89" i="1"/>
  <c r="E675" i="1"/>
  <c r="E107" i="1"/>
  <c r="E665" i="1"/>
  <c r="E97" i="1"/>
  <c r="H495" i="1"/>
  <c r="D670" i="1"/>
  <c r="D102" i="1"/>
  <c r="D666" i="1"/>
  <c r="D98" i="1"/>
  <c r="E666" i="1"/>
  <c r="E98" i="1"/>
  <c r="D652" i="1"/>
  <c r="D84" i="1"/>
  <c r="E669" i="1"/>
  <c r="E101" i="1"/>
  <c r="H110" i="1"/>
  <c r="J110" i="1" s="1"/>
  <c r="K15" i="1"/>
  <c r="K110" i="1"/>
  <c r="K206" i="1" s="1"/>
  <c r="K302" i="1" s="1"/>
  <c r="K398" i="1" s="1"/>
  <c r="K494" i="1" s="1"/>
  <c r="K590" i="1" s="1"/>
  <c r="K686" i="1" s="1"/>
  <c r="K782" i="1" s="1"/>
  <c r="H783" i="1" l="1"/>
  <c r="G685" i="1"/>
  <c r="J684" i="1"/>
  <c r="H15" i="1"/>
  <c r="J14" i="1"/>
  <c r="G205" i="1"/>
  <c r="J204" i="1"/>
  <c r="J590" i="1"/>
  <c r="H591" i="1"/>
  <c r="E674" i="1"/>
  <c r="E106" i="1"/>
  <c r="E673" i="1"/>
  <c r="E105" i="1"/>
  <c r="E671" i="1"/>
  <c r="E103" i="1"/>
  <c r="E670" i="1"/>
  <c r="E102" i="1"/>
  <c r="D653" i="1"/>
  <c r="D85" i="1"/>
  <c r="K16" i="1"/>
  <c r="K111" i="1"/>
  <c r="K207" i="1" s="1"/>
  <c r="K303" i="1" s="1"/>
  <c r="K399" i="1" s="1"/>
  <c r="K495" i="1" s="1"/>
  <c r="K591" i="1" s="1"/>
  <c r="K687" i="1" s="1"/>
  <c r="K783" i="1" s="1"/>
  <c r="D678" i="1"/>
  <c r="D110" i="1"/>
  <c r="D665" i="1"/>
  <c r="D97" i="1"/>
  <c r="H399" i="1"/>
  <c r="H207" i="1"/>
  <c r="H111" i="1"/>
  <c r="J111" i="1" s="1"/>
  <c r="D660" i="1"/>
  <c r="D92" i="1"/>
  <c r="D674" i="1"/>
  <c r="D106" i="1"/>
  <c r="H496" i="1"/>
  <c r="E683" i="1"/>
  <c r="E115" i="1"/>
  <c r="H304" i="1"/>
  <c r="E672" i="1"/>
  <c r="E104" i="1"/>
  <c r="D680" i="1"/>
  <c r="D112" i="1"/>
  <c r="E676" i="1"/>
  <c r="E108" i="1"/>
  <c r="F590" i="1"/>
  <c r="I590" i="1" s="1"/>
  <c r="F15" i="1"/>
  <c r="D667" i="1"/>
  <c r="D99" i="1"/>
  <c r="E677" i="1"/>
  <c r="E109" i="1"/>
  <c r="D671" i="1"/>
  <c r="D103" i="1"/>
  <c r="H688" i="1"/>
  <c r="G686" i="1" l="1"/>
  <c r="J685" i="1"/>
  <c r="G206" i="1"/>
  <c r="J205" i="1"/>
  <c r="H784" i="1"/>
  <c r="J591" i="1"/>
  <c r="H592" i="1"/>
  <c r="H16" i="1"/>
  <c r="J15" i="1"/>
  <c r="H689" i="1"/>
  <c r="D675" i="1"/>
  <c r="D107" i="1"/>
  <c r="E680" i="1"/>
  <c r="E112" i="1"/>
  <c r="E691" i="1"/>
  <c r="E123" i="1"/>
  <c r="D682" i="1"/>
  <c r="D114" i="1"/>
  <c r="H112" i="1"/>
  <c r="J112" i="1" s="1"/>
  <c r="H208" i="1"/>
  <c r="D673" i="1"/>
  <c r="D105" i="1"/>
  <c r="E681" i="1"/>
  <c r="E113" i="1"/>
  <c r="E685" i="1"/>
  <c r="E117" i="1"/>
  <c r="F591" i="1"/>
  <c r="I591" i="1" s="1"/>
  <c r="F16" i="1"/>
  <c r="D688" i="1"/>
  <c r="D120" i="1"/>
  <c r="H305" i="1"/>
  <c r="H497" i="1"/>
  <c r="D668" i="1"/>
  <c r="D100" i="1"/>
  <c r="H400" i="1"/>
  <c r="D686" i="1"/>
  <c r="D118" i="1"/>
  <c r="D661" i="1"/>
  <c r="D93" i="1"/>
  <c r="E679" i="1"/>
  <c r="E111" i="1"/>
  <c r="E682" i="1"/>
  <c r="E114" i="1"/>
  <c r="D679" i="1"/>
  <c r="D111" i="1"/>
  <c r="E684" i="1"/>
  <c r="E116" i="1"/>
  <c r="E678" i="1"/>
  <c r="E110" i="1"/>
  <c r="K17" i="1"/>
  <c r="K112" i="1"/>
  <c r="K208" i="1" s="1"/>
  <c r="K304" i="1" s="1"/>
  <c r="K400" i="1" s="1"/>
  <c r="K496" i="1" s="1"/>
  <c r="K592" i="1" s="1"/>
  <c r="K688" i="1" s="1"/>
  <c r="K784" i="1" s="1"/>
  <c r="H17" i="1" l="1"/>
  <c r="J16" i="1"/>
  <c r="G207" i="1"/>
  <c r="J206" i="1"/>
  <c r="J592" i="1"/>
  <c r="H593" i="1"/>
  <c r="H785" i="1"/>
  <c r="G687" i="1"/>
  <c r="J686" i="1"/>
  <c r="E686" i="1"/>
  <c r="E118" i="1"/>
  <c r="D694" i="1"/>
  <c r="D126" i="1"/>
  <c r="H306" i="1"/>
  <c r="D681" i="1"/>
  <c r="D113" i="1"/>
  <c r="E699" i="1"/>
  <c r="E131" i="1"/>
  <c r="E692" i="1"/>
  <c r="E124" i="1"/>
  <c r="E690" i="1"/>
  <c r="E122" i="1"/>
  <c r="D669" i="1"/>
  <c r="D101" i="1"/>
  <c r="H401" i="1"/>
  <c r="H498" i="1"/>
  <c r="D696" i="1"/>
  <c r="D128" i="1"/>
  <c r="E693" i="1"/>
  <c r="E125" i="1"/>
  <c r="E689" i="1"/>
  <c r="E121" i="1"/>
  <c r="H209" i="1"/>
  <c r="D690" i="1"/>
  <c r="D122" i="1"/>
  <c r="E688" i="1"/>
  <c r="E120" i="1"/>
  <c r="D687" i="1"/>
  <c r="D119" i="1"/>
  <c r="E687" i="1"/>
  <c r="E119" i="1"/>
  <c r="D676" i="1"/>
  <c r="D108" i="1"/>
  <c r="F592" i="1"/>
  <c r="I592" i="1" s="1"/>
  <c r="F17" i="1"/>
  <c r="H113" i="1"/>
  <c r="J113" i="1" s="1"/>
  <c r="D683" i="1"/>
  <c r="D115" i="1"/>
  <c r="K18" i="1"/>
  <c r="K113" i="1"/>
  <c r="K209" i="1" s="1"/>
  <c r="K305" i="1" s="1"/>
  <c r="K401" i="1" s="1"/>
  <c r="K497" i="1" s="1"/>
  <c r="K593" i="1" s="1"/>
  <c r="K689" i="1" s="1"/>
  <c r="K785" i="1" s="1"/>
  <c r="H690" i="1"/>
  <c r="G688" i="1" l="1"/>
  <c r="J687" i="1"/>
  <c r="G208" i="1"/>
  <c r="J207" i="1"/>
  <c r="H786" i="1"/>
  <c r="H18" i="1"/>
  <c r="J17" i="1"/>
  <c r="J593" i="1"/>
  <c r="H594" i="1"/>
  <c r="H691" i="1"/>
  <c r="D684" i="1"/>
  <c r="D116" i="1"/>
  <c r="D698" i="1"/>
  <c r="D130" i="1"/>
  <c r="E697" i="1"/>
  <c r="E129" i="1"/>
  <c r="H402" i="1"/>
  <c r="E707" i="1"/>
  <c r="E139" i="1"/>
  <c r="H307" i="1"/>
  <c r="H114" i="1"/>
  <c r="J114" i="1" s="1"/>
  <c r="F593" i="1"/>
  <c r="I593" i="1" s="1"/>
  <c r="F18" i="1"/>
  <c r="E695" i="1"/>
  <c r="E127" i="1"/>
  <c r="E696" i="1"/>
  <c r="E128" i="1"/>
  <c r="H210" i="1"/>
  <c r="E701" i="1"/>
  <c r="E133" i="1"/>
  <c r="H499" i="1"/>
  <c r="D677" i="1"/>
  <c r="D109" i="1"/>
  <c r="E700" i="1"/>
  <c r="E132" i="1"/>
  <c r="D689" i="1"/>
  <c r="D121" i="1"/>
  <c r="D702" i="1"/>
  <c r="D134" i="1"/>
  <c r="D691" i="1"/>
  <c r="D123" i="1"/>
  <c r="D695" i="1"/>
  <c r="D127" i="1"/>
  <c r="D704" i="1"/>
  <c r="D136" i="1"/>
  <c r="E698" i="1"/>
  <c r="E130" i="1"/>
  <c r="E694" i="1"/>
  <c r="E126" i="1"/>
  <c r="K19" i="1"/>
  <c r="K114" i="1"/>
  <c r="K210" i="1" s="1"/>
  <c r="K306" i="1" s="1"/>
  <c r="K402" i="1" s="1"/>
  <c r="K498" i="1" s="1"/>
  <c r="K594" i="1" s="1"/>
  <c r="K690" i="1" s="1"/>
  <c r="K786" i="1" s="1"/>
  <c r="J594" i="1" l="1"/>
  <c r="H595" i="1"/>
  <c r="H787" i="1"/>
  <c r="G209" i="1"/>
  <c r="J208" i="1"/>
  <c r="H19" i="1"/>
  <c r="J18" i="1"/>
  <c r="G689" i="1"/>
  <c r="J688" i="1"/>
  <c r="E706" i="1"/>
  <c r="E138" i="1"/>
  <c r="D699" i="1"/>
  <c r="D131" i="1"/>
  <c r="E708" i="1"/>
  <c r="E140" i="1"/>
  <c r="H211" i="1"/>
  <c r="H115" i="1"/>
  <c r="J115" i="1" s="1"/>
  <c r="D692" i="1"/>
  <c r="D124" i="1"/>
  <c r="K20" i="1"/>
  <c r="K115" i="1"/>
  <c r="K211" i="1" s="1"/>
  <c r="K307" i="1" s="1"/>
  <c r="K403" i="1" s="1"/>
  <c r="K499" i="1" s="1"/>
  <c r="K595" i="1" s="1"/>
  <c r="K691" i="1" s="1"/>
  <c r="K787" i="1" s="1"/>
  <c r="E702" i="1"/>
  <c r="E134" i="1"/>
  <c r="D712" i="1"/>
  <c r="D144" i="1"/>
  <c r="D697" i="1"/>
  <c r="D129" i="1"/>
  <c r="D685" i="1"/>
  <c r="D117" i="1"/>
  <c r="E709" i="1"/>
  <c r="E141" i="1"/>
  <c r="E704" i="1"/>
  <c r="E136" i="1"/>
  <c r="F594" i="1"/>
  <c r="I594" i="1" s="1"/>
  <c r="F19" i="1"/>
  <c r="H308" i="1"/>
  <c r="H403" i="1"/>
  <c r="D706" i="1"/>
  <c r="D138" i="1"/>
  <c r="D703" i="1"/>
  <c r="D135" i="1"/>
  <c r="D710" i="1"/>
  <c r="D142" i="1"/>
  <c r="H500" i="1"/>
  <c r="E703" i="1"/>
  <c r="E135" i="1"/>
  <c r="E715" i="1"/>
  <c r="E147" i="1"/>
  <c r="E705" i="1"/>
  <c r="E137" i="1"/>
  <c r="H692" i="1"/>
  <c r="G210" i="1" l="1"/>
  <c r="J209" i="1"/>
  <c r="G690" i="1"/>
  <c r="J689" i="1"/>
  <c r="H788" i="1"/>
  <c r="H20" i="1"/>
  <c r="J19" i="1"/>
  <c r="J595" i="1"/>
  <c r="H596" i="1"/>
  <c r="H693" i="1"/>
  <c r="E711" i="1"/>
  <c r="E143" i="1"/>
  <c r="D714" i="1"/>
  <c r="D146" i="1"/>
  <c r="D693" i="1"/>
  <c r="D125" i="1"/>
  <c r="E710" i="1"/>
  <c r="E142" i="1"/>
  <c r="D707" i="1"/>
  <c r="D139" i="1"/>
  <c r="E723" i="1"/>
  <c r="E155" i="1"/>
  <c r="H501" i="1"/>
  <c r="D711" i="1"/>
  <c r="D143" i="1"/>
  <c r="H404" i="1"/>
  <c r="F595" i="1"/>
  <c r="I595" i="1" s="1"/>
  <c r="F20" i="1"/>
  <c r="E717" i="1"/>
  <c r="E149" i="1"/>
  <c r="D705" i="1"/>
  <c r="D137" i="1"/>
  <c r="D720" i="1"/>
  <c r="D152" i="1"/>
  <c r="H116" i="1"/>
  <c r="J116" i="1" s="1"/>
  <c r="E716" i="1"/>
  <c r="E148" i="1"/>
  <c r="E714" i="1"/>
  <c r="E146" i="1"/>
  <c r="E713" i="1"/>
  <c r="E145" i="1"/>
  <c r="D718" i="1"/>
  <c r="D150" i="1"/>
  <c r="H309" i="1"/>
  <c r="E712" i="1"/>
  <c r="E144" i="1"/>
  <c r="D700" i="1"/>
  <c r="D132" i="1"/>
  <c r="H212" i="1"/>
  <c r="K21" i="1"/>
  <c r="K116" i="1"/>
  <c r="K212" i="1" s="1"/>
  <c r="K308" i="1" s="1"/>
  <c r="K404" i="1" s="1"/>
  <c r="K500" i="1" s="1"/>
  <c r="K596" i="1" s="1"/>
  <c r="K692" i="1" s="1"/>
  <c r="K788" i="1" s="1"/>
  <c r="H789" i="1" l="1"/>
  <c r="G691" i="1"/>
  <c r="J690" i="1"/>
  <c r="J596" i="1"/>
  <c r="H597" i="1"/>
  <c r="H21" i="1"/>
  <c r="J20" i="1"/>
  <c r="G211" i="1"/>
  <c r="J210" i="1"/>
  <c r="D726" i="1"/>
  <c r="D158" i="1"/>
  <c r="D713" i="1"/>
  <c r="D145" i="1"/>
  <c r="F596" i="1"/>
  <c r="I596" i="1" s="1"/>
  <c r="F21" i="1"/>
  <c r="E731" i="1"/>
  <c r="E163" i="1"/>
  <c r="D701" i="1"/>
  <c r="D133" i="1"/>
  <c r="K117" i="1"/>
  <c r="K213" i="1" s="1"/>
  <c r="K309" i="1" s="1"/>
  <c r="K405" i="1" s="1"/>
  <c r="K501" i="1" s="1"/>
  <c r="K597" i="1" s="1"/>
  <c r="K693" i="1" s="1"/>
  <c r="K789" i="1" s="1"/>
  <c r="K22" i="1"/>
  <c r="D708" i="1"/>
  <c r="D140" i="1"/>
  <c r="H310" i="1"/>
  <c r="E721" i="1"/>
  <c r="E153" i="1"/>
  <c r="E724" i="1"/>
  <c r="E156" i="1"/>
  <c r="D728" i="1"/>
  <c r="D160" i="1"/>
  <c r="E725" i="1"/>
  <c r="E157" i="1"/>
  <c r="H405" i="1"/>
  <c r="H502" i="1"/>
  <c r="E718" i="1"/>
  <c r="E150" i="1"/>
  <c r="D722" i="1"/>
  <c r="D154" i="1"/>
  <c r="H213" i="1"/>
  <c r="E720" i="1"/>
  <c r="E152" i="1"/>
  <c r="E722" i="1"/>
  <c r="E154" i="1"/>
  <c r="H117" i="1"/>
  <c r="J117" i="1" s="1"/>
  <c r="D719" i="1"/>
  <c r="D151" i="1"/>
  <c r="D715" i="1"/>
  <c r="D147" i="1"/>
  <c r="E719" i="1"/>
  <c r="E151" i="1"/>
  <c r="H694" i="1"/>
  <c r="G212" i="1" l="1"/>
  <c r="J211" i="1"/>
  <c r="H22" i="1"/>
  <c r="J21" i="1"/>
  <c r="G692" i="1"/>
  <c r="J691" i="1"/>
  <c r="H790" i="1"/>
  <c r="J597" i="1"/>
  <c r="H598" i="1"/>
  <c r="D723" i="1"/>
  <c r="D155" i="1"/>
  <c r="D730" i="1"/>
  <c r="D162" i="1"/>
  <c r="D736" i="1"/>
  <c r="D168" i="1"/>
  <c r="E729" i="1"/>
  <c r="E161" i="1"/>
  <c r="K23" i="1"/>
  <c r="K118" i="1"/>
  <c r="K214" i="1" s="1"/>
  <c r="K310" i="1" s="1"/>
  <c r="K406" i="1" s="1"/>
  <c r="K502" i="1" s="1"/>
  <c r="K598" i="1" s="1"/>
  <c r="K694" i="1" s="1"/>
  <c r="K790" i="1" s="1"/>
  <c r="E739" i="1"/>
  <c r="E171" i="1"/>
  <c r="E727" i="1"/>
  <c r="E159" i="1"/>
  <c r="D727" i="1"/>
  <c r="D159" i="1"/>
  <c r="E730" i="1"/>
  <c r="E162" i="1"/>
  <c r="H214" i="1"/>
  <c r="E726" i="1"/>
  <c r="E158" i="1"/>
  <c r="H503" i="1"/>
  <c r="E733" i="1"/>
  <c r="E165" i="1"/>
  <c r="E732" i="1"/>
  <c r="E164" i="1"/>
  <c r="H311" i="1"/>
  <c r="D709" i="1"/>
  <c r="D141" i="1"/>
  <c r="F597" i="1"/>
  <c r="I597" i="1" s="1"/>
  <c r="F22" i="1"/>
  <c r="D734" i="1"/>
  <c r="D166" i="1"/>
  <c r="H695" i="1"/>
  <c r="H118" i="1"/>
  <c r="J118" i="1" s="1"/>
  <c r="E728" i="1"/>
  <c r="E160" i="1"/>
  <c r="H406" i="1"/>
  <c r="D716" i="1"/>
  <c r="D148" i="1"/>
  <c r="D721" i="1"/>
  <c r="D153" i="1"/>
  <c r="G693" i="1" l="1"/>
  <c r="J692" i="1"/>
  <c r="J598" i="1"/>
  <c r="H599" i="1"/>
  <c r="H23" i="1"/>
  <c r="J22" i="1"/>
  <c r="G213" i="1"/>
  <c r="J212" i="1"/>
  <c r="H791" i="1"/>
  <c r="D742" i="1"/>
  <c r="D174" i="1"/>
  <c r="H504" i="1"/>
  <c r="D735" i="1"/>
  <c r="D167" i="1"/>
  <c r="E737" i="1"/>
  <c r="E169" i="1"/>
  <c r="D729" i="1"/>
  <c r="D161" i="1"/>
  <c r="H407" i="1"/>
  <c r="E736" i="1"/>
  <c r="E168" i="1"/>
  <c r="H696" i="1"/>
  <c r="F598" i="1"/>
  <c r="I598" i="1" s="1"/>
  <c r="F23" i="1"/>
  <c r="H312" i="1"/>
  <c r="E741" i="1"/>
  <c r="E173" i="1"/>
  <c r="E734" i="1"/>
  <c r="E166" i="1"/>
  <c r="E738" i="1"/>
  <c r="E170" i="1"/>
  <c r="E735" i="1"/>
  <c r="E167" i="1"/>
  <c r="D744" i="1"/>
  <c r="D176" i="1"/>
  <c r="D731" i="1"/>
  <c r="D163" i="1"/>
  <c r="D724" i="1"/>
  <c r="D156" i="1"/>
  <c r="H119" i="1"/>
  <c r="J119" i="1" s="1"/>
  <c r="D717" i="1"/>
  <c r="D149" i="1"/>
  <c r="E740" i="1"/>
  <c r="E172" i="1"/>
  <c r="H215" i="1"/>
  <c r="E747" i="1"/>
  <c r="E179" i="1"/>
  <c r="D738" i="1"/>
  <c r="D170" i="1"/>
  <c r="K24" i="1"/>
  <c r="K119" i="1"/>
  <c r="K215" i="1" s="1"/>
  <c r="K311" i="1" s="1"/>
  <c r="K407" i="1" s="1"/>
  <c r="K503" i="1" s="1"/>
  <c r="K599" i="1" s="1"/>
  <c r="K695" i="1" s="1"/>
  <c r="K791" i="1" s="1"/>
  <c r="H24" i="1" l="1"/>
  <c r="J23" i="1"/>
  <c r="J599" i="1"/>
  <c r="H600" i="1"/>
  <c r="H792" i="1"/>
  <c r="G694" i="1"/>
  <c r="J693" i="1"/>
  <c r="G214" i="1"/>
  <c r="J213" i="1"/>
  <c r="E755" i="1"/>
  <c r="E187" i="1"/>
  <c r="D739" i="1"/>
  <c r="D171" i="1"/>
  <c r="E742" i="1"/>
  <c r="E174" i="1"/>
  <c r="D743" i="1"/>
  <c r="D175" i="1"/>
  <c r="D746" i="1"/>
  <c r="D178" i="1"/>
  <c r="H216" i="1"/>
  <c r="D725" i="1"/>
  <c r="D157" i="1"/>
  <c r="D732" i="1"/>
  <c r="D164" i="1"/>
  <c r="D752" i="1"/>
  <c r="D184" i="1"/>
  <c r="E746" i="1"/>
  <c r="E178" i="1"/>
  <c r="E749" i="1"/>
  <c r="E181" i="1"/>
  <c r="F599" i="1"/>
  <c r="I599" i="1" s="1"/>
  <c r="F24" i="1"/>
  <c r="E744" i="1"/>
  <c r="E176" i="1"/>
  <c r="D737" i="1"/>
  <c r="D169" i="1"/>
  <c r="E745" i="1"/>
  <c r="E177" i="1"/>
  <c r="H505" i="1"/>
  <c r="E748" i="1"/>
  <c r="E180" i="1"/>
  <c r="H120" i="1"/>
  <c r="J120" i="1" s="1"/>
  <c r="E743" i="1"/>
  <c r="E175" i="1"/>
  <c r="H313" i="1"/>
  <c r="H408" i="1"/>
  <c r="D750" i="1"/>
  <c r="D182" i="1"/>
  <c r="K25" i="1"/>
  <c r="K120" i="1"/>
  <c r="K216" i="1" s="1"/>
  <c r="K312" i="1" s="1"/>
  <c r="K408" i="1" s="1"/>
  <c r="K504" i="1" s="1"/>
  <c r="K600" i="1" s="1"/>
  <c r="K696" i="1" s="1"/>
  <c r="K792" i="1" s="1"/>
  <c r="H697" i="1"/>
  <c r="H793" i="1" l="1"/>
  <c r="G215" i="1"/>
  <c r="J214" i="1"/>
  <c r="J600" i="1"/>
  <c r="H601" i="1"/>
  <c r="G695" i="1"/>
  <c r="J694" i="1"/>
  <c r="H25" i="1"/>
  <c r="J24" i="1"/>
  <c r="H409" i="1"/>
  <c r="D754" i="1"/>
  <c r="D186" i="1"/>
  <c r="K121" i="1"/>
  <c r="K217" i="1" s="1"/>
  <c r="K313" i="1" s="1"/>
  <c r="K409" i="1" s="1"/>
  <c r="K505" i="1" s="1"/>
  <c r="K601" i="1" s="1"/>
  <c r="K697" i="1" s="1"/>
  <c r="K793" i="1" s="1"/>
  <c r="K26" i="1"/>
  <c r="E756" i="1"/>
  <c r="E188" i="1"/>
  <c r="E752" i="1"/>
  <c r="E184" i="1"/>
  <c r="D760" i="1"/>
  <c r="D192" i="1"/>
  <c r="D747" i="1"/>
  <c r="D179" i="1"/>
  <c r="H698" i="1"/>
  <c r="D758" i="1"/>
  <c r="D190" i="1"/>
  <c r="H314" i="1"/>
  <c r="H121" i="1"/>
  <c r="J121" i="1" s="1"/>
  <c r="H506" i="1"/>
  <c r="D745" i="1"/>
  <c r="D177" i="1"/>
  <c r="F600" i="1"/>
  <c r="I600" i="1" s="1"/>
  <c r="F25" i="1"/>
  <c r="E754" i="1"/>
  <c r="E186" i="1"/>
  <c r="D740" i="1"/>
  <c r="D172" i="1"/>
  <c r="H217" i="1"/>
  <c r="D751" i="1"/>
  <c r="D183" i="1"/>
  <c r="E750" i="1"/>
  <c r="E182" i="1"/>
  <c r="E763" i="1"/>
  <c r="E195" i="1"/>
  <c r="E751" i="1"/>
  <c r="E183" i="1"/>
  <c r="E753" i="1"/>
  <c r="E185" i="1"/>
  <c r="E757" i="1"/>
  <c r="E189" i="1"/>
  <c r="D733" i="1"/>
  <c r="D165" i="1"/>
  <c r="J601" i="1" l="1"/>
  <c r="H602" i="1"/>
  <c r="G216" i="1"/>
  <c r="J215" i="1"/>
  <c r="H26" i="1"/>
  <c r="J25" i="1"/>
  <c r="H794" i="1"/>
  <c r="G696" i="1"/>
  <c r="J695" i="1"/>
  <c r="E771" i="1"/>
  <c r="E203" i="1"/>
  <c r="D768" i="1"/>
  <c r="D200" i="1"/>
  <c r="E759" i="1"/>
  <c r="E191" i="1"/>
  <c r="D748" i="1"/>
  <c r="D180" i="1"/>
  <c r="H507" i="1"/>
  <c r="D762" i="1"/>
  <c r="D194" i="1"/>
  <c r="D741" i="1"/>
  <c r="D173" i="1"/>
  <c r="E761" i="1"/>
  <c r="E193" i="1"/>
  <c r="E758" i="1"/>
  <c r="E190" i="1"/>
  <c r="H218" i="1"/>
  <c r="E762" i="1"/>
  <c r="E194" i="1"/>
  <c r="D753" i="1"/>
  <c r="D185" i="1"/>
  <c r="H122" i="1"/>
  <c r="J122" i="1" s="1"/>
  <c r="D766" i="1"/>
  <c r="D198" i="1"/>
  <c r="D755" i="1"/>
  <c r="D187" i="1"/>
  <c r="E760" i="1"/>
  <c r="E192" i="1"/>
  <c r="K27" i="1"/>
  <c r="K122" i="1"/>
  <c r="K218" i="1" s="1"/>
  <c r="K314" i="1" s="1"/>
  <c r="K410" i="1" s="1"/>
  <c r="K506" i="1" s="1"/>
  <c r="K602" i="1" s="1"/>
  <c r="K698" i="1" s="1"/>
  <c r="K794" i="1" s="1"/>
  <c r="H410" i="1"/>
  <c r="E765" i="1"/>
  <c r="E197" i="1"/>
  <c r="D759" i="1"/>
  <c r="D191" i="1"/>
  <c r="F601" i="1"/>
  <c r="I601" i="1" s="1"/>
  <c r="F26" i="1"/>
  <c r="H315" i="1"/>
  <c r="H699" i="1"/>
  <c r="E764" i="1"/>
  <c r="E196" i="1"/>
  <c r="G697" i="1" l="1"/>
  <c r="J696" i="1"/>
  <c r="G217" i="1"/>
  <c r="J216" i="1"/>
  <c r="H795" i="1"/>
  <c r="H27" i="1"/>
  <c r="J26" i="1"/>
  <c r="J602" i="1"/>
  <c r="H603" i="1"/>
  <c r="H700" i="1"/>
  <c r="E773" i="1"/>
  <c r="E205" i="1"/>
  <c r="H123" i="1"/>
  <c r="J123" i="1" s="1"/>
  <c r="E766" i="1"/>
  <c r="E198" i="1"/>
  <c r="H508" i="1"/>
  <c r="K28" i="1"/>
  <c r="K123" i="1"/>
  <c r="K219" i="1" s="1"/>
  <c r="K315" i="1" s="1"/>
  <c r="K411" i="1" s="1"/>
  <c r="K507" i="1" s="1"/>
  <c r="K603" i="1" s="1"/>
  <c r="K699" i="1" s="1"/>
  <c r="K795" i="1" s="1"/>
  <c r="E770" i="1"/>
  <c r="E202" i="1"/>
  <c r="D776" i="1"/>
  <c r="D208" i="1"/>
  <c r="E772" i="1"/>
  <c r="E204" i="1"/>
  <c r="H316" i="1"/>
  <c r="D767" i="1"/>
  <c r="D199" i="1"/>
  <c r="H411" i="1"/>
  <c r="E768" i="1"/>
  <c r="E200" i="1"/>
  <c r="D774" i="1"/>
  <c r="D206" i="1"/>
  <c r="D761" i="1"/>
  <c r="D193" i="1"/>
  <c r="H219" i="1"/>
  <c r="E769" i="1"/>
  <c r="E201" i="1"/>
  <c r="D770" i="1"/>
  <c r="D202" i="1"/>
  <c r="D756" i="1"/>
  <c r="D188" i="1"/>
  <c r="E779" i="1"/>
  <c r="E211" i="1"/>
  <c r="F602" i="1"/>
  <c r="I602" i="1" s="1"/>
  <c r="F27" i="1"/>
  <c r="D763" i="1"/>
  <c r="D195" i="1"/>
  <c r="D749" i="1"/>
  <c r="D181" i="1"/>
  <c r="E767" i="1"/>
  <c r="E199" i="1"/>
  <c r="J603" i="1" l="1"/>
  <c r="H604" i="1"/>
  <c r="G218" i="1"/>
  <c r="J217" i="1"/>
  <c r="G698" i="1"/>
  <c r="J697" i="1"/>
  <c r="H796" i="1"/>
  <c r="H28" i="1"/>
  <c r="J27" i="1"/>
  <c r="E775" i="1"/>
  <c r="E207" i="1"/>
  <c r="D769" i="1"/>
  <c r="D201" i="1"/>
  <c r="H701" i="1"/>
  <c r="D764" i="1"/>
  <c r="D196" i="1"/>
  <c r="D775" i="1"/>
  <c r="D207" i="1"/>
  <c r="E778" i="1"/>
  <c r="E210" i="1"/>
  <c r="H509" i="1"/>
  <c r="D757" i="1"/>
  <c r="D189" i="1"/>
  <c r="F603" i="1"/>
  <c r="I603" i="1" s="1"/>
  <c r="F28" i="1"/>
  <c r="D778" i="1"/>
  <c r="D210" i="1"/>
  <c r="H220" i="1"/>
  <c r="D782" i="1"/>
  <c r="D214" i="1"/>
  <c r="H412" i="1"/>
  <c r="H317" i="1"/>
  <c r="D784" i="1"/>
  <c r="D216" i="1"/>
  <c r="E774" i="1"/>
  <c r="E206" i="1"/>
  <c r="E781" i="1"/>
  <c r="E213" i="1"/>
  <c r="D771" i="1"/>
  <c r="D203" i="1"/>
  <c r="E787" i="1"/>
  <c r="E219" i="1"/>
  <c r="E777" i="1"/>
  <c r="E209" i="1"/>
  <c r="E776" i="1"/>
  <c r="E208" i="1"/>
  <c r="E780" i="1"/>
  <c r="E212" i="1"/>
  <c r="H124" i="1"/>
  <c r="J124" i="1" s="1"/>
  <c r="K29" i="1"/>
  <c r="K124" i="1"/>
  <c r="K220" i="1" s="1"/>
  <c r="K316" i="1" s="1"/>
  <c r="K412" i="1" s="1"/>
  <c r="K508" i="1" s="1"/>
  <c r="K604" i="1" s="1"/>
  <c r="K700" i="1" s="1"/>
  <c r="K796" i="1" s="1"/>
  <c r="G699" i="1" l="1"/>
  <c r="J698" i="1"/>
  <c r="H29" i="1"/>
  <c r="J28" i="1"/>
  <c r="G219" i="1"/>
  <c r="J218" i="1"/>
  <c r="J604" i="1"/>
  <c r="H605" i="1"/>
  <c r="H797" i="1"/>
  <c r="E784" i="1"/>
  <c r="E216" i="1"/>
  <c r="D792" i="1"/>
  <c r="D224" i="1"/>
  <c r="H413" i="1"/>
  <c r="D765" i="1"/>
  <c r="D197" i="1"/>
  <c r="D772" i="1"/>
  <c r="D204" i="1"/>
  <c r="E788" i="1"/>
  <c r="E220" i="1"/>
  <c r="E785" i="1"/>
  <c r="E217" i="1"/>
  <c r="D779" i="1"/>
  <c r="D211" i="1"/>
  <c r="E782" i="1"/>
  <c r="E214" i="1"/>
  <c r="H318" i="1"/>
  <c r="D790" i="1"/>
  <c r="D222" i="1"/>
  <c r="D786" i="1"/>
  <c r="D218" i="1"/>
  <c r="F604" i="1"/>
  <c r="I604" i="1" s="1"/>
  <c r="F29" i="1"/>
  <c r="H510" i="1"/>
  <c r="D783" i="1"/>
  <c r="D215" i="1"/>
  <c r="H702" i="1"/>
  <c r="E783" i="1"/>
  <c r="E215" i="1"/>
  <c r="H125" i="1"/>
  <c r="J125" i="1" s="1"/>
  <c r="E795" i="1"/>
  <c r="E227" i="1"/>
  <c r="E789" i="1"/>
  <c r="E221" i="1"/>
  <c r="H221" i="1"/>
  <c r="E786" i="1"/>
  <c r="E218" i="1"/>
  <c r="D777" i="1"/>
  <c r="D209" i="1"/>
  <c r="K125" i="1"/>
  <c r="K221" i="1" s="1"/>
  <c r="K317" i="1" s="1"/>
  <c r="K413" i="1" s="1"/>
  <c r="K509" i="1" s="1"/>
  <c r="K605" i="1" s="1"/>
  <c r="K701" i="1" s="1"/>
  <c r="K797" i="1" s="1"/>
  <c r="K30" i="1"/>
  <c r="G220" i="1" l="1"/>
  <c r="J219" i="1"/>
  <c r="H798" i="1"/>
  <c r="J605" i="1"/>
  <c r="H606" i="1"/>
  <c r="H30" i="1"/>
  <c r="J29" i="1"/>
  <c r="G700" i="1"/>
  <c r="J699" i="1"/>
  <c r="E794" i="1"/>
  <c r="E226" i="1"/>
  <c r="E803" i="1"/>
  <c r="E235" i="1"/>
  <c r="D798" i="1"/>
  <c r="D230" i="1"/>
  <c r="D780" i="1"/>
  <c r="D212" i="1"/>
  <c r="D791" i="1"/>
  <c r="D223" i="1"/>
  <c r="H414" i="1"/>
  <c r="D785" i="1"/>
  <c r="D217" i="1"/>
  <c r="E797" i="1"/>
  <c r="E229" i="1"/>
  <c r="H126" i="1"/>
  <c r="J126" i="1" s="1"/>
  <c r="H703" i="1"/>
  <c r="H511" i="1"/>
  <c r="D794" i="1"/>
  <c r="D226" i="1"/>
  <c r="H319" i="1"/>
  <c r="D787" i="1"/>
  <c r="D219" i="1"/>
  <c r="E796" i="1"/>
  <c r="E228" i="1"/>
  <c r="D773" i="1"/>
  <c r="D205" i="1"/>
  <c r="D800" i="1"/>
  <c r="D232" i="1"/>
  <c r="K31" i="1"/>
  <c r="K126" i="1"/>
  <c r="K222" i="1" s="1"/>
  <c r="K318" i="1" s="1"/>
  <c r="K414" i="1" s="1"/>
  <c r="K510" i="1" s="1"/>
  <c r="K606" i="1" s="1"/>
  <c r="K702" i="1" s="1"/>
  <c r="K798" i="1" s="1"/>
  <c r="H222" i="1"/>
  <c r="E791" i="1"/>
  <c r="E223" i="1"/>
  <c r="F605" i="1"/>
  <c r="I605" i="1" s="1"/>
  <c r="F30" i="1"/>
  <c r="E790" i="1"/>
  <c r="E222" i="1"/>
  <c r="E793" i="1"/>
  <c r="E225" i="1"/>
  <c r="E792" i="1"/>
  <c r="E224" i="1"/>
  <c r="H31" i="1" l="1"/>
  <c r="J30" i="1"/>
  <c r="J606" i="1"/>
  <c r="H607" i="1"/>
  <c r="H799" i="1"/>
  <c r="G701" i="1"/>
  <c r="J700" i="1"/>
  <c r="G221" i="1"/>
  <c r="J220" i="1"/>
  <c r="E800" i="1"/>
  <c r="E232" i="1"/>
  <c r="E798" i="1"/>
  <c r="E230" i="1"/>
  <c r="E799" i="1"/>
  <c r="E231" i="1"/>
  <c r="D795" i="1"/>
  <c r="D227" i="1"/>
  <c r="E805" i="1"/>
  <c r="E237" i="1"/>
  <c r="E811" i="1"/>
  <c r="E243" i="1"/>
  <c r="K32" i="1"/>
  <c r="K127" i="1"/>
  <c r="K223" i="1" s="1"/>
  <c r="K319" i="1" s="1"/>
  <c r="K415" i="1" s="1"/>
  <c r="K511" i="1" s="1"/>
  <c r="K607" i="1" s="1"/>
  <c r="K703" i="1" s="1"/>
  <c r="K799" i="1" s="1"/>
  <c r="D802" i="1"/>
  <c r="D234" i="1"/>
  <c r="H704" i="1"/>
  <c r="D788" i="1"/>
  <c r="D220" i="1"/>
  <c r="E801" i="1"/>
  <c r="E233" i="1"/>
  <c r="F606" i="1"/>
  <c r="I606" i="1" s="1"/>
  <c r="F31" i="1"/>
  <c r="H223" i="1"/>
  <c r="D808" i="1"/>
  <c r="D240" i="1"/>
  <c r="E804" i="1"/>
  <c r="E236" i="1"/>
  <c r="H320" i="1"/>
  <c r="H512" i="1"/>
  <c r="H127" i="1"/>
  <c r="J127" i="1" s="1"/>
  <c r="D793" i="1"/>
  <c r="D225" i="1"/>
  <c r="D799" i="1"/>
  <c r="D231" i="1"/>
  <c r="D806" i="1"/>
  <c r="D238" i="1"/>
  <c r="E802" i="1"/>
  <c r="E234" i="1"/>
  <c r="D781" i="1"/>
  <c r="D213" i="1"/>
  <c r="H415" i="1"/>
  <c r="G222" i="1" l="1"/>
  <c r="J221" i="1"/>
  <c r="J607" i="1"/>
  <c r="H608" i="1"/>
  <c r="G702" i="1"/>
  <c r="J701" i="1"/>
  <c r="H32" i="1"/>
  <c r="J31" i="1"/>
  <c r="H800" i="1"/>
  <c r="D801" i="1"/>
  <c r="D233" i="1"/>
  <c r="H224" i="1"/>
  <c r="E819" i="1"/>
  <c r="E251" i="1"/>
  <c r="D814" i="1"/>
  <c r="D246" i="1"/>
  <c r="E812" i="1"/>
  <c r="E244" i="1"/>
  <c r="D796" i="1"/>
  <c r="D228" i="1"/>
  <c r="D803" i="1"/>
  <c r="D235" i="1"/>
  <c r="D789" i="1"/>
  <c r="D221" i="1"/>
  <c r="E810" i="1"/>
  <c r="E242" i="1"/>
  <c r="D807" i="1"/>
  <c r="D239" i="1"/>
  <c r="H128" i="1"/>
  <c r="J128" i="1" s="1"/>
  <c r="H321" i="1"/>
  <c r="D816" i="1"/>
  <c r="D248" i="1"/>
  <c r="F607" i="1"/>
  <c r="I607" i="1" s="1"/>
  <c r="F32" i="1"/>
  <c r="E813" i="1"/>
  <c r="E245" i="1"/>
  <c r="E807" i="1"/>
  <c r="E239" i="1"/>
  <c r="E808" i="1"/>
  <c r="E240" i="1"/>
  <c r="H416" i="1"/>
  <c r="H513" i="1"/>
  <c r="E809" i="1"/>
  <c r="E241" i="1"/>
  <c r="D810" i="1"/>
  <c r="D242" i="1"/>
  <c r="E806" i="1"/>
  <c r="E238" i="1"/>
  <c r="H705" i="1"/>
  <c r="K33" i="1"/>
  <c r="K128" i="1"/>
  <c r="K224" i="1" s="1"/>
  <c r="K320" i="1" s="1"/>
  <c r="K416" i="1" s="1"/>
  <c r="K512" i="1" s="1"/>
  <c r="K608" i="1" s="1"/>
  <c r="K704" i="1" s="1"/>
  <c r="K800" i="1" s="1"/>
  <c r="H801" i="1" l="1"/>
  <c r="J608" i="1"/>
  <c r="H609" i="1"/>
  <c r="G223" i="1"/>
  <c r="J222" i="1"/>
  <c r="H33" i="1"/>
  <c r="J32" i="1"/>
  <c r="G703" i="1"/>
  <c r="J702" i="1"/>
  <c r="E814" i="1"/>
  <c r="E246" i="1"/>
  <c r="H417" i="1"/>
  <c r="H129" i="1"/>
  <c r="J129" i="1" s="1"/>
  <c r="E820" i="1"/>
  <c r="E252" i="1"/>
  <c r="K129" i="1"/>
  <c r="K225" i="1" s="1"/>
  <c r="K321" i="1" s="1"/>
  <c r="K417" i="1" s="1"/>
  <c r="K513" i="1" s="1"/>
  <c r="K609" i="1" s="1"/>
  <c r="K705" i="1" s="1"/>
  <c r="K801" i="1" s="1"/>
  <c r="K34" i="1"/>
  <c r="E817" i="1"/>
  <c r="E249" i="1"/>
  <c r="E815" i="1"/>
  <c r="E247" i="1"/>
  <c r="D811" i="1"/>
  <c r="D243" i="1"/>
  <c r="H225" i="1"/>
  <c r="H706" i="1"/>
  <c r="D818" i="1"/>
  <c r="D250" i="1"/>
  <c r="H514" i="1"/>
  <c r="E816" i="1"/>
  <c r="E248" i="1"/>
  <c r="E821" i="1"/>
  <c r="E253" i="1"/>
  <c r="F608" i="1"/>
  <c r="I608" i="1" s="1"/>
  <c r="F33" i="1"/>
  <c r="H322" i="1"/>
  <c r="D815" i="1"/>
  <c r="D247" i="1"/>
  <c r="D797" i="1"/>
  <c r="D229" i="1"/>
  <c r="D804" i="1"/>
  <c r="D236" i="1"/>
  <c r="D822" i="1"/>
  <c r="D254" i="1"/>
  <c r="E827" i="1"/>
  <c r="E259" i="1"/>
  <c r="D809" i="1"/>
  <c r="D241" i="1"/>
  <c r="D824" i="1"/>
  <c r="D256" i="1"/>
  <c r="E818" i="1"/>
  <c r="E250" i="1"/>
  <c r="H34" i="1" l="1"/>
  <c r="J33" i="1"/>
  <c r="G224" i="1"/>
  <c r="J223" i="1"/>
  <c r="J609" i="1"/>
  <c r="H610" i="1"/>
  <c r="G704" i="1"/>
  <c r="J703" i="1"/>
  <c r="H802" i="1"/>
  <c r="E835" i="1"/>
  <c r="E267" i="1"/>
  <c r="D812" i="1"/>
  <c r="D244" i="1"/>
  <c r="F609" i="1"/>
  <c r="I609" i="1" s="1"/>
  <c r="F34" i="1"/>
  <c r="E824" i="1"/>
  <c r="E256" i="1"/>
  <c r="H226" i="1"/>
  <c r="K35" i="1"/>
  <c r="K130" i="1"/>
  <c r="K226" i="1" s="1"/>
  <c r="K322" i="1" s="1"/>
  <c r="K418" i="1" s="1"/>
  <c r="K514" i="1" s="1"/>
  <c r="K610" i="1" s="1"/>
  <c r="K706" i="1" s="1"/>
  <c r="K802" i="1" s="1"/>
  <c r="H418" i="1"/>
  <c r="E826" i="1"/>
  <c r="E258" i="1"/>
  <c r="D817" i="1"/>
  <c r="D249" i="1"/>
  <c r="D830" i="1"/>
  <c r="D262" i="1"/>
  <c r="D805" i="1"/>
  <c r="D237" i="1"/>
  <c r="H323" i="1"/>
  <c r="E829" i="1"/>
  <c r="E261" i="1"/>
  <c r="H515" i="1"/>
  <c r="H707" i="1"/>
  <c r="D819" i="1"/>
  <c r="D251" i="1"/>
  <c r="E825" i="1"/>
  <c r="E257" i="1"/>
  <c r="E828" i="1"/>
  <c r="E260" i="1"/>
  <c r="E822" i="1"/>
  <c r="E254" i="1"/>
  <c r="D832" i="1"/>
  <c r="D264" i="1"/>
  <c r="D823" i="1"/>
  <c r="D255" i="1"/>
  <c r="D826" i="1"/>
  <c r="D258" i="1"/>
  <c r="E823" i="1"/>
  <c r="E255" i="1"/>
  <c r="H130" i="1"/>
  <c r="J130" i="1" s="1"/>
  <c r="J610" i="1" l="1"/>
  <c r="H611" i="1"/>
  <c r="H803" i="1"/>
  <c r="G225" i="1"/>
  <c r="J224" i="1"/>
  <c r="H35" i="1"/>
  <c r="J34" i="1"/>
  <c r="G705" i="1"/>
  <c r="J704" i="1"/>
  <c r="H131" i="1"/>
  <c r="J131" i="1" s="1"/>
  <c r="D834" i="1"/>
  <c r="D266" i="1"/>
  <c r="D840" i="1"/>
  <c r="D272" i="1"/>
  <c r="E836" i="1"/>
  <c r="E268" i="1"/>
  <c r="D827" i="1"/>
  <c r="D259" i="1"/>
  <c r="H516" i="1"/>
  <c r="H324" i="1"/>
  <c r="D838" i="1"/>
  <c r="D270" i="1"/>
  <c r="E834" i="1"/>
  <c r="E266" i="1"/>
  <c r="E832" i="1"/>
  <c r="E264" i="1"/>
  <c r="D820" i="1"/>
  <c r="D252" i="1"/>
  <c r="K36" i="1"/>
  <c r="K131" i="1"/>
  <c r="K227" i="1" s="1"/>
  <c r="K323" i="1" s="1"/>
  <c r="K419" i="1" s="1"/>
  <c r="K515" i="1" s="1"/>
  <c r="K611" i="1" s="1"/>
  <c r="K707" i="1" s="1"/>
  <c r="K803" i="1" s="1"/>
  <c r="E831" i="1"/>
  <c r="E263" i="1"/>
  <c r="D831" i="1"/>
  <c r="D263" i="1"/>
  <c r="E830" i="1"/>
  <c r="E262" i="1"/>
  <c r="E833" i="1"/>
  <c r="E265" i="1"/>
  <c r="H708" i="1"/>
  <c r="E837" i="1"/>
  <c r="E269" i="1"/>
  <c r="D813" i="1"/>
  <c r="D245" i="1"/>
  <c r="D825" i="1"/>
  <c r="D257" i="1"/>
  <c r="H419" i="1"/>
  <c r="H227" i="1"/>
  <c r="F610" i="1"/>
  <c r="I610" i="1" s="1"/>
  <c r="F35" i="1"/>
  <c r="E843" i="1"/>
  <c r="E275" i="1"/>
  <c r="G226" i="1" l="1"/>
  <c r="J225" i="1"/>
  <c r="H804" i="1"/>
  <c r="G706" i="1"/>
  <c r="J705" i="1"/>
  <c r="H36" i="1"/>
  <c r="J35" i="1"/>
  <c r="J611" i="1"/>
  <c r="H612" i="1"/>
  <c r="D833" i="1"/>
  <c r="D265" i="1"/>
  <c r="E845" i="1"/>
  <c r="E277" i="1"/>
  <c r="E841" i="1"/>
  <c r="E273" i="1"/>
  <c r="E842" i="1"/>
  <c r="E274" i="1"/>
  <c r="D835" i="1"/>
  <c r="D267" i="1"/>
  <c r="H132" i="1"/>
  <c r="J132" i="1" s="1"/>
  <c r="F611" i="1"/>
  <c r="I611" i="1" s="1"/>
  <c r="F36" i="1"/>
  <c r="H420" i="1"/>
  <c r="D821" i="1"/>
  <c r="D253" i="1"/>
  <c r="E838" i="1"/>
  <c r="E270" i="1"/>
  <c r="E839" i="1"/>
  <c r="E271" i="1"/>
  <c r="E840" i="1"/>
  <c r="E272" i="1"/>
  <c r="D846" i="1"/>
  <c r="D278" i="1"/>
  <c r="H517" i="1"/>
  <c r="E844" i="1"/>
  <c r="E276" i="1"/>
  <c r="D842" i="1"/>
  <c r="D274" i="1"/>
  <c r="E851" i="1"/>
  <c r="E283" i="1"/>
  <c r="H228" i="1"/>
  <c r="D839" i="1"/>
  <c r="D271" i="1"/>
  <c r="D828" i="1"/>
  <c r="D260" i="1"/>
  <c r="H325" i="1"/>
  <c r="D848" i="1"/>
  <c r="D280" i="1"/>
  <c r="H709" i="1"/>
  <c r="K37" i="1"/>
  <c r="K132" i="1"/>
  <c r="K228" i="1" s="1"/>
  <c r="K324" i="1" s="1"/>
  <c r="K420" i="1" s="1"/>
  <c r="K516" i="1" s="1"/>
  <c r="K612" i="1" s="1"/>
  <c r="K708" i="1" s="1"/>
  <c r="K804" i="1" s="1"/>
  <c r="G707" i="1" l="1"/>
  <c r="J706" i="1"/>
  <c r="H805" i="1"/>
  <c r="J612" i="1"/>
  <c r="H613" i="1"/>
  <c r="G227" i="1"/>
  <c r="J226" i="1"/>
  <c r="H37" i="1"/>
  <c r="J36" i="1"/>
  <c r="D836" i="1"/>
  <c r="D268" i="1"/>
  <c r="E852" i="1"/>
  <c r="E284" i="1"/>
  <c r="D829" i="1"/>
  <c r="D261" i="1"/>
  <c r="H133" i="1"/>
  <c r="J133" i="1" s="1"/>
  <c r="E850" i="1"/>
  <c r="E282" i="1"/>
  <c r="H710" i="1"/>
  <c r="H326" i="1"/>
  <c r="D847" i="1"/>
  <c r="D279" i="1"/>
  <c r="E859" i="1"/>
  <c r="E291" i="1"/>
  <c r="E299" i="1" s="1"/>
  <c r="E307" i="1" s="1"/>
  <c r="E315" i="1" s="1"/>
  <c r="E323" i="1" s="1"/>
  <c r="E331" i="1" s="1"/>
  <c r="E339" i="1" s="1"/>
  <c r="E347" i="1" s="1"/>
  <c r="E355" i="1" s="1"/>
  <c r="E363" i="1" s="1"/>
  <c r="E371" i="1" s="1"/>
  <c r="E379" i="1" s="1"/>
  <c r="E387" i="1" s="1"/>
  <c r="E395" i="1" s="1"/>
  <c r="E403" i="1" s="1"/>
  <c r="E411" i="1" s="1"/>
  <c r="E419" i="1" s="1"/>
  <c r="E427" i="1" s="1"/>
  <c r="E435" i="1" s="1"/>
  <c r="E443" i="1" s="1"/>
  <c r="E451" i="1" s="1"/>
  <c r="E459" i="1" s="1"/>
  <c r="E467" i="1" s="1"/>
  <c r="E475" i="1" s="1"/>
  <c r="E483" i="1" s="1"/>
  <c r="E491" i="1" s="1"/>
  <c r="E499" i="1" s="1"/>
  <c r="E507" i="1" s="1"/>
  <c r="E515" i="1" s="1"/>
  <c r="E523" i="1" s="1"/>
  <c r="E531" i="1" s="1"/>
  <c r="E539" i="1" s="1"/>
  <c r="E547" i="1" s="1"/>
  <c r="E555" i="1" s="1"/>
  <c r="E563" i="1" s="1"/>
  <c r="E571" i="1" s="1"/>
  <c r="D850" i="1"/>
  <c r="D282" i="1"/>
  <c r="H518" i="1"/>
  <c r="E848" i="1"/>
  <c r="E280" i="1"/>
  <c r="E846" i="1"/>
  <c r="E278" i="1"/>
  <c r="H421" i="1"/>
  <c r="D843" i="1"/>
  <c r="D275" i="1"/>
  <c r="E849" i="1"/>
  <c r="E281" i="1"/>
  <c r="D841" i="1"/>
  <c r="D273" i="1"/>
  <c r="D856" i="1"/>
  <c r="D288" i="1"/>
  <c r="H229" i="1"/>
  <c r="D854" i="1"/>
  <c r="D286" i="1"/>
  <c r="E847" i="1"/>
  <c r="E279" i="1"/>
  <c r="F612" i="1"/>
  <c r="I612" i="1" s="1"/>
  <c r="F37" i="1"/>
  <c r="E853" i="1"/>
  <c r="E285" i="1"/>
  <c r="K133" i="1"/>
  <c r="K229" i="1" s="1"/>
  <c r="K325" i="1" s="1"/>
  <c r="K421" i="1" s="1"/>
  <c r="K517" i="1" s="1"/>
  <c r="K613" i="1" s="1"/>
  <c r="K709" i="1" s="1"/>
  <c r="K805" i="1" s="1"/>
  <c r="K38" i="1"/>
  <c r="J613" i="1" l="1"/>
  <c r="H614" i="1"/>
  <c r="H806" i="1"/>
  <c r="H38" i="1"/>
  <c r="J37" i="1"/>
  <c r="G228" i="1"/>
  <c r="J227" i="1"/>
  <c r="G708" i="1"/>
  <c r="J707" i="1"/>
  <c r="K39" i="1"/>
  <c r="K134" i="1"/>
  <c r="K230" i="1" s="1"/>
  <c r="K326" i="1" s="1"/>
  <c r="K422" i="1" s="1"/>
  <c r="K518" i="1" s="1"/>
  <c r="K614" i="1" s="1"/>
  <c r="K710" i="1" s="1"/>
  <c r="K806" i="1" s="1"/>
  <c r="F613" i="1"/>
  <c r="I613" i="1" s="1"/>
  <c r="F38" i="1"/>
  <c r="D862" i="1"/>
  <c r="D294" i="1"/>
  <c r="D302" i="1" s="1"/>
  <c r="D310" i="1" s="1"/>
  <c r="D318" i="1" s="1"/>
  <c r="D326" i="1" s="1"/>
  <c r="D334" i="1" s="1"/>
  <c r="D342" i="1" s="1"/>
  <c r="D350" i="1" s="1"/>
  <c r="D358" i="1" s="1"/>
  <c r="D366" i="1" s="1"/>
  <c r="D374" i="1" s="1"/>
  <c r="D382" i="1" s="1"/>
  <c r="D390" i="1" s="1"/>
  <c r="D398" i="1" s="1"/>
  <c r="D406" i="1" s="1"/>
  <c r="D414" i="1" s="1"/>
  <c r="D422" i="1" s="1"/>
  <c r="D430" i="1" s="1"/>
  <c r="D438" i="1" s="1"/>
  <c r="D446" i="1" s="1"/>
  <c r="D454" i="1" s="1"/>
  <c r="D462" i="1" s="1"/>
  <c r="D470" i="1" s="1"/>
  <c r="D478" i="1" s="1"/>
  <c r="D486" i="1" s="1"/>
  <c r="D494" i="1" s="1"/>
  <c r="D502" i="1" s="1"/>
  <c r="D510" i="1" s="1"/>
  <c r="D518" i="1" s="1"/>
  <c r="D526" i="1" s="1"/>
  <c r="D534" i="1" s="1"/>
  <c r="D542" i="1" s="1"/>
  <c r="D550" i="1" s="1"/>
  <c r="D558" i="1" s="1"/>
  <c r="D566" i="1" s="1"/>
  <c r="D574" i="1" s="1"/>
  <c r="D864" i="1"/>
  <c r="D296" i="1"/>
  <c r="D304" i="1" s="1"/>
  <c r="D312" i="1" s="1"/>
  <c r="D320" i="1" s="1"/>
  <c r="D328" i="1" s="1"/>
  <c r="D336" i="1" s="1"/>
  <c r="D344" i="1" s="1"/>
  <c r="D352" i="1" s="1"/>
  <c r="D360" i="1" s="1"/>
  <c r="D368" i="1" s="1"/>
  <c r="D376" i="1" s="1"/>
  <c r="D384" i="1" s="1"/>
  <c r="D392" i="1" s="1"/>
  <c r="D400" i="1" s="1"/>
  <c r="D408" i="1" s="1"/>
  <c r="D416" i="1" s="1"/>
  <c r="D424" i="1" s="1"/>
  <c r="D432" i="1" s="1"/>
  <c r="D440" i="1" s="1"/>
  <c r="D448" i="1" s="1"/>
  <c r="D456" i="1" s="1"/>
  <c r="D464" i="1" s="1"/>
  <c r="D472" i="1" s="1"/>
  <c r="D480" i="1" s="1"/>
  <c r="D488" i="1" s="1"/>
  <c r="D496" i="1" s="1"/>
  <c r="D504" i="1" s="1"/>
  <c r="D512" i="1" s="1"/>
  <c r="D520" i="1" s="1"/>
  <c r="D528" i="1" s="1"/>
  <c r="D536" i="1" s="1"/>
  <c r="D544" i="1" s="1"/>
  <c r="D552" i="1" s="1"/>
  <c r="D560" i="1" s="1"/>
  <c r="D568" i="1" s="1"/>
  <c r="D576" i="1" s="1"/>
  <c r="E857" i="1"/>
  <c r="E289" i="1"/>
  <c r="E854" i="1"/>
  <c r="E286" i="1"/>
  <c r="H519" i="1"/>
  <c r="H327" i="1"/>
  <c r="E858" i="1"/>
  <c r="E290" i="1"/>
  <c r="E298" i="1" s="1"/>
  <c r="E306" i="1" s="1"/>
  <c r="E314" i="1" s="1"/>
  <c r="E322" i="1" s="1"/>
  <c r="E330" i="1" s="1"/>
  <c r="E338" i="1" s="1"/>
  <c r="E346" i="1" s="1"/>
  <c r="E354" i="1" s="1"/>
  <c r="E362" i="1" s="1"/>
  <c r="E370" i="1" s="1"/>
  <c r="E378" i="1" s="1"/>
  <c r="E386" i="1" s="1"/>
  <c r="E394" i="1" s="1"/>
  <c r="E402" i="1" s="1"/>
  <c r="E410" i="1" s="1"/>
  <c r="E418" i="1" s="1"/>
  <c r="E426" i="1" s="1"/>
  <c r="E434" i="1" s="1"/>
  <c r="E442" i="1" s="1"/>
  <c r="E450" i="1" s="1"/>
  <c r="E458" i="1" s="1"/>
  <c r="E466" i="1" s="1"/>
  <c r="E474" i="1" s="1"/>
  <c r="E482" i="1" s="1"/>
  <c r="E490" i="1" s="1"/>
  <c r="E498" i="1" s="1"/>
  <c r="E506" i="1" s="1"/>
  <c r="E514" i="1" s="1"/>
  <c r="E522" i="1" s="1"/>
  <c r="E530" i="1" s="1"/>
  <c r="E538" i="1" s="1"/>
  <c r="E546" i="1" s="1"/>
  <c r="E554" i="1" s="1"/>
  <c r="E562" i="1" s="1"/>
  <c r="E570" i="1" s="1"/>
  <c r="D837" i="1"/>
  <c r="D269" i="1"/>
  <c r="E861" i="1"/>
  <c r="E293" i="1"/>
  <c r="E301" i="1" s="1"/>
  <c r="E309" i="1" s="1"/>
  <c r="E317" i="1" s="1"/>
  <c r="E325" i="1" s="1"/>
  <c r="E333" i="1" s="1"/>
  <c r="E341" i="1" s="1"/>
  <c r="E349" i="1" s="1"/>
  <c r="E357" i="1" s="1"/>
  <c r="E365" i="1" s="1"/>
  <c r="E373" i="1" s="1"/>
  <c r="E381" i="1" s="1"/>
  <c r="E389" i="1" s="1"/>
  <c r="E397" i="1" s="1"/>
  <c r="E405" i="1" s="1"/>
  <c r="E413" i="1" s="1"/>
  <c r="E421" i="1" s="1"/>
  <c r="E429" i="1" s="1"/>
  <c r="E437" i="1" s="1"/>
  <c r="E445" i="1" s="1"/>
  <c r="E453" i="1" s="1"/>
  <c r="E461" i="1" s="1"/>
  <c r="E469" i="1" s="1"/>
  <c r="E477" i="1" s="1"/>
  <c r="E485" i="1" s="1"/>
  <c r="E493" i="1" s="1"/>
  <c r="E501" i="1" s="1"/>
  <c r="E509" i="1" s="1"/>
  <c r="E517" i="1" s="1"/>
  <c r="E525" i="1" s="1"/>
  <c r="E533" i="1" s="1"/>
  <c r="E541" i="1" s="1"/>
  <c r="E549" i="1" s="1"/>
  <c r="E557" i="1" s="1"/>
  <c r="E565" i="1" s="1"/>
  <c r="E573" i="1" s="1"/>
  <c r="E855" i="1"/>
  <c r="E287" i="1"/>
  <c r="H230" i="1"/>
  <c r="D849" i="1"/>
  <c r="D281" i="1"/>
  <c r="D851" i="1"/>
  <c r="D283" i="1"/>
  <c r="H422" i="1"/>
  <c r="E856" i="1"/>
  <c r="E288" i="1"/>
  <c r="D858" i="1"/>
  <c r="D290" i="1"/>
  <c r="D298" i="1" s="1"/>
  <c r="D306" i="1" s="1"/>
  <c r="D314" i="1" s="1"/>
  <c r="D322" i="1" s="1"/>
  <c r="D330" i="1" s="1"/>
  <c r="D338" i="1" s="1"/>
  <c r="D346" i="1" s="1"/>
  <c r="D354" i="1" s="1"/>
  <c r="D362" i="1" s="1"/>
  <c r="D370" i="1" s="1"/>
  <c r="D378" i="1" s="1"/>
  <c r="D386" i="1" s="1"/>
  <c r="D394" i="1" s="1"/>
  <c r="D402" i="1" s="1"/>
  <c r="D410" i="1" s="1"/>
  <c r="D418" i="1" s="1"/>
  <c r="D426" i="1" s="1"/>
  <c r="D434" i="1" s="1"/>
  <c r="D442" i="1" s="1"/>
  <c r="D450" i="1" s="1"/>
  <c r="D458" i="1" s="1"/>
  <c r="D466" i="1" s="1"/>
  <c r="D474" i="1" s="1"/>
  <c r="D482" i="1" s="1"/>
  <c r="D490" i="1" s="1"/>
  <c r="D498" i="1" s="1"/>
  <c r="D506" i="1" s="1"/>
  <c r="D514" i="1" s="1"/>
  <c r="D522" i="1" s="1"/>
  <c r="D530" i="1" s="1"/>
  <c r="D538" i="1" s="1"/>
  <c r="D546" i="1" s="1"/>
  <c r="D554" i="1" s="1"/>
  <c r="D562" i="1" s="1"/>
  <c r="D570" i="1" s="1"/>
  <c r="D855" i="1"/>
  <c r="D287" i="1"/>
  <c r="H711" i="1"/>
  <c r="H134" i="1"/>
  <c r="J134" i="1" s="1"/>
  <c r="E860" i="1"/>
  <c r="E292" i="1"/>
  <c r="E300" i="1" s="1"/>
  <c r="E308" i="1" s="1"/>
  <c r="E316" i="1" s="1"/>
  <c r="E324" i="1" s="1"/>
  <c r="E332" i="1" s="1"/>
  <c r="E340" i="1" s="1"/>
  <c r="E348" i="1" s="1"/>
  <c r="E356" i="1" s="1"/>
  <c r="E364" i="1" s="1"/>
  <c r="E372" i="1" s="1"/>
  <c r="E380" i="1" s="1"/>
  <c r="E388" i="1" s="1"/>
  <c r="E396" i="1" s="1"/>
  <c r="E404" i="1" s="1"/>
  <c r="E412" i="1" s="1"/>
  <c r="E420" i="1" s="1"/>
  <c r="E428" i="1" s="1"/>
  <c r="E436" i="1" s="1"/>
  <c r="E444" i="1" s="1"/>
  <c r="E452" i="1" s="1"/>
  <c r="E460" i="1" s="1"/>
  <c r="E468" i="1" s="1"/>
  <c r="E476" i="1" s="1"/>
  <c r="E484" i="1" s="1"/>
  <c r="E492" i="1" s="1"/>
  <c r="E500" i="1" s="1"/>
  <c r="E508" i="1" s="1"/>
  <c r="E516" i="1" s="1"/>
  <c r="E524" i="1" s="1"/>
  <c r="E532" i="1" s="1"/>
  <c r="E540" i="1" s="1"/>
  <c r="E548" i="1" s="1"/>
  <c r="E556" i="1" s="1"/>
  <c r="E564" i="1" s="1"/>
  <c r="E572" i="1" s="1"/>
  <c r="D844" i="1"/>
  <c r="D276" i="1"/>
  <c r="G709" i="1" l="1"/>
  <c r="J708" i="1"/>
  <c r="H807" i="1"/>
  <c r="G229" i="1"/>
  <c r="J228" i="1"/>
  <c r="J614" i="1"/>
  <c r="H615" i="1"/>
  <c r="H39" i="1"/>
  <c r="J38" i="1"/>
  <c r="H423" i="1"/>
  <c r="D857" i="1"/>
  <c r="D289" i="1"/>
  <c r="E863" i="1"/>
  <c r="E295" i="1"/>
  <c r="E303" i="1" s="1"/>
  <c r="E311" i="1" s="1"/>
  <c r="E319" i="1" s="1"/>
  <c r="E327" i="1" s="1"/>
  <c r="E335" i="1" s="1"/>
  <c r="E343" i="1" s="1"/>
  <c r="E351" i="1" s="1"/>
  <c r="E359" i="1" s="1"/>
  <c r="E367" i="1" s="1"/>
  <c r="E375" i="1" s="1"/>
  <c r="E383" i="1" s="1"/>
  <c r="E391" i="1" s="1"/>
  <c r="E399" i="1" s="1"/>
  <c r="E407" i="1" s="1"/>
  <c r="E415" i="1" s="1"/>
  <c r="E423" i="1" s="1"/>
  <c r="E431" i="1" s="1"/>
  <c r="E439" i="1" s="1"/>
  <c r="E447" i="1" s="1"/>
  <c r="E455" i="1" s="1"/>
  <c r="E463" i="1" s="1"/>
  <c r="E471" i="1" s="1"/>
  <c r="E479" i="1" s="1"/>
  <c r="E487" i="1" s="1"/>
  <c r="E495" i="1" s="1"/>
  <c r="E503" i="1" s="1"/>
  <c r="E511" i="1" s="1"/>
  <c r="E519" i="1" s="1"/>
  <c r="E527" i="1" s="1"/>
  <c r="E535" i="1" s="1"/>
  <c r="E543" i="1" s="1"/>
  <c r="E551" i="1" s="1"/>
  <c r="E559" i="1" s="1"/>
  <c r="E567" i="1" s="1"/>
  <c r="E575" i="1" s="1"/>
  <c r="D845" i="1"/>
  <c r="D277" i="1"/>
  <c r="H328" i="1"/>
  <c r="E862" i="1"/>
  <c r="E294" i="1"/>
  <c r="E302" i="1" s="1"/>
  <c r="E310" i="1" s="1"/>
  <c r="E318" i="1" s="1"/>
  <c r="E326" i="1" s="1"/>
  <c r="E334" i="1" s="1"/>
  <c r="E342" i="1" s="1"/>
  <c r="E350" i="1" s="1"/>
  <c r="E358" i="1" s="1"/>
  <c r="E366" i="1" s="1"/>
  <c r="E374" i="1" s="1"/>
  <c r="E382" i="1" s="1"/>
  <c r="E390" i="1" s="1"/>
  <c r="E398" i="1" s="1"/>
  <c r="E406" i="1" s="1"/>
  <c r="E414" i="1" s="1"/>
  <c r="E422" i="1" s="1"/>
  <c r="E430" i="1" s="1"/>
  <c r="E438" i="1" s="1"/>
  <c r="E446" i="1" s="1"/>
  <c r="E454" i="1" s="1"/>
  <c r="E462" i="1" s="1"/>
  <c r="E470" i="1" s="1"/>
  <c r="E478" i="1" s="1"/>
  <c r="E486" i="1" s="1"/>
  <c r="E494" i="1" s="1"/>
  <c r="E502" i="1" s="1"/>
  <c r="E510" i="1" s="1"/>
  <c r="E518" i="1" s="1"/>
  <c r="E526" i="1" s="1"/>
  <c r="E534" i="1" s="1"/>
  <c r="E542" i="1" s="1"/>
  <c r="E550" i="1" s="1"/>
  <c r="E558" i="1" s="1"/>
  <c r="E566" i="1" s="1"/>
  <c r="E574" i="1" s="1"/>
  <c r="D852" i="1"/>
  <c r="D284" i="1"/>
  <c r="H712" i="1"/>
  <c r="F614" i="1"/>
  <c r="I614" i="1" s="1"/>
  <c r="F39" i="1"/>
  <c r="H135" i="1"/>
  <c r="J135" i="1" s="1"/>
  <c r="D863" i="1"/>
  <c r="D295" i="1"/>
  <c r="D303" i="1" s="1"/>
  <c r="D311" i="1" s="1"/>
  <c r="D319" i="1" s="1"/>
  <c r="D327" i="1" s="1"/>
  <c r="D335" i="1" s="1"/>
  <c r="D343" i="1" s="1"/>
  <c r="D351" i="1" s="1"/>
  <c r="D359" i="1" s="1"/>
  <c r="D367" i="1" s="1"/>
  <c r="D375" i="1" s="1"/>
  <c r="D383" i="1" s="1"/>
  <c r="D391" i="1" s="1"/>
  <c r="D399" i="1" s="1"/>
  <c r="D407" i="1" s="1"/>
  <c r="D415" i="1" s="1"/>
  <c r="D423" i="1" s="1"/>
  <c r="D431" i="1" s="1"/>
  <c r="D439" i="1" s="1"/>
  <c r="D447" i="1" s="1"/>
  <c r="D455" i="1" s="1"/>
  <c r="D463" i="1" s="1"/>
  <c r="D471" i="1" s="1"/>
  <c r="D479" i="1" s="1"/>
  <c r="D487" i="1" s="1"/>
  <c r="D495" i="1" s="1"/>
  <c r="D503" i="1" s="1"/>
  <c r="D511" i="1" s="1"/>
  <c r="D519" i="1" s="1"/>
  <c r="D527" i="1" s="1"/>
  <c r="D535" i="1" s="1"/>
  <c r="D543" i="1" s="1"/>
  <c r="D551" i="1" s="1"/>
  <c r="D559" i="1" s="1"/>
  <c r="D567" i="1" s="1"/>
  <c r="D575" i="1" s="1"/>
  <c r="E864" i="1"/>
  <c r="E296" i="1"/>
  <c r="E304" i="1" s="1"/>
  <c r="E312" i="1" s="1"/>
  <c r="E320" i="1" s="1"/>
  <c r="E328" i="1" s="1"/>
  <c r="E336" i="1" s="1"/>
  <c r="E344" i="1" s="1"/>
  <c r="E352" i="1" s="1"/>
  <c r="E360" i="1" s="1"/>
  <c r="E368" i="1" s="1"/>
  <c r="E376" i="1" s="1"/>
  <c r="E384" i="1" s="1"/>
  <c r="E392" i="1" s="1"/>
  <c r="E400" i="1" s="1"/>
  <c r="E408" i="1" s="1"/>
  <c r="E416" i="1" s="1"/>
  <c r="E424" i="1" s="1"/>
  <c r="E432" i="1" s="1"/>
  <c r="E440" i="1" s="1"/>
  <c r="E448" i="1" s="1"/>
  <c r="E456" i="1" s="1"/>
  <c r="E464" i="1" s="1"/>
  <c r="E472" i="1" s="1"/>
  <c r="E480" i="1" s="1"/>
  <c r="E488" i="1" s="1"/>
  <c r="E496" i="1" s="1"/>
  <c r="E504" i="1" s="1"/>
  <c r="E512" i="1" s="1"/>
  <c r="E520" i="1" s="1"/>
  <c r="E528" i="1" s="1"/>
  <c r="E536" i="1" s="1"/>
  <c r="E544" i="1" s="1"/>
  <c r="E552" i="1" s="1"/>
  <c r="E560" i="1" s="1"/>
  <c r="E568" i="1" s="1"/>
  <c r="E576" i="1" s="1"/>
  <c r="D859" i="1"/>
  <c r="D291" i="1"/>
  <c r="D299" i="1" s="1"/>
  <c r="D307" i="1" s="1"/>
  <c r="D315" i="1" s="1"/>
  <c r="D323" i="1" s="1"/>
  <c r="D331" i="1" s="1"/>
  <c r="D339" i="1" s="1"/>
  <c r="D347" i="1" s="1"/>
  <c r="D355" i="1" s="1"/>
  <c r="D363" i="1" s="1"/>
  <c r="D371" i="1" s="1"/>
  <c r="D379" i="1" s="1"/>
  <c r="D387" i="1" s="1"/>
  <c r="D395" i="1" s="1"/>
  <c r="D403" i="1" s="1"/>
  <c r="D411" i="1" s="1"/>
  <c r="D419" i="1" s="1"/>
  <c r="D427" i="1" s="1"/>
  <c r="D435" i="1" s="1"/>
  <c r="D443" i="1" s="1"/>
  <c r="D451" i="1" s="1"/>
  <c r="D459" i="1" s="1"/>
  <c r="D467" i="1" s="1"/>
  <c r="D475" i="1" s="1"/>
  <c r="D483" i="1" s="1"/>
  <c r="D491" i="1" s="1"/>
  <c r="D499" i="1" s="1"/>
  <c r="D507" i="1" s="1"/>
  <c r="D515" i="1" s="1"/>
  <c r="D523" i="1" s="1"/>
  <c r="D531" i="1" s="1"/>
  <c r="D539" i="1" s="1"/>
  <c r="D547" i="1" s="1"/>
  <c r="D555" i="1" s="1"/>
  <c r="D563" i="1" s="1"/>
  <c r="D571" i="1" s="1"/>
  <c r="H231" i="1"/>
  <c r="H520" i="1"/>
  <c r="E865" i="1"/>
  <c r="E297" i="1"/>
  <c r="E305" i="1" s="1"/>
  <c r="E313" i="1" s="1"/>
  <c r="E321" i="1" s="1"/>
  <c r="E329" i="1" s="1"/>
  <c r="E337" i="1" s="1"/>
  <c r="E345" i="1" s="1"/>
  <c r="E353" i="1" s="1"/>
  <c r="E361" i="1" s="1"/>
  <c r="E369" i="1" s="1"/>
  <c r="E377" i="1" s="1"/>
  <c r="E385" i="1" s="1"/>
  <c r="E393" i="1" s="1"/>
  <c r="E401" i="1" s="1"/>
  <c r="E409" i="1" s="1"/>
  <c r="E417" i="1" s="1"/>
  <c r="E425" i="1" s="1"/>
  <c r="E433" i="1" s="1"/>
  <c r="E441" i="1" s="1"/>
  <c r="E449" i="1" s="1"/>
  <c r="E457" i="1" s="1"/>
  <c r="E465" i="1" s="1"/>
  <c r="E473" i="1" s="1"/>
  <c r="E481" i="1" s="1"/>
  <c r="E489" i="1" s="1"/>
  <c r="E497" i="1" s="1"/>
  <c r="E505" i="1" s="1"/>
  <c r="E513" i="1" s="1"/>
  <c r="E521" i="1" s="1"/>
  <c r="E529" i="1" s="1"/>
  <c r="E537" i="1" s="1"/>
  <c r="E545" i="1" s="1"/>
  <c r="E553" i="1" s="1"/>
  <c r="E561" i="1" s="1"/>
  <c r="E569" i="1" s="1"/>
  <c r="E577" i="1" s="1"/>
  <c r="K40" i="1"/>
  <c r="K135" i="1"/>
  <c r="K231" i="1" s="1"/>
  <c r="K327" i="1" s="1"/>
  <c r="K423" i="1" s="1"/>
  <c r="K519" i="1" s="1"/>
  <c r="K615" i="1" s="1"/>
  <c r="K711" i="1" s="1"/>
  <c r="K807" i="1" s="1"/>
  <c r="G230" i="1" l="1"/>
  <c r="J229" i="1"/>
  <c r="H40" i="1"/>
  <c r="J39" i="1"/>
  <c r="J615" i="1"/>
  <c r="H616" i="1"/>
  <c r="H808" i="1"/>
  <c r="G710" i="1"/>
  <c r="J709" i="1"/>
  <c r="D860" i="1"/>
  <c r="D292" i="1"/>
  <c r="D300" i="1" s="1"/>
  <c r="D308" i="1" s="1"/>
  <c r="D316" i="1" s="1"/>
  <c r="D324" i="1" s="1"/>
  <c r="D332" i="1" s="1"/>
  <c r="D340" i="1" s="1"/>
  <c r="D348" i="1" s="1"/>
  <c r="D356" i="1" s="1"/>
  <c r="D364" i="1" s="1"/>
  <c r="D372" i="1" s="1"/>
  <c r="D380" i="1" s="1"/>
  <c r="D388" i="1" s="1"/>
  <c r="D396" i="1" s="1"/>
  <c r="D404" i="1" s="1"/>
  <c r="D412" i="1" s="1"/>
  <c r="D420" i="1" s="1"/>
  <c r="D428" i="1" s="1"/>
  <c r="D436" i="1" s="1"/>
  <c r="D444" i="1" s="1"/>
  <c r="D452" i="1" s="1"/>
  <c r="D460" i="1" s="1"/>
  <c r="D468" i="1" s="1"/>
  <c r="D476" i="1" s="1"/>
  <c r="D484" i="1" s="1"/>
  <c r="D492" i="1" s="1"/>
  <c r="D500" i="1" s="1"/>
  <c r="D508" i="1" s="1"/>
  <c r="D516" i="1" s="1"/>
  <c r="D524" i="1" s="1"/>
  <c r="D532" i="1" s="1"/>
  <c r="D540" i="1" s="1"/>
  <c r="D548" i="1" s="1"/>
  <c r="D556" i="1" s="1"/>
  <c r="D564" i="1" s="1"/>
  <c r="D572" i="1" s="1"/>
  <c r="H329" i="1"/>
  <c r="D865" i="1"/>
  <c r="D297" i="1"/>
  <c r="D305" i="1" s="1"/>
  <c r="D313" i="1" s="1"/>
  <c r="D321" i="1" s="1"/>
  <c r="D329" i="1" s="1"/>
  <c r="D337" i="1" s="1"/>
  <c r="D345" i="1" s="1"/>
  <c r="D353" i="1" s="1"/>
  <c r="D361" i="1" s="1"/>
  <c r="D369" i="1" s="1"/>
  <c r="D377" i="1" s="1"/>
  <c r="D385" i="1" s="1"/>
  <c r="D393" i="1" s="1"/>
  <c r="D401" i="1" s="1"/>
  <c r="D409" i="1" s="1"/>
  <c r="D417" i="1" s="1"/>
  <c r="D425" i="1" s="1"/>
  <c r="D433" i="1" s="1"/>
  <c r="D441" i="1" s="1"/>
  <c r="D449" i="1" s="1"/>
  <c r="D457" i="1" s="1"/>
  <c r="D465" i="1" s="1"/>
  <c r="D473" i="1" s="1"/>
  <c r="D481" i="1" s="1"/>
  <c r="D489" i="1" s="1"/>
  <c r="D497" i="1" s="1"/>
  <c r="D505" i="1" s="1"/>
  <c r="D513" i="1" s="1"/>
  <c r="D521" i="1" s="1"/>
  <c r="D529" i="1" s="1"/>
  <c r="D537" i="1" s="1"/>
  <c r="D545" i="1" s="1"/>
  <c r="D553" i="1" s="1"/>
  <c r="D561" i="1" s="1"/>
  <c r="D569" i="1" s="1"/>
  <c r="D577" i="1" s="1"/>
  <c r="H521" i="1"/>
  <c r="F615" i="1"/>
  <c r="I615" i="1" s="1"/>
  <c r="F40" i="1"/>
  <c r="H424" i="1"/>
  <c r="H232" i="1"/>
  <c r="H136" i="1"/>
  <c r="J136" i="1" s="1"/>
  <c r="H713" i="1"/>
  <c r="D853" i="1"/>
  <c r="D285" i="1"/>
  <c r="K41" i="1"/>
  <c r="K136" i="1"/>
  <c r="K232" i="1" s="1"/>
  <c r="K328" i="1" s="1"/>
  <c r="K424" i="1" s="1"/>
  <c r="K520" i="1" s="1"/>
  <c r="K616" i="1" s="1"/>
  <c r="K712" i="1" s="1"/>
  <c r="K808" i="1" s="1"/>
  <c r="G711" i="1" l="1"/>
  <c r="J710" i="1"/>
  <c r="H41" i="1"/>
  <c r="J40" i="1"/>
  <c r="H809" i="1"/>
  <c r="J616" i="1"/>
  <c r="H617" i="1"/>
  <c r="G231" i="1"/>
  <c r="J230" i="1"/>
  <c r="H714" i="1"/>
  <c r="H425" i="1"/>
  <c r="H330" i="1"/>
  <c r="K137" i="1"/>
  <c r="K233" i="1" s="1"/>
  <c r="K329" i="1" s="1"/>
  <c r="K425" i="1" s="1"/>
  <c r="K521" i="1" s="1"/>
  <c r="K617" i="1" s="1"/>
  <c r="K713" i="1" s="1"/>
  <c r="K809" i="1" s="1"/>
  <c r="K42" i="1"/>
  <c r="D861" i="1"/>
  <c r="D293" i="1"/>
  <c r="D301" i="1" s="1"/>
  <c r="D309" i="1" s="1"/>
  <c r="D317" i="1" s="1"/>
  <c r="D325" i="1" s="1"/>
  <c r="D333" i="1" s="1"/>
  <c r="D341" i="1" s="1"/>
  <c r="D349" i="1" s="1"/>
  <c r="D357" i="1" s="1"/>
  <c r="D365" i="1" s="1"/>
  <c r="D373" i="1" s="1"/>
  <c r="D381" i="1" s="1"/>
  <c r="D389" i="1" s="1"/>
  <c r="D397" i="1" s="1"/>
  <c r="D405" i="1" s="1"/>
  <c r="D413" i="1" s="1"/>
  <c r="D421" i="1" s="1"/>
  <c r="D429" i="1" s="1"/>
  <c r="D437" i="1" s="1"/>
  <c r="D445" i="1" s="1"/>
  <c r="D453" i="1" s="1"/>
  <c r="D461" i="1" s="1"/>
  <c r="D469" i="1" s="1"/>
  <c r="D477" i="1" s="1"/>
  <c r="D485" i="1" s="1"/>
  <c r="D493" i="1" s="1"/>
  <c r="D501" i="1" s="1"/>
  <c r="D509" i="1" s="1"/>
  <c r="D517" i="1" s="1"/>
  <c r="D525" i="1" s="1"/>
  <c r="D533" i="1" s="1"/>
  <c r="D541" i="1" s="1"/>
  <c r="D549" i="1" s="1"/>
  <c r="D557" i="1" s="1"/>
  <c r="D565" i="1" s="1"/>
  <c r="D573" i="1" s="1"/>
  <c r="H233" i="1"/>
  <c r="F616" i="1"/>
  <c r="I616" i="1" s="1"/>
  <c r="F41" i="1"/>
  <c r="H137" i="1"/>
  <c r="J137" i="1" s="1"/>
  <c r="H522" i="1"/>
  <c r="J617" i="1" l="1"/>
  <c r="H618" i="1"/>
  <c r="H42" i="1"/>
  <c r="J41" i="1"/>
  <c r="G712" i="1"/>
  <c r="J711" i="1"/>
  <c r="G232" i="1"/>
  <c r="J231" i="1"/>
  <c r="H810" i="1"/>
  <c r="H138" i="1"/>
  <c r="J138" i="1" s="1"/>
  <c r="H234" i="1"/>
  <c r="K43" i="1"/>
  <c r="K138" i="1"/>
  <c r="K234" i="1" s="1"/>
  <c r="K330" i="1" s="1"/>
  <c r="K426" i="1" s="1"/>
  <c r="K522" i="1" s="1"/>
  <c r="K618" i="1" s="1"/>
  <c r="K714" i="1" s="1"/>
  <c r="K810" i="1" s="1"/>
  <c r="H331" i="1"/>
  <c r="H715" i="1"/>
  <c r="H426" i="1"/>
  <c r="H523" i="1"/>
  <c r="F617" i="1"/>
  <c r="I617" i="1" s="1"/>
  <c r="F42" i="1"/>
  <c r="G233" i="1" l="1"/>
  <c r="J232" i="1"/>
  <c r="H43" i="1"/>
  <c r="J42" i="1"/>
  <c r="J618" i="1"/>
  <c r="H619" i="1"/>
  <c r="G713" i="1"/>
  <c r="J712" i="1"/>
  <c r="H811" i="1"/>
  <c r="H332" i="1"/>
  <c r="H139" i="1"/>
  <c r="J139" i="1" s="1"/>
  <c r="F618" i="1"/>
  <c r="I618" i="1" s="1"/>
  <c r="F43" i="1"/>
  <c r="H427" i="1"/>
  <c r="H235" i="1"/>
  <c r="H524" i="1"/>
  <c r="H716" i="1"/>
  <c r="K44" i="1"/>
  <c r="K139" i="1"/>
  <c r="K235" i="1" s="1"/>
  <c r="K331" i="1" s="1"/>
  <c r="K427" i="1" s="1"/>
  <c r="K523" i="1" s="1"/>
  <c r="K619" i="1" s="1"/>
  <c r="K715" i="1" s="1"/>
  <c r="K811" i="1" s="1"/>
  <c r="H812" i="1" l="1"/>
  <c r="G714" i="1"/>
  <c r="J713" i="1"/>
  <c r="J619" i="1"/>
  <c r="H620" i="1"/>
  <c r="H44" i="1"/>
  <c r="J43" i="1"/>
  <c r="G234" i="1"/>
  <c r="J233" i="1"/>
  <c r="H525" i="1"/>
  <c r="H333" i="1"/>
  <c r="H428" i="1"/>
  <c r="H140" i="1"/>
  <c r="J140" i="1" s="1"/>
  <c r="H236" i="1"/>
  <c r="F619" i="1"/>
  <c r="I619" i="1" s="1"/>
  <c r="F44" i="1"/>
  <c r="K45" i="1"/>
  <c r="K140" i="1"/>
  <c r="K236" i="1" s="1"/>
  <c r="K332" i="1" s="1"/>
  <c r="K428" i="1" s="1"/>
  <c r="K524" i="1" s="1"/>
  <c r="K620" i="1" s="1"/>
  <c r="K716" i="1" s="1"/>
  <c r="K812" i="1" s="1"/>
  <c r="H717" i="1"/>
  <c r="J620" i="1" l="1"/>
  <c r="H621" i="1"/>
  <c r="G235" i="1"/>
  <c r="J234" i="1"/>
  <c r="H45" i="1"/>
  <c r="J44" i="1"/>
  <c r="H813" i="1"/>
  <c r="G715" i="1"/>
  <c r="J714" i="1"/>
  <c r="H429" i="1"/>
  <c r="F620" i="1"/>
  <c r="I620" i="1" s="1"/>
  <c r="F45" i="1"/>
  <c r="H141" i="1"/>
  <c r="J141" i="1" s="1"/>
  <c r="H526" i="1"/>
  <c r="H237" i="1"/>
  <c r="H334" i="1"/>
  <c r="K141" i="1"/>
  <c r="K237" i="1" s="1"/>
  <c r="K333" i="1" s="1"/>
  <c r="K429" i="1" s="1"/>
  <c r="K525" i="1" s="1"/>
  <c r="K621" i="1" s="1"/>
  <c r="K717" i="1" s="1"/>
  <c r="K813" i="1" s="1"/>
  <c r="K46" i="1"/>
  <c r="H718" i="1"/>
  <c r="H46" i="1" l="1"/>
  <c r="J45" i="1"/>
  <c r="G716" i="1"/>
  <c r="J715" i="1"/>
  <c r="H814" i="1"/>
  <c r="J621" i="1"/>
  <c r="H622" i="1"/>
  <c r="G236" i="1"/>
  <c r="J235" i="1"/>
  <c r="H719" i="1"/>
  <c r="F621" i="1"/>
  <c r="I621" i="1" s="1"/>
  <c r="F46" i="1"/>
  <c r="K47" i="1"/>
  <c r="K142" i="1"/>
  <c r="K238" i="1" s="1"/>
  <c r="K334" i="1" s="1"/>
  <c r="K430" i="1" s="1"/>
  <c r="K526" i="1" s="1"/>
  <c r="K622" i="1" s="1"/>
  <c r="K718" i="1" s="1"/>
  <c r="K814" i="1" s="1"/>
  <c r="H238" i="1"/>
  <c r="H527" i="1"/>
  <c r="H142" i="1"/>
  <c r="J142" i="1" s="1"/>
  <c r="H430" i="1"/>
  <c r="H335" i="1"/>
  <c r="G237" i="1" l="1"/>
  <c r="J236" i="1"/>
  <c r="J622" i="1"/>
  <c r="H623" i="1"/>
  <c r="G717" i="1"/>
  <c r="J716" i="1"/>
  <c r="H815" i="1"/>
  <c r="H47" i="1"/>
  <c r="J46" i="1"/>
  <c r="H336" i="1"/>
  <c r="H239" i="1"/>
  <c r="H431" i="1"/>
  <c r="H528" i="1"/>
  <c r="H720" i="1"/>
  <c r="H143" i="1"/>
  <c r="J143" i="1" s="1"/>
  <c r="F622" i="1"/>
  <c r="I622" i="1" s="1"/>
  <c r="F47" i="1"/>
  <c r="K48" i="1"/>
  <c r="K143" i="1"/>
  <c r="K239" i="1" s="1"/>
  <c r="K335" i="1" s="1"/>
  <c r="K431" i="1" s="1"/>
  <c r="K527" i="1" s="1"/>
  <c r="K623" i="1" s="1"/>
  <c r="K719" i="1" s="1"/>
  <c r="K815" i="1" s="1"/>
  <c r="J623" i="1" l="1"/>
  <c r="H624" i="1"/>
  <c r="H816" i="1"/>
  <c r="G238" i="1"/>
  <c r="J237" i="1"/>
  <c r="H48" i="1"/>
  <c r="J47" i="1"/>
  <c r="G718" i="1"/>
  <c r="J717" i="1"/>
  <c r="H432" i="1"/>
  <c r="K49" i="1"/>
  <c r="K144" i="1"/>
  <c r="K240" i="1" s="1"/>
  <c r="K336" i="1" s="1"/>
  <c r="K432" i="1" s="1"/>
  <c r="K528" i="1" s="1"/>
  <c r="K624" i="1" s="1"/>
  <c r="K720" i="1" s="1"/>
  <c r="K816" i="1" s="1"/>
  <c r="H721" i="1"/>
  <c r="H529" i="1"/>
  <c r="H337" i="1"/>
  <c r="H144" i="1"/>
  <c r="J144" i="1" s="1"/>
  <c r="H240" i="1"/>
  <c r="F623" i="1"/>
  <c r="I623" i="1" s="1"/>
  <c r="F48" i="1"/>
  <c r="H49" i="1" l="1"/>
  <c r="J48" i="1"/>
  <c r="H817" i="1"/>
  <c r="G719" i="1"/>
  <c r="J718" i="1"/>
  <c r="J624" i="1"/>
  <c r="H625" i="1"/>
  <c r="G239" i="1"/>
  <c r="J238" i="1"/>
  <c r="H241" i="1"/>
  <c r="H338" i="1"/>
  <c r="F624" i="1"/>
  <c r="I624" i="1" s="1"/>
  <c r="F49" i="1"/>
  <c r="H145" i="1"/>
  <c r="J145" i="1" s="1"/>
  <c r="H530" i="1"/>
  <c r="H722" i="1"/>
  <c r="H433" i="1"/>
  <c r="K145" i="1"/>
  <c r="K241" i="1" s="1"/>
  <c r="K337" i="1" s="1"/>
  <c r="K433" i="1" s="1"/>
  <c r="K529" i="1" s="1"/>
  <c r="K625" i="1" s="1"/>
  <c r="K721" i="1" s="1"/>
  <c r="K817" i="1" s="1"/>
  <c r="K50" i="1"/>
  <c r="H818" i="1" l="1"/>
  <c r="H50" i="1"/>
  <c r="J49" i="1"/>
  <c r="G240" i="1"/>
  <c r="J239" i="1"/>
  <c r="J625" i="1"/>
  <c r="H626" i="1"/>
  <c r="G720" i="1"/>
  <c r="J719" i="1"/>
  <c r="K51" i="1"/>
  <c r="K146" i="1"/>
  <c r="K242" i="1" s="1"/>
  <c r="K338" i="1" s="1"/>
  <c r="K434" i="1" s="1"/>
  <c r="K530" i="1" s="1"/>
  <c r="K626" i="1" s="1"/>
  <c r="K722" i="1" s="1"/>
  <c r="K818" i="1" s="1"/>
  <c r="H723" i="1"/>
  <c r="H146" i="1"/>
  <c r="J146" i="1" s="1"/>
  <c r="H242" i="1"/>
  <c r="H339" i="1"/>
  <c r="H434" i="1"/>
  <c r="H531" i="1"/>
  <c r="F625" i="1"/>
  <c r="I625" i="1" s="1"/>
  <c r="F50" i="1"/>
  <c r="G241" i="1" l="1"/>
  <c r="J240" i="1"/>
  <c r="H51" i="1"/>
  <c r="J50" i="1"/>
  <c r="H819" i="1"/>
  <c r="G721" i="1"/>
  <c r="J720" i="1"/>
  <c r="J626" i="1"/>
  <c r="H627" i="1"/>
  <c r="H532" i="1"/>
  <c r="H243" i="1"/>
  <c r="H724" i="1"/>
  <c r="F626" i="1"/>
  <c r="I626" i="1" s="1"/>
  <c r="F51" i="1"/>
  <c r="H435" i="1"/>
  <c r="H340" i="1"/>
  <c r="H147" i="1"/>
  <c r="J147" i="1" s="1"/>
  <c r="K52" i="1"/>
  <c r="K147" i="1"/>
  <c r="K243" i="1" s="1"/>
  <c r="K339" i="1" s="1"/>
  <c r="K435" i="1" s="1"/>
  <c r="K531" i="1" s="1"/>
  <c r="K627" i="1" s="1"/>
  <c r="K723" i="1" s="1"/>
  <c r="K819" i="1" s="1"/>
  <c r="H820" i="1" l="1"/>
  <c r="G242" i="1"/>
  <c r="J241" i="1"/>
  <c r="J627" i="1"/>
  <c r="H628" i="1"/>
  <c r="H52" i="1"/>
  <c r="J51" i="1"/>
  <c r="G722" i="1"/>
  <c r="J721" i="1"/>
  <c r="H341" i="1"/>
  <c r="F627" i="1"/>
  <c r="I627" i="1" s="1"/>
  <c r="F52" i="1"/>
  <c r="K53" i="1"/>
  <c r="K148" i="1"/>
  <c r="K244" i="1" s="1"/>
  <c r="K340" i="1" s="1"/>
  <c r="K436" i="1" s="1"/>
  <c r="K532" i="1" s="1"/>
  <c r="K628" i="1" s="1"/>
  <c r="K724" i="1" s="1"/>
  <c r="K820" i="1" s="1"/>
  <c r="H725" i="1"/>
  <c r="H148" i="1"/>
  <c r="J148" i="1" s="1"/>
  <c r="H436" i="1"/>
  <c r="H244" i="1"/>
  <c r="H533" i="1"/>
  <c r="G723" i="1" l="1"/>
  <c r="J722" i="1"/>
  <c r="G243" i="1"/>
  <c r="J242" i="1"/>
  <c r="H53" i="1"/>
  <c r="J52" i="1"/>
  <c r="H821" i="1"/>
  <c r="J628" i="1"/>
  <c r="H629" i="1"/>
  <c r="H726" i="1"/>
  <c r="H534" i="1"/>
  <c r="H149" i="1"/>
  <c r="J149" i="1" s="1"/>
  <c r="F628" i="1"/>
  <c r="I628" i="1" s="1"/>
  <c r="F53" i="1"/>
  <c r="K149" i="1"/>
  <c r="K245" i="1" s="1"/>
  <c r="K341" i="1" s="1"/>
  <c r="K437" i="1" s="1"/>
  <c r="K533" i="1" s="1"/>
  <c r="K629" i="1" s="1"/>
  <c r="K725" i="1" s="1"/>
  <c r="K821" i="1" s="1"/>
  <c r="K54" i="1"/>
  <c r="H245" i="1"/>
  <c r="H437" i="1"/>
  <c r="H342" i="1"/>
  <c r="J629" i="1" l="1"/>
  <c r="H630" i="1"/>
  <c r="H822" i="1"/>
  <c r="G244" i="1"/>
  <c r="J243" i="1"/>
  <c r="H54" i="1"/>
  <c r="J53" i="1"/>
  <c r="G724" i="1"/>
  <c r="J723" i="1"/>
  <c r="H438" i="1"/>
  <c r="K55" i="1"/>
  <c r="K150" i="1"/>
  <c r="K246" i="1" s="1"/>
  <c r="K342" i="1" s="1"/>
  <c r="K438" i="1" s="1"/>
  <c r="K534" i="1" s="1"/>
  <c r="K630" i="1" s="1"/>
  <c r="K726" i="1" s="1"/>
  <c r="K822" i="1" s="1"/>
  <c r="F629" i="1"/>
  <c r="I629" i="1" s="1"/>
  <c r="F54" i="1"/>
  <c r="H535" i="1"/>
  <c r="H343" i="1"/>
  <c r="H246" i="1"/>
  <c r="H150" i="1"/>
  <c r="J150" i="1" s="1"/>
  <c r="H727" i="1"/>
  <c r="G725" i="1" l="1"/>
  <c r="J724" i="1"/>
  <c r="G245" i="1"/>
  <c r="J244" i="1"/>
  <c r="H55" i="1"/>
  <c r="J54" i="1"/>
  <c r="J630" i="1"/>
  <c r="H631" i="1"/>
  <c r="H823" i="1"/>
  <c r="H151" i="1"/>
  <c r="J151" i="1" s="1"/>
  <c r="H247" i="1"/>
  <c r="H536" i="1"/>
  <c r="F630" i="1"/>
  <c r="I630" i="1" s="1"/>
  <c r="F55" i="1"/>
  <c r="H439" i="1"/>
  <c r="K56" i="1"/>
  <c r="K151" i="1"/>
  <c r="K247" i="1" s="1"/>
  <c r="K343" i="1" s="1"/>
  <c r="K439" i="1" s="1"/>
  <c r="K535" i="1" s="1"/>
  <c r="K631" i="1" s="1"/>
  <c r="K727" i="1" s="1"/>
  <c r="K823" i="1" s="1"/>
  <c r="H728" i="1"/>
  <c r="H344" i="1"/>
  <c r="H56" i="1" l="1"/>
  <c r="J55" i="1"/>
  <c r="J631" i="1"/>
  <c r="H632" i="1"/>
  <c r="H824" i="1"/>
  <c r="G726" i="1"/>
  <c r="J725" i="1"/>
  <c r="G246" i="1"/>
  <c r="J245" i="1"/>
  <c r="F631" i="1"/>
  <c r="I631" i="1" s="1"/>
  <c r="F56" i="1"/>
  <c r="H248" i="1"/>
  <c r="H440" i="1"/>
  <c r="H537" i="1"/>
  <c r="H152" i="1"/>
  <c r="J152" i="1" s="1"/>
  <c r="H345" i="1"/>
  <c r="H729" i="1"/>
  <c r="K57" i="1"/>
  <c r="K152" i="1"/>
  <c r="K248" i="1" s="1"/>
  <c r="K344" i="1" s="1"/>
  <c r="K440" i="1" s="1"/>
  <c r="K536" i="1" s="1"/>
  <c r="K632" i="1" s="1"/>
  <c r="K728" i="1" s="1"/>
  <c r="K824" i="1" s="1"/>
  <c r="G727" i="1" l="1"/>
  <c r="J726" i="1"/>
  <c r="H825" i="1"/>
  <c r="J632" i="1"/>
  <c r="H633" i="1"/>
  <c r="G247" i="1"/>
  <c r="J246" i="1"/>
  <c r="H57" i="1"/>
  <c r="J56" i="1"/>
  <c r="H730" i="1"/>
  <c r="H153" i="1"/>
  <c r="J153" i="1" s="1"/>
  <c r="H441" i="1"/>
  <c r="F632" i="1"/>
  <c r="I632" i="1" s="1"/>
  <c r="F57" i="1"/>
  <c r="H538" i="1"/>
  <c r="H249" i="1"/>
  <c r="H346" i="1"/>
  <c r="K153" i="1"/>
  <c r="K249" i="1" s="1"/>
  <c r="K345" i="1" s="1"/>
  <c r="K441" i="1" s="1"/>
  <c r="K537" i="1" s="1"/>
  <c r="K633" i="1" s="1"/>
  <c r="K729" i="1" s="1"/>
  <c r="K825" i="1" s="1"/>
  <c r="K58" i="1"/>
  <c r="H58" i="1" l="1"/>
  <c r="J57" i="1"/>
  <c r="H826" i="1"/>
  <c r="G248" i="1"/>
  <c r="J247" i="1"/>
  <c r="J633" i="1"/>
  <c r="H634" i="1"/>
  <c r="G728" i="1"/>
  <c r="J727" i="1"/>
  <c r="K59" i="1"/>
  <c r="K154" i="1"/>
  <c r="K250" i="1" s="1"/>
  <c r="K346" i="1" s="1"/>
  <c r="K442" i="1" s="1"/>
  <c r="K538" i="1" s="1"/>
  <c r="K634" i="1" s="1"/>
  <c r="K730" i="1" s="1"/>
  <c r="K826" i="1" s="1"/>
  <c r="H539" i="1"/>
  <c r="F633" i="1"/>
  <c r="I633" i="1" s="1"/>
  <c r="F58" i="1"/>
  <c r="H154" i="1"/>
  <c r="J154" i="1" s="1"/>
  <c r="H442" i="1"/>
  <c r="H731" i="1"/>
  <c r="H250" i="1"/>
  <c r="H347" i="1"/>
  <c r="J634" i="1" l="1"/>
  <c r="H635" i="1"/>
  <c r="H827" i="1"/>
  <c r="G249" i="1"/>
  <c r="J248" i="1"/>
  <c r="G729" i="1"/>
  <c r="J728" i="1"/>
  <c r="H59" i="1"/>
  <c r="J58" i="1"/>
  <c r="F634" i="1"/>
  <c r="I634" i="1" s="1"/>
  <c r="F59" i="1"/>
  <c r="H251" i="1"/>
  <c r="H443" i="1"/>
  <c r="H732" i="1"/>
  <c r="H155" i="1"/>
  <c r="J155" i="1" s="1"/>
  <c r="H540" i="1"/>
  <c r="H348" i="1"/>
  <c r="K60" i="1"/>
  <c r="K155" i="1"/>
  <c r="K251" i="1" s="1"/>
  <c r="K347" i="1" s="1"/>
  <c r="K443" i="1" s="1"/>
  <c r="K539" i="1" s="1"/>
  <c r="K635" i="1" s="1"/>
  <c r="K731" i="1" s="1"/>
  <c r="K827" i="1" s="1"/>
  <c r="G730" i="1" l="1"/>
  <c r="J729" i="1"/>
  <c r="G250" i="1"/>
  <c r="J249" i="1"/>
  <c r="J635" i="1"/>
  <c r="H636" i="1"/>
  <c r="H60" i="1"/>
  <c r="J59" i="1"/>
  <c r="H828" i="1"/>
  <c r="H541" i="1"/>
  <c r="H156" i="1"/>
  <c r="J156" i="1" s="1"/>
  <c r="H252" i="1"/>
  <c r="F635" i="1"/>
  <c r="I635" i="1" s="1"/>
  <c r="F60" i="1"/>
  <c r="H444" i="1"/>
  <c r="K61" i="1"/>
  <c r="K156" i="1"/>
  <c r="K252" i="1" s="1"/>
  <c r="K348" i="1" s="1"/>
  <c r="K444" i="1" s="1"/>
  <c r="K540" i="1" s="1"/>
  <c r="K636" i="1" s="1"/>
  <c r="K732" i="1" s="1"/>
  <c r="K828" i="1" s="1"/>
  <c r="H733" i="1"/>
  <c r="H349" i="1"/>
  <c r="H829" i="1" l="1"/>
  <c r="G251" i="1"/>
  <c r="J250" i="1"/>
  <c r="H61" i="1"/>
  <c r="J60" i="1"/>
  <c r="G731" i="1"/>
  <c r="J730" i="1"/>
  <c r="J636" i="1"/>
  <c r="H637" i="1"/>
  <c r="H734" i="1"/>
  <c r="H253" i="1"/>
  <c r="H157" i="1"/>
  <c r="J157" i="1" s="1"/>
  <c r="H542" i="1"/>
  <c r="F636" i="1"/>
  <c r="I636" i="1" s="1"/>
  <c r="F61" i="1"/>
  <c r="H350" i="1"/>
  <c r="K157" i="1"/>
  <c r="K253" i="1" s="1"/>
  <c r="K349" i="1" s="1"/>
  <c r="K445" i="1" s="1"/>
  <c r="K541" i="1" s="1"/>
  <c r="K637" i="1" s="1"/>
  <c r="K733" i="1" s="1"/>
  <c r="K829" i="1" s="1"/>
  <c r="K62" i="1"/>
  <c r="H445" i="1"/>
  <c r="J637" i="1" l="1"/>
  <c r="H638" i="1"/>
  <c r="G252" i="1"/>
  <c r="J251" i="1"/>
  <c r="G732" i="1"/>
  <c r="J731" i="1"/>
  <c r="H830" i="1"/>
  <c r="H62" i="1"/>
  <c r="J61" i="1"/>
  <c r="F637" i="1"/>
  <c r="I637" i="1" s="1"/>
  <c r="F62" i="1"/>
  <c r="H158" i="1"/>
  <c r="J158" i="1" s="1"/>
  <c r="H735" i="1"/>
  <c r="H446" i="1"/>
  <c r="K63" i="1"/>
  <c r="K158" i="1"/>
  <c r="K254" i="1" s="1"/>
  <c r="K350" i="1" s="1"/>
  <c r="K446" i="1" s="1"/>
  <c r="K542" i="1" s="1"/>
  <c r="K638" i="1" s="1"/>
  <c r="K734" i="1" s="1"/>
  <c r="K830" i="1" s="1"/>
  <c r="H543" i="1"/>
  <c r="H254" i="1"/>
  <c r="H351" i="1"/>
  <c r="H63" i="1" l="1"/>
  <c r="J62" i="1"/>
  <c r="G733" i="1"/>
  <c r="J732" i="1"/>
  <c r="G253" i="1"/>
  <c r="J252" i="1"/>
  <c r="H831" i="1"/>
  <c r="J638" i="1"/>
  <c r="H639" i="1"/>
  <c r="H736" i="1"/>
  <c r="H352" i="1"/>
  <c r="K64" i="1"/>
  <c r="K159" i="1"/>
  <c r="K255" i="1" s="1"/>
  <c r="K351" i="1" s="1"/>
  <c r="K447" i="1" s="1"/>
  <c r="K543" i="1" s="1"/>
  <c r="K639" i="1" s="1"/>
  <c r="K735" i="1" s="1"/>
  <c r="K831" i="1" s="1"/>
  <c r="H544" i="1"/>
  <c r="H159" i="1"/>
  <c r="J159" i="1" s="1"/>
  <c r="H255" i="1"/>
  <c r="F638" i="1"/>
  <c r="I638" i="1" s="1"/>
  <c r="F63" i="1"/>
  <c r="H447" i="1"/>
  <c r="J639" i="1" l="1"/>
  <c r="H640" i="1"/>
  <c r="G734" i="1"/>
  <c r="J733" i="1"/>
  <c r="H832" i="1"/>
  <c r="H64" i="1"/>
  <c r="J63" i="1"/>
  <c r="G254" i="1"/>
  <c r="J253" i="1"/>
  <c r="H256" i="1"/>
  <c r="H545" i="1"/>
  <c r="H353" i="1"/>
  <c r="H448" i="1"/>
  <c r="F639" i="1"/>
  <c r="I639" i="1" s="1"/>
  <c r="F64" i="1"/>
  <c r="H160" i="1"/>
  <c r="J160" i="1" s="1"/>
  <c r="K65" i="1"/>
  <c r="K160" i="1"/>
  <c r="K256" i="1" s="1"/>
  <c r="K352" i="1" s="1"/>
  <c r="K448" i="1" s="1"/>
  <c r="K544" i="1" s="1"/>
  <c r="K640" i="1" s="1"/>
  <c r="K736" i="1" s="1"/>
  <c r="K832" i="1" s="1"/>
  <c r="H737" i="1"/>
  <c r="J640" i="1" l="1"/>
  <c r="H641" i="1"/>
  <c r="G255" i="1"/>
  <c r="J254" i="1"/>
  <c r="G735" i="1"/>
  <c r="J734" i="1"/>
  <c r="H65" i="1"/>
  <c r="J64" i="1"/>
  <c r="H833" i="1"/>
  <c r="H161" i="1"/>
  <c r="J161" i="1" s="1"/>
  <c r="H449" i="1"/>
  <c r="F640" i="1"/>
  <c r="I640" i="1" s="1"/>
  <c r="F65" i="1"/>
  <c r="H354" i="1"/>
  <c r="H257" i="1"/>
  <c r="H738" i="1"/>
  <c r="H546" i="1"/>
  <c r="K161" i="1"/>
  <c r="K257" i="1" s="1"/>
  <c r="K353" i="1" s="1"/>
  <c r="K449" i="1" s="1"/>
  <c r="K545" i="1" s="1"/>
  <c r="K641" i="1" s="1"/>
  <c r="K737" i="1" s="1"/>
  <c r="K833" i="1" s="1"/>
  <c r="K66" i="1"/>
  <c r="G736" i="1" l="1"/>
  <c r="J735" i="1"/>
  <c r="J641" i="1"/>
  <c r="H642" i="1"/>
  <c r="H834" i="1"/>
  <c r="G256" i="1"/>
  <c r="J255" i="1"/>
  <c r="H66" i="1"/>
  <c r="J65" i="1"/>
  <c r="K67" i="1"/>
  <c r="K162" i="1"/>
  <c r="K258" i="1" s="1"/>
  <c r="K354" i="1" s="1"/>
  <c r="K450" i="1" s="1"/>
  <c r="K546" i="1" s="1"/>
  <c r="K642" i="1" s="1"/>
  <c r="K738" i="1" s="1"/>
  <c r="K834" i="1" s="1"/>
  <c r="H258" i="1"/>
  <c r="F641" i="1"/>
  <c r="I641" i="1" s="1"/>
  <c r="F66" i="1"/>
  <c r="H450" i="1"/>
  <c r="H355" i="1"/>
  <c r="H162" i="1"/>
  <c r="J162" i="1" s="1"/>
  <c r="H739" i="1"/>
  <c r="H547" i="1"/>
  <c r="H835" i="1" l="1"/>
  <c r="H67" i="1"/>
  <c r="J66" i="1"/>
  <c r="G257" i="1"/>
  <c r="J256" i="1"/>
  <c r="J642" i="1"/>
  <c r="H643" i="1"/>
  <c r="G737" i="1"/>
  <c r="J736" i="1"/>
  <c r="H740" i="1"/>
  <c r="H451" i="1"/>
  <c r="H259" i="1"/>
  <c r="H548" i="1"/>
  <c r="H163" i="1"/>
  <c r="J163" i="1" s="1"/>
  <c r="H356" i="1"/>
  <c r="F642" i="1"/>
  <c r="I642" i="1" s="1"/>
  <c r="F67" i="1"/>
  <c r="K68" i="1"/>
  <c r="K163" i="1"/>
  <c r="K259" i="1" s="1"/>
  <c r="K355" i="1" s="1"/>
  <c r="K451" i="1" s="1"/>
  <c r="K547" i="1" s="1"/>
  <c r="K643" i="1" s="1"/>
  <c r="K739" i="1" s="1"/>
  <c r="K835" i="1" s="1"/>
  <c r="H68" i="1" l="1"/>
  <c r="J67" i="1"/>
  <c r="G738" i="1"/>
  <c r="J737" i="1"/>
  <c r="J643" i="1"/>
  <c r="H644" i="1"/>
  <c r="H836" i="1"/>
  <c r="G258" i="1"/>
  <c r="J257" i="1"/>
  <c r="H357" i="1"/>
  <c r="H260" i="1"/>
  <c r="K69" i="1"/>
  <c r="K164" i="1"/>
  <c r="K260" i="1" s="1"/>
  <c r="K356" i="1" s="1"/>
  <c r="K452" i="1" s="1"/>
  <c r="K548" i="1" s="1"/>
  <c r="K644" i="1" s="1"/>
  <c r="K740" i="1" s="1"/>
  <c r="K836" i="1" s="1"/>
  <c r="F643" i="1"/>
  <c r="I643" i="1" s="1"/>
  <c r="F68" i="1"/>
  <c r="H164" i="1"/>
  <c r="J164" i="1" s="1"/>
  <c r="H452" i="1"/>
  <c r="H549" i="1"/>
  <c r="H741" i="1"/>
  <c r="G739" i="1" l="1"/>
  <c r="J738" i="1"/>
  <c r="G259" i="1"/>
  <c r="J258" i="1"/>
  <c r="H837" i="1"/>
  <c r="J644" i="1"/>
  <c r="H645" i="1"/>
  <c r="H69" i="1"/>
  <c r="J68" i="1"/>
  <c r="H742" i="1"/>
  <c r="F644" i="1"/>
  <c r="I644" i="1" s="1"/>
  <c r="F69" i="1"/>
  <c r="H358" i="1"/>
  <c r="H261" i="1"/>
  <c r="H550" i="1"/>
  <c r="H453" i="1"/>
  <c r="H165" i="1"/>
  <c r="J165" i="1" s="1"/>
  <c r="K165" i="1"/>
  <c r="K261" i="1" s="1"/>
  <c r="K357" i="1" s="1"/>
  <c r="K453" i="1" s="1"/>
  <c r="K549" i="1" s="1"/>
  <c r="K645" i="1" s="1"/>
  <c r="K741" i="1" s="1"/>
  <c r="K837" i="1" s="1"/>
  <c r="K70" i="1"/>
  <c r="H70" i="1" l="1"/>
  <c r="J69" i="1"/>
  <c r="G260" i="1"/>
  <c r="J259" i="1"/>
  <c r="H838" i="1"/>
  <c r="J645" i="1"/>
  <c r="H646" i="1"/>
  <c r="G740" i="1"/>
  <c r="J739" i="1"/>
  <c r="H551" i="1"/>
  <c r="H262" i="1"/>
  <c r="H359" i="1"/>
  <c r="H743" i="1"/>
  <c r="K71" i="1"/>
  <c r="K166" i="1"/>
  <c r="K262" i="1" s="1"/>
  <c r="K358" i="1" s="1"/>
  <c r="K454" i="1" s="1"/>
  <c r="K550" i="1" s="1"/>
  <c r="K646" i="1" s="1"/>
  <c r="K742" i="1" s="1"/>
  <c r="K838" i="1" s="1"/>
  <c r="H454" i="1"/>
  <c r="F645" i="1"/>
  <c r="I645" i="1" s="1"/>
  <c r="F70" i="1"/>
  <c r="H166" i="1"/>
  <c r="J166" i="1" s="1"/>
  <c r="H839" i="1" l="1"/>
  <c r="G741" i="1"/>
  <c r="J740" i="1"/>
  <c r="G261" i="1"/>
  <c r="J260" i="1"/>
  <c r="J646" i="1"/>
  <c r="H647" i="1"/>
  <c r="H71" i="1"/>
  <c r="J70" i="1"/>
  <c r="H167" i="1"/>
  <c r="J167" i="1" s="1"/>
  <c r="H360" i="1"/>
  <c r="K72" i="1"/>
  <c r="K167" i="1"/>
  <c r="K263" i="1" s="1"/>
  <c r="K359" i="1" s="1"/>
  <c r="K455" i="1" s="1"/>
  <c r="K551" i="1" s="1"/>
  <c r="K647" i="1" s="1"/>
  <c r="K743" i="1" s="1"/>
  <c r="K839" i="1" s="1"/>
  <c r="H455" i="1"/>
  <c r="H744" i="1"/>
  <c r="H263" i="1"/>
  <c r="H552" i="1"/>
  <c r="F646" i="1"/>
  <c r="I646" i="1" s="1"/>
  <c r="F71" i="1"/>
  <c r="G262" i="1" l="1"/>
  <c r="J261" i="1"/>
  <c r="G742" i="1"/>
  <c r="J741" i="1"/>
  <c r="J647" i="1"/>
  <c r="H648" i="1"/>
  <c r="H840" i="1"/>
  <c r="H72" i="1"/>
  <c r="J71" i="1"/>
  <c r="H553" i="1"/>
  <c r="H456" i="1"/>
  <c r="H361" i="1"/>
  <c r="H168" i="1"/>
  <c r="J168" i="1" s="1"/>
  <c r="F647" i="1"/>
  <c r="I647" i="1" s="1"/>
  <c r="F72" i="1"/>
  <c r="H264" i="1"/>
  <c r="H745" i="1"/>
  <c r="K73" i="1"/>
  <c r="K168" i="1"/>
  <c r="K264" i="1" s="1"/>
  <c r="K360" i="1" s="1"/>
  <c r="K456" i="1" s="1"/>
  <c r="K552" i="1" s="1"/>
  <c r="K648" i="1" s="1"/>
  <c r="K744" i="1" s="1"/>
  <c r="K840" i="1" s="1"/>
  <c r="G743" i="1" l="1"/>
  <c r="J742" i="1"/>
  <c r="H73" i="1"/>
  <c r="J72" i="1"/>
  <c r="H841" i="1"/>
  <c r="J648" i="1"/>
  <c r="H649" i="1"/>
  <c r="G263" i="1"/>
  <c r="J262" i="1"/>
  <c r="H169" i="1"/>
  <c r="J169" i="1" s="1"/>
  <c r="K169" i="1"/>
  <c r="K265" i="1" s="1"/>
  <c r="K361" i="1" s="1"/>
  <c r="K457" i="1" s="1"/>
  <c r="K553" i="1" s="1"/>
  <c r="K649" i="1" s="1"/>
  <c r="K745" i="1" s="1"/>
  <c r="K841" i="1" s="1"/>
  <c r="K74" i="1"/>
  <c r="F648" i="1"/>
  <c r="I648" i="1" s="1"/>
  <c r="F73" i="1"/>
  <c r="H362" i="1"/>
  <c r="H554" i="1"/>
  <c r="H265" i="1"/>
  <c r="H457" i="1"/>
  <c r="H746" i="1"/>
  <c r="H842" i="1" l="1"/>
  <c r="H74" i="1"/>
  <c r="J73" i="1"/>
  <c r="G264" i="1"/>
  <c r="J263" i="1"/>
  <c r="J649" i="1"/>
  <c r="H650" i="1"/>
  <c r="G744" i="1"/>
  <c r="J743" i="1"/>
  <c r="H458" i="1"/>
  <c r="H555" i="1"/>
  <c r="H170" i="1"/>
  <c r="J170" i="1" s="1"/>
  <c r="H747" i="1"/>
  <c r="H266" i="1"/>
  <c r="H363" i="1"/>
  <c r="K75" i="1"/>
  <c r="K170" i="1"/>
  <c r="K266" i="1" s="1"/>
  <c r="K362" i="1" s="1"/>
  <c r="K458" i="1" s="1"/>
  <c r="K554" i="1" s="1"/>
  <c r="K650" i="1" s="1"/>
  <c r="K746" i="1" s="1"/>
  <c r="K842" i="1" s="1"/>
  <c r="F649" i="1"/>
  <c r="I649" i="1" s="1"/>
  <c r="F74" i="1"/>
  <c r="G745" i="1" l="1"/>
  <c r="J744" i="1"/>
  <c r="H843" i="1"/>
  <c r="J650" i="1"/>
  <c r="H651" i="1"/>
  <c r="H75" i="1"/>
  <c r="J74" i="1"/>
  <c r="G265" i="1"/>
  <c r="J264" i="1"/>
  <c r="H364" i="1"/>
  <c r="H748" i="1"/>
  <c r="F650" i="1"/>
  <c r="I650" i="1" s="1"/>
  <c r="F75" i="1"/>
  <c r="H267" i="1"/>
  <c r="H171" i="1"/>
  <c r="J171" i="1" s="1"/>
  <c r="H459" i="1"/>
  <c r="H556" i="1"/>
  <c r="K76" i="1"/>
  <c r="K171" i="1"/>
  <c r="K267" i="1" s="1"/>
  <c r="K363" i="1" s="1"/>
  <c r="K459" i="1" s="1"/>
  <c r="K555" i="1" s="1"/>
  <c r="K651" i="1" s="1"/>
  <c r="K747" i="1" s="1"/>
  <c r="K843" i="1" s="1"/>
  <c r="H844" i="1" l="1"/>
  <c r="G266" i="1"/>
  <c r="J265" i="1"/>
  <c r="H76" i="1"/>
  <c r="J75" i="1"/>
  <c r="J651" i="1"/>
  <c r="H652" i="1"/>
  <c r="G746" i="1"/>
  <c r="J745" i="1"/>
  <c r="H460" i="1"/>
  <c r="H365" i="1"/>
  <c r="H557" i="1"/>
  <c r="F651" i="1"/>
  <c r="I651" i="1" s="1"/>
  <c r="F76" i="1"/>
  <c r="H268" i="1"/>
  <c r="K77" i="1"/>
  <c r="K172" i="1"/>
  <c r="K268" i="1" s="1"/>
  <c r="K364" i="1" s="1"/>
  <c r="K460" i="1" s="1"/>
  <c r="K556" i="1" s="1"/>
  <c r="K652" i="1" s="1"/>
  <c r="K748" i="1" s="1"/>
  <c r="K844" i="1" s="1"/>
  <c r="H172" i="1"/>
  <c r="J172" i="1" s="1"/>
  <c r="H749" i="1"/>
  <c r="H77" i="1" l="1"/>
  <c r="J76" i="1"/>
  <c r="J652" i="1"/>
  <c r="H653" i="1"/>
  <c r="G267" i="1"/>
  <c r="J266" i="1"/>
  <c r="H845" i="1"/>
  <c r="G747" i="1"/>
  <c r="J746" i="1"/>
  <c r="H750" i="1"/>
  <c r="H269" i="1"/>
  <c r="H366" i="1"/>
  <c r="H173" i="1"/>
  <c r="J173" i="1" s="1"/>
  <c r="H558" i="1"/>
  <c r="F652" i="1"/>
  <c r="I652" i="1" s="1"/>
  <c r="F77" i="1"/>
  <c r="K173" i="1"/>
  <c r="K269" i="1" s="1"/>
  <c r="K365" i="1" s="1"/>
  <c r="K461" i="1" s="1"/>
  <c r="K557" i="1" s="1"/>
  <c r="K653" i="1" s="1"/>
  <c r="K749" i="1" s="1"/>
  <c r="K845" i="1" s="1"/>
  <c r="K78" i="1"/>
  <c r="H461" i="1"/>
  <c r="G268" i="1" l="1"/>
  <c r="J267" i="1"/>
  <c r="J653" i="1"/>
  <c r="H654" i="1"/>
  <c r="H78" i="1"/>
  <c r="J77" i="1"/>
  <c r="G748" i="1"/>
  <c r="J747" i="1"/>
  <c r="H846" i="1"/>
  <c r="K79" i="1"/>
  <c r="K174" i="1"/>
  <c r="K270" i="1" s="1"/>
  <c r="K366" i="1" s="1"/>
  <c r="K462" i="1" s="1"/>
  <c r="K558" i="1" s="1"/>
  <c r="K654" i="1" s="1"/>
  <c r="K750" i="1" s="1"/>
  <c r="K846" i="1" s="1"/>
  <c r="H559" i="1"/>
  <c r="H174" i="1"/>
  <c r="J174" i="1" s="1"/>
  <c r="H270" i="1"/>
  <c r="H462" i="1"/>
  <c r="F653" i="1"/>
  <c r="I653" i="1" s="1"/>
  <c r="F78" i="1"/>
  <c r="H367" i="1"/>
  <c r="H751" i="1"/>
  <c r="H79" i="1" l="1"/>
  <c r="J78" i="1"/>
  <c r="H847" i="1"/>
  <c r="J654" i="1"/>
  <c r="H655" i="1"/>
  <c r="G749" i="1"/>
  <c r="J748" i="1"/>
  <c r="G269" i="1"/>
  <c r="J268" i="1"/>
  <c r="H752" i="1"/>
  <c r="F654" i="1"/>
  <c r="I654" i="1" s="1"/>
  <c r="F79" i="1"/>
  <c r="H175" i="1"/>
  <c r="J175" i="1" s="1"/>
  <c r="H463" i="1"/>
  <c r="K80" i="1"/>
  <c r="K175" i="1"/>
  <c r="K271" i="1" s="1"/>
  <c r="K367" i="1" s="1"/>
  <c r="K463" i="1" s="1"/>
  <c r="K559" i="1" s="1"/>
  <c r="K655" i="1" s="1"/>
  <c r="K751" i="1" s="1"/>
  <c r="K847" i="1" s="1"/>
  <c r="H368" i="1"/>
  <c r="H271" i="1"/>
  <c r="H560" i="1"/>
  <c r="G270" i="1" l="1"/>
  <c r="J269" i="1"/>
  <c r="H848" i="1"/>
  <c r="G750" i="1"/>
  <c r="J749" i="1"/>
  <c r="J655" i="1"/>
  <c r="H656" i="1"/>
  <c r="H80" i="1"/>
  <c r="J79" i="1"/>
  <c r="H561" i="1"/>
  <c r="H369" i="1"/>
  <c r="F655" i="1"/>
  <c r="I655" i="1" s="1"/>
  <c r="F80" i="1"/>
  <c r="H464" i="1"/>
  <c r="H272" i="1"/>
  <c r="H176" i="1"/>
  <c r="J176" i="1" s="1"/>
  <c r="K81" i="1"/>
  <c r="K176" i="1"/>
  <c r="K272" i="1" s="1"/>
  <c r="K368" i="1" s="1"/>
  <c r="K464" i="1" s="1"/>
  <c r="K560" i="1" s="1"/>
  <c r="K656" i="1" s="1"/>
  <c r="K752" i="1" s="1"/>
  <c r="K848" i="1" s="1"/>
  <c r="H753" i="1"/>
  <c r="H849" i="1" l="1"/>
  <c r="H81" i="1"/>
  <c r="J80" i="1"/>
  <c r="J656" i="1"/>
  <c r="H657" i="1"/>
  <c r="G271" i="1"/>
  <c r="J270" i="1"/>
  <c r="G751" i="1"/>
  <c r="J750" i="1"/>
  <c r="H754" i="1"/>
  <c r="H177" i="1"/>
  <c r="J177" i="1" s="1"/>
  <c r="F656" i="1"/>
  <c r="I656" i="1" s="1"/>
  <c r="F81" i="1"/>
  <c r="H562" i="1"/>
  <c r="H273" i="1"/>
  <c r="H370" i="1"/>
  <c r="K177" i="1"/>
  <c r="K273" i="1" s="1"/>
  <c r="K369" i="1" s="1"/>
  <c r="K465" i="1" s="1"/>
  <c r="K561" i="1" s="1"/>
  <c r="K657" i="1" s="1"/>
  <c r="K753" i="1" s="1"/>
  <c r="K849" i="1" s="1"/>
  <c r="K82" i="1"/>
  <c r="H465" i="1"/>
  <c r="G752" i="1" l="1"/>
  <c r="J751" i="1"/>
  <c r="H82" i="1"/>
  <c r="J81" i="1"/>
  <c r="H850" i="1"/>
  <c r="G272" i="1"/>
  <c r="J271" i="1"/>
  <c r="J657" i="1"/>
  <c r="H658" i="1"/>
  <c r="K83" i="1"/>
  <c r="K178" i="1"/>
  <c r="K274" i="1" s="1"/>
  <c r="K370" i="1" s="1"/>
  <c r="K466" i="1" s="1"/>
  <c r="K562" i="1" s="1"/>
  <c r="K658" i="1" s="1"/>
  <c r="K754" i="1" s="1"/>
  <c r="K850" i="1" s="1"/>
  <c r="H274" i="1"/>
  <c r="F657" i="1"/>
  <c r="I657" i="1" s="1"/>
  <c r="F82" i="1"/>
  <c r="H178" i="1"/>
  <c r="J178" i="1" s="1"/>
  <c r="H371" i="1"/>
  <c r="H563" i="1"/>
  <c r="H755" i="1"/>
  <c r="H466" i="1"/>
  <c r="H851" i="1" l="1"/>
  <c r="G273" i="1"/>
  <c r="J272" i="1"/>
  <c r="J658" i="1"/>
  <c r="H659" i="1"/>
  <c r="H83" i="1"/>
  <c r="J82" i="1"/>
  <c r="G753" i="1"/>
  <c r="J752" i="1"/>
  <c r="H756" i="1"/>
  <c r="H372" i="1"/>
  <c r="F658" i="1"/>
  <c r="I658" i="1" s="1"/>
  <c r="F83" i="1"/>
  <c r="K84" i="1"/>
  <c r="K179" i="1"/>
  <c r="K275" i="1" s="1"/>
  <c r="K371" i="1" s="1"/>
  <c r="K467" i="1" s="1"/>
  <c r="K563" i="1" s="1"/>
  <c r="K659" i="1" s="1"/>
  <c r="K755" i="1" s="1"/>
  <c r="K851" i="1" s="1"/>
  <c r="H564" i="1"/>
  <c r="H179" i="1"/>
  <c r="J179" i="1" s="1"/>
  <c r="H275" i="1"/>
  <c r="H467" i="1"/>
  <c r="H84" i="1" l="1"/>
  <c r="J83" i="1"/>
  <c r="J659" i="1"/>
  <c r="H660" i="1"/>
  <c r="G274" i="1"/>
  <c r="J273" i="1"/>
  <c r="G754" i="1"/>
  <c r="J753" i="1"/>
  <c r="H852" i="1"/>
  <c r="H276" i="1"/>
  <c r="H565" i="1"/>
  <c r="F659" i="1"/>
  <c r="I659" i="1" s="1"/>
  <c r="F84" i="1"/>
  <c r="H757" i="1"/>
  <c r="H180" i="1"/>
  <c r="J180" i="1" s="1"/>
  <c r="H373" i="1"/>
  <c r="H468" i="1"/>
  <c r="K85" i="1"/>
  <c r="K180" i="1"/>
  <c r="K276" i="1" s="1"/>
  <c r="K372" i="1" s="1"/>
  <c r="K468" i="1" s="1"/>
  <c r="K564" i="1" s="1"/>
  <c r="K660" i="1" s="1"/>
  <c r="K756" i="1" s="1"/>
  <c r="K852" i="1" s="1"/>
  <c r="J660" i="1" l="1"/>
  <c r="H661" i="1"/>
  <c r="H853" i="1"/>
  <c r="G275" i="1"/>
  <c r="J274" i="1"/>
  <c r="G755" i="1"/>
  <c r="J754" i="1"/>
  <c r="H85" i="1"/>
  <c r="J84" i="1"/>
  <c r="H181" i="1"/>
  <c r="J181" i="1" s="1"/>
  <c r="F660" i="1"/>
  <c r="I660" i="1" s="1"/>
  <c r="F85" i="1"/>
  <c r="H277" i="1"/>
  <c r="K181" i="1"/>
  <c r="K277" i="1" s="1"/>
  <c r="K373" i="1" s="1"/>
  <c r="K469" i="1" s="1"/>
  <c r="K565" i="1" s="1"/>
  <c r="K661" i="1" s="1"/>
  <c r="K757" i="1" s="1"/>
  <c r="K853" i="1" s="1"/>
  <c r="K86" i="1"/>
  <c r="H374" i="1"/>
  <c r="H758" i="1"/>
  <c r="H566" i="1"/>
  <c r="H469" i="1"/>
  <c r="H854" i="1" l="1"/>
  <c r="H86" i="1"/>
  <c r="J85" i="1"/>
  <c r="G756" i="1"/>
  <c r="J755" i="1"/>
  <c r="G276" i="1"/>
  <c r="J275" i="1"/>
  <c r="J661" i="1"/>
  <c r="H662" i="1"/>
  <c r="H567" i="1"/>
  <c r="H278" i="1"/>
  <c r="H759" i="1"/>
  <c r="K87" i="1"/>
  <c r="K182" i="1"/>
  <c r="K278" i="1" s="1"/>
  <c r="K374" i="1" s="1"/>
  <c r="K470" i="1" s="1"/>
  <c r="K566" i="1" s="1"/>
  <c r="K662" i="1" s="1"/>
  <c r="K758" i="1" s="1"/>
  <c r="K854" i="1" s="1"/>
  <c r="F661" i="1"/>
  <c r="I661" i="1" s="1"/>
  <c r="F86" i="1"/>
  <c r="H375" i="1"/>
  <c r="H182" i="1"/>
  <c r="J182" i="1" s="1"/>
  <c r="H470" i="1"/>
  <c r="H87" i="1" l="1"/>
  <c r="J86" i="1"/>
  <c r="H855" i="1"/>
  <c r="J662" i="1"/>
  <c r="H663" i="1"/>
  <c r="G757" i="1"/>
  <c r="J756" i="1"/>
  <c r="G277" i="1"/>
  <c r="J276" i="1"/>
  <c r="F662" i="1"/>
  <c r="I662" i="1" s="1"/>
  <c r="F87" i="1"/>
  <c r="H568" i="1"/>
  <c r="H376" i="1"/>
  <c r="H279" i="1"/>
  <c r="H183" i="1"/>
  <c r="J183" i="1" s="1"/>
  <c r="H760" i="1"/>
  <c r="H471" i="1"/>
  <c r="K88" i="1"/>
  <c r="K183" i="1"/>
  <c r="K279" i="1" s="1"/>
  <c r="K375" i="1" s="1"/>
  <c r="K471" i="1" s="1"/>
  <c r="K567" i="1" s="1"/>
  <c r="K663" i="1" s="1"/>
  <c r="K759" i="1" s="1"/>
  <c r="K855" i="1" s="1"/>
  <c r="H856" i="1" l="1"/>
  <c r="H88" i="1"/>
  <c r="J87" i="1"/>
  <c r="G278" i="1"/>
  <c r="J277" i="1"/>
  <c r="G758" i="1"/>
  <c r="J757" i="1"/>
  <c r="J663" i="1"/>
  <c r="H664" i="1"/>
  <c r="H184" i="1"/>
  <c r="J184" i="1" s="1"/>
  <c r="H377" i="1"/>
  <c r="H472" i="1"/>
  <c r="H569" i="1"/>
  <c r="F663" i="1"/>
  <c r="I663" i="1" s="1"/>
  <c r="F88" i="1"/>
  <c r="H280" i="1"/>
  <c r="K89" i="1"/>
  <c r="K184" i="1"/>
  <c r="K280" i="1" s="1"/>
  <c r="K376" i="1" s="1"/>
  <c r="K472" i="1" s="1"/>
  <c r="K568" i="1" s="1"/>
  <c r="K664" i="1" s="1"/>
  <c r="K760" i="1" s="1"/>
  <c r="K856" i="1" s="1"/>
  <c r="H761" i="1"/>
  <c r="J664" i="1" l="1"/>
  <c r="H665" i="1"/>
  <c r="H89" i="1"/>
  <c r="J88" i="1"/>
  <c r="G759" i="1"/>
  <c r="J758" i="1"/>
  <c r="H857" i="1"/>
  <c r="G279" i="1"/>
  <c r="J278" i="1"/>
  <c r="H281" i="1"/>
  <c r="H473" i="1"/>
  <c r="H378" i="1"/>
  <c r="H762" i="1"/>
  <c r="H185" i="1"/>
  <c r="J185" i="1" s="1"/>
  <c r="F664" i="1"/>
  <c r="I664" i="1" s="1"/>
  <c r="F89" i="1"/>
  <c r="H570" i="1"/>
  <c r="K185" i="1"/>
  <c r="K281" i="1" s="1"/>
  <c r="K377" i="1" s="1"/>
  <c r="K473" i="1" s="1"/>
  <c r="K569" i="1" s="1"/>
  <c r="K665" i="1" s="1"/>
  <c r="K761" i="1" s="1"/>
  <c r="K857" i="1" s="1"/>
  <c r="K90" i="1"/>
  <c r="G760" i="1" l="1"/>
  <c r="J759" i="1"/>
  <c r="G280" i="1"/>
  <c r="J279" i="1"/>
  <c r="H90" i="1"/>
  <c r="J89" i="1"/>
  <c r="J665" i="1"/>
  <c r="H666" i="1"/>
  <c r="H858" i="1"/>
  <c r="H571" i="1"/>
  <c r="H763" i="1"/>
  <c r="H474" i="1"/>
  <c r="K91" i="1"/>
  <c r="K186" i="1"/>
  <c r="K282" i="1" s="1"/>
  <c r="K378" i="1" s="1"/>
  <c r="K474" i="1" s="1"/>
  <c r="K570" i="1" s="1"/>
  <c r="K666" i="1" s="1"/>
  <c r="K762" i="1" s="1"/>
  <c r="K858" i="1" s="1"/>
  <c r="F665" i="1"/>
  <c r="I665" i="1" s="1"/>
  <c r="F90" i="1"/>
  <c r="H379" i="1"/>
  <c r="H282" i="1"/>
  <c r="H186" i="1"/>
  <c r="J186" i="1" s="1"/>
  <c r="H91" i="1" l="1"/>
  <c r="J90" i="1"/>
  <c r="H859" i="1"/>
  <c r="G281" i="1"/>
  <c r="J280" i="1"/>
  <c r="J666" i="1"/>
  <c r="H667" i="1"/>
  <c r="G761" i="1"/>
  <c r="J760" i="1"/>
  <c r="H380" i="1"/>
  <c r="H764" i="1"/>
  <c r="K92" i="1"/>
  <c r="K187" i="1"/>
  <c r="K283" i="1" s="1"/>
  <c r="K379" i="1" s="1"/>
  <c r="K475" i="1" s="1"/>
  <c r="K571" i="1" s="1"/>
  <c r="K667" i="1" s="1"/>
  <c r="K763" i="1" s="1"/>
  <c r="K859" i="1" s="1"/>
  <c r="H283" i="1"/>
  <c r="F666" i="1"/>
  <c r="I666" i="1" s="1"/>
  <c r="F91" i="1"/>
  <c r="H572" i="1"/>
  <c r="H187" i="1"/>
  <c r="J187" i="1" s="1"/>
  <c r="H475" i="1"/>
  <c r="H860" i="1" l="1"/>
  <c r="G762" i="1"/>
  <c r="J761" i="1"/>
  <c r="G282" i="1"/>
  <c r="J281" i="1"/>
  <c r="H92" i="1"/>
  <c r="J91" i="1"/>
  <c r="J667" i="1"/>
  <c r="H668" i="1"/>
  <c r="H284" i="1"/>
  <c r="H381" i="1"/>
  <c r="H573" i="1"/>
  <c r="H476" i="1"/>
  <c r="H188" i="1"/>
  <c r="J188" i="1" s="1"/>
  <c r="F667" i="1"/>
  <c r="I667" i="1" s="1"/>
  <c r="F92" i="1"/>
  <c r="K93" i="1"/>
  <c r="K188" i="1"/>
  <c r="K284" i="1" s="1"/>
  <c r="K380" i="1" s="1"/>
  <c r="K476" i="1" s="1"/>
  <c r="K572" i="1" s="1"/>
  <c r="K668" i="1" s="1"/>
  <c r="K764" i="1" s="1"/>
  <c r="K860" i="1" s="1"/>
  <c r="H765" i="1"/>
  <c r="H93" i="1" l="1"/>
  <c r="J92" i="1"/>
  <c r="G283" i="1"/>
  <c r="J282" i="1"/>
  <c r="G763" i="1"/>
  <c r="J762" i="1"/>
  <c r="J668" i="1"/>
  <c r="H669" i="1"/>
  <c r="H861" i="1"/>
  <c r="F668" i="1"/>
  <c r="I668" i="1" s="1"/>
  <c r="F93" i="1"/>
  <c r="H382" i="1"/>
  <c r="H285" i="1"/>
  <c r="H574" i="1"/>
  <c r="H766" i="1"/>
  <c r="H477" i="1"/>
  <c r="H189" i="1"/>
  <c r="J189" i="1" s="1"/>
  <c r="K189" i="1"/>
  <c r="K285" i="1" s="1"/>
  <c r="K381" i="1" s="1"/>
  <c r="K477" i="1" s="1"/>
  <c r="K573" i="1" s="1"/>
  <c r="K669" i="1" s="1"/>
  <c r="K765" i="1" s="1"/>
  <c r="K861" i="1" s="1"/>
  <c r="K94" i="1"/>
  <c r="H862" i="1" l="1"/>
  <c r="J669" i="1"/>
  <c r="H670" i="1"/>
  <c r="G284" i="1"/>
  <c r="J283" i="1"/>
  <c r="H94" i="1"/>
  <c r="J93" i="1"/>
  <c r="G764" i="1"/>
  <c r="J763" i="1"/>
  <c r="H383" i="1"/>
  <c r="H190" i="1"/>
  <c r="J190" i="1" s="1"/>
  <c r="H767" i="1"/>
  <c r="H286" i="1"/>
  <c r="K95" i="1"/>
  <c r="K190" i="1"/>
  <c r="K286" i="1" s="1"/>
  <c r="K382" i="1" s="1"/>
  <c r="K478" i="1" s="1"/>
  <c r="K574" i="1" s="1"/>
  <c r="K670" i="1" s="1"/>
  <c r="K766" i="1" s="1"/>
  <c r="K862" i="1" s="1"/>
  <c r="H575" i="1"/>
  <c r="F669" i="1"/>
  <c r="I669" i="1" s="1"/>
  <c r="F94" i="1"/>
  <c r="H478" i="1"/>
  <c r="H863" i="1" l="1"/>
  <c r="H95" i="1"/>
  <c r="J94" i="1"/>
  <c r="J670" i="1"/>
  <c r="H671" i="1"/>
  <c r="G765" i="1"/>
  <c r="J764" i="1"/>
  <c r="G285" i="1"/>
  <c r="J284" i="1"/>
  <c r="K96" i="1"/>
  <c r="K191" i="1"/>
  <c r="K287" i="1" s="1"/>
  <c r="K383" i="1" s="1"/>
  <c r="K479" i="1" s="1"/>
  <c r="K575" i="1" s="1"/>
  <c r="K671" i="1" s="1"/>
  <c r="K767" i="1" s="1"/>
  <c r="K863" i="1" s="1"/>
  <c r="H768" i="1"/>
  <c r="H576" i="1"/>
  <c r="H287" i="1"/>
  <c r="H191" i="1"/>
  <c r="J191" i="1" s="1"/>
  <c r="F670" i="1"/>
  <c r="I670" i="1" s="1"/>
  <c r="F95" i="1"/>
  <c r="H384" i="1"/>
  <c r="H479" i="1"/>
  <c r="H864" i="1" l="1"/>
  <c r="G286" i="1"/>
  <c r="J285" i="1"/>
  <c r="H96" i="1"/>
  <c r="J95" i="1"/>
  <c r="G766" i="1"/>
  <c r="J765" i="1"/>
  <c r="J671" i="1"/>
  <c r="H672" i="1"/>
  <c r="H480" i="1"/>
  <c r="H385" i="1"/>
  <c r="H192" i="1"/>
  <c r="J192" i="1" s="1"/>
  <c r="H577" i="1"/>
  <c r="K97" i="1"/>
  <c r="K193" i="1" s="1"/>
  <c r="K289" i="1" s="1"/>
  <c r="K385" i="1" s="1"/>
  <c r="K481" i="1" s="1"/>
  <c r="K577" i="1" s="1"/>
  <c r="K673" i="1" s="1"/>
  <c r="K769" i="1" s="1"/>
  <c r="K865" i="1" s="1"/>
  <c r="K192" i="1"/>
  <c r="K288" i="1" s="1"/>
  <c r="K384" i="1" s="1"/>
  <c r="K480" i="1" s="1"/>
  <c r="K576" i="1" s="1"/>
  <c r="K672" i="1" s="1"/>
  <c r="K768" i="1" s="1"/>
  <c r="K864" i="1" s="1"/>
  <c r="H769" i="1"/>
  <c r="F671" i="1"/>
  <c r="I671" i="1" s="1"/>
  <c r="F96" i="1"/>
  <c r="H288" i="1"/>
  <c r="J672" i="1" l="1"/>
  <c r="H673" i="1"/>
  <c r="J673" i="1" s="1"/>
  <c r="H97" i="1"/>
  <c r="J97" i="1" s="1"/>
  <c r="J96" i="1"/>
  <c r="G287" i="1"/>
  <c r="J286" i="1"/>
  <c r="H865" i="1"/>
  <c r="G767" i="1"/>
  <c r="J766" i="1"/>
  <c r="F672" i="1"/>
  <c r="I672" i="1" s="1"/>
  <c r="F97" i="1"/>
  <c r="H193" i="1"/>
  <c r="J193" i="1" s="1"/>
  <c r="H289" i="1"/>
  <c r="H481" i="1"/>
  <c r="G288" i="1" l="1"/>
  <c r="J287" i="1"/>
  <c r="G768" i="1"/>
  <c r="J767" i="1"/>
  <c r="F673" i="1"/>
  <c r="I673" i="1" s="1"/>
  <c r="F98" i="1"/>
  <c r="G769" i="1" l="1"/>
  <c r="J768" i="1"/>
  <c r="G289" i="1"/>
  <c r="J288" i="1"/>
  <c r="F674" i="1"/>
  <c r="I674" i="1" s="1"/>
  <c r="I98" i="1"/>
  <c r="F99" i="1"/>
  <c r="G290" i="1" l="1"/>
  <c r="J289" i="1"/>
  <c r="G770" i="1"/>
  <c r="J769" i="1"/>
  <c r="F675" i="1"/>
  <c r="I675" i="1" s="1"/>
  <c r="F100" i="1"/>
  <c r="I99" i="1"/>
  <c r="G771" i="1" l="1"/>
  <c r="J770" i="1"/>
  <c r="G291" i="1"/>
  <c r="J290" i="1"/>
  <c r="F676" i="1"/>
  <c r="I676" i="1" s="1"/>
  <c r="F101" i="1"/>
  <c r="I100" i="1"/>
  <c r="G292" i="1" l="1"/>
  <c r="J291" i="1"/>
  <c r="G772" i="1"/>
  <c r="J771" i="1"/>
  <c r="F677" i="1"/>
  <c r="I677" i="1" s="1"/>
  <c r="F102" i="1"/>
  <c r="I101" i="1"/>
  <c r="G773" i="1" l="1"/>
  <c r="J772" i="1"/>
  <c r="G293" i="1"/>
  <c r="J292" i="1"/>
  <c r="F678" i="1"/>
  <c r="I678" i="1" s="1"/>
  <c r="F103" i="1"/>
  <c r="I102" i="1"/>
  <c r="G294" i="1" l="1"/>
  <c r="J293" i="1"/>
  <c r="G774" i="1"/>
  <c r="J773" i="1"/>
  <c r="F679" i="1"/>
  <c r="I679" i="1" s="1"/>
  <c r="F104" i="1"/>
  <c r="I103" i="1"/>
  <c r="G775" i="1" l="1"/>
  <c r="J774" i="1"/>
  <c r="G295" i="1"/>
  <c r="J294" i="1"/>
  <c r="F680" i="1"/>
  <c r="I680" i="1" s="1"/>
  <c r="F105" i="1"/>
  <c r="I104" i="1"/>
  <c r="G296" i="1" l="1"/>
  <c r="J295" i="1"/>
  <c r="G776" i="1"/>
  <c r="J775" i="1"/>
  <c r="F681" i="1"/>
  <c r="I681" i="1" s="1"/>
  <c r="F106" i="1"/>
  <c r="I105" i="1"/>
  <c r="G777" i="1" l="1"/>
  <c r="J776" i="1"/>
  <c r="G297" i="1"/>
  <c r="J296" i="1"/>
  <c r="F682" i="1"/>
  <c r="I682" i="1" s="1"/>
  <c r="F107" i="1"/>
  <c r="I106" i="1"/>
  <c r="G298" i="1" l="1"/>
  <c r="J297" i="1"/>
  <c r="G778" i="1"/>
  <c r="J777" i="1"/>
  <c r="F683" i="1"/>
  <c r="I683" i="1" s="1"/>
  <c r="F108" i="1"/>
  <c r="I107" i="1"/>
  <c r="G779" i="1" l="1"/>
  <c r="J778" i="1"/>
  <c r="G299" i="1"/>
  <c r="J298" i="1"/>
  <c r="F684" i="1"/>
  <c r="I684" i="1" s="1"/>
  <c r="F109" i="1"/>
  <c r="I108" i="1"/>
  <c r="G300" i="1" l="1"/>
  <c r="J299" i="1"/>
  <c r="G780" i="1"/>
  <c r="J779" i="1"/>
  <c r="F685" i="1"/>
  <c r="I685" i="1" s="1"/>
  <c r="F110" i="1"/>
  <c r="I109" i="1"/>
  <c r="G781" i="1" l="1"/>
  <c r="J780" i="1"/>
  <c r="G301" i="1"/>
  <c r="J300" i="1"/>
  <c r="F686" i="1"/>
  <c r="I686" i="1" s="1"/>
  <c r="F111" i="1"/>
  <c r="I110" i="1"/>
  <c r="G782" i="1" l="1"/>
  <c r="J781" i="1"/>
  <c r="G302" i="1"/>
  <c r="J301" i="1"/>
  <c r="F687" i="1"/>
  <c r="I687" i="1" s="1"/>
  <c r="F112" i="1"/>
  <c r="I111" i="1"/>
  <c r="G303" i="1" l="1"/>
  <c r="J302" i="1"/>
  <c r="G783" i="1"/>
  <c r="J782" i="1"/>
  <c r="F688" i="1"/>
  <c r="I688" i="1" s="1"/>
  <c r="F113" i="1"/>
  <c r="I112" i="1"/>
  <c r="G784" i="1" l="1"/>
  <c r="J783" i="1"/>
  <c r="G304" i="1"/>
  <c r="J303" i="1"/>
  <c r="F689" i="1"/>
  <c r="I689" i="1" s="1"/>
  <c r="F114" i="1"/>
  <c r="I113" i="1"/>
  <c r="G305" i="1" l="1"/>
  <c r="J304" i="1"/>
  <c r="G785" i="1"/>
  <c r="J784" i="1"/>
  <c r="F690" i="1"/>
  <c r="I690" i="1" s="1"/>
  <c r="F115" i="1"/>
  <c r="I114" i="1"/>
  <c r="G786" i="1" l="1"/>
  <c r="J785" i="1"/>
  <c r="G306" i="1"/>
  <c r="J305" i="1"/>
  <c r="F691" i="1"/>
  <c r="I691" i="1" s="1"/>
  <c r="F116" i="1"/>
  <c r="I115" i="1"/>
  <c r="G307" i="1" l="1"/>
  <c r="J306" i="1"/>
  <c r="G787" i="1"/>
  <c r="J786" i="1"/>
  <c r="F692" i="1"/>
  <c r="I692" i="1" s="1"/>
  <c r="F117" i="1"/>
  <c r="I116" i="1"/>
  <c r="G788" i="1" l="1"/>
  <c r="J787" i="1"/>
  <c r="G308" i="1"/>
  <c r="J307" i="1"/>
  <c r="F693" i="1"/>
  <c r="I693" i="1" s="1"/>
  <c r="F118" i="1"/>
  <c r="I117" i="1"/>
  <c r="G309" i="1" l="1"/>
  <c r="J308" i="1"/>
  <c r="G789" i="1"/>
  <c r="J788" i="1"/>
  <c r="F694" i="1"/>
  <c r="I694" i="1" s="1"/>
  <c r="F119" i="1"/>
  <c r="I118" i="1"/>
  <c r="G790" i="1" l="1"/>
  <c r="J789" i="1"/>
  <c r="G310" i="1"/>
  <c r="J309" i="1"/>
  <c r="F695" i="1"/>
  <c r="I695" i="1" s="1"/>
  <c r="F120" i="1"/>
  <c r="I119" i="1"/>
  <c r="G311" i="1" l="1"/>
  <c r="J310" i="1"/>
  <c r="G791" i="1"/>
  <c r="J790" i="1"/>
  <c r="F696" i="1"/>
  <c r="I696" i="1" s="1"/>
  <c r="F121" i="1"/>
  <c r="I120" i="1"/>
  <c r="G792" i="1" l="1"/>
  <c r="J791" i="1"/>
  <c r="G312" i="1"/>
  <c r="J311" i="1"/>
  <c r="F697" i="1"/>
  <c r="I697" i="1" s="1"/>
  <c r="F122" i="1"/>
  <c r="I121" i="1"/>
  <c r="G313" i="1" l="1"/>
  <c r="J312" i="1"/>
  <c r="G793" i="1"/>
  <c r="J792" i="1"/>
  <c r="F698" i="1"/>
  <c r="I698" i="1" s="1"/>
  <c r="F123" i="1"/>
  <c r="I122" i="1"/>
  <c r="G794" i="1" l="1"/>
  <c r="J793" i="1"/>
  <c r="G314" i="1"/>
  <c r="J313" i="1"/>
  <c r="F699" i="1"/>
  <c r="I699" i="1" s="1"/>
  <c r="F124" i="1"/>
  <c r="I123" i="1"/>
  <c r="G315" i="1" l="1"/>
  <c r="J314" i="1"/>
  <c r="G795" i="1"/>
  <c r="J794" i="1"/>
  <c r="F700" i="1"/>
  <c r="I700" i="1" s="1"/>
  <c r="F125" i="1"/>
  <c r="I124" i="1"/>
  <c r="G796" i="1" l="1"/>
  <c r="J795" i="1"/>
  <c r="G316" i="1"/>
  <c r="J315" i="1"/>
  <c r="F701" i="1"/>
  <c r="I701" i="1" s="1"/>
  <c r="F126" i="1"/>
  <c r="I125" i="1"/>
  <c r="G317" i="1" l="1"/>
  <c r="J316" i="1"/>
  <c r="G797" i="1"/>
  <c r="J796" i="1"/>
  <c r="F702" i="1"/>
  <c r="I702" i="1" s="1"/>
  <c r="F127" i="1"/>
  <c r="I126" i="1"/>
  <c r="G798" i="1" l="1"/>
  <c r="J797" i="1"/>
  <c r="G318" i="1"/>
  <c r="J317" i="1"/>
  <c r="F703" i="1"/>
  <c r="I703" i="1" s="1"/>
  <c r="F128" i="1"/>
  <c r="I127" i="1"/>
  <c r="G319" i="1" l="1"/>
  <c r="J318" i="1"/>
  <c r="G799" i="1"/>
  <c r="J798" i="1"/>
  <c r="F704" i="1"/>
  <c r="I704" i="1" s="1"/>
  <c r="F129" i="1"/>
  <c r="I128" i="1"/>
  <c r="G800" i="1" l="1"/>
  <c r="J799" i="1"/>
  <c r="G320" i="1"/>
  <c r="J319" i="1"/>
  <c r="F705" i="1"/>
  <c r="I705" i="1" s="1"/>
  <c r="F130" i="1"/>
  <c r="I129" i="1"/>
  <c r="G321" i="1" l="1"/>
  <c r="J320" i="1"/>
  <c r="G801" i="1"/>
  <c r="J800" i="1"/>
  <c r="F706" i="1"/>
  <c r="I706" i="1" s="1"/>
  <c r="F131" i="1"/>
  <c r="I130" i="1"/>
  <c r="G802" i="1" l="1"/>
  <c r="J801" i="1"/>
  <c r="G322" i="1"/>
  <c r="J321" i="1"/>
  <c r="F707" i="1"/>
  <c r="I707" i="1" s="1"/>
  <c r="F132" i="1"/>
  <c r="I131" i="1"/>
  <c r="G323" i="1" l="1"/>
  <c r="J322" i="1"/>
  <c r="G803" i="1"/>
  <c r="J802" i="1"/>
  <c r="F708" i="1"/>
  <c r="I708" i="1" s="1"/>
  <c r="F133" i="1"/>
  <c r="I132" i="1"/>
  <c r="G804" i="1" l="1"/>
  <c r="J803" i="1"/>
  <c r="G324" i="1"/>
  <c r="J323" i="1"/>
  <c r="F709" i="1"/>
  <c r="I709" i="1" s="1"/>
  <c r="F134" i="1"/>
  <c r="I133" i="1"/>
  <c r="G325" i="1" l="1"/>
  <c r="J324" i="1"/>
  <c r="G805" i="1"/>
  <c r="J804" i="1"/>
  <c r="F710" i="1"/>
  <c r="I710" i="1" s="1"/>
  <c r="F135" i="1"/>
  <c r="I134" i="1"/>
  <c r="G806" i="1" l="1"/>
  <c r="J805" i="1"/>
  <c r="G326" i="1"/>
  <c r="J325" i="1"/>
  <c r="F711" i="1"/>
  <c r="I711" i="1" s="1"/>
  <c r="F136" i="1"/>
  <c r="I135" i="1"/>
  <c r="G327" i="1" l="1"/>
  <c r="J326" i="1"/>
  <c r="G807" i="1"/>
  <c r="J806" i="1"/>
  <c r="F712" i="1"/>
  <c r="I712" i="1" s="1"/>
  <c r="F137" i="1"/>
  <c r="I136" i="1"/>
  <c r="G808" i="1" l="1"/>
  <c r="J807" i="1"/>
  <c r="G328" i="1"/>
  <c r="J327" i="1"/>
  <c r="F713" i="1"/>
  <c r="I713" i="1" s="1"/>
  <c r="F138" i="1"/>
  <c r="I137" i="1"/>
  <c r="G329" i="1" l="1"/>
  <c r="J328" i="1"/>
  <c r="G809" i="1"/>
  <c r="J808" i="1"/>
  <c r="F714" i="1"/>
  <c r="I714" i="1" s="1"/>
  <c r="F139" i="1"/>
  <c r="I138" i="1"/>
  <c r="G810" i="1" l="1"/>
  <c r="J809" i="1"/>
  <c r="G330" i="1"/>
  <c r="J329" i="1"/>
  <c r="F715" i="1"/>
  <c r="I715" i="1" s="1"/>
  <c r="F140" i="1"/>
  <c r="I139" i="1"/>
  <c r="G331" i="1" l="1"/>
  <c r="J330" i="1"/>
  <c r="G811" i="1"/>
  <c r="J810" i="1"/>
  <c r="F716" i="1"/>
  <c r="I716" i="1" s="1"/>
  <c r="F141" i="1"/>
  <c r="I140" i="1"/>
  <c r="G812" i="1" l="1"/>
  <c r="J811" i="1"/>
  <c r="G332" i="1"/>
  <c r="J331" i="1"/>
  <c r="F717" i="1"/>
  <c r="I717" i="1" s="1"/>
  <c r="F142" i="1"/>
  <c r="I141" i="1"/>
  <c r="G333" i="1" l="1"/>
  <c r="J332" i="1"/>
  <c r="G813" i="1"/>
  <c r="J812" i="1"/>
  <c r="F718" i="1"/>
  <c r="I718" i="1" s="1"/>
  <c r="F143" i="1"/>
  <c r="I142" i="1"/>
  <c r="G814" i="1" l="1"/>
  <c r="J813" i="1"/>
  <c r="G334" i="1"/>
  <c r="J333" i="1"/>
  <c r="F719" i="1"/>
  <c r="I719" i="1" s="1"/>
  <c r="F144" i="1"/>
  <c r="I143" i="1"/>
  <c r="G335" i="1" l="1"/>
  <c r="J334" i="1"/>
  <c r="G815" i="1"/>
  <c r="J814" i="1"/>
  <c r="F720" i="1"/>
  <c r="I720" i="1" s="1"/>
  <c r="F145" i="1"/>
  <c r="I144" i="1"/>
  <c r="G816" i="1" l="1"/>
  <c r="J815" i="1"/>
  <c r="G336" i="1"/>
  <c r="J335" i="1"/>
  <c r="F721" i="1"/>
  <c r="I721" i="1" s="1"/>
  <c r="F146" i="1"/>
  <c r="I145" i="1"/>
  <c r="G337" i="1" l="1"/>
  <c r="J336" i="1"/>
  <c r="G817" i="1"/>
  <c r="J816" i="1"/>
  <c r="F722" i="1"/>
  <c r="I722" i="1" s="1"/>
  <c r="F147" i="1"/>
  <c r="I146" i="1"/>
  <c r="G818" i="1" l="1"/>
  <c r="J817" i="1"/>
  <c r="G338" i="1"/>
  <c r="J337" i="1"/>
  <c r="F723" i="1"/>
  <c r="I723" i="1" s="1"/>
  <c r="F148" i="1"/>
  <c r="I147" i="1"/>
  <c r="G339" i="1" l="1"/>
  <c r="J338" i="1"/>
  <c r="G819" i="1"/>
  <c r="J818" i="1"/>
  <c r="F724" i="1"/>
  <c r="I724" i="1" s="1"/>
  <c r="F149" i="1"/>
  <c r="I148" i="1"/>
  <c r="G820" i="1" l="1"/>
  <c r="J819" i="1"/>
  <c r="G340" i="1"/>
  <c r="J339" i="1"/>
  <c r="F725" i="1"/>
  <c r="I725" i="1" s="1"/>
  <c r="F150" i="1"/>
  <c r="I149" i="1"/>
  <c r="G821" i="1" l="1"/>
  <c r="J820" i="1"/>
  <c r="G341" i="1"/>
  <c r="J340" i="1"/>
  <c r="F726" i="1"/>
  <c r="I726" i="1" s="1"/>
  <c r="F151" i="1"/>
  <c r="I150" i="1"/>
  <c r="G342" i="1" l="1"/>
  <c r="J341" i="1"/>
  <c r="G822" i="1"/>
  <c r="J821" i="1"/>
  <c r="F727" i="1"/>
  <c r="I727" i="1" s="1"/>
  <c r="F152" i="1"/>
  <c r="I151" i="1"/>
  <c r="G823" i="1" l="1"/>
  <c r="J822" i="1"/>
  <c r="G343" i="1"/>
  <c r="J342" i="1"/>
  <c r="F728" i="1"/>
  <c r="I728" i="1" s="1"/>
  <c r="F153" i="1"/>
  <c r="I152" i="1"/>
  <c r="G344" i="1" l="1"/>
  <c r="J343" i="1"/>
  <c r="G824" i="1"/>
  <c r="J823" i="1"/>
  <c r="F729" i="1"/>
  <c r="I729" i="1" s="1"/>
  <c r="F154" i="1"/>
  <c r="I153" i="1"/>
  <c r="G345" i="1" l="1"/>
  <c r="J344" i="1"/>
  <c r="G825" i="1"/>
  <c r="J824" i="1"/>
  <c r="F730" i="1"/>
  <c r="I730" i="1" s="1"/>
  <c r="F155" i="1"/>
  <c r="I154" i="1"/>
  <c r="G826" i="1" l="1"/>
  <c r="J825" i="1"/>
  <c r="G346" i="1"/>
  <c r="J345" i="1"/>
  <c r="F731" i="1"/>
  <c r="I731" i="1" s="1"/>
  <c r="F156" i="1"/>
  <c r="I155" i="1"/>
  <c r="G347" i="1" l="1"/>
  <c r="J346" i="1"/>
  <c r="G827" i="1"/>
  <c r="J826" i="1"/>
  <c r="F732" i="1"/>
  <c r="I732" i="1" s="1"/>
  <c r="F157" i="1"/>
  <c r="I156" i="1"/>
  <c r="G828" i="1" l="1"/>
  <c r="J827" i="1"/>
  <c r="G348" i="1"/>
  <c r="J347" i="1"/>
  <c r="F733" i="1"/>
  <c r="I733" i="1" s="1"/>
  <c r="F158" i="1"/>
  <c r="I157" i="1"/>
  <c r="G349" i="1" l="1"/>
  <c r="J348" i="1"/>
  <c r="G829" i="1"/>
  <c r="J828" i="1"/>
  <c r="F734" i="1"/>
  <c r="I734" i="1" s="1"/>
  <c r="F159" i="1"/>
  <c r="I158" i="1"/>
  <c r="G830" i="1" l="1"/>
  <c r="J829" i="1"/>
  <c r="G350" i="1"/>
  <c r="J349" i="1"/>
  <c r="F735" i="1"/>
  <c r="I735" i="1" s="1"/>
  <c r="F160" i="1"/>
  <c r="I159" i="1"/>
  <c r="G351" i="1" l="1"/>
  <c r="J350" i="1"/>
  <c r="G831" i="1"/>
  <c r="J830" i="1"/>
  <c r="F736" i="1"/>
  <c r="I736" i="1" s="1"/>
  <c r="F161" i="1"/>
  <c r="I160" i="1"/>
  <c r="G832" i="1" l="1"/>
  <c r="J831" i="1"/>
  <c r="G352" i="1"/>
  <c r="J351" i="1"/>
  <c r="F737" i="1"/>
  <c r="I737" i="1" s="1"/>
  <c r="F162" i="1"/>
  <c r="I161" i="1"/>
  <c r="G353" i="1" l="1"/>
  <c r="J352" i="1"/>
  <c r="G833" i="1"/>
  <c r="J832" i="1"/>
  <c r="F738" i="1"/>
  <c r="I738" i="1" s="1"/>
  <c r="F163" i="1"/>
  <c r="I162" i="1"/>
  <c r="G834" i="1" l="1"/>
  <c r="J833" i="1"/>
  <c r="G354" i="1"/>
  <c r="J353" i="1"/>
  <c r="F739" i="1"/>
  <c r="I739" i="1" s="1"/>
  <c r="F164" i="1"/>
  <c r="I163" i="1"/>
  <c r="G355" i="1" l="1"/>
  <c r="J354" i="1"/>
  <c r="G835" i="1"/>
  <c r="J834" i="1"/>
  <c r="F740" i="1"/>
  <c r="I740" i="1" s="1"/>
  <c r="F165" i="1"/>
  <c r="I164" i="1"/>
  <c r="G836" i="1" l="1"/>
  <c r="J835" i="1"/>
  <c r="G356" i="1"/>
  <c r="J355" i="1"/>
  <c r="F741" i="1"/>
  <c r="I741" i="1" s="1"/>
  <c r="F166" i="1"/>
  <c r="I165" i="1"/>
  <c r="G357" i="1" l="1"/>
  <c r="J356" i="1"/>
  <c r="G837" i="1"/>
  <c r="J836" i="1"/>
  <c r="F742" i="1"/>
  <c r="I742" i="1" s="1"/>
  <c r="F167" i="1"/>
  <c r="I166" i="1"/>
  <c r="G838" i="1" l="1"/>
  <c r="J837" i="1"/>
  <c r="G358" i="1"/>
  <c r="J357" i="1"/>
  <c r="F743" i="1"/>
  <c r="I743" i="1" s="1"/>
  <c r="F168" i="1"/>
  <c r="I167" i="1"/>
  <c r="G359" i="1" l="1"/>
  <c r="J358" i="1"/>
  <c r="G839" i="1"/>
  <c r="J838" i="1"/>
  <c r="F744" i="1"/>
  <c r="I744" i="1" s="1"/>
  <c r="F169" i="1"/>
  <c r="I168" i="1"/>
  <c r="G840" i="1" l="1"/>
  <c r="J839" i="1"/>
  <c r="G360" i="1"/>
  <c r="J359" i="1"/>
  <c r="F745" i="1"/>
  <c r="I745" i="1" s="1"/>
  <c r="F170" i="1"/>
  <c r="I169" i="1"/>
  <c r="G361" i="1" l="1"/>
  <c r="J360" i="1"/>
  <c r="G841" i="1"/>
  <c r="J840" i="1"/>
  <c r="F746" i="1"/>
  <c r="I746" i="1" s="1"/>
  <c r="F171" i="1"/>
  <c r="I170" i="1"/>
  <c r="G842" i="1" l="1"/>
  <c r="J841" i="1"/>
  <c r="G362" i="1"/>
  <c r="J361" i="1"/>
  <c r="F747" i="1"/>
  <c r="I747" i="1" s="1"/>
  <c r="F172" i="1"/>
  <c r="I171" i="1"/>
  <c r="G363" i="1" l="1"/>
  <c r="J362" i="1"/>
  <c r="G843" i="1"/>
  <c r="J842" i="1"/>
  <c r="F748" i="1"/>
  <c r="I748" i="1" s="1"/>
  <c r="F173" i="1"/>
  <c r="I172" i="1"/>
  <c r="G844" i="1" l="1"/>
  <c r="J843" i="1"/>
  <c r="G364" i="1"/>
  <c r="J363" i="1"/>
  <c r="F749" i="1"/>
  <c r="I749" i="1" s="1"/>
  <c r="F174" i="1"/>
  <c r="I173" i="1"/>
  <c r="G365" i="1" l="1"/>
  <c r="J364" i="1"/>
  <c r="G845" i="1"/>
  <c r="J844" i="1"/>
  <c r="F750" i="1"/>
  <c r="I750" i="1" s="1"/>
  <c r="F175" i="1"/>
  <c r="I174" i="1"/>
  <c r="G846" i="1" l="1"/>
  <c r="J845" i="1"/>
  <c r="G366" i="1"/>
  <c r="J365" i="1"/>
  <c r="F751" i="1"/>
  <c r="I751" i="1" s="1"/>
  <c r="F176" i="1"/>
  <c r="I175" i="1"/>
  <c r="G367" i="1" l="1"/>
  <c r="J366" i="1"/>
  <c r="G847" i="1"/>
  <c r="J846" i="1"/>
  <c r="F752" i="1"/>
  <c r="I752" i="1" s="1"/>
  <c r="F177" i="1"/>
  <c r="I176" i="1"/>
  <c r="G848" i="1" l="1"/>
  <c r="J847" i="1"/>
  <c r="G368" i="1"/>
  <c r="J367" i="1"/>
  <c r="F753" i="1"/>
  <c r="I753" i="1" s="1"/>
  <c r="F178" i="1"/>
  <c r="I177" i="1"/>
  <c r="G369" i="1" l="1"/>
  <c r="J368" i="1"/>
  <c r="G849" i="1"/>
  <c r="J848" i="1"/>
  <c r="F754" i="1"/>
  <c r="I754" i="1" s="1"/>
  <c r="F179" i="1"/>
  <c r="I178" i="1"/>
  <c r="G850" i="1" l="1"/>
  <c r="J849" i="1"/>
  <c r="G370" i="1"/>
  <c r="J369" i="1"/>
  <c r="F755" i="1"/>
  <c r="I755" i="1" s="1"/>
  <c r="F180" i="1"/>
  <c r="I179" i="1"/>
  <c r="G371" i="1" l="1"/>
  <c r="J370" i="1"/>
  <c r="G851" i="1"/>
  <c r="J850" i="1"/>
  <c r="F756" i="1"/>
  <c r="I756" i="1" s="1"/>
  <c r="F181" i="1"/>
  <c r="I180" i="1"/>
  <c r="G852" i="1" l="1"/>
  <c r="J851" i="1"/>
  <c r="G372" i="1"/>
  <c r="J371" i="1"/>
  <c r="F757" i="1"/>
  <c r="I757" i="1" s="1"/>
  <c r="F182" i="1"/>
  <c r="I181" i="1"/>
  <c r="G373" i="1" l="1"/>
  <c r="J372" i="1"/>
  <c r="G853" i="1"/>
  <c r="J852" i="1"/>
  <c r="F758" i="1"/>
  <c r="I758" i="1" s="1"/>
  <c r="F183" i="1"/>
  <c r="I182" i="1"/>
  <c r="G854" i="1" l="1"/>
  <c r="J853" i="1"/>
  <c r="G374" i="1"/>
  <c r="J373" i="1"/>
  <c r="F759" i="1"/>
  <c r="I759" i="1" s="1"/>
  <c r="F184" i="1"/>
  <c r="I183" i="1"/>
  <c r="G375" i="1" l="1"/>
  <c r="J374" i="1"/>
  <c r="G855" i="1"/>
  <c r="J854" i="1"/>
  <c r="F760" i="1"/>
  <c r="I760" i="1" s="1"/>
  <c r="F185" i="1"/>
  <c r="I184" i="1"/>
  <c r="G856" i="1" l="1"/>
  <c r="J855" i="1"/>
  <c r="G376" i="1"/>
  <c r="J375" i="1"/>
  <c r="F761" i="1"/>
  <c r="I761" i="1" s="1"/>
  <c r="F186" i="1"/>
  <c r="I185" i="1"/>
  <c r="G377" i="1" l="1"/>
  <c r="J376" i="1"/>
  <c r="G857" i="1"/>
  <c r="J856" i="1"/>
  <c r="F762" i="1"/>
  <c r="I762" i="1" s="1"/>
  <c r="F187" i="1"/>
  <c r="I186" i="1"/>
  <c r="G858" i="1" l="1"/>
  <c r="J857" i="1"/>
  <c r="G378" i="1"/>
  <c r="J377" i="1"/>
  <c r="F763" i="1"/>
  <c r="I763" i="1" s="1"/>
  <c r="F188" i="1"/>
  <c r="I187" i="1"/>
  <c r="G379" i="1" l="1"/>
  <c r="J378" i="1"/>
  <c r="G859" i="1"/>
  <c r="J858" i="1"/>
  <c r="F764" i="1"/>
  <c r="I764" i="1" s="1"/>
  <c r="F189" i="1"/>
  <c r="I188" i="1"/>
  <c r="G860" i="1" l="1"/>
  <c r="J859" i="1"/>
  <c r="G380" i="1"/>
  <c r="J379" i="1"/>
  <c r="F765" i="1"/>
  <c r="I765" i="1" s="1"/>
  <c r="F190" i="1"/>
  <c r="I189" i="1"/>
  <c r="G381" i="1" l="1"/>
  <c r="J380" i="1"/>
  <c r="G861" i="1"/>
  <c r="J860" i="1"/>
  <c r="F766" i="1"/>
  <c r="I766" i="1" s="1"/>
  <c r="F191" i="1"/>
  <c r="I190" i="1"/>
  <c r="G862" i="1" l="1"/>
  <c r="J861" i="1"/>
  <c r="G382" i="1"/>
  <c r="J381" i="1"/>
  <c r="F767" i="1"/>
  <c r="I767" i="1" s="1"/>
  <c r="F192" i="1"/>
  <c r="I191" i="1"/>
  <c r="G383" i="1" l="1"/>
  <c r="J382" i="1"/>
  <c r="G863" i="1"/>
  <c r="J862" i="1"/>
  <c r="F768" i="1"/>
  <c r="I768" i="1" s="1"/>
  <c r="F193" i="1"/>
  <c r="I192" i="1"/>
  <c r="G864" i="1" l="1"/>
  <c r="J863" i="1"/>
  <c r="G384" i="1"/>
  <c r="J383" i="1"/>
  <c r="F769" i="1"/>
  <c r="I769" i="1" s="1"/>
  <c r="F194" i="1"/>
  <c r="I193" i="1"/>
  <c r="G385" i="1" l="1"/>
  <c r="J384" i="1"/>
  <c r="G865" i="1"/>
  <c r="J865" i="1" s="1"/>
  <c r="J864" i="1"/>
  <c r="F770" i="1"/>
  <c r="I770" i="1" s="1"/>
  <c r="F195" i="1"/>
  <c r="I194" i="1"/>
  <c r="G386" i="1" l="1"/>
  <c r="J385" i="1"/>
  <c r="F771" i="1"/>
  <c r="I771" i="1" s="1"/>
  <c r="F196" i="1"/>
  <c r="I195" i="1"/>
  <c r="G387" i="1" l="1"/>
  <c r="J386" i="1"/>
  <c r="F772" i="1"/>
  <c r="I772" i="1" s="1"/>
  <c r="F197" i="1"/>
  <c r="I196" i="1"/>
  <c r="G388" i="1" l="1"/>
  <c r="J387" i="1"/>
  <c r="F773" i="1"/>
  <c r="I773" i="1" s="1"/>
  <c r="F198" i="1"/>
  <c r="I197" i="1"/>
  <c r="G389" i="1" l="1"/>
  <c r="J388" i="1"/>
  <c r="F774" i="1"/>
  <c r="I774" i="1" s="1"/>
  <c r="F199" i="1"/>
  <c r="I198" i="1"/>
  <c r="G390" i="1" l="1"/>
  <c r="J389" i="1"/>
  <c r="F775" i="1"/>
  <c r="I775" i="1" s="1"/>
  <c r="F200" i="1"/>
  <c r="I199" i="1"/>
  <c r="G391" i="1" l="1"/>
  <c r="J390" i="1"/>
  <c r="F776" i="1"/>
  <c r="I776" i="1" s="1"/>
  <c r="F201" i="1"/>
  <c r="I200" i="1"/>
  <c r="G392" i="1" l="1"/>
  <c r="J391" i="1"/>
  <c r="F777" i="1"/>
  <c r="I777" i="1" s="1"/>
  <c r="F202" i="1"/>
  <c r="I201" i="1"/>
  <c r="G393" i="1" l="1"/>
  <c r="J392" i="1"/>
  <c r="F778" i="1"/>
  <c r="I778" i="1" s="1"/>
  <c r="F203" i="1"/>
  <c r="I202" i="1"/>
  <c r="G394" i="1" l="1"/>
  <c r="J393" i="1"/>
  <c r="F779" i="1"/>
  <c r="I779" i="1" s="1"/>
  <c r="F204" i="1"/>
  <c r="I203" i="1"/>
  <c r="G395" i="1" l="1"/>
  <c r="J394" i="1"/>
  <c r="F780" i="1"/>
  <c r="I780" i="1" s="1"/>
  <c r="F205" i="1"/>
  <c r="I204" i="1"/>
  <c r="G396" i="1" l="1"/>
  <c r="J395" i="1"/>
  <c r="F781" i="1"/>
  <c r="I781" i="1" s="1"/>
  <c r="F206" i="1"/>
  <c r="I205" i="1"/>
  <c r="G397" i="1" l="1"/>
  <c r="J396" i="1"/>
  <c r="F782" i="1"/>
  <c r="I782" i="1" s="1"/>
  <c r="F207" i="1"/>
  <c r="I206" i="1"/>
  <c r="G398" i="1" l="1"/>
  <c r="J397" i="1"/>
  <c r="F783" i="1"/>
  <c r="I783" i="1" s="1"/>
  <c r="F208" i="1"/>
  <c r="I207" i="1"/>
  <c r="G399" i="1" l="1"/>
  <c r="J398" i="1"/>
  <c r="F784" i="1"/>
  <c r="I784" i="1" s="1"/>
  <c r="F209" i="1"/>
  <c r="I208" i="1"/>
  <c r="G400" i="1" l="1"/>
  <c r="J399" i="1"/>
  <c r="F785" i="1"/>
  <c r="I785" i="1" s="1"/>
  <c r="F210" i="1"/>
  <c r="I209" i="1"/>
  <c r="G401" i="1" l="1"/>
  <c r="J400" i="1"/>
  <c r="F786" i="1"/>
  <c r="I786" i="1" s="1"/>
  <c r="F211" i="1"/>
  <c r="I210" i="1"/>
  <c r="G402" i="1" l="1"/>
  <c r="J401" i="1"/>
  <c r="F787" i="1"/>
  <c r="I787" i="1" s="1"/>
  <c r="F212" i="1"/>
  <c r="I211" i="1"/>
  <c r="G403" i="1" l="1"/>
  <c r="J402" i="1"/>
  <c r="F788" i="1"/>
  <c r="I788" i="1" s="1"/>
  <c r="F213" i="1"/>
  <c r="I212" i="1"/>
  <c r="G404" i="1" l="1"/>
  <c r="J403" i="1"/>
  <c r="F789" i="1"/>
  <c r="I789" i="1" s="1"/>
  <c r="F214" i="1"/>
  <c r="I213" i="1"/>
  <c r="G405" i="1" l="1"/>
  <c r="J404" i="1"/>
  <c r="F790" i="1"/>
  <c r="I790" i="1" s="1"/>
  <c r="F215" i="1"/>
  <c r="I214" i="1"/>
  <c r="G406" i="1" l="1"/>
  <c r="J405" i="1"/>
  <c r="F791" i="1"/>
  <c r="I791" i="1" s="1"/>
  <c r="F216" i="1"/>
  <c r="I215" i="1"/>
  <c r="G407" i="1" l="1"/>
  <c r="J406" i="1"/>
  <c r="F792" i="1"/>
  <c r="I792" i="1" s="1"/>
  <c r="F217" i="1"/>
  <c r="I216" i="1"/>
  <c r="G408" i="1" l="1"/>
  <c r="J407" i="1"/>
  <c r="F793" i="1"/>
  <c r="I793" i="1" s="1"/>
  <c r="F218" i="1"/>
  <c r="I217" i="1"/>
  <c r="G409" i="1" l="1"/>
  <c r="J408" i="1"/>
  <c r="F794" i="1"/>
  <c r="I794" i="1" s="1"/>
  <c r="F219" i="1"/>
  <c r="I218" i="1"/>
  <c r="G410" i="1" l="1"/>
  <c r="J409" i="1"/>
  <c r="F795" i="1"/>
  <c r="I795" i="1" s="1"/>
  <c r="F220" i="1"/>
  <c r="I219" i="1"/>
  <c r="G411" i="1" l="1"/>
  <c r="J410" i="1"/>
  <c r="F796" i="1"/>
  <c r="I796" i="1" s="1"/>
  <c r="F221" i="1"/>
  <c r="I220" i="1"/>
  <c r="G412" i="1" l="1"/>
  <c r="J411" i="1"/>
  <c r="F797" i="1"/>
  <c r="I797" i="1" s="1"/>
  <c r="F222" i="1"/>
  <c r="I221" i="1"/>
  <c r="G413" i="1" l="1"/>
  <c r="J412" i="1"/>
  <c r="F798" i="1"/>
  <c r="I798" i="1" s="1"/>
  <c r="F223" i="1"/>
  <c r="I222" i="1"/>
  <c r="G414" i="1" l="1"/>
  <c r="J413" i="1"/>
  <c r="F799" i="1"/>
  <c r="I799" i="1" s="1"/>
  <c r="F224" i="1"/>
  <c r="I223" i="1"/>
  <c r="G415" i="1" l="1"/>
  <c r="J414" i="1"/>
  <c r="F800" i="1"/>
  <c r="I800" i="1" s="1"/>
  <c r="F225" i="1"/>
  <c r="I224" i="1"/>
  <c r="G416" i="1" l="1"/>
  <c r="J415" i="1"/>
  <c r="F801" i="1"/>
  <c r="I801" i="1" s="1"/>
  <c r="F226" i="1"/>
  <c r="I225" i="1"/>
  <c r="G417" i="1" l="1"/>
  <c r="J416" i="1"/>
  <c r="F802" i="1"/>
  <c r="I802" i="1" s="1"/>
  <c r="F227" i="1"/>
  <c r="I226" i="1"/>
  <c r="G418" i="1" l="1"/>
  <c r="J417" i="1"/>
  <c r="F803" i="1"/>
  <c r="I803" i="1" s="1"/>
  <c r="F228" i="1"/>
  <c r="I227" i="1"/>
  <c r="G419" i="1" l="1"/>
  <c r="J418" i="1"/>
  <c r="F804" i="1"/>
  <c r="I804" i="1" s="1"/>
  <c r="F229" i="1"/>
  <c r="I228" i="1"/>
  <c r="G420" i="1" l="1"/>
  <c r="J419" i="1"/>
  <c r="F805" i="1"/>
  <c r="I805" i="1" s="1"/>
  <c r="F230" i="1"/>
  <c r="I229" i="1"/>
  <c r="G421" i="1" l="1"/>
  <c r="J420" i="1"/>
  <c r="F806" i="1"/>
  <c r="I806" i="1" s="1"/>
  <c r="F231" i="1"/>
  <c r="I230" i="1"/>
  <c r="G422" i="1" l="1"/>
  <c r="J421" i="1"/>
  <c r="F807" i="1"/>
  <c r="I807" i="1" s="1"/>
  <c r="F232" i="1"/>
  <c r="I231" i="1"/>
  <c r="G423" i="1" l="1"/>
  <c r="J422" i="1"/>
  <c r="F808" i="1"/>
  <c r="I808" i="1" s="1"/>
  <c r="F233" i="1"/>
  <c r="I232" i="1"/>
  <c r="G424" i="1" l="1"/>
  <c r="J423" i="1"/>
  <c r="F809" i="1"/>
  <c r="I809" i="1" s="1"/>
  <c r="F234" i="1"/>
  <c r="I233" i="1"/>
  <c r="G425" i="1" l="1"/>
  <c r="J424" i="1"/>
  <c r="F810" i="1"/>
  <c r="I810" i="1" s="1"/>
  <c r="F235" i="1"/>
  <c r="I234" i="1"/>
  <c r="G426" i="1" l="1"/>
  <c r="J425" i="1"/>
  <c r="F811" i="1"/>
  <c r="I811" i="1" s="1"/>
  <c r="F236" i="1"/>
  <c r="I235" i="1"/>
  <c r="G427" i="1" l="1"/>
  <c r="J426" i="1"/>
  <c r="F812" i="1"/>
  <c r="I812" i="1" s="1"/>
  <c r="F237" i="1"/>
  <c r="I236" i="1"/>
  <c r="G428" i="1" l="1"/>
  <c r="J427" i="1"/>
  <c r="F813" i="1"/>
  <c r="I813" i="1" s="1"/>
  <c r="F238" i="1"/>
  <c r="I237" i="1"/>
  <c r="G429" i="1" l="1"/>
  <c r="J428" i="1"/>
  <c r="F814" i="1"/>
  <c r="I814" i="1" s="1"/>
  <c r="F239" i="1"/>
  <c r="I238" i="1"/>
  <c r="G430" i="1" l="1"/>
  <c r="J429" i="1"/>
  <c r="F815" i="1"/>
  <c r="I815" i="1" s="1"/>
  <c r="F240" i="1"/>
  <c r="I239" i="1"/>
  <c r="G431" i="1" l="1"/>
  <c r="J430" i="1"/>
  <c r="F816" i="1"/>
  <c r="I816" i="1" s="1"/>
  <c r="F241" i="1"/>
  <c r="I240" i="1"/>
  <c r="G432" i="1" l="1"/>
  <c r="J431" i="1"/>
  <c r="F817" i="1"/>
  <c r="I817" i="1" s="1"/>
  <c r="F242" i="1"/>
  <c r="I241" i="1"/>
  <c r="G433" i="1" l="1"/>
  <c r="J432" i="1"/>
  <c r="F818" i="1"/>
  <c r="I818" i="1" s="1"/>
  <c r="F243" i="1"/>
  <c r="I242" i="1"/>
  <c r="G434" i="1" l="1"/>
  <c r="J433" i="1"/>
  <c r="F819" i="1"/>
  <c r="I819" i="1" s="1"/>
  <c r="F244" i="1"/>
  <c r="I243" i="1"/>
  <c r="G435" i="1" l="1"/>
  <c r="J434" i="1"/>
  <c r="F820" i="1"/>
  <c r="I820" i="1" s="1"/>
  <c r="F245" i="1"/>
  <c r="I244" i="1"/>
  <c r="G436" i="1" l="1"/>
  <c r="J435" i="1"/>
  <c r="F821" i="1"/>
  <c r="I821" i="1" s="1"/>
  <c r="F246" i="1"/>
  <c r="I245" i="1"/>
  <c r="G437" i="1" l="1"/>
  <c r="J436" i="1"/>
  <c r="F822" i="1"/>
  <c r="I822" i="1" s="1"/>
  <c r="F247" i="1"/>
  <c r="I246" i="1"/>
  <c r="G438" i="1" l="1"/>
  <c r="J437" i="1"/>
  <c r="F823" i="1"/>
  <c r="I823" i="1" s="1"/>
  <c r="F248" i="1"/>
  <c r="I247" i="1"/>
  <c r="G439" i="1" l="1"/>
  <c r="J438" i="1"/>
  <c r="F824" i="1"/>
  <c r="I824" i="1" s="1"/>
  <c r="F249" i="1"/>
  <c r="I248" i="1"/>
  <c r="G440" i="1" l="1"/>
  <c r="J439" i="1"/>
  <c r="F825" i="1"/>
  <c r="I825" i="1" s="1"/>
  <c r="F250" i="1"/>
  <c r="I249" i="1"/>
  <c r="G441" i="1" l="1"/>
  <c r="J440" i="1"/>
  <c r="F826" i="1"/>
  <c r="I826" i="1" s="1"/>
  <c r="F251" i="1"/>
  <c r="I250" i="1"/>
  <c r="G442" i="1" l="1"/>
  <c r="J441" i="1"/>
  <c r="F827" i="1"/>
  <c r="I827" i="1" s="1"/>
  <c r="F252" i="1"/>
  <c r="I251" i="1"/>
  <c r="G443" i="1" l="1"/>
  <c r="J442" i="1"/>
  <c r="F828" i="1"/>
  <c r="I828" i="1" s="1"/>
  <c r="F253" i="1"/>
  <c r="I252" i="1"/>
  <c r="G444" i="1" l="1"/>
  <c r="J443" i="1"/>
  <c r="F829" i="1"/>
  <c r="I829" i="1" s="1"/>
  <c r="F254" i="1"/>
  <c r="I253" i="1"/>
  <c r="G445" i="1" l="1"/>
  <c r="J444" i="1"/>
  <c r="F830" i="1"/>
  <c r="I830" i="1" s="1"/>
  <c r="F255" i="1"/>
  <c r="I254" i="1"/>
  <c r="G446" i="1" l="1"/>
  <c r="J445" i="1"/>
  <c r="F831" i="1"/>
  <c r="I831" i="1" s="1"/>
  <c r="F256" i="1"/>
  <c r="I255" i="1"/>
  <c r="G447" i="1" l="1"/>
  <c r="J446" i="1"/>
  <c r="F832" i="1"/>
  <c r="I832" i="1" s="1"/>
  <c r="F257" i="1"/>
  <c r="I256" i="1"/>
  <c r="G448" i="1" l="1"/>
  <c r="J447" i="1"/>
  <c r="F833" i="1"/>
  <c r="I833" i="1" s="1"/>
  <c r="F258" i="1"/>
  <c r="I257" i="1"/>
  <c r="G449" i="1" l="1"/>
  <c r="J448" i="1"/>
  <c r="F834" i="1"/>
  <c r="I834" i="1" s="1"/>
  <c r="F259" i="1"/>
  <c r="I258" i="1"/>
  <c r="G450" i="1" l="1"/>
  <c r="J449" i="1"/>
  <c r="F835" i="1"/>
  <c r="I835" i="1" s="1"/>
  <c r="F260" i="1"/>
  <c r="I259" i="1"/>
  <c r="G451" i="1" l="1"/>
  <c r="J450" i="1"/>
  <c r="F836" i="1"/>
  <c r="I836" i="1" s="1"/>
  <c r="F261" i="1"/>
  <c r="I260" i="1"/>
  <c r="G452" i="1" l="1"/>
  <c r="J451" i="1"/>
  <c r="F837" i="1"/>
  <c r="I837" i="1" s="1"/>
  <c r="F262" i="1"/>
  <c r="I261" i="1"/>
  <c r="G453" i="1" l="1"/>
  <c r="J452" i="1"/>
  <c r="F838" i="1"/>
  <c r="I838" i="1" s="1"/>
  <c r="F263" i="1"/>
  <c r="I262" i="1"/>
  <c r="G454" i="1" l="1"/>
  <c r="J453" i="1"/>
  <c r="F839" i="1"/>
  <c r="I839" i="1" s="1"/>
  <c r="F264" i="1"/>
  <c r="I263" i="1"/>
  <c r="G455" i="1" l="1"/>
  <c r="J454" i="1"/>
  <c r="F840" i="1"/>
  <c r="I840" i="1" s="1"/>
  <c r="F265" i="1"/>
  <c r="I264" i="1"/>
  <c r="G456" i="1" l="1"/>
  <c r="J455" i="1"/>
  <c r="F841" i="1"/>
  <c r="I841" i="1" s="1"/>
  <c r="F266" i="1"/>
  <c r="I265" i="1"/>
  <c r="G457" i="1" l="1"/>
  <c r="J456" i="1"/>
  <c r="F842" i="1"/>
  <c r="I842" i="1" s="1"/>
  <c r="F267" i="1"/>
  <c r="I266" i="1"/>
  <c r="G458" i="1" l="1"/>
  <c r="J457" i="1"/>
  <c r="F843" i="1"/>
  <c r="I843" i="1" s="1"/>
  <c r="F268" i="1"/>
  <c r="I267" i="1"/>
  <c r="G459" i="1" l="1"/>
  <c r="J458" i="1"/>
  <c r="F844" i="1"/>
  <c r="I844" i="1" s="1"/>
  <c r="F269" i="1"/>
  <c r="I268" i="1"/>
  <c r="G460" i="1" l="1"/>
  <c r="J459" i="1"/>
  <c r="F845" i="1"/>
  <c r="I845" i="1" s="1"/>
  <c r="F270" i="1"/>
  <c r="I269" i="1"/>
  <c r="G461" i="1" l="1"/>
  <c r="J460" i="1"/>
  <c r="F846" i="1"/>
  <c r="I846" i="1" s="1"/>
  <c r="F271" i="1"/>
  <c r="I270" i="1"/>
  <c r="G462" i="1" l="1"/>
  <c r="J461" i="1"/>
  <c r="F847" i="1"/>
  <c r="I847" i="1" s="1"/>
  <c r="F272" i="1"/>
  <c r="I271" i="1"/>
  <c r="G463" i="1" l="1"/>
  <c r="J462" i="1"/>
  <c r="F848" i="1"/>
  <c r="I848" i="1" s="1"/>
  <c r="F273" i="1"/>
  <c r="I272" i="1"/>
  <c r="G464" i="1" l="1"/>
  <c r="J463" i="1"/>
  <c r="F849" i="1"/>
  <c r="I849" i="1" s="1"/>
  <c r="F274" i="1"/>
  <c r="I273" i="1"/>
  <c r="G465" i="1" l="1"/>
  <c r="J464" i="1"/>
  <c r="F850" i="1"/>
  <c r="I850" i="1" s="1"/>
  <c r="F275" i="1"/>
  <c r="I274" i="1"/>
  <c r="G466" i="1" l="1"/>
  <c r="J465" i="1"/>
  <c r="F851" i="1"/>
  <c r="I851" i="1" s="1"/>
  <c r="F276" i="1"/>
  <c r="I275" i="1"/>
  <c r="G467" i="1" l="1"/>
  <c r="J466" i="1"/>
  <c r="F852" i="1"/>
  <c r="I852" i="1" s="1"/>
  <c r="F277" i="1"/>
  <c r="I276" i="1"/>
  <c r="G468" i="1" l="1"/>
  <c r="J467" i="1"/>
  <c r="F853" i="1"/>
  <c r="I853" i="1" s="1"/>
  <c r="F278" i="1"/>
  <c r="I277" i="1"/>
  <c r="G469" i="1" l="1"/>
  <c r="J468" i="1"/>
  <c r="F854" i="1"/>
  <c r="I854" i="1" s="1"/>
  <c r="F279" i="1"/>
  <c r="I278" i="1"/>
  <c r="G470" i="1" l="1"/>
  <c r="J469" i="1"/>
  <c r="F855" i="1"/>
  <c r="I855" i="1" s="1"/>
  <c r="F280" i="1"/>
  <c r="I279" i="1"/>
  <c r="G471" i="1" l="1"/>
  <c r="J470" i="1"/>
  <c r="F856" i="1"/>
  <c r="I856" i="1" s="1"/>
  <c r="F281" i="1"/>
  <c r="I280" i="1"/>
  <c r="G472" i="1" l="1"/>
  <c r="J471" i="1"/>
  <c r="F857" i="1"/>
  <c r="I857" i="1" s="1"/>
  <c r="F282" i="1"/>
  <c r="I281" i="1"/>
  <c r="G473" i="1" l="1"/>
  <c r="J472" i="1"/>
  <c r="F858" i="1"/>
  <c r="I858" i="1" s="1"/>
  <c r="F283" i="1"/>
  <c r="I282" i="1"/>
  <c r="G474" i="1" l="1"/>
  <c r="J473" i="1"/>
  <c r="F859" i="1"/>
  <c r="I859" i="1" s="1"/>
  <c r="F284" i="1"/>
  <c r="I283" i="1"/>
  <c r="G475" i="1" l="1"/>
  <c r="J474" i="1"/>
  <c r="F860" i="1"/>
  <c r="I860" i="1" s="1"/>
  <c r="F285" i="1"/>
  <c r="I284" i="1"/>
  <c r="G476" i="1" l="1"/>
  <c r="J475" i="1"/>
  <c r="F861" i="1"/>
  <c r="I861" i="1" s="1"/>
  <c r="F286" i="1"/>
  <c r="I285" i="1"/>
  <c r="G477" i="1" l="1"/>
  <c r="J476" i="1"/>
  <c r="F862" i="1"/>
  <c r="I862" i="1" s="1"/>
  <c r="F287" i="1"/>
  <c r="I286" i="1"/>
  <c r="G478" i="1" l="1"/>
  <c r="J477" i="1"/>
  <c r="F863" i="1"/>
  <c r="I863" i="1" s="1"/>
  <c r="F288" i="1"/>
  <c r="I287" i="1"/>
  <c r="G479" i="1" l="1"/>
  <c r="J478" i="1"/>
  <c r="F864" i="1"/>
  <c r="I864" i="1" s="1"/>
  <c r="F289" i="1"/>
  <c r="I288" i="1"/>
  <c r="G480" i="1" l="1"/>
  <c r="J479" i="1"/>
  <c r="F865" i="1"/>
  <c r="I865" i="1" s="1"/>
  <c r="F290" i="1"/>
  <c r="I289" i="1"/>
  <c r="G481" i="1" l="1"/>
  <c r="J480" i="1"/>
  <c r="F291" i="1"/>
  <c r="I290" i="1"/>
  <c r="G482" i="1" l="1"/>
  <c r="J481" i="1"/>
  <c r="F292" i="1"/>
  <c r="I291" i="1"/>
  <c r="G483" i="1" l="1"/>
  <c r="J482" i="1"/>
  <c r="F293" i="1"/>
  <c r="I292" i="1"/>
  <c r="G484" i="1" l="1"/>
  <c r="J483" i="1"/>
  <c r="F294" i="1"/>
  <c r="I293" i="1"/>
  <c r="G485" i="1" l="1"/>
  <c r="J484" i="1"/>
  <c r="F295" i="1"/>
  <c r="I294" i="1"/>
  <c r="G486" i="1" l="1"/>
  <c r="J485" i="1"/>
  <c r="F296" i="1"/>
  <c r="I295" i="1"/>
  <c r="G487" i="1" l="1"/>
  <c r="J486" i="1"/>
  <c r="F297" i="1"/>
  <c r="I296" i="1"/>
  <c r="G488" i="1" l="1"/>
  <c r="J487" i="1"/>
  <c r="F298" i="1"/>
  <c r="I297" i="1"/>
  <c r="G489" i="1" l="1"/>
  <c r="J488" i="1"/>
  <c r="F299" i="1"/>
  <c r="I298" i="1"/>
  <c r="G490" i="1" l="1"/>
  <c r="J489" i="1"/>
  <c r="F300" i="1"/>
  <c r="I299" i="1"/>
  <c r="G491" i="1" l="1"/>
  <c r="J490" i="1"/>
  <c r="F301" i="1"/>
  <c r="I300" i="1"/>
  <c r="G492" i="1" l="1"/>
  <c r="J491" i="1"/>
  <c r="F302" i="1"/>
  <c r="I301" i="1"/>
  <c r="G493" i="1" l="1"/>
  <c r="J492" i="1"/>
  <c r="F303" i="1"/>
  <c r="I302" i="1"/>
  <c r="G494" i="1" l="1"/>
  <c r="J493" i="1"/>
  <c r="F304" i="1"/>
  <c r="I303" i="1"/>
  <c r="G495" i="1" l="1"/>
  <c r="J494" i="1"/>
  <c r="F305" i="1"/>
  <c r="I304" i="1"/>
  <c r="G496" i="1" l="1"/>
  <c r="J495" i="1"/>
  <c r="F306" i="1"/>
  <c r="I305" i="1"/>
  <c r="G497" i="1" l="1"/>
  <c r="J496" i="1"/>
  <c r="F307" i="1"/>
  <c r="I306" i="1"/>
  <c r="G498" i="1" l="1"/>
  <c r="J497" i="1"/>
  <c r="F308" i="1"/>
  <c r="I307" i="1"/>
  <c r="G499" i="1" l="1"/>
  <c r="J498" i="1"/>
  <c r="F309" i="1"/>
  <c r="I308" i="1"/>
  <c r="G500" i="1" l="1"/>
  <c r="J499" i="1"/>
  <c r="F310" i="1"/>
  <c r="I309" i="1"/>
  <c r="G501" i="1" l="1"/>
  <c r="J500" i="1"/>
  <c r="F311" i="1"/>
  <c r="I310" i="1"/>
  <c r="G502" i="1" l="1"/>
  <c r="J501" i="1"/>
  <c r="F312" i="1"/>
  <c r="I311" i="1"/>
  <c r="G503" i="1" l="1"/>
  <c r="J502" i="1"/>
  <c r="F313" i="1"/>
  <c r="I312" i="1"/>
  <c r="G504" i="1" l="1"/>
  <c r="J503" i="1"/>
  <c r="F314" i="1"/>
  <c r="I313" i="1"/>
  <c r="G505" i="1" l="1"/>
  <c r="J504" i="1"/>
  <c r="F315" i="1"/>
  <c r="I314" i="1"/>
  <c r="G506" i="1" l="1"/>
  <c r="J505" i="1"/>
  <c r="F316" i="1"/>
  <c r="I315" i="1"/>
  <c r="G507" i="1" l="1"/>
  <c r="J506" i="1"/>
  <c r="F317" i="1"/>
  <c r="I316" i="1"/>
  <c r="G508" i="1" l="1"/>
  <c r="J507" i="1"/>
  <c r="F318" i="1"/>
  <c r="I317" i="1"/>
  <c r="G509" i="1" l="1"/>
  <c r="J508" i="1"/>
  <c r="F319" i="1"/>
  <c r="I318" i="1"/>
  <c r="G510" i="1" l="1"/>
  <c r="J509" i="1"/>
  <c r="F320" i="1"/>
  <c r="I319" i="1"/>
  <c r="G511" i="1" l="1"/>
  <c r="J510" i="1"/>
  <c r="F321" i="1"/>
  <c r="I320" i="1"/>
  <c r="G512" i="1" l="1"/>
  <c r="J511" i="1"/>
  <c r="F322" i="1"/>
  <c r="I321" i="1"/>
  <c r="G513" i="1" l="1"/>
  <c r="J512" i="1"/>
  <c r="F323" i="1"/>
  <c r="I322" i="1"/>
  <c r="G514" i="1" l="1"/>
  <c r="J513" i="1"/>
  <c r="F324" i="1"/>
  <c r="I323" i="1"/>
  <c r="G515" i="1" l="1"/>
  <c r="J514" i="1"/>
  <c r="F325" i="1"/>
  <c r="I324" i="1"/>
  <c r="G516" i="1" l="1"/>
  <c r="J515" i="1"/>
  <c r="F326" i="1"/>
  <c r="I325" i="1"/>
  <c r="G517" i="1" l="1"/>
  <c r="J516" i="1"/>
  <c r="F327" i="1"/>
  <c r="I326" i="1"/>
  <c r="G518" i="1" l="1"/>
  <c r="J517" i="1"/>
  <c r="F328" i="1"/>
  <c r="I327" i="1"/>
  <c r="G519" i="1" l="1"/>
  <c r="J518" i="1"/>
  <c r="F329" i="1"/>
  <c r="I328" i="1"/>
  <c r="G520" i="1" l="1"/>
  <c r="J519" i="1"/>
  <c r="F330" i="1"/>
  <c r="I329" i="1"/>
  <c r="G521" i="1" l="1"/>
  <c r="J520" i="1"/>
  <c r="F331" i="1"/>
  <c r="I330" i="1"/>
  <c r="G522" i="1" l="1"/>
  <c r="J521" i="1"/>
  <c r="F332" i="1"/>
  <c r="I331" i="1"/>
  <c r="G523" i="1" l="1"/>
  <c r="J522" i="1"/>
  <c r="F333" i="1"/>
  <c r="I332" i="1"/>
  <c r="G524" i="1" l="1"/>
  <c r="J523" i="1"/>
  <c r="F334" i="1"/>
  <c r="I333" i="1"/>
  <c r="G525" i="1" l="1"/>
  <c r="J524" i="1"/>
  <c r="F335" i="1"/>
  <c r="I334" i="1"/>
  <c r="G526" i="1" l="1"/>
  <c r="J525" i="1"/>
  <c r="F336" i="1"/>
  <c r="I335" i="1"/>
  <c r="G527" i="1" l="1"/>
  <c r="J526" i="1"/>
  <c r="F337" i="1"/>
  <c r="I336" i="1"/>
  <c r="G528" i="1" l="1"/>
  <c r="J527" i="1"/>
  <c r="F338" i="1"/>
  <c r="I337" i="1"/>
  <c r="G529" i="1" l="1"/>
  <c r="J528" i="1"/>
  <c r="F339" i="1"/>
  <c r="I338" i="1"/>
  <c r="G530" i="1" l="1"/>
  <c r="J529" i="1"/>
  <c r="F340" i="1"/>
  <c r="I339" i="1"/>
  <c r="G531" i="1" l="1"/>
  <c r="J530" i="1"/>
  <c r="F341" i="1"/>
  <c r="I340" i="1"/>
  <c r="G532" i="1" l="1"/>
  <c r="J531" i="1"/>
  <c r="F342" i="1"/>
  <c r="I341" i="1"/>
  <c r="G533" i="1" l="1"/>
  <c r="J532" i="1"/>
  <c r="F343" i="1"/>
  <c r="I342" i="1"/>
  <c r="G534" i="1" l="1"/>
  <c r="J533" i="1"/>
  <c r="F344" i="1"/>
  <c r="I343" i="1"/>
  <c r="G535" i="1" l="1"/>
  <c r="J534" i="1"/>
  <c r="F345" i="1"/>
  <c r="I344" i="1"/>
  <c r="G536" i="1" l="1"/>
  <c r="J535" i="1"/>
  <c r="F346" i="1"/>
  <c r="I345" i="1"/>
  <c r="G537" i="1" l="1"/>
  <c r="J536" i="1"/>
  <c r="F347" i="1"/>
  <c r="I346" i="1"/>
  <c r="G538" i="1" l="1"/>
  <c r="J537" i="1"/>
  <c r="F348" i="1"/>
  <c r="I347" i="1"/>
  <c r="G539" i="1" l="1"/>
  <c r="J538" i="1"/>
  <c r="F349" i="1"/>
  <c r="I348" i="1"/>
  <c r="G540" i="1" l="1"/>
  <c r="J539" i="1"/>
  <c r="F350" i="1"/>
  <c r="I349" i="1"/>
  <c r="G541" i="1" l="1"/>
  <c r="J540" i="1"/>
  <c r="F351" i="1"/>
  <c r="I350" i="1"/>
  <c r="G542" i="1" l="1"/>
  <c r="J541" i="1"/>
  <c r="F352" i="1"/>
  <c r="I351" i="1"/>
  <c r="G543" i="1" l="1"/>
  <c r="J542" i="1"/>
  <c r="F353" i="1"/>
  <c r="I352" i="1"/>
  <c r="G544" i="1" l="1"/>
  <c r="J543" i="1"/>
  <c r="F354" i="1"/>
  <c r="I353" i="1"/>
  <c r="G545" i="1" l="1"/>
  <c r="J544" i="1"/>
  <c r="F355" i="1"/>
  <c r="I354" i="1"/>
  <c r="G546" i="1" l="1"/>
  <c r="J545" i="1"/>
  <c r="F356" i="1"/>
  <c r="I355" i="1"/>
  <c r="G547" i="1" l="1"/>
  <c r="J546" i="1"/>
  <c r="F357" i="1"/>
  <c r="I356" i="1"/>
  <c r="G548" i="1" l="1"/>
  <c r="J547" i="1"/>
  <c r="F358" i="1"/>
  <c r="I357" i="1"/>
  <c r="G549" i="1" l="1"/>
  <c r="J548" i="1"/>
  <c r="F359" i="1"/>
  <c r="I358" i="1"/>
  <c r="G550" i="1" l="1"/>
  <c r="J549" i="1"/>
  <c r="F360" i="1"/>
  <c r="I359" i="1"/>
  <c r="G551" i="1" l="1"/>
  <c r="J550" i="1"/>
  <c r="F361" i="1"/>
  <c r="I360" i="1"/>
  <c r="G552" i="1" l="1"/>
  <c r="J551" i="1"/>
  <c r="F362" i="1"/>
  <c r="I361" i="1"/>
  <c r="G553" i="1" l="1"/>
  <c r="J552" i="1"/>
  <c r="F363" i="1"/>
  <c r="I362" i="1"/>
  <c r="G554" i="1" l="1"/>
  <c r="J553" i="1"/>
  <c r="F364" i="1"/>
  <c r="I363" i="1"/>
  <c r="G555" i="1" l="1"/>
  <c r="J554" i="1"/>
  <c r="F365" i="1"/>
  <c r="I364" i="1"/>
  <c r="G556" i="1" l="1"/>
  <c r="J555" i="1"/>
  <c r="F366" i="1"/>
  <c r="I365" i="1"/>
  <c r="G557" i="1" l="1"/>
  <c r="J556" i="1"/>
  <c r="F367" i="1"/>
  <c r="I366" i="1"/>
  <c r="G558" i="1" l="1"/>
  <c r="J557" i="1"/>
  <c r="F368" i="1"/>
  <c r="I367" i="1"/>
  <c r="G559" i="1" l="1"/>
  <c r="J558" i="1"/>
  <c r="F369" i="1"/>
  <c r="I368" i="1"/>
  <c r="G560" i="1" l="1"/>
  <c r="J559" i="1"/>
  <c r="F370" i="1"/>
  <c r="I369" i="1"/>
  <c r="G561" i="1" l="1"/>
  <c r="J560" i="1"/>
  <c r="F371" i="1"/>
  <c r="I370" i="1"/>
  <c r="G562" i="1" l="1"/>
  <c r="J561" i="1"/>
  <c r="F372" i="1"/>
  <c r="I371" i="1"/>
  <c r="G563" i="1" l="1"/>
  <c r="J562" i="1"/>
  <c r="F373" i="1"/>
  <c r="I372" i="1"/>
  <c r="G564" i="1" l="1"/>
  <c r="J563" i="1"/>
  <c r="F374" i="1"/>
  <c r="I373" i="1"/>
  <c r="G565" i="1" l="1"/>
  <c r="J564" i="1"/>
  <c r="F375" i="1"/>
  <c r="I374" i="1"/>
  <c r="G566" i="1" l="1"/>
  <c r="J565" i="1"/>
  <c r="F376" i="1"/>
  <c r="I375" i="1"/>
  <c r="G567" i="1" l="1"/>
  <c r="J566" i="1"/>
  <c r="F377" i="1"/>
  <c r="I376" i="1"/>
  <c r="G568" i="1" l="1"/>
  <c r="J567" i="1"/>
  <c r="F378" i="1"/>
  <c r="I377" i="1"/>
  <c r="G569" i="1" l="1"/>
  <c r="J568" i="1"/>
  <c r="F379" i="1"/>
  <c r="I378" i="1"/>
  <c r="G570" i="1" l="1"/>
  <c r="J569" i="1"/>
  <c r="F380" i="1"/>
  <c r="I379" i="1"/>
  <c r="G571" i="1" l="1"/>
  <c r="J570" i="1"/>
  <c r="F381" i="1"/>
  <c r="I380" i="1"/>
  <c r="G572" i="1" l="1"/>
  <c r="J571" i="1"/>
  <c r="F382" i="1"/>
  <c r="I381" i="1"/>
  <c r="G573" i="1" l="1"/>
  <c r="J572" i="1"/>
  <c r="F383" i="1"/>
  <c r="I382" i="1"/>
  <c r="G574" i="1" l="1"/>
  <c r="J573" i="1"/>
  <c r="F384" i="1"/>
  <c r="I383" i="1"/>
  <c r="G575" i="1" l="1"/>
  <c r="J574" i="1"/>
  <c r="F385" i="1"/>
  <c r="I384" i="1"/>
  <c r="G576" i="1" l="1"/>
  <c r="J575" i="1"/>
  <c r="F386" i="1"/>
  <c r="I385" i="1"/>
  <c r="G577" i="1" l="1"/>
  <c r="J577" i="1" s="1"/>
  <c r="J576" i="1"/>
  <c r="F387" i="1"/>
  <c r="I386" i="1"/>
  <c r="F388" i="1" l="1"/>
  <c r="I387" i="1"/>
  <c r="F389" i="1" l="1"/>
  <c r="I388" i="1"/>
  <c r="F390" i="1" l="1"/>
  <c r="I389" i="1"/>
  <c r="F391" i="1" l="1"/>
  <c r="I390" i="1"/>
  <c r="F392" i="1" l="1"/>
  <c r="I391" i="1"/>
  <c r="F393" i="1" l="1"/>
  <c r="I392" i="1"/>
  <c r="F394" i="1" l="1"/>
  <c r="I393" i="1"/>
  <c r="F395" i="1" l="1"/>
  <c r="I394" i="1"/>
  <c r="F396" i="1" l="1"/>
  <c r="I395" i="1"/>
  <c r="F397" i="1" l="1"/>
  <c r="I396" i="1"/>
  <c r="F398" i="1" l="1"/>
  <c r="I397" i="1"/>
  <c r="F399" i="1" l="1"/>
  <c r="I398" i="1"/>
  <c r="F400" i="1" l="1"/>
  <c r="I399" i="1"/>
  <c r="F401" i="1" l="1"/>
  <c r="I400" i="1"/>
  <c r="F402" i="1" l="1"/>
  <c r="I401" i="1"/>
  <c r="F403" i="1" l="1"/>
  <c r="I402" i="1"/>
  <c r="F404" i="1" l="1"/>
  <c r="I403" i="1"/>
  <c r="F405" i="1" l="1"/>
  <c r="I404" i="1"/>
  <c r="F406" i="1" l="1"/>
  <c r="I405" i="1"/>
  <c r="F407" i="1" l="1"/>
  <c r="I406" i="1"/>
  <c r="F408" i="1" l="1"/>
  <c r="I407" i="1"/>
  <c r="F409" i="1" l="1"/>
  <c r="I408" i="1"/>
  <c r="F410" i="1" l="1"/>
  <c r="I409" i="1"/>
  <c r="F411" i="1" l="1"/>
  <c r="I410" i="1"/>
  <c r="F412" i="1" l="1"/>
  <c r="I411" i="1"/>
  <c r="F413" i="1" l="1"/>
  <c r="I412" i="1"/>
  <c r="F414" i="1" l="1"/>
  <c r="I413" i="1"/>
  <c r="F415" i="1" l="1"/>
  <c r="I414" i="1"/>
  <c r="F416" i="1" l="1"/>
  <c r="I415" i="1"/>
  <c r="F417" i="1" l="1"/>
  <c r="I416" i="1"/>
  <c r="F418" i="1" l="1"/>
  <c r="I417" i="1"/>
  <c r="F419" i="1" l="1"/>
  <c r="I418" i="1"/>
  <c r="F420" i="1" l="1"/>
  <c r="I419" i="1"/>
  <c r="F421" i="1" l="1"/>
  <c r="I420" i="1"/>
  <c r="F422" i="1" l="1"/>
  <c r="I421" i="1"/>
  <c r="F423" i="1" l="1"/>
  <c r="I422" i="1"/>
  <c r="F424" i="1" l="1"/>
  <c r="I423" i="1"/>
  <c r="F425" i="1" l="1"/>
  <c r="I424" i="1"/>
  <c r="F426" i="1" l="1"/>
  <c r="I425" i="1"/>
  <c r="F427" i="1" l="1"/>
  <c r="I426" i="1"/>
  <c r="F428" i="1" l="1"/>
  <c r="I427" i="1"/>
  <c r="F429" i="1" l="1"/>
  <c r="I428" i="1"/>
  <c r="F430" i="1" l="1"/>
  <c r="I429" i="1"/>
  <c r="F431" i="1" l="1"/>
  <c r="I430" i="1"/>
  <c r="F432" i="1" l="1"/>
  <c r="I431" i="1"/>
  <c r="F433" i="1" l="1"/>
  <c r="I432" i="1"/>
  <c r="F434" i="1" l="1"/>
  <c r="I433" i="1"/>
  <c r="F435" i="1" l="1"/>
  <c r="I434" i="1"/>
  <c r="F436" i="1" l="1"/>
  <c r="I435" i="1"/>
  <c r="F437" i="1" l="1"/>
  <c r="I436" i="1"/>
  <c r="F438" i="1" l="1"/>
  <c r="I437" i="1"/>
  <c r="F439" i="1" l="1"/>
  <c r="I438" i="1"/>
  <c r="F440" i="1" l="1"/>
  <c r="I439" i="1"/>
  <c r="F441" i="1" l="1"/>
  <c r="I440" i="1"/>
  <c r="F442" i="1" l="1"/>
  <c r="I441" i="1"/>
  <c r="F443" i="1" l="1"/>
  <c r="I442" i="1"/>
  <c r="F444" i="1" l="1"/>
  <c r="I443" i="1"/>
  <c r="F445" i="1" l="1"/>
  <c r="I444" i="1"/>
  <c r="F446" i="1" l="1"/>
  <c r="I445" i="1"/>
  <c r="F447" i="1" l="1"/>
  <c r="I446" i="1"/>
  <c r="F448" i="1" l="1"/>
  <c r="I447" i="1"/>
  <c r="F449" i="1" l="1"/>
  <c r="I448" i="1"/>
  <c r="F450" i="1" l="1"/>
  <c r="I449" i="1"/>
  <c r="F451" i="1" l="1"/>
  <c r="I450" i="1"/>
  <c r="F452" i="1" l="1"/>
  <c r="I451" i="1"/>
  <c r="F453" i="1" l="1"/>
  <c r="I452" i="1"/>
  <c r="F454" i="1" l="1"/>
  <c r="I453" i="1"/>
  <c r="F455" i="1" l="1"/>
  <c r="I454" i="1"/>
  <c r="F456" i="1" l="1"/>
  <c r="I455" i="1"/>
  <c r="F457" i="1" l="1"/>
  <c r="I456" i="1"/>
  <c r="F458" i="1" l="1"/>
  <c r="I457" i="1"/>
  <c r="F459" i="1" l="1"/>
  <c r="I458" i="1"/>
  <c r="F460" i="1" l="1"/>
  <c r="I459" i="1"/>
  <c r="F461" i="1" l="1"/>
  <c r="I460" i="1"/>
  <c r="F462" i="1" l="1"/>
  <c r="I461" i="1"/>
  <c r="F463" i="1" l="1"/>
  <c r="I462" i="1"/>
  <c r="F464" i="1" l="1"/>
  <c r="I463" i="1"/>
  <c r="F465" i="1" l="1"/>
  <c r="I464" i="1"/>
  <c r="F466" i="1" l="1"/>
  <c r="I465" i="1"/>
  <c r="F467" i="1" l="1"/>
  <c r="I466" i="1"/>
  <c r="F468" i="1" l="1"/>
  <c r="I467" i="1"/>
  <c r="F469" i="1" l="1"/>
  <c r="I468" i="1"/>
  <c r="F470" i="1" l="1"/>
  <c r="I469" i="1"/>
  <c r="F471" i="1" l="1"/>
  <c r="I470" i="1"/>
  <c r="F472" i="1" l="1"/>
  <c r="I471" i="1"/>
  <c r="F473" i="1" l="1"/>
  <c r="I472" i="1"/>
  <c r="F474" i="1" l="1"/>
  <c r="I473" i="1"/>
  <c r="F475" i="1" l="1"/>
  <c r="I474" i="1"/>
  <c r="F476" i="1" l="1"/>
  <c r="I475" i="1"/>
  <c r="F477" i="1" l="1"/>
  <c r="I476" i="1"/>
  <c r="F478" i="1" l="1"/>
  <c r="I477" i="1"/>
  <c r="F479" i="1" l="1"/>
  <c r="I478" i="1"/>
  <c r="F480" i="1" l="1"/>
  <c r="I479" i="1"/>
  <c r="F481" i="1" l="1"/>
  <c r="I480" i="1"/>
  <c r="F482" i="1" l="1"/>
  <c r="I481" i="1"/>
  <c r="I482" i="1" l="1"/>
  <c r="F483" i="1"/>
  <c r="F484" i="1" l="1"/>
  <c r="I483" i="1"/>
  <c r="F485" i="1" l="1"/>
  <c r="I484" i="1"/>
  <c r="F486" i="1" l="1"/>
  <c r="I485" i="1"/>
  <c r="F487" i="1" l="1"/>
  <c r="I486" i="1"/>
  <c r="F488" i="1" l="1"/>
  <c r="I487" i="1"/>
  <c r="F489" i="1" l="1"/>
  <c r="I488" i="1"/>
  <c r="F490" i="1" l="1"/>
  <c r="I489" i="1"/>
  <c r="F491" i="1" l="1"/>
  <c r="I490" i="1"/>
  <c r="F492" i="1" l="1"/>
  <c r="I491" i="1"/>
  <c r="F493" i="1" l="1"/>
  <c r="I492" i="1"/>
  <c r="F494" i="1" l="1"/>
  <c r="I493" i="1"/>
  <c r="F495" i="1" l="1"/>
  <c r="I494" i="1"/>
  <c r="F496" i="1" l="1"/>
  <c r="I495" i="1"/>
  <c r="F497" i="1" l="1"/>
  <c r="I496" i="1"/>
  <c r="F498" i="1" l="1"/>
  <c r="I497" i="1"/>
  <c r="F499" i="1" l="1"/>
  <c r="I498" i="1"/>
  <c r="F500" i="1" l="1"/>
  <c r="I499" i="1"/>
  <c r="F501" i="1" l="1"/>
  <c r="I500" i="1"/>
  <c r="F502" i="1" l="1"/>
  <c r="I501" i="1"/>
  <c r="F503" i="1" l="1"/>
  <c r="I502" i="1"/>
  <c r="F504" i="1" l="1"/>
  <c r="I503" i="1"/>
  <c r="F505" i="1" l="1"/>
  <c r="I504" i="1"/>
  <c r="F506" i="1" l="1"/>
  <c r="I505" i="1"/>
  <c r="F507" i="1" l="1"/>
  <c r="I506" i="1"/>
  <c r="F508" i="1" l="1"/>
  <c r="I507" i="1"/>
  <c r="F509" i="1" l="1"/>
  <c r="I508" i="1"/>
  <c r="F510" i="1" l="1"/>
  <c r="I509" i="1"/>
  <c r="F511" i="1" l="1"/>
  <c r="I510" i="1"/>
  <c r="F512" i="1" l="1"/>
  <c r="I511" i="1"/>
  <c r="F513" i="1" l="1"/>
  <c r="I512" i="1"/>
  <c r="F514" i="1" l="1"/>
  <c r="I513" i="1"/>
  <c r="F515" i="1" l="1"/>
  <c r="I514" i="1"/>
  <c r="F516" i="1" l="1"/>
  <c r="I515" i="1"/>
  <c r="F517" i="1" l="1"/>
  <c r="I516" i="1"/>
  <c r="F518" i="1" l="1"/>
  <c r="I517" i="1"/>
  <c r="F519" i="1" l="1"/>
  <c r="I518" i="1"/>
  <c r="F520" i="1" l="1"/>
  <c r="I519" i="1"/>
  <c r="F521" i="1" l="1"/>
  <c r="I520" i="1"/>
  <c r="F522" i="1" l="1"/>
  <c r="I521" i="1"/>
  <c r="F523" i="1" l="1"/>
  <c r="I522" i="1"/>
  <c r="F524" i="1" l="1"/>
  <c r="I523" i="1"/>
  <c r="F525" i="1" l="1"/>
  <c r="I524" i="1"/>
  <c r="F526" i="1" l="1"/>
  <c r="I525" i="1"/>
  <c r="F527" i="1" l="1"/>
  <c r="I526" i="1"/>
  <c r="F528" i="1" l="1"/>
  <c r="I527" i="1"/>
  <c r="F529" i="1" l="1"/>
  <c r="I528" i="1"/>
  <c r="F530" i="1" l="1"/>
  <c r="I529" i="1"/>
  <c r="F531" i="1" l="1"/>
  <c r="I530" i="1"/>
  <c r="F532" i="1" l="1"/>
  <c r="I531" i="1"/>
  <c r="F533" i="1" l="1"/>
  <c r="I532" i="1"/>
  <c r="F534" i="1" l="1"/>
  <c r="I533" i="1"/>
  <c r="F535" i="1" l="1"/>
  <c r="I534" i="1"/>
  <c r="F536" i="1" l="1"/>
  <c r="I535" i="1"/>
  <c r="F537" i="1" l="1"/>
  <c r="I536" i="1"/>
  <c r="F538" i="1" l="1"/>
  <c r="I537" i="1"/>
  <c r="F539" i="1" l="1"/>
  <c r="I538" i="1"/>
  <c r="F540" i="1" l="1"/>
  <c r="I539" i="1"/>
  <c r="F541" i="1" l="1"/>
  <c r="I540" i="1"/>
  <c r="F542" i="1" l="1"/>
  <c r="I541" i="1"/>
  <c r="F543" i="1" l="1"/>
  <c r="I542" i="1"/>
  <c r="F544" i="1" l="1"/>
  <c r="I543" i="1"/>
  <c r="F545" i="1" l="1"/>
  <c r="I544" i="1"/>
  <c r="F546" i="1" l="1"/>
  <c r="I545" i="1"/>
  <c r="F547" i="1" l="1"/>
  <c r="I546" i="1"/>
  <c r="F548" i="1" l="1"/>
  <c r="I547" i="1"/>
  <c r="F549" i="1" l="1"/>
  <c r="I548" i="1"/>
  <c r="F550" i="1" l="1"/>
  <c r="I549" i="1"/>
  <c r="F551" i="1" l="1"/>
  <c r="I550" i="1"/>
  <c r="F552" i="1" l="1"/>
  <c r="I551" i="1"/>
  <c r="F553" i="1" l="1"/>
  <c r="I552" i="1"/>
  <c r="F554" i="1" l="1"/>
  <c r="I553" i="1"/>
  <c r="F555" i="1" l="1"/>
  <c r="I554" i="1"/>
  <c r="F556" i="1" l="1"/>
  <c r="I555" i="1"/>
  <c r="F557" i="1" l="1"/>
  <c r="I556" i="1"/>
  <c r="F558" i="1" l="1"/>
  <c r="I557" i="1"/>
  <c r="F559" i="1" l="1"/>
  <c r="I558" i="1"/>
  <c r="F560" i="1" l="1"/>
  <c r="I559" i="1"/>
  <c r="F561" i="1" l="1"/>
  <c r="I560" i="1"/>
  <c r="F562" i="1" l="1"/>
  <c r="I561" i="1"/>
  <c r="F563" i="1" l="1"/>
  <c r="I562" i="1"/>
  <c r="F564" i="1" l="1"/>
  <c r="I563" i="1"/>
  <c r="F565" i="1" l="1"/>
  <c r="I564" i="1"/>
  <c r="F566" i="1" l="1"/>
  <c r="I565" i="1"/>
  <c r="F567" i="1" l="1"/>
  <c r="I566" i="1"/>
  <c r="F568" i="1" l="1"/>
  <c r="I567" i="1"/>
  <c r="F569" i="1" l="1"/>
  <c r="I568" i="1"/>
  <c r="F570" i="1" l="1"/>
  <c r="I569" i="1"/>
  <c r="F571" i="1" l="1"/>
  <c r="I570" i="1"/>
  <c r="F572" i="1" l="1"/>
  <c r="I571" i="1"/>
  <c r="F573" i="1" l="1"/>
  <c r="I572" i="1"/>
  <c r="F574" i="1" l="1"/>
  <c r="I573" i="1"/>
  <c r="F575" i="1" l="1"/>
  <c r="I574" i="1"/>
  <c r="F576" i="1" l="1"/>
  <c r="I575" i="1"/>
  <c r="F577" i="1" l="1"/>
  <c r="I577" i="1" s="1"/>
  <c r="I576" i="1"/>
</calcChain>
</file>

<file path=xl/sharedStrings.xml><?xml version="1.0" encoding="utf-8"?>
<sst xmlns="http://schemas.openxmlformats.org/spreadsheetml/2006/main" count="4549" uniqueCount="268">
  <si>
    <t>Sr. No.</t>
  </si>
  <si>
    <t>PotID</t>
  </si>
  <si>
    <t>Genotype</t>
  </si>
  <si>
    <t>Water treatment</t>
  </si>
  <si>
    <t>Rep</t>
  </si>
  <si>
    <t>Sowing date</t>
  </si>
  <si>
    <t>DAS</t>
  </si>
  <si>
    <t>Obs_No.</t>
  </si>
  <si>
    <t>NDVI</t>
  </si>
  <si>
    <t>No. of plants</t>
  </si>
  <si>
    <t>No. of pods</t>
  </si>
  <si>
    <t>Seed yield (g)</t>
  </si>
  <si>
    <t>Podsperplant</t>
  </si>
  <si>
    <t>Seedyieldperplant (g)</t>
  </si>
  <si>
    <t>P_01</t>
  </si>
  <si>
    <t>EC-693356</t>
  </si>
  <si>
    <t>Control</t>
  </si>
  <si>
    <t>P_02</t>
  </si>
  <si>
    <t>P_03</t>
  </si>
  <si>
    <t>P_04</t>
  </si>
  <si>
    <t>P_05</t>
  </si>
  <si>
    <t>Stress</t>
  </si>
  <si>
    <t>P_06</t>
  </si>
  <si>
    <t>P_07</t>
  </si>
  <si>
    <t>P_08</t>
  </si>
  <si>
    <t>P_09</t>
  </si>
  <si>
    <t>EC-693357</t>
  </si>
  <si>
    <t>P_10</t>
  </si>
  <si>
    <t>P_11</t>
  </si>
  <si>
    <t>P_12</t>
  </si>
  <si>
    <t>P_13</t>
  </si>
  <si>
    <t>P_14</t>
  </si>
  <si>
    <t>P_15</t>
  </si>
  <si>
    <t>P_16</t>
  </si>
  <si>
    <t>P_17</t>
  </si>
  <si>
    <t>EC-693358</t>
  </si>
  <si>
    <t>P_18</t>
  </si>
  <si>
    <t>P_19</t>
  </si>
  <si>
    <t>P_20</t>
  </si>
  <si>
    <t>P_21</t>
  </si>
  <si>
    <t>P_22</t>
  </si>
  <si>
    <t>P_23</t>
  </si>
  <si>
    <t>P_24</t>
  </si>
  <si>
    <t>P_25</t>
  </si>
  <si>
    <t>EC-693363</t>
  </si>
  <si>
    <t>P_26</t>
  </si>
  <si>
    <t>P_27</t>
  </si>
  <si>
    <t>P_28</t>
  </si>
  <si>
    <t>P_29</t>
  </si>
  <si>
    <t>P_30</t>
  </si>
  <si>
    <t>P_31</t>
  </si>
  <si>
    <t>P_32</t>
  </si>
  <si>
    <t>P_33</t>
  </si>
  <si>
    <t>Harsha</t>
  </si>
  <si>
    <t>P_34</t>
  </si>
  <si>
    <t>P_35</t>
  </si>
  <si>
    <t>P_36</t>
  </si>
  <si>
    <t>P_37</t>
  </si>
  <si>
    <t>P_38</t>
  </si>
  <si>
    <t>P_39</t>
  </si>
  <si>
    <t>P_40</t>
  </si>
  <si>
    <t>P_41</t>
  </si>
  <si>
    <t>IC-415144</t>
  </si>
  <si>
    <t>P_42</t>
  </si>
  <si>
    <t>P_43</t>
  </si>
  <si>
    <t>P_44</t>
  </si>
  <si>
    <t>P_45</t>
  </si>
  <si>
    <t>P_46</t>
  </si>
  <si>
    <t>P_47</t>
  </si>
  <si>
    <t>P_48</t>
  </si>
  <si>
    <t>P_49</t>
  </si>
  <si>
    <t>IPM-205-7</t>
  </si>
  <si>
    <t>P_50</t>
  </si>
  <si>
    <t>P_51</t>
  </si>
  <si>
    <t>P_52</t>
  </si>
  <si>
    <t>P_53</t>
  </si>
  <si>
    <t>P_54</t>
  </si>
  <si>
    <t>P_55</t>
  </si>
  <si>
    <t>P_56</t>
  </si>
  <si>
    <t>P_57</t>
  </si>
  <si>
    <t>NM-94</t>
  </si>
  <si>
    <t>P_58</t>
  </si>
  <si>
    <t>P_59</t>
  </si>
  <si>
    <t>P_60</t>
  </si>
  <si>
    <t>P_61</t>
  </si>
  <si>
    <t>P_62</t>
  </si>
  <si>
    <t>P_63</t>
  </si>
  <si>
    <t>P_64</t>
  </si>
  <si>
    <t>P_65</t>
  </si>
  <si>
    <t>PAU-911</t>
  </si>
  <si>
    <t>P_66</t>
  </si>
  <si>
    <t>P_67</t>
  </si>
  <si>
    <t>P_68</t>
  </si>
  <si>
    <t>P_69</t>
  </si>
  <si>
    <t>P_70</t>
  </si>
  <si>
    <t>P_71</t>
  </si>
  <si>
    <t>P_72</t>
  </si>
  <si>
    <t>P_73</t>
  </si>
  <si>
    <t>VC-3960-88</t>
  </si>
  <si>
    <t>P_74</t>
  </si>
  <si>
    <t>P_75</t>
  </si>
  <si>
    <t>P_76</t>
  </si>
  <si>
    <t>P_77</t>
  </si>
  <si>
    <t>P_78</t>
  </si>
  <si>
    <t>P_79</t>
  </si>
  <si>
    <t>P_80</t>
  </si>
  <si>
    <t>P_81</t>
  </si>
  <si>
    <t>VC-6372 (45-8-1)</t>
  </si>
  <si>
    <t>P_82</t>
  </si>
  <si>
    <t>P_83</t>
  </si>
  <si>
    <t>P_84</t>
  </si>
  <si>
    <t>P_85</t>
  </si>
  <si>
    <t>P_86</t>
  </si>
  <si>
    <t>P_87</t>
  </si>
  <si>
    <t>P_88</t>
  </si>
  <si>
    <t>P_89</t>
  </si>
  <si>
    <t>Vaibhav</t>
  </si>
  <si>
    <t>P_90</t>
  </si>
  <si>
    <t>P_91</t>
  </si>
  <si>
    <t>P_92</t>
  </si>
  <si>
    <t>P_93</t>
  </si>
  <si>
    <t>P_94</t>
  </si>
  <si>
    <t>P_95</t>
  </si>
  <si>
    <t>P_96</t>
  </si>
  <si>
    <t>DoS</t>
  </si>
  <si>
    <t>DoSI</t>
  </si>
  <si>
    <t>DoObs</t>
  </si>
  <si>
    <t>DASI</t>
  </si>
  <si>
    <t>Pot_ID</t>
  </si>
  <si>
    <t>Treatment</t>
  </si>
  <si>
    <t>Sub rep</t>
  </si>
  <si>
    <r>
      <t>size [mm</t>
    </r>
    <r>
      <rPr>
        <b/>
        <vertAlign val="super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]</t>
    </r>
  </si>
  <si>
    <t>F0</t>
  </si>
  <si>
    <t>Fm</t>
  </si>
  <si>
    <t>Fv</t>
  </si>
  <si>
    <t>QY_max</t>
  </si>
  <si>
    <t>EC 693356</t>
  </si>
  <si>
    <t>EC 693357</t>
  </si>
  <si>
    <t>EC 693358</t>
  </si>
  <si>
    <t>EC 693363</t>
  </si>
  <si>
    <t>IC 415144</t>
  </si>
  <si>
    <t>IPM 205-7</t>
  </si>
  <si>
    <t>NM 94</t>
  </si>
  <si>
    <t>PAU 911</t>
  </si>
  <si>
    <t>VC 3960-88</t>
  </si>
  <si>
    <t>VC 6372 (45-8-1)</t>
  </si>
  <si>
    <t>C_QY</t>
  </si>
  <si>
    <t>S_QY</t>
  </si>
  <si>
    <t>C_SeedYield</t>
  </si>
  <si>
    <t>S_SeedYield</t>
  </si>
  <si>
    <t>Gen</t>
  </si>
  <si>
    <t>C_NDVI</t>
  </si>
  <si>
    <t>S_NDVI</t>
  </si>
  <si>
    <t>ObsNo</t>
  </si>
  <si>
    <t>C_Seed yield (g)</t>
  </si>
  <si>
    <t>S_Seed yield (g)</t>
  </si>
  <si>
    <t>Sub Rep</t>
  </si>
  <si>
    <t>OD @ 645nm</t>
  </si>
  <si>
    <t>Chl A</t>
  </si>
  <si>
    <t>Chl B</t>
  </si>
  <si>
    <t>Total Chl</t>
  </si>
  <si>
    <t>OD @ 665nm</t>
  </si>
  <si>
    <t>Genotypes</t>
  </si>
  <si>
    <t>Sample size</t>
  </si>
  <si>
    <t>W.T</t>
  </si>
  <si>
    <t>S.V</t>
  </si>
  <si>
    <t>D.F</t>
  </si>
  <si>
    <t>S.S</t>
  </si>
  <si>
    <t>M.S.S</t>
  </si>
  <si>
    <t>F.calval</t>
  </si>
  <si>
    <t>F.tabval</t>
  </si>
  <si>
    <t>Prob</t>
  </si>
  <si>
    <t>Result</t>
  </si>
  <si>
    <t>C.V (%)</t>
  </si>
  <si>
    <r>
      <t>S.E (m)</t>
    </r>
    <r>
      <rPr>
        <sz val="12"/>
        <color theme="1"/>
        <rFont val="Calibri"/>
        <family val="2"/>
      </rPr>
      <t>±</t>
    </r>
  </si>
  <si>
    <t>S.E(d)</t>
  </si>
  <si>
    <t>C.D</t>
  </si>
  <si>
    <t>GenID</t>
  </si>
  <si>
    <t>R_01</t>
  </si>
  <si>
    <t>R_02</t>
  </si>
  <si>
    <t>R_03</t>
  </si>
  <si>
    <t>R_04</t>
  </si>
  <si>
    <t>Total (Gen)</t>
  </si>
  <si>
    <t>Mean (Gen)</t>
  </si>
  <si>
    <t>S.E (Gen)</t>
  </si>
  <si>
    <t>at 5%</t>
  </si>
  <si>
    <t>at 1%</t>
  </si>
  <si>
    <t>SE (Gen)</t>
  </si>
  <si>
    <t>G_01</t>
  </si>
  <si>
    <t>CONTROL</t>
  </si>
  <si>
    <t>G_02</t>
  </si>
  <si>
    <t>G_03</t>
  </si>
  <si>
    <t>Error</t>
  </si>
  <si>
    <t>G_04</t>
  </si>
  <si>
    <t>Total</t>
  </si>
  <si>
    <t>G_05</t>
  </si>
  <si>
    <t>STRESS</t>
  </si>
  <si>
    <t>G_06</t>
  </si>
  <si>
    <t>G_07</t>
  </si>
  <si>
    <t>G_08</t>
  </si>
  <si>
    <t>G_09</t>
  </si>
  <si>
    <t>G_10</t>
  </si>
  <si>
    <t>G_11</t>
  </si>
  <si>
    <t>G_12</t>
  </si>
  <si>
    <t>Total (Rep)</t>
  </si>
  <si>
    <t>Mean (Treat)</t>
  </si>
  <si>
    <t>SE (Treat)</t>
  </si>
  <si>
    <t>G.T</t>
  </si>
  <si>
    <t>G.M</t>
  </si>
  <si>
    <t>C.F</t>
  </si>
  <si>
    <t>T.S.S</t>
  </si>
  <si>
    <t>Gen.S.S</t>
  </si>
  <si>
    <t>RBD</t>
  </si>
  <si>
    <t>R.S.S</t>
  </si>
  <si>
    <t>ErrorS.S</t>
  </si>
  <si>
    <t>C.R.D</t>
  </si>
  <si>
    <t>C_TotalChl</t>
  </si>
  <si>
    <t>S_TotalChl</t>
  </si>
  <si>
    <t>MSI (%)</t>
  </si>
  <si>
    <r>
      <t>EC @ 40</t>
    </r>
    <r>
      <rPr>
        <b/>
        <vertAlign val="superscript"/>
        <sz val="12"/>
        <color theme="1"/>
        <rFont val="Times New Roman"/>
        <family val="1"/>
      </rPr>
      <t>0</t>
    </r>
    <r>
      <rPr>
        <b/>
        <sz val="12"/>
        <color theme="1"/>
        <rFont val="Times New Roman"/>
        <family val="1"/>
      </rPr>
      <t>C</t>
    </r>
  </si>
  <si>
    <r>
      <t>EC @ 100</t>
    </r>
    <r>
      <rPr>
        <b/>
        <vertAlign val="superscript"/>
        <sz val="12"/>
        <color theme="1"/>
        <rFont val="Times New Roman"/>
        <family val="1"/>
      </rPr>
      <t>0</t>
    </r>
    <r>
      <rPr>
        <b/>
        <sz val="12"/>
        <color theme="1"/>
        <rFont val="Times New Roman"/>
        <family val="1"/>
      </rPr>
      <t>C</t>
    </r>
  </si>
  <si>
    <t>Row Labels</t>
  </si>
  <si>
    <t>Column Labels</t>
  </si>
  <si>
    <t>Plant height (cm)</t>
  </si>
  <si>
    <t>No. of Primary branches</t>
  </si>
  <si>
    <t>Average of QY_max</t>
  </si>
  <si>
    <t>StdDev of QY_max</t>
  </si>
  <si>
    <t>Count of QY_max</t>
  </si>
  <si>
    <t>Average of Plant height (cm)</t>
  </si>
  <si>
    <t>StdDev of Plant height (cm)2</t>
  </si>
  <si>
    <t>Count of Plant height (cm)3</t>
  </si>
  <si>
    <t>Average of No. of Primary branches</t>
  </si>
  <si>
    <t>StdDev of No. of Primary branches2</t>
  </si>
  <si>
    <t>Count of No. of Primary branches3</t>
  </si>
  <si>
    <t>Average of Podsperplant</t>
  </si>
  <si>
    <t>StdDev of Podsperplant2</t>
  </si>
  <si>
    <t>Count of Podsperplant3</t>
  </si>
  <si>
    <t>Average of Seedyieldperplant (g)</t>
  </si>
  <si>
    <t>StdDev of Seedyieldperplant (g)2</t>
  </si>
  <si>
    <t>Count of Seedyieldperplant (g)3</t>
  </si>
  <si>
    <t>Correlation</t>
  </si>
  <si>
    <t>C SE</t>
  </si>
  <si>
    <t>S SE</t>
  </si>
  <si>
    <t>Plant height</t>
  </si>
  <si>
    <t>No. of branches</t>
  </si>
  <si>
    <t>MSI</t>
  </si>
  <si>
    <t>Seed Yield</t>
  </si>
  <si>
    <t>(Multiple Items)</t>
  </si>
  <si>
    <t>Average of MSI (%)</t>
  </si>
  <si>
    <t>Y</t>
  </si>
  <si>
    <t>N1</t>
  </si>
  <si>
    <t>N2</t>
  </si>
  <si>
    <t>N3</t>
  </si>
  <si>
    <t>N4</t>
  </si>
  <si>
    <t>N5</t>
  </si>
  <si>
    <t>N6</t>
  </si>
  <si>
    <t>N7</t>
  </si>
  <si>
    <t>N8</t>
  </si>
  <si>
    <t>N9</t>
  </si>
  <si>
    <t>Set</t>
  </si>
  <si>
    <t>Grand Total</t>
  </si>
  <si>
    <t>Sum of DAS</t>
  </si>
  <si>
    <t>GY_S</t>
  </si>
  <si>
    <t>Qmax_S1</t>
  </si>
  <si>
    <t>Qmax_S2</t>
  </si>
  <si>
    <t>Qmax_S3</t>
  </si>
  <si>
    <t>Qmax_S4</t>
  </si>
  <si>
    <t>Qmax_S5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</si>
</sst>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"/>
    <numFmt numFmtId="166" formatCode="0.000"/>
  </numFmts>
  <fonts count="13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"/>
      <family val="1"/>
    </font>
    <font>
      <b/>
      <sz val="12"/>
      <color rgb="FFFF0000"/>
      <name val="Times New Roman"/>
      <family val="1"/>
    </font>
    <font>
      <sz val="12"/>
      <color theme="1"/>
      <name val="Calibri"/>
      <family val="2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sz val="9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2"/>
      <color rgb="FF00B05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5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0" fontId="0" fillId="0" borderId="0" xfId="0" pivotButton="1"/>
    <xf numFmtId="2" fontId="0" fillId="0" borderId="0" xfId="0" applyNumberFormat="1"/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2" fontId="2" fillId="3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/>
    </xf>
    <xf numFmtId="2" fontId="2" fillId="4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2" fontId="2" fillId="5" borderId="1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165" fontId="0" fillId="0" borderId="0" xfId="0" applyNumberFormat="1"/>
    <xf numFmtId="0" fontId="11" fillId="0" borderId="7" xfId="0" applyFont="1" applyBorder="1"/>
    <xf numFmtId="2" fontId="0" fillId="0" borderId="0" xfId="0" applyNumberFormat="1" applyAlignment="1">
      <alignment horizontal="center" vertical="center"/>
    </xf>
    <xf numFmtId="164" fontId="0" fillId="0" borderId="0" xfId="0" applyNumberFormat="1"/>
    <xf numFmtId="166" fontId="12" fillId="0" borderId="0" xfId="0" applyNumberFormat="1" applyFont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166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center" vertical="center"/>
    </xf>
    <xf numFmtId="166" fontId="2" fillId="6" borderId="0" xfId="0" applyNumberFormat="1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15" fontId="2" fillId="0" borderId="0" xfId="0" applyNumberFormat="1" applyFont="1" applyAlignment="1">
      <alignment vertical="center"/>
    </xf>
    <xf numFmtId="15" fontId="2" fillId="0" borderId="0" xfId="0" applyNumberFormat="1" applyFont="1"/>
    <xf numFmtId="0" fontId="5" fillId="0" borderId="0" xfId="0" applyFont="1" applyAlignment="1">
      <alignment vertical="center"/>
    </xf>
    <xf numFmtId="0" fontId="8" fillId="0" borderId="2" xfId="0" applyFont="1" applyBorder="1" applyAlignment="1">
      <alignment horizontal="center" vertical="center" textRotation="90"/>
    </xf>
    <xf numFmtId="0" fontId="8" fillId="0" borderId="6" xfId="0" applyFont="1" applyBorder="1" applyAlignment="1">
      <alignment horizontal="center" vertical="center" textRotation="90"/>
    </xf>
    <xf numFmtId="0" fontId="8" fillId="0" borderId="3" xfId="0" applyFont="1" applyBorder="1" applyAlignment="1">
      <alignment horizontal="center" vertical="center" textRotation="90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textRotation="255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textRotation="90"/>
    </xf>
  </cellXfs>
  <cellStyles count="1">
    <cellStyle name="Normal" xfId="0" builtinId="0"/>
  </cellStyles>
  <dxfs count="31">
    <dxf>
      <font>
        <color rgb="FF9C57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numFmt numFmtId="164" formatCode="0.0"/>
    </dxf>
    <dxf>
      <numFmt numFmtId="164" formatCode="0.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1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Before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graph_for_slide!$K$5</c:f>
              <c:strCache>
                <c:ptCount val="1"/>
                <c:pt idx="0">
                  <c:v>Control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graph_for_slide!$H$6:$H$17</c:f>
                <c:numCache>
                  <c:formatCode>General</c:formatCode>
                  <c:ptCount val="12"/>
                  <c:pt idx="0">
                    <c:v>8.6031894265059507E-9</c:v>
                  </c:pt>
                  <c:pt idx="1">
                    <c:v>3.333333333327599E-3</c:v>
                  </c:pt>
                  <c:pt idx="2">
                    <c:v>3.3333333333331501E-3</c:v>
                  </c:pt>
                  <c:pt idx="3">
                    <c:v>1.9999999999999823E-2</c:v>
                  </c:pt>
                  <c:pt idx="4">
                    <c:v>8.8191710368814829E-3</c:v>
                  </c:pt>
                  <c:pt idx="5">
                    <c:v>3.3333333333331501E-3</c:v>
                  </c:pt>
                  <c:pt idx="6">
                    <c:v>1.8559214542768709E-2</c:v>
                  </c:pt>
                  <c:pt idx="7">
                    <c:v>3.3333333333220479E-3</c:v>
                  </c:pt>
                  <c:pt idx="8">
                    <c:v>2.0275875100995686E-2</c:v>
                  </c:pt>
                  <c:pt idx="9">
                    <c:v>6.6666666666635246E-3</c:v>
                  </c:pt>
                  <c:pt idx="10">
                    <c:v>6.0833735833147626E-9</c:v>
                  </c:pt>
                  <c:pt idx="11">
                    <c:v>6.6666666666690749E-3</c:v>
                  </c:pt>
                </c:numCache>
              </c:numRef>
            </c:plus>
            <c:minus>
              <c:numRef>
                <c:f>graph_for_slide!$H$6:$H$17</c:f>
                <c:numCache>
                  <c:formatCode>General</c:formatCode>
                  <c:ptCount val="12"/>
                  <c:pt idx="0">
                    <c:v>8.6031894265059507E-9</c:v>
                  </c:pt>
                  <c:pt idx="1">
                    <c:v>3.333333333327599E-3</c:v>
                  </c:pt>
                  <c:pt idx="2">
                    <c:v>3.3333333333331501E-3</c:v>
                  </c:pt>
                  <c:pt idx="3">
                    <c:v>1.9999999999999823E-2</c:v>
                  </c:pt>
                  <c:pt idx="4">
                    <c:v>8.8191710368814829E-3</c:v>
                  </c:pt>
                  <c:pt idx="5">
                    <c:v>3.3333333333331501E-3</c:v>
                  </c:pt>
                  <c:pt idx="6">
                    <c:v>1.8559214542768709E-2</c:v>
                  </c:pt>
                  <c:pt idx="7">
                    <c:v>3.3333333333220479E-3</c:v>
                  </c:pt>
                  <c:pt idx="8">
                    <c:v>2.0275875100995686E-2</c:v>
                  </c:pt>
                  <c:pt idx="9">
                    <c:v>6.6666666666635246E-3</c:v>
                  </c:pt>
                  <c:pt idx="10">
                    <c:v>6.0833735833147626E-9</c:v>
                  </c:pt>
                  <c:pt idx="11">
                    <c:v>6.6666666666690749E-3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graph_for_slide!$J$6:$J$17</c:f>
              <c:strCache>
                <c:ptCount val="12"/>
                <c:pt idx="0">
                  <c:v>PAU 911</c:v>
                </c:pt>
                <c:pt idx="1">
                  <c:v>Harsha</c:v>
                </c:pt>
                <c:pt idx="2">
                  <c:v>EC 693356</c:v>
                </c:pt>
                <c:pt idx="3">
                  <c:v>NM 94</c:v>
                </c:pt>
                <c:pt idx="4">
                  <c:v>IPM 205-7</c:v>
                </c:pt>
                <c:pt idx="5">
                  <c:v>Vaibhav</c:v>
                </c:pt>
                <c:pt idx="6">
                  <c:v>VC 6372 (45-8-1)</c:v>
                </c:pt>
                <c:pt idx="7">
                  <c:v>EC 693358</c:v>
                </c:pt>
                <c:pt idx="8">
                  <c:v>VC 3960-88</c:v>
                </c:pt>
                <c:pt idx="9">
                  <c:v>IC 415144</c:v>
                </c:pt>
                <c:pt idx="10">
                  <c:v>EC 693357</c:v>
                </c:pt>
                <c:pt idx="11">
                  <c:v>EC 693363</c:v>
                </c:pt>
              </c:strCache>
            </c:strRef>
          </c:cat>
          <c:val>
            <c:numRef>
              <c:f>graph_for_slide!$K$6:$K$17</c:f>
              <c:numCache>
                <c:formatCode>0.00</c:formatCode>
                <c:ptCount val="12"/>
                <c:pt idx="0">
                  <c:v>0.77999999999999992</c:v>
                </c:pt>
                <c:pt idx="1">
                  <c:v>0.78666666666666674</c:v>
                </c:pt>
                <c:pt idx="2">
                  <c:v>0.75666666666666671</c:v>
                </c:pt>
                <c:pt idx="3">
                  <c:v>0.75</c:v>
                </c:pt>
                <c:pt idx="4">
                  <c:v>0.78333333333333333</c:v>
                </c:pt>
                <c:pt idx="5">
                  <c:v>0.78333333333333333</c:v>
                </c:pt>
                <c:pt idx="6">
                  <c:v>0.76666666666666661</c:v>
                </c:pt>
                <c:pt idx="7">
                  <c:v>0.77333333333333343</c:v>
                </c:pt>
                <c:pt idx="8">
                  <c:v>0.76666666666666661</c:v>
                </c:pt>
                <c:pt idx="9">
                  <c:v>0.78666666666666674</c:v>
                </c:pt>
                <c:pt idx="10">
                  <c:v>0.79</c:v>
                </c:pt>
                <c:pt idx="11">
                  <c:v>0.76666666666666661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91-43EE-8321-10865D196417}"/>
            </c:ext>
          </c:extLst>
        </c:ser>
        <c:ser>
          <c:idx val="1"/>
          <c:order val="1"/>
          <c:tx>
            <c:strRef>
              <c:f>graph_for_slide!$L$5</c:f>
              <c:strCache>
                <c:ptCount val="1"/>
                <c:pt idx="0">
                  <c:v>Stress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graph_for_slide!$I$6:$I$17</c:f>
                <c:numCache>
                  <c:formatCode>General</c:formatCode>
                  <c:ptCount val="12"/>
                  <c:pt idx="0">
                    <c:v>3.333333333327599E-3</c:v>
                  </c:pt>
                  <c:pt idx="1">
                    <c:v>3.333333333327599E-3</c:v>
                  </c:pt>
                  <c:pt idx="2">
                    <c:v>1.8559214542765719E-2</c:v>
                  </c:pt>
                  <c:pt idx="3">
                    <c:v>8.8191710368793856E-3</c:v>
                  </c:pt>
                  <c:pt idx="4">
                    <c:v>6.6666666666663002E-3</c:v>
                  </c:pt>
                  <c:pt idx="5">
                    <c:v>5.7735026918895298E-3</c:v>
                  </c:pt>
                  <c:pt idx="6">
                    <c:v>1.1547005383793482E-2</c:v>
                  </c:pt>
                  <c:pt idx="7">
                    <c:v>8.8191710368772866E-3</c:v>
                  </c:pt>
                  <c:pt idx="8">
                    <c:v>1.201850425154443E-2</c:v>
                  </c:pt>
                  <c:pt idx="9">
                    <c:v>8.8191710368835819E-3</c:v>
                  </c:pt>
                  <c:pt idx="10">
                    <c:v>5.7735026919023495E-3</c:v>
                  </c:pt>
                  <c:pt idx="11">
                    <c:v>6.6666666666718513E-3</c:v>
                  </c:pt>
                </c:numCache>
              </c:numRef>
            </c:plus>
            <c:minus>
              <c:numRef>
                <c:f>graph_for_slide!$I$6:$I$17</c:f>
                <c:numCache>
                  <c:formatCode>General</c:formatCode>
                  <c:ptCount val="12"/>
                  <c:pt idx="0">
                    <c:v>3.333333333327599E-3</c:v>
                  </c:pt>
                  <c:pt idx="1">
                    <c:v>3.333333333327599E-3</c:v>
                  </c:pt>
                  <c:pt idx="2">
                    <c:v>1.8559214542765719E-2</c:v>
                  </c:pt>
                  <c:pt idx="3">
                    <c:v>8.8191710368793856E-3</c:v>
                  </c:pt>
                  <c:pt idx="4">
                    <c:v>6.6666666666663002E-3</c:v>
                  </c:pt>
                  <c:pt idx="5">
                    <c:v>5.7735026918895298E-3</c:v>
                  </c:pt>
                  <c:pt idx="6">
                    <c:v>1.1547005383793482E-2</c:v>
                  </c:pt>
                  <c:pt idx="7">
                    <c:v>8.8191710368772866E-3</c:v>
                  </c:pt>
                  <c:pt idx="8">
                    <c:v>1.201850425154443E-2</c:v>
                  </c:pt>
                  <c:pt idx="9">
                    <c:v>8.8191710368835819E-3</c:v>
                  </c:pt>
                  <c:pt idx="10">
                    <c:v>5.7735026919023495E-3</c:v>
                  </c:pt>
                  <c:pt idx="11">
                    <c:v>6.6666666666718513E-3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graph_for_slide!$J$6:$J$17</c:f>
              <c:strCache>
                <c:ptCount val="12"/>
                <c:pt idx="0">
                  <c:v>PAU 911</c:v>
                </c:pt>
                <c:pt idx="1">
                  <c:v>Harsha</c:v>
                </c:pt>
                <c:pt idx="2">
                  <c:v>EC 693356</c:v>
                </c:pt>
                <c:pt idx="3">
                  <c:v>NM 94</c:v>
                </c:pt>
                <c:pt idx="4">
                  <c:v>IPM 205-7</c:v>
                </c:pt>
                <c:pt idx="5">
                  <c:v>Vaibhav</c:v>
                </c:pt>
                <c:pt idx="6">
                  <c:v>VC 6372 (45-8-1)</c:v>
                </c:pt>
                <c:pt idx="7">
                  <c:v>EC 693358</c:v>
                </c:pt>
                <c:pt idx="8">
                  <c:v>VC 3960-88</c:v>
                </c:pt>
                <c:pt idx="9">
                  <c:v>IC 415144</c:v>
                </c:pt>
                <c:pt idx="10">
                  <c:v>EC 693357</c:v>
                </c:pt>
                <c:pt idx="11">
                  <c:v>EC 693363</c:v>
                </c:pt>
              </c:strCache>
            </c:strRef>
          </c:cat>
          <c:val>
            <c:numRef>
              <c:f>graph_for_slide!$L$6:$L$17</c:f>
              <c:numCache>
                <c:formatCode>0.00</c:formatCode>
                <c:ptCount val="12"/>
                <c:pt idx="0">
                  <c:v>0.73333333333333339</c:v>
                </c:pt>
                <c:pt idx="1">
                  <c:v>0.7466666666666667</c:v>
                </c:pt>
                <c:pt idx="2">
                  <c:v>0.7466666666666667</c:v>
                </c:pt>
                <c:pt idx="3">
                  <c:v>0.7466666666666667</c:v>
                </c:pt>
                <c:pt idx="4">
                  <c:v>0.75666666666666671</c:v>
                </c:pt>
                <c:pt idx="5">
                  <c:v>0.76000000000000012</c:v>
                </c:pt>
                <c:pt idx="6">
                  <c:v>0.77</c:v>
                </c:pt>
                <c:pt idx="7">
                  <c:v>0.77333333333333343</c:v>
                </c:pt>
                <c:pt idx="8">
                  <c:v>0.77333333333333343</c:v>
                </c:pt>
                <c:pt idx="9">
                  <c:v>0.77666666666666673</c:v>
                </c:pt>
                <c:pt idx="10">
                  <c:v>0.77999999999999992</c:v>
                </c:pt>
                <c:pt idx="11">
                  <c:v>0.79333333333333333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91-43EE-8321-10865D1964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9874688"/>
        <c:axId val="99935744"/>
      </c:barChart>
      <c:catAx>
        <c:axId val="99874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Genotypes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935744"/>
        <c:crosses val="autoZero"/>
        <c:auto val="1"/>
        <c:lblAlgn val="ctr"/>
        <c:lblOffset val="100"/>
        <c:noMultiLvlLbl val="0"/>
      </c:catAx>
      <c:valAx>
        <c:axId val="99935744"/>
        <c:scaling>
          <c:orientation val="minMax"/>
          <c:max val="0.8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QY_max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87468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Stress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1060374775328801E-2"/>
          <c:y val="0.17171296296296298"/>
          <c:w val="0.88337012266772108"/>
          <c:h val="0.5221336395450568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MorphoandYield_graphs!$E$55:$E$66</c:f>
                <c:numCache>
                  <c:formatCode>General</c:formatCode>
                  <c:ptCount val="12"/>
                  <c:pt idx="0">
                    <c:v>0.25</c:v>
                  </c:pt>
                  <c:pt idx="1">
                    <c:v>0.25</c:v>
                  </c:pt>
                  <c:pt idx="2">
                    <c:v>0.40824829046386302</c:v>
                  </c:pt>
                  <c:pt idx="3">
                    <c:v>0.40824829046386302</c:v>
                  </c:pt>
                  <c:pt idx="4">
                    <c:v>0.40824829046386302</c:v>
                  </c:pt>
                  <c:pt idx="5">
                    <c:v>0.25</c:v>
                  </c:pt>
                  <c:pt idx="6">
                    <c:v>0.28867513459481287</c:v>
                  </c:pt>
                  <c:pt idx="7">
                    <c:v>0.28867513459481287</c:v>
                  </c:pt>
                  <c:pt idx="8">
                    <c:v>0.28867513459481287</c:v>
                  </c:pt>
                  <c:pt idx="9">
                    <c:v>0.25</c:v>
                  </c:pt>
                  <c:pt idx="10">
                    <c:v>0.25</c:v>
                  </c:pt>
                  <c:pt idx="11">
                    <c:v>0.40824829046386302</c:v>
                  </c:pt>
                </c:numCache>
              </c:numRef>
            </c:plus>
            <c:minus>
              <c:numRef>
                <c:f>MorphoandYield_graphs!$E$55:$E$66</c:f>
                <c:numCache>
                  <c:formatCode>General</c:formatCode>
                  <c:ptCount val="12"/>
                  <c:pt idx="0">
                    <c:v>0.25</c:v>
                  </c:pt>
                  <c:pt idx="1">
                    <c:v>0.25</c:v>
                  </c:pt>
                  <c:pt idx="2">
                    <c:v>0.40824829046386302</c:v>
                  </c:pt>
                  <c:pt idx="3">
                    <c:v>0.40824829046386302</c:v>
                  </c:pt>
                  <c:pt idx="4">
                    <c:v>0.40824829046386302</c:v>
                  </c:pt>
                  <c:pt idx="5">
                    <c:v>0.25</c:v>
                  </c:pt>
                  <c:pt idx="6">
                    <c:v>0.28867513459481287</c:v>
                  </c:pt>
                  <c:pt idx="7">
                    <c:v>0.28867513459481287</c:v>
                  </c:pt>
                  <c:pt idx="8">
                    <c:v>0.28867513459481287</c:v>
                  </c:pt>
                  <c:pt idx="9">
                    <c:v>0.25</c:v>
                  </c:pt>
                  <c:pt idx="10">
                    <c:v>0.25</c:v>
                  </c:pt>
                  <c:pt idx="11">
                    <c:v>0.40824829046386302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MorphoandYield_graphs!$F$55:$F$66</c:f>
              <c:strCache>
                <c:ptCount val="12"/>
                <c:pt idx="0">
                  <c:v>PAU-911</c:v>
                </c:pt>
                <c:pt idx="1">
                  <c:v>Vaibhav</c:v>
                </c:pt>
                <c:pt idx="2">
                  <c:v>Harsha</c:v>
                </c:pt>
                <c:pt idx="3">
                  <c:v>NM-94</c:v>
                </c:pt>
                <c:pt idx="4">
                  <c:v>IPM-205-7</c:v>
                </c:pt>
                <c:pt idx="5">
                  <c:v>EC-693363</c:v>
                </c:pt>
                <c:pt idx="6">
                  <c:v>IC-415144</c:v>
                </c:pt>
                <c:pt idx="7">
                  <c:v>EC-693357</c:v>
                </c:pt>
                <c:pt idx="8">
                  <c:v>EC-693358</c:v>
                </c:pt>
                <c:pt idx="9">
                  <c:v>VC-3960-88</c:v>
                </c:pt>
                <c:pt idx="10">
                  <c:v>VC-6372 (45-8-1)</c:v>
                </c:pt>
                <c:pt idx="11">
                  <c:v>EC-693356</c:v>
                </c:pt>
              </c:strCache>
            </c:strRef>
          </c:cat>
          <c:val>
            <c:numRef>
              <c:f>MorphoandYield_graphs!$G$55:$G$66</c:f>
              <c:numCache>
                <c:formatCode>0.00</c:formatCode>
                <c:ptCount val="12"/>
                <c:pt idx="0">
                  <c:v>3.75</c:v>
                </c:pt>
                <c:pt idx="1">
                  <c:v>3.75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4.25</c:v>
                </c:pt>
                <c:pt idx="6">
                  <c:v>4.5</c:v>
                </c:pt>
                <c:pt idx="7">
                  <c:v>4.5</c:v>
                </c:pt>
                <c:pt idx="8">
                  <c:v>4.5</c:v>
                </c:pt>
                <c:pt idx="9">
                  <c:v>4.75</c:v>
                </c:pt>
                <c:pt idx="10">
                  <c:v>4.75</c:v>
                </c:pt>
                <c:pt idx="1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43-4065-9FF0-A81A1BC307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8244224"/>
        <c:axId val="88246144"/>
      </c:barChart>
      <c:catAx>
        <c:axId val="88244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Genotypes</a:t>
                </a:r>
              </a:p>
            </c:rich>
          </c:tx>
          <c:layout>
            <c:manualLayout>
              <c:xMode val="edge"/>
              <c:yMode val="edge"/>
              <c:x val="0.48075203988622772"/>
              <c:y val="0.906458151064450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246144"/>
        <c:crosses val="autoZero"/>
        <c:auto val="1"/>
        <c:lblAlgn val="ctr"/>
        <c:lblOffset val="100"/>
        <c:noMultiLvlLbl val="0"/>
      </c:catAx>
      <c:valAx>
        <c:axId val="88246144"/>
        <c:scaling>
          <c:orientation val="minMax"/>
          <c:max val="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No. of branches</a:t>
                </a:r>
              </a:p>
            </c:rich>
          </c:tx>
          <c:layout>
            <c:manualLayout>
              <c:xMode val="edge"/>
              <c:yMode val="edge"/>
              <c:x val="1.1622501162250122E-2"/>
              <c:y val="0.2580344123651210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244224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Control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1060374775328801E-2"/>
          <c:y val="0.17171296296296298"/>
          <c:w val="0.88337012266772108"/>
          <c:h val="0.5221336395450568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MorphoandYield_graphs!$E$72:$E$83</c:f>
                <c:numCache>
                  <c:formatCode>General</c:formatCode>
                  <c:ptCount val="12"/>
                  <c:pt idx="0">
                    <c:v>0.51639777949432131</c:v>
                  </c:pt>
                  <c:pt idx="1">
                    <c:v>0.42720018726587355</c:v>
                  </c:pt>
                  <c:pt idx="2">
                    <c:v>0.35939764421413833</c:v>
                  </c:pt>
                  <c:pt idx="3">
                    <c:v>0.45734742446706356</c:v>
                  </c:pt>
                  <c:pt idx="4">
                    <c:v>0.63245553203367666</c:v>
                  </c:pt>
                  <c:pt idx="5">
                    <c:v>0.53150729063672697</c:v>
                  </c:pt>
                  <c:pt idx="6">
                    <c:v>0.64485140407177066</c:v>
                  </c:pt>
                  <c:pt idx="7">
                    <c:v>0.619139187366888</c:v>
                  </c:pt>
                  <c:pt idx="8">
                    <c:v>0.58523499553598624</c:v>
                  </c:pt>
                  <c:pt idx="9">
                    <c:v>0.60207972893960449</c:v>
                  </c:pt>
                  <c:pt idx="10">
                    <c:v>0.37749172176353524</c:v>
                  </c:pt>
                  <c:pt idx="11">
                    <c:v>0.45092497528229447</c:v>
                  </c:pt>
                </c:numCache>
              </c:numRef>
            </c:plus>
            <c:minus>
              <c:numRef>
                <c:f>MorphoandYield_graphs!$E$72:$E$83</c:f>
                <c:numCache>
                  <c:formatCode>General</c:formatCode>
                  <c:ptCount val="12"/>
                  <c:pt idx="0">
                    <c:v>0.51639777949432131</c:v>
                  </c:pt>
                  <c:pt idx="1">
                    <c:v>0.42720018726587355</c:v>
                  </c:pt>
                  <c:pt idx="2">
                    <c:v>0.35939764421413833</c:v>
                  </c:pt>
                  <c:pt idx="3">
                    <c:v>0.45734742446706356</c:v>
                  </c:pt>
                  <c:pt idx="4">
                    <c:v>0.63245553203367666</c:v>
                  </c:pt>
                  <c:pt idx="5">
                    <c:v>0.53150729063672697</c:v>
                  </c:pt>
                  <c:pt idx="6">
                    <c:v>0.64485140407177066</c:v>
                  </c:pt>
                  <c:pt idx="7">
                    <c:v>0.619139187366888</c:v>
                  </c:pt>
                  <c:pt idx="8">
                    <c:v>0.58523499553598624</c:v>
                  </c:pt>
                  <c:pt idx="9">
                    <c:v>0.60207972893960449</c:v>
                  </c:pt>
                  <c:pt idx="10">
                    <c:v>0.37749172176353524</c:v>
                  </c:pt>
                  <c:pt idx="11">
                    <c:v>0.45092497528229447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MorphoandYield_graphs!$F$72:$F$83</c:f>
              <c:strCache>
                <c:ptCount val="12"/>
                <c:pt idx="0">
                  <c:v>IPM-205-7</c:v>
                </c:pt>
                <c:pt idx="1">
                  <c:v>EC-693363</c:v>
                </c:pt>
                <c:pt idx="2">
                  <c:v>Vaibhav</c:v>
                </c:pt>
                <c:pt idx="3">
                  <c:v>VC-6372 (45-8-1)</c:v>
                </c:pt>
                <c:pt idx="4">
                  <c:v>EC-693358</c:v>
                </c:pt>
                <c:pt idx="5">
                  <c:v>NM-94</c:v>
                </c:pt>
                <c:pt idx="6">
                  <c:v>EC-693357</c:v>
                </c:pt>
                <c:pt idx="7">
                  <c:v>IC-415144</c:v>
                </c:pt>
                <c:pt idx="8">
                  <c:v>VC-3960-88</c:v>
                </c:pt>
                <c:pt idx="9">
                  <c:v>Harsha</c:v>
                </c:pt>
                <c:pt idx="10">
                  <c:v>PAU-911</c:v>
                </c:pt>
                <c:pt idx="11">
                  <c:v>EC-693356</c:v>
                </c:pt>
              </c:strCache>
            </c:strRef>
          </c:cat>
          <c:val>
            <c:numRef>
              <c:f>MorphoandYield_graphs!$G$72:$G$83</c:f>
              <c:numCache>
                <c:formatCode>0.00</c:formatCode>
                <c:ptCount val="12"/>
                <c:pt idx="0">
                  <c:v>6.8000000000000007</c:v>
                </c:pt>
                <c:pt idx="1">
                  <c:v>7.65</c:v>
                </c:pt>
                <c:pt idx="2">
                  <c:v>8.4499999999999993</c:v>
                </c:pt>
                <c:pt idx="3">
                  <c:v>8.9500000000000011</c:v>
                </c:pt>
                <c:pt idx="4">
                  <c:v>9</c:v>
                </c:pt>
                <c:pt idx="5">
                  <c:v>9.15</c:v>
                </c:pt>
                <c:pt idx="6">
                  <c:v>9.35</c:v>
                </c:pt>
                <c:pt idx="7">
                  <c:v>9.7000000000000011</c:v>
                </c:pt>
                <c:pt idx="8">
                  <c:v>9.9499999999999993</c:v>
                </c:pt>
                <c:pt idx="9">
                  <c:v>10.350000000000001</c:v>
                </c:pt>
                <c:pt idx="10">
                  <c:v>11.25</c:v>
                </c:pt>
                <c:pt idx="11">
                  <c:v>11.7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03-44EA-ACA9-129BD8E7C1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8275200"/>
        <c:axId val="88428928"/>
      </c:barChart>
      <c:catAx>
        <c:axId val="88275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Genotypes</a:t>
                </a:r>
              </a:p>
            </c:rich>
          </c:tx>
          <c:layout>
            <c:manualLayout>
              <c:xMode val="edge"/>
              <c:yMode val="edge"/>
              <c:x val="0.48075203988622772"/>
              <c:y val="0.906458151064450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428928"/>
        <c:crosses val="autoZero"/>
        <c:auto val="1"/>
        <c:lblAlgn val="ctr"/>
        <c:lblOffset val="100"/>
        <c:noMultiLvlLbl val="0"/>
      </c:catAx>
      <c:valAx>
        <c:axId val="88428928"/>
        <c:scaling>
          <c:orientation val="minMax"/>
          <c:max val="16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No. of pods</a:t>
                </a:r>
              </a:p>
            </c:rich>
          </c:tx>
          <c:layout>
            <c:manualLayout>
              <c:xMode val="edge"/>
              <c:yMode val="edge"/>
              <c:x val="1.1622501162250122E-2"/>
              <c:y val="0.2950714494021581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275200"/>
        <c:crosses val="autoZero"/>
        <c:crossBetween val="between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Stress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1060374775328801E-2"/>
          <c:y val="0.17171296296296298"/>
          <c:w val="0.88337012266772108"/>
          <c:h val="0.498985491396908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MorphoandYield_graphs!$E$89:$E$100</c:f>
                <c:numCache>
                  <c:formatCode>General</c:formatCode>
                  <c:ptCount val="12"/>
                  <c:pt idx="0">
                    <c:v>0.19999999999999787</c:v>
                  </c:pt>
                  <c:pt idx="1">
                    <c:v>0.35000000000000159</c:v>
                  </c:pt>
                  <c:pt idx="2">
                    <c:v>0.35118845842842339</c:v>
                  </c:pt>
                  <c:pt idx="3">
                    <c:v>0.19148542155126402</c:v>
                  </c:pt>
                  <c:pt idx="4">
                    <c:v>0.26457513110645509</c:v>
                  </c:pt>
                  <c:pt idx="5">
                    <c:v>0.30000000000000171</c:v>
                  </c:pt>
                  <c:pt idx="6">
                    <c:v>0.55000000000000182</c:v>
                  </c:pt>
                  <c:pt idx="7">
                    <c:v>0.2943920288776018</c:v>
                  </c:pt>
                  <c:pt idx="8">
                    <c:v>0.42031734043061963</c:v>
                  </c:pt>
                  <c:pt idx="9">
                    <c:v>0.41129875597509941</c:v>
                  </c:pt>
                  <c:pt idx="10">
                    <c:v>0.34999999999999987</c:v>
                  </c:pt>
                  <c:pt idx="11">
                    <c:v>0.49665548085838102</c:v>
                  </c:pt>
                </c:numCache>
              </c:numRef>
            </c:plus>
            <c:minus>
              <c:numRef>
                <c:f>MorphoandYield_graphs!$E$89:$E$100</c:f>
                <c:numCache>
                  <c:formatCode>General</c:formatCode>
                  <c:ptCount val="12"/>
                  <c:pt idx="0">
                    <c:v>0.19999999999999787</c:v>
                  </c:pt>
                  <c:pt idx="1">
                    <c:v>0.35000000000000159</c:v>
                  </c:pt>
                  <c:pt idx="2">
                    <c:v>0.35118845842842339</c:v>
                  </c:pt>
                  <c:pt idx="3">
                    <c:v>0.19148542155126402</c:v>
                  </c:pt>
                  <c:pt idx="4">
                    <c:v>0.26457513110645509</c:v>
                  </c:pt>
                  <c:pt idx="5">
                    <c:v>0.30000000000000171</c:v>
                  </c:pt>
                  <c:pt idx="6">
                    <c:v>0.55000000000000182</c:v>
                  </c:pt>
                  <c:pt idx="7">
                    <c:v>0.2943920288776018</c:v>
                  </c:pt>
                  <c:pt idx="8">
                    <c:v>0.42031734043061963</c:v>
                  </c:pt>
                  <c:pt idx="9">
                    <c:v>0.41129875597509941</c:v>
                  </c:pt>
                  <c:pt idx="10">
                    <c:v>0.34999999999999987</c:v>
                  </c:pt>
                  <c:pt idx="11">
                    <c:v>0.49665548085838102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MorphoandYield_graphs!$F$89:$F$100</c:f>
              <c:strCache>
                <c:ptCount val="12"/>
                <c:pt idx="0">
                  <c:v>IPM-205-7</c:v>
                </c:pt>
                <c:pt idx="1">
                  <c:v>EC-693358</c:v>
                </c:pt>
                <c:pt idx="2">
                  <c:v>Vaibhav</c:v>
                </c:pt>
                <c:pt idx="3">
                  <c:v>NM-94</c:v>
                </c:pt>
                <c:pt idx="4">
                  <c:v>EC-693363</c:v>
                </c:pt>
                <c:pt idx="5">
                  <c:v>VC-3960-88</c:v>
                </c:pt>
                <c:pt idx="6">
                  <c:v>EC-693357</c:v>
                </c:pt>
                <c:pt idx="7">
                  <c:v>VC-6372 (45-8-1)</c:v>
                </c:pt>
                <c:pt idx="8">
                  <c:v>Harsha</c:v>
                </c:pt>
                <c:pt idx="9">
                  <c:v>IC-415144</c:v>
                </c:pt>
                <c:pt idx="10">
                  <c:v>PAU-911</c:v>
                </c:pt>
                <c:pt idx="11">
                  <c:v>EC-693356</c:v>
                </c:pt>
              </c:strCache>
            </c:strRef>
          </c:cat>
          <c:val>
            <c:numRef>
              <c:f>MorphoandYield_graphs!$G$89:$G$100</c:f>
              <c:numCache>
                <c:formatCode>0.00</c:formatCode>
                <c:ptCount val="12"/>
                <c:pt idx="0">
                  <c:v>4.2</c:v>
                </c:pt>
                <c:pt idx="1">
                  <c:v>5.05</c:v>
                </c:pt>
                <c:pt idx="2">
                  <c:v>5.3</c:v>
                </c:pt>
                <c:pt idx="3">
                  <c:v>5.3</c:v>
                </c:pt>
                <c:pt idx="4">
                  <c:v>5.7000000000000011</c:v>
                </c:pt>
                <c:pt idx="5">
                  <c:v>6.1</c:v>
                </c:pt>
                <c:pt idx="6">
                  <c:v>6.1499999999999995</c:v>
                </c:pt>
                <c:pt idx="7">
                  <c:v>6.1999999999999993</c:v>
                </c:pt>
                <c:pt idx="8">
                  <c:v>6.3</c:v>
                </c:pt>
                <c:pt idx="9">
                  <c:v>6.4500000000000011</c:v>
                </c:pt>
                <c:pt idx="10">
                  <c:v>6.65</c:v>
                </c:pt>
                <c:pt idx="11">
                  <c:v>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E3-4426-8041-6B63B10952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8539904"/>
        <c:axId val="88541824"/>
      </c:barChart>
      <c:catAx>
        <c:axId val="88539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Genotypes</a:t>
                </a:r>
              </a:p>
            </c:rich>
          </c:tx>
          <c:layout>
            <c:manualLayout>
              <c:xMode val="edge"/>
              <c:yMode val="edge"/>
              <c:x val="0.48075203988622772"/>
              <c:y val="0.906458151064450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541824"/>
        <c:crosses val="autoZero"/>
        <c:auto val="1"/>
        <c:lblAlgn val="ctr"/>
        <c:lblOffset val="100"/>
        <c:noMultiLvlLbl val="0"/>
      </c:catAx>
      <c:valAx>
        <c:axId val="88541824"/>
        <c:scaling>
          <c:orientation val="minMax"/>
          <c:max val="16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No. of pods</a:t>
                </a:r>
              </a:p>
            </c:rich>
          </c:tx>
          <c:layout>
            <c:manualLayout>
              <c:xMode val="edge"/>
              <c:yMode val="edge"/>
              <c:x val="1.1622501162250122E-2"/>
              <c:y val="0.2950714494021581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539904"/>
        <c:crosses val="autoZero"/>
        <c:crossBetween val="between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Control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1060374775328801E-2"/>
          <c:y val="0.17171296296296298"/>
          <c:w val="0.88337012266772108"/>
          <c:h val="0.5221336395450568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MorphoandYield_graphs!$E$106:$E$117</c:f>
                <c:numCache>
                  <c:formatCode>General</c:formatCode>
                  <c:ptCount val="12"/>
                  <c:pt idx="0">
                    <c:v>0.13481468762712756</c:v>
                  </c:pt>
                  <c:pt idx="1">
                    <c:v>0.11499094167223158</c:v>
                  </c:pt>
                  <c:pt idx="2">
                    <c:v>9.1412526493907825E-2</c:v>
                  </c:pt>
                  <c:pt idx="3">
                    <c:v>0.11187790964559134</c:v>
                  </c:pt>
                  <c:pt idx="4">
                    <c:v>0.15932147794108958</c:v>
                  </c:pt>
                  <c:pt idx="5">
                    <c:v>0.14120758950330281</c:v>
                  </c:pt>
                  <c:pt idx="6">
                    <c:v>0.16794716431068318</c:v>
                  </c:pt>
                  <c:pt idx="7">
                    <c:v>0.16585008290621828</c:v>
                  </c:pt>
                  <c:pt idx="8">
                    <c:v>0.14716062652761466</c:v>
                  </c:pt>
                  <c:pt idx="9">
                    <c:v>0.1586400537905438</c:v>
                  </c:pt>
                  <c:pt idx="10">
                    <c:v>9.8826447202489301E-2</c:v>
                  </c:pt>
                  <c:pt idx="11">
                    <c:v>0.12322066926183071</c:v>
                  </c:pt>
                </c:numCache>
              </c:numRef>
            </c:plus>
            <c:minus>
              <c:numRef>
                <c:f>MorphoandYield_graphs!$E$106:$E$117</c:f>
                <c:numCache>
                  <c:formatCode>General</c:formatCode>
                  <c:ptCount val="12"/>
                  <c:pt idx="0">
                    <c:v>0.13481468762712756</c:v>
                  </c:pt>
                  <c:pt idx="1">
                    <c:v>0.11499094167223158</c:v>
                  </c:pt>
                  <c:pt idx="2">
                    <c:v>9.1412526493907825E-2</c:v>
                  </c:pt>
                  <c:pt idx="3">
                    <c:v>0.11187790964559134</c:v>
                  </c:pt>
                  <c:pt idx="4">
                    <c:v>0.15932147794108958</c:v>
                  </c:pt>
                  <c:pt idx="5">
                    <c:v>0.14120758950330281</c:v>
                  </c:pt>
                  <c:pt idx="6">
                    <c:v>0.16794716431068318</c:v>
                  </c:pt>
                  <c:pt idx="7">
                    <c:v>0.16585008290621828</c:v>
                  </c:pt>
                  <c:pt idx="8">
                    <c:v>0.14716062652761466</c:v>
                  </c:pt>
                  <c:pt idx="9">
                    <c:v>0.1586400537905438</c:v>
                  </c:pt>
                  <c:pt idx="10">
                    <c:v>9.8826447202489301E-2</c:v>
                  </c:pt>
                  <c:pt idx="11">
                    <c:v>0.12322066926183071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MorphoandYield_graphs!$F$106:$F$117</c:f>
              <c:strCache>
                <c:ptCount val="12"/>
                <c:pt idx="0">
                  <c:v>IPM-205-7</c:v>
                </c:pt>
                <c:pt idx="1">
                  <c:v>EC-693363</c:v>
                </c:pt>
                <c:pt idx="2">
                  <c:v>Vaibhav</c:v>
                </c:pt>
                <c:pt idx="3">
                  <c:v>VC-6372 (45-8-1)</c:v>
                </c:pt>
                <c:pt idx="4">
                  <c:v>EC-693358</c:v>
                </c:pt>
                <c:pt idx="5">
                  <c:v>NM-94</c:v>
                </c:pt>
                <c:pt idx="6">
                  <c:v>EC-693357</c:v>
                </c:pt>
                <c:pt idx="7">
                  <c:v>IC-415144</c:v>
                </c:pt>
                <c:pt idx="8">
                  <c:v>VC-3960-88</c:v>
                </c:pt>
                <c:pt idx="9">
                  <c:v>Harsha</c:v>
                </c:pt>
                <c:pt idx="10">
                  <c:v>PAU-911</c:v>
                </c:pt>
                <c:pt idx="11">
                  <c:v>EC-693356</c:v>
                </c:pt>
              </c:strCache>
            </c:strRef>
          </c:cat>
          <c:val>
            <c:numRef>
              <c:f>MorphoandYield_graphs!$G$106:$G$117</c:f>
              <c:numCache>
                <c:formatCode>0.00</c:formatCode>
                <c:ptCount val="12"/>
                <c:pt idx="0">
                  <c:v>1.585</c:v>
                </c:pt>
                <c:pt idx="1">
                  <c:v>1.8075000000000001</c:v>
                </c:pt>
                <c:pt idx="2">
                  <c:v>2.0025000000000004</c:v>
                </c:pt>
                <c:pt idx="3">
                  <c:v>2.13</c:v>
                </c:pt>
                <c:pt idx="4">
                  <c:v>2.16</c:v>
                </c:pt>
                <c:pt idx="5">
                  <c:v>2.1825000000000001</c:v>
                </c:pt>
                <c:pt idx="6">
                  <c:v>2.2275</c:v>
                </c:pt>
                <c:pt idx="7">
                  <c:v>2.3425000000000002</c:v>
                </c:pt>
                <c:pt idx="8">
                  <c:v>2.3975</c:v>
                </c:pt>
                <c:pt idx="9">
                  <c:v>2.52</c:v>
                </c:pt>
                <c:pt idx="10">
                  <c:v>2.74</c:v>
                </c:pt>
                <c:pt idx="11">
                  <c:v>2.86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A1-488E-9BF6-D9E622BB7D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8587264"/>
        <c:axId val="88589440"/>
      </c:barChart>
      <c:catAx>
        <c:axId val="88587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Genotypes</a:t>
                </a:r>
              </a:p>
            </c:rich>
          </c:tx>
          <c:layout>
            <c:manualLayout>
              <c:xMode val="edge"/>
              <c:yMode val="edge"/>
              <c:x val="0.48075203988622772"/>
              <c:y val="0.906458151064450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589440"/>
        <c:crosses val="autoZero"/>
        <c:auto val="1"/>
        <c:lblAlgn val="ctr"/>
        <c:lblOffset val="100"/>
        <c:noMultiLvlLbl val="0"/>
      </c:catAx>
      <c:valAx>
        <c:axId val="88589440"/>
        <c:scaling>
          <c:orientation val="minMax"/>
          <c:max val="4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Seed yield per plant (g)</a:t>
                </a:r>
              </a:p>
            </c:rich>
          </c:tx>
          <c:layout>
            <c:manualLayout>
              <c:xMode val="edge"/>
              <c:yMode val="edge"/>
              <c:x val="1.1622501162250122E-2"/>
              <c:y val="0.1654418197725284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58726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Stress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1060374775328801E-2"/>
          <c:y val="0.17171296296296298"/>
          <c:w val="0.88337012266772108"/>
          <c:h val="0.5221336395450568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MorphoandYield_graphs!$E$123:$E$134</c:f>
                <c:numCache>
                  <c:formatCode>General</c:formatCode>
                  <c:ptCount val="12"/>
                  <c:pt idx="0">
                    <c:v>5.1153364177409795E-2</c:v>
                  </c:pt>
                  <c:pt idx="1">
                    <c:v>8.5440037453174938E-2</c:v>
                  </c:pt>
                  <c:pt idx="2">
                    <c:v>8.6168439698070518E-2</c:v>
                  </c:pt>
                  <c:pt idx="3">
                    <c:v>4.6636895265443686E-2</c:v>
                  </c:pt>
                  <c:pt idx="4">
                    <c:v>6.9686799323831816E-2</c:v>
                  </c:pt>
                  <c:pt idx="5">
                    <c:v>8.0143101179494219E-2</c:v>
                  </c:pt>
                  <c:pt idx="6">
                    <c:v>0.1435850502895992</c:v>
                  </c:pt>
                  <c:pt idx="7">
                    <c:v>7.3072452629792881E-2</c:v>
                  </c:pt>
                  <c:pt idx="8">
                    <c:v>0.10684880283216353</c:v>
                  </c:pt>
                  <c:pt idx="9">
                    <c:v>0.10780963160435569</c:v>
                  </c:pt>
                  <c:pt idx="10">
                    <c:v>8.4606934309980633E-2</c:v>
                  </c:pt>
                  <c:pt idx="11">
                    <c:v>0.12500000000000117</c:v>
                  </c:pt>
                </c:numCache>
              </c:numRef>
            </c:plus>
            <c:minus>
              <c:numRef>
                <c:f>MorphoandYield_graphs!$E$123:$E$134</c:f>
                <c:numCache>
                  <c:formatCode>General</c:formatCode>
                  <c:ptCount val="12"/>
                  <c:pt idx="0">
                    <c:v>5.1153364177409795E-2</c:v>
                  </c:pt>
                  <c:pt idx="1">
                    <c:v>8.5440037453174938E-2</c:v>
                  </c:pt>
                  <c:pt idx="2">
                    <c:v>8.6168439698070518E-2</c:v>
                  </c:pt>
                  <c:pt idx="3">
                    <c:v>4.6636895265443686E-2</c:v>
                  </c:pt>
                  <c:pt idx="4">
                    <c:v>6.9686799323831816E-2</c:v>
                  </c:pt>
                  <c:pt idx="5">
                    <c:v>8.0143101179494219E-2</c:v>
                  </c:pt>
                  <c:pt idx="6">
                    <c:v>0.1435850502895992</c:v>
                  </c:pt>
                  <c:pt idx="7">
                    <c:v>7.3072452629792881E-2</c:v>
                  </c:pt>
                  <c:pt idx="8">
                    <c:v>0.10684880283216353</c:v>
                  </c:pt>
                  <c:pt idx="9">
                    <c:v>0.10780963160435569</c:v>
                  </c:pt>
                  <c:pt idx="10">
                    <c:v>8.4606934309980633E-2</c:v>
                  </c:pt>
                  <c:pt idx="11">
                    <c:v>0.12500000000000117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MorphoandYield_graphs!$F$123:$F$134</c:f>
              <c:strCache>
                <c:ptCount val="12"/>
                <c:pt idx="0">
                  <c:v>IPM-205-7</c:v>
                </c:pt>
                <c:pt idx="1">
                  <c:v>EC-693358</c:v>
                </c:pt>
                <c:pt idx="2">
                  <c:v>Vaibhav</c:v>
                </c:pt>
                <c:pt idx="3">
                  <c:v>NM-94</c:v>
                </c:pt>
                <c:pt idx="4">
                  <c:v>EC-693363</c:v>
                </c:pt>
                <c:pt idx="5">
                  <c:v>VC-3960-88</c:v>
                </c:pt>
                <c:pt idx="6">
                  <c:v>EC-693357</c:v>
                </c:pt>
                <c:pt idx="7">
                  <c:v>VC-6372 (45-8-1)</c:v>
                </c:pt>
                <c:pt idx="8">
                  <c:v>Harsha</c:v>
                </c:pt>
                <c:pt idx="9">
                  <c:v>IC-415144</c:v>
                </c:pt>
                <c:pt idx="10">
                  <c:v>PAU-911</c:v>
                </c:pt>
                <c:pt idx="11">
                  <c:v>EC-693356</c:v>
                </c:pt>
              </c:strCache>
            </c:strRef>
          </c:cat>
          <c:val>
            <c:numRef>
              <c:f>MorphoandYield_graphs!$G$123:$G$134</c:f>
              <c:numCache>
                <c:formatCode>0.00</c:formatCode>
                <c:ptCount val="12"/>
                <c:pt idx="0">
                  <c:v>0.89999999999999991</c:v>
                </c:pt>
                <c:pt idx="1">
                  <c:v>1.1200000000000001</c:v>
                </c:pt>
                <c:pt idx="2">
                  <c:v>1.1850000000000001</c:v>
                </c:pt>
                <c:pt idx="3">
                  <c:v>1.2050000000000001</c:v>
                </c:pt>
                <c:pt idx="4">
                  <c:v>1.2825</c:v>
                </c:pt>
                <c:pt idx="5">
                  <c:v>1.3925000000000001</c:v>
                </c:pt>
                <c:pt idx="6">
                  <c:v>1.41</c:v>
                </c:pt>
                <c:pt idx="7">
                  <c:v>1.4125000000000001</c:v>
                </c:pt>
                <c:pt idx="8">
                  <c:v>1.45</c:v>
                </c:pt>
                <c:pt idx="9">
                  <c:v>1.4974999999999998</c:v>
                </c:pt>
                <c:pt idx="10">
                  <c:v>1.5349999999999999</c:v>
                </c:pt>
                <c:pt idx="11">
                  <c:v>2.0549999999999997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64-4CF8-AFD5-82191DF630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8614400"/>
        <c:axId val="88616320"/>
      </c:barChart>
      <c:catAx>
        <c:axId val="88614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Genotypes</a:t>
                </a:r>
              </a:p>
            </c:rich>
          </c:tx>
          <c:layout>
            <c:manualLayout>
              <c:xMode val="edge"/>
              <c:yMode val="edge"/>
              <c:x val="0.48075203988622772"/>
              <c:y val="0.906458151064450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616320"/>
        <c:crosses val="autoZero"/>
        <c:auto val="1"/>
        <c:lblAlgn val="ctr"/>
        <c:lblOffset val="100"/>
        <c:noMultiLvlLbl val="0"/>
      </c:catAx>
      <c:valAx>
        <c:axId val="88616320"/>
        <c:scaling>
          <c:orientation val="minMax"/>
          <c:max val="4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Seed yield per plant (g)</a:t>
                </a:r>
              </a:p>
            </c:rich>
          </c:tx>
          <c:layout>
            <c:manualLayout>
              <c:xMode val="edge"/>
              <c:yMode val="edge"/>
              <c:x val="1.1622501162250122E-2"/>
              <c:y val="0.1654418197725284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61440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Genotypic variability_Irrespective</a:t>
            </a:r>
            <a:r>
              <a:rPr lang="en-IN" baseline="0"/>
              <a:t> of treatment</a:t>
            </a:r>
            <a:endParaRPr lang="en-IN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Chl21DAS_ANOVA!$AR$5:$AR$16</c:f>
                <c:numCache>
                  <c:formatCode>General</c:formatCode>
                  <c:ptCount val="12"/>
                  <c:pt idx="0">
                    <c:v>1.4142135623730952E-2</c:v>
                  </c:pt>
                  <c:pt idx="1">
                    <c:v>1.0479571965086577E-2</c:v>
                  </c:pt>
                  <c:pt idx="2">
                    <c:v>1.0648608225625413E-2</c:v>
                  </c:pt>
                  <c:pt idx="3">
                    <c:v>7.1807033081725362E-3</c:v>
                  </c:pt>
                  <c:pt idx="4">
                    <c:v>1.0648608225625415E-2</c:v>
                  </c:pt>
                  <c:pt idx="5">
                    <c:v>8.0178372573727254E-3</c:v>
                  </c:pt>
                  <c:pt idx="6">
                    <c:v>6.546536707079771E-3</c:v>
                  </c:pt>
                  <c:pt idx="7">
                    <c:v>5.6497471498415655E-3</c:v>
                  </c:pt>
                  <c:pt idx="8">
                    <c:v>1.5236235005501041E-2</c:v>
                  </c:pt>
                  <c:pt idx="9">
                    <c:v>9.1490631838925009E-3</c:v>
                  </c:pt>
                  <c:pt idx="10">
                    <c:v>7.7776006215652021E-3</c:v>
                  </c:pt>
                  <c:pt idx="11">
                    <c:v>1.0177004891982148E-2</c:v>
                  </c:pt>
                </c:numCache>
              </c:numRef>
            </c:plus>
            <c:minus>
              <c:numRef>
                <c:f>Chl21DAS_ANOVA!$AR$5:$AR$16</c:f>
                <c:numCache>
                  <c:formatCode>General</c:formatCode>
                  <c:ptCount val="12"/>
                  <c:pt idx="0">
                    <c:v>1.4142135623730952E-2</c:v>
                  </c:pt>
                  <c:pt idx="1">
                    <c:v>1.0479571965086577E-2</c:v>
                  </c:pt>
                  <c:pt idx="2">
                    <c:v>1.0648608225625413E-2</c:v>
                  </c:pt>
                  <c:pt idx="3">
                    <c:v>7.1807033081725362E-3</c:v>
                  </c:pt>
                  <c:pt idx="4">
                    <c:v>1.0648608225625415E-2</c:v>
                  </c:pt>
                  <c:pt idx="5">
                    <c:v>8.0178372573727254E-3</c:v>
                  </c:pt>
                  <c:pt idx="6">
                    <c:v>6.546536707079771E-3</c:v>
                  </c:pt>
                  <c:pt idx="7">
                    <c:v>5.6497471498415655E-3</c:v>
                  </c:pt>
                  <c:pt idx="8">
                    <c:v>1.5236235005501041E-2</c:v>
                  </c:pt>
                  <c:pt idx="9">
                    <c:v>9.1490631838925009E-3</c:v>
                  </c:pt>
                  <c:pt idx="10">
                    <c:v>7.7776006215652021E-3</c:v>
                  </c:pt>
                  <c:pt idx="11">
                    <c:v>1.0177004891982148E-2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Chl21DAS_ANOVA!$AN$5:$AN$16</c:f>
              <c:strCache>
                <c:ptCount val="12"/>
                <c:pt idx="0">
                  <c:v>EC-693356</c:v>
                </c:pt>
                <c:pt idx="1">
                  <c:v>EC-693357</c:v>
                </c:pt>
                <c:pt idx="2">
                  <c:v>EC-693358</c:v>
                </c:pt>
                <c:pt idx="3">
                  <c:v>EC-693363</c:v>
                </c:pt>
                <c:pt idx="4">
                  <c:v>Harsha</c:v>
                </c:pt>
                <c:pt idx="5">
                  <c:v>IC-415144</c:v>
                </c:pt>
                <c:pt idx="6">
                  <c:v>IPM-205-7</c:v>
                </c:pt>
                <c:pt idx="7">
                  <c:v>NM-94</c:v>
                </c:pt>
                <c:pt idx="8">
                  <c:v>PAU-911</c:v>
                </c:pt>
                <c:pt idx="9">
                  <c:v>Vaibhav</c:v>
                </c:pt>
                <c:pt idx="10">
                  <c:v>VC-3960-88</c:v>
                </c:pt>
                <c:pt idx="11">
                  <c:v>VC-6372 (45-8-1)</c:v>
                </c:pt>
              </c:strCache>
            </c:strRef>
          </c:cat>
          <c:val>
            <c:numRef>
              <c:f>Chl21DAS_ANOVA!$AQ$5:$AQ$16</c:f>
              <c:numCache>
                <c:formatCode>0.00</c:formatCode>
                <c:ptCount val="12"/>
                <c:pt idx="0">
                  <c:v>0.4</c:v>
                </c:pt>
                <c:pt idx="1">
                  <c:v>0.38749999999999996</c:v>
                </c:pt>
                <c:pt idx="2">
                  <c:v>0.39750000000000002</c:v>
                </c:pt>
                <c:pt idx="3">
                  <c:v>0.41125</c:v>
                </c:pt>
                <c:pt idx="4">
                  <c:v>0.39750000000000002</c:v>
                </c:pt>
                <c:pt idx="5">
                  <c:v>0.41500000000000004</c:v>
                </c:pt>
                <c:pt idx="6">
                  <c:v>0.39999999999999997</c:v>
                </c:pt>
                <c:pt idx="7">
                  <c:v>0.39374999999999999</c:v>
                </c:pt>
                <c:pt idx="8">
                  <c:v>0.38499999999999995</c:v>
                </c:pt>
                <c:pt idx="9">
                  <c:v>0.39124999999999999</c:v>
                </c:pt>
                <c:pt idx="10">
                  <c:v>0.39374999999999999</c:v>
                </c:pt>
                <c:pt idx="11">
                  <c:v>0.36499999999999999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F6-4873-8CE6-B56F835A7A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8740608"/>
        <c:axId val="88742144"/>
      </c:barChart>
      <c:catAx>
        <c:axId val="887406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8742144"/>
        <c:crosses val="autoZero"/>
        <c:auto val="1"/>
        <c:lblAlgn val="ctr"/>
        <c:lblOffset val="100"/>
        <c:noMultiLvlLbl val="0"/>
      </c:catAx>
      <c:valAx>
        <c:axId val="88742144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8740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Genotypic variability_Control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Chl21DAS_ANOVA!$K$5:$K$16</c:f>
                <c:numCache>
                  <c:formatCode>General</c:formatCode>
                  <c:ptCount val="12"/>
                  <c:pt idx="0">
                    <c:v>7.0710678118654875E-3</c:v>
                  </c:pt>
                  <c:pt idx="1">
                    <c:v>1.70171482138851E-2</c:v>
                  </c:pt>
                  <c:pt idx="2">
                    <c:v>1.1086778913041734E-2</c:v>
                  </c:pt>
                  <c:pt idx="3">
                    <c:v>8.5391256382996612E-3</c:v>
                  </c:pt>
                  <c:pt idx="4">
                    <c:v>1.4719601443879746E-2</c:v>
                  </c:pt>
                  <c:pt idx="5">
                    <c:v>8.1649658092772439E-3</c:v>
                  </c:pt>
                  <c:pt idx="6">
                    <c:v>1.0307764064044151E-2</c:v>
                  </c:pt>
                  <c:pt idx="7">
                    <c:v>6.4549722436790229E-3</c:v>
                  </c:pt>
                  <c:pt idx="8">
                    <c:v>2.8394541729001514E-2</c:v>
                  </c:pt>
                  <c:pt idx="9">
                    <c:v>1.4719601443879749E-2</c:v>
                  </c:pt>
                  <c:pt idx="10">
                    <c:v>1.2500000000000002E-2</c:v>
                  </c:pt>
                  <c:pt idx="11">
                    <c:v>1.5811388300841896E-2</c:v>
                  </c:pt>
                </c:numCache>
              </c:numRef>
            </c:plus>
            <c:minus>
              <c:numRef>
                <c:f>Chl21DAS_ANOVA!$K$5:$K$16</c:f>
                <c:numCache>
                  <c:formatCode>General</c:formatCode>
                  <c:ptCount val="12"/>
                  <c:pt idx="0">
                    <c:v>7.0710678118654875E-3</c:v>
                  </c:pt>
                  <c:pt idx="1">
                    <c:v>1.70171482138851E-2</c:v>
                  </c:pt>
                  <c:pt idx="2">
                    <c:v>1.1086778913041734E-2</c:v>
                  </c:pt>
                  <c:pt idx="3">
                    <c:v>8.5391256382996612E-3</c:v>
                  </c:pt>
                  <c:pt idx="4">
                    <c:v>1.4719601443879746E-2</c:v>
                  </c:pt>
                  <c:pt idx="5">
                    <c:v>8.1649658092772439E-3</c:v>
                  </c:pt>
                  <c:pt idx="6">
                    <c:v>1.0307764064044151E-2</c:v>
                  </c:pt>
                  <c:pt idx="7">
                    <c:v>6.4549722436790229E-3</c:v>
                  </c:pt>
                  <c:pt idx="8">
                    <c:v>2.8394541729001514E-2</c:v>
                  </c:pt>
                  <c:pt idx="9">
                    <c:v>1.4719601443879749E-2</c:v>
                  </c:pt>
                  <c:pt idx="10">
                    <c:v>1.2500000000000002E-2</c:v>
                  </c:pt>
                  <c:pt idx="11">
                    <c:v>1.5811388300841896E-2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Chl21DAS_ANOVA!$AN$5:$AN$16</c:f>
              <c:strCache>
                <c:ptCount val="12"/>
                <c:pt idx="0">
                  <c:v>EC-693356</c:v>
                </c:pt>
                <c:pt idx="1">
                  <c:v>EC-693357</c:v>
                </c:pt>
                <c:pt idx="2">
                  <c:v>EC-693358</c:v>
                </c:pt>
                <c:pt idx="3">
                  <c:v>EC-693363</c:v>
                </c:pt>
                <c:pt idx="4">
                  <c:v>Harsha</c:v>
                </c:pt>
                <c:pt idx="5">
                  <c:v>IC-415144</c:v>
                </c:pt>
                <c:pt idx="6">
                  <c:v>IPM-205-7</c:v>
                </c:pt>
                <c:pt idx="7">
                  <c:v>NM-94</c:v>
                </c:pt>
                <c:pt idx="8">
                  <c:v>PAU-911</c:v>
                </c:pt>
                <c:pt idx="9">
                  <c:v>Vaibhav</c:v>
                </c:pt>
                <c:pt idx="10">
                  <c:v>VC-3960-88</c:v>
                </c:pt>
                <c:pt idx="11">
                  <c:v>VC-6372 (45-8-1)</c:v>
                </c:pt>
              </c:strCache>
            </c:strRef>
          </c:cat>
          <c:val>
            <c:numRef>
              <c:f>Chl21DAS_ANOVA!$AO$5:$AO$16</c:f>
              <c:numCache>
                <c:formatCode>0.00</c:formatCode>
                <c:ptCount val="12"/>
                <c:pt idx="0">
                  <c:v>0.41000000000000003</c:v>
                </c:pt>
                <c:pt idx="1">
                  <c:v>0.38750000000000001</c:v>
                </c:pt>
                <c:pt idx="2">
                  <c:v>0.41249999999999998</c:v>
                </c:pt>
                <c:pt idx="3">
                  <c:v>0.40749999999999997</c:v>
                </c:pt>
                <c:pt idx="4">
                  <c:v>0.4</c:v>
                </c:pt>
                <c:pt idx="5">
                  <c:v>0.43</c:v>
                </c:pt>
                <c:pt idx="6">
                  <c:v>0.40749999999999997</c:v>
                </c:pt>
                <c:pt idx="7">
                  <c:v>0.39500000000000002</c:v>
                </c:pt>
                <c:pt idx="8">
                  <c:v>0.39749999999999996</c:v>
                </c:pt>
                <c:pt idx="9">
                  <c:v>0.4</c:v>
                </c:pt>
                <c:pt idx="10">
                  <c:v>0.40249999999999997</c:v>
                </c:pt>
                <c:pt idx="11">
                  <c:v>0.36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3E-4005-82BD-4B284A55C7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8799872"/>
        <c:axId val="88813952"/>
      </c:barChart>
      <c:catAx>
        <c:axId val="887998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8813952"/>
        <c:crosses val="autoZero"/>
        <c:auto val="1"/>
        <c:lblAlgn val="ctr"/>
        <c:lblOffset val="100"/>
        <c:noMultiLvlLbl val="0"/>
      </c:catAx>
      <c:valAx>
        <c:axId val="88813952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879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Genotypic variability_Stress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Chl21DAS_ANOVA!$T$5:$T$16</c:f>
                <c:numCache>
                  <c:formatCode>General</c:formatCode>
                  <c:ptCount val="12"/>
                  <c:pt idx="0">
                    <c:v>2.8577380332470294E-2</c:v>
                  </c:pt>
                  <c:pt idx="1">
                    <c:v>1.493039405597411E-2</c:v>
                  </c:pt>
                  <c:pt idx="2">
                    <c:v>1.6007810593582118E-2</c:v>
                  </c:pt>
                  <c:pt idx="3">
                    <c:v>1.2583057392117918E-2</c:v>
                  </c:pt>
                  <c:pt idx="4">
                    <c:v>1.7559422921421246E-2</c:v>
                  </c:pt>
                  <c:pt idx="5">
                    <c:v>9.1287092917527613E-3</c:v>
                  </c:pt>
                  <c:pt idx="6">
                    <c:v>7.4999999999999963E-3</c:v>
                  </c:pt>
                  <c:pt idx="7">
                    <c:v>1.0307764064044163E-2</c:v>
                  </c:pt>
                  <c:pt idx="8">
                    <c:v>1.3149778198382929E-2</c:v>
                  </c:pt>
                  <c:pt idx="9">
                    <c:v>1.1086778913041734E-2</c:v>
                  </c:pt>
                  <c:pt idx="10">
                    <c:v>8.6602540378443935E-3</c:v>
                  </c:pt>
                  <c:pt idx="11">
                    <c:v>1.4719601443879741E-2</c:v>
                  </c:pt>
                </c:numCache>
              </c:numRef>
            </c:plus>
            <c:minus>
              <c:numRef>
                <c:f>Chl21DAS_ANOVA!$T$5:$T$16</c:f>
                <c:numCache>
                  <c:formatCode>General</c:formatCode>
                  <c:ptCount val="12"/>
                  <c:pt idx="0">
                    <c:v>2.8577380332470294E-2</c:v>
                  </c:pt>
                  <c:pt idx="1">
                    <c:v>1.493039405597411E-2</c:v>
                  </c:pt>
                  <c:pt idx="2">
                    <c:v>1.6007810593582118E-2</c:v>
                  </c:pt>
                  <c:pt idx="3">
                    <c:v>1.2583057392117918E-2</c:v>
                  </c:pt>
                  <c:pt idx="4">
                    <c:v>1.7559422921421246E-2</c:v>
                  </c:pt>
                  <c:pt idx="5">
                    <c:v>9.1287092917527613E-3</c:v>
                  </c:pt>
                  <c:pt idx="6">
                    <c:v>7.4999999999999963E-3</c:v>
                  </c:pt>
                  <c:pt idx="7">
                    <c:v>1.0307764064044163E-2</c:v>
                  </c:pt>
                  <c:pt idx="8">
                    <c:v>1.3149778198382929E-2</c:v>
                  </c:pt>
                  <c:pt idx="9">
                    <c:v>1.1086778913041734E-2</c:v>
                  </c:pt>
                  <c:pt idx="10">
                    <c:v>8.6602540378443935E-3</c:v>
                  </c:pt>
                  <c:pt idx="11">
                    <c:v>1.4719601443879741E-2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Chl21DAS_ANOVA!$AN$5:$AN$16</c:f>
              <c:strCache>
                <c:ptCount val="12"/>
                <c:pt idx="0">
                  <c:v>EC-693356</c:v>
                </c:pt>
                <c:pt idx="1">
                  <c:v>EC-693357</c:v>
                </c:pt>
                <c:pt idx="2">
                  <c:v>EC-693358</c:v>
                </c:pt>
                <c:pt idx="3">
                  <c:v>EC-693363</c:v>
                </c:pt>
                <c:pt idx="4">
                  <c:v>Harsha</c:v>
                </c:pt>
                <c:pt idx="5">
                  <c:v>IC-415144</c:v>
                </c:pt>
                <c:pt idx="6">
                  <c:v>IPM-205-7</c:v>
                </c:pt>
                <c:pt idx="7">
                  <c:v>NM-94</c:v>
                </c:pt>
                <c:pt idx="8">
                  <c:v>PAU-911</c:v>
                </c:pt>
                <c:pt idx="9">
                  <c:v>Vaibhav</c:v>
                </c:pt>
                <c:pt idx="10">
                  <c:v>VC-3960-88</c:v>
                </c:pt>
                <c:pt idx="11">
                  <c:v>VC-6372 (45-8-1)</c:v>
                </c:pt>
              </c:strCache>
            </c:strRef>
          </c:cat>
          <c:val>
            <c:numRef>
              <c:f>Chl21DAS_ANOVA!$AP$5:$AP$16</c:f>
              <c:numCache>
                <c:formatCode>0.00</c:formatCode>
                <c:ptCount val="12"/>
                <c:pt idx="0">
                  <c:v>0.39</c:v>
                </c:pt>
                <c:pt idx="1">
                  <c:v>0.38749999999999996</c:v>
                </c:pt>
                <c:pt idx="2">
                  <c:v>0.38250000000000006</c:v>
                </c:pt>
                <c:pt idx="3">
                  <c:v>0.41500000000000004</c:v>
                </c:pt>
                <c:pt idx="4">
                  <c:v>0.39500000000000002</c:v>
                </c:pt>
                <c:pt idx="5">
                  <c:v>0.4</c:v>
                </c:pt>
                <c:pt idx="6">
                  <c:v>0.39249999999999996</c:v>
                </c:pt>
                <c:pt idx="7">
                  <c:v>0.39249999999999996</c:v>
                </c:pt>
                <c:pt idx="8">
                  <c:v>0.37249999999999994</c:v>
                </c:pt>
                <c:pt idx="9">
                  <c:v>0.38249999999999995</c:v>
                </c:pt>
                <c:pt idx="10">
                  <c:v>0.38500000000000001</c:v>
                </c:pt>
                <c:pt idx="11">
                  <c:v>0.37000000000000005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75-430E-8A52-B4E2C2231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8846720"/>
        <c:axId val="88848256"/>
      </c:barChart>
      <c:catAx>
        <c:axId val="888467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8848256"/>
        <c:crosses val="autoZero"/>
        <c:auto val="1"/>
        <c:lblAlgn val="ctr"/>
        <c:lblOffset val="100"/>
        <c:noMultiLvlLbl val="0"/>
      </c:catAx>
      <c:valAx>
        <c:axId val="88848256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8846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Treatment effect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46A-4E2F-83A5-162C38444EA5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46A-4E2F-83A5-162C38444EA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Chl21DAS_ANOVA!$AO$18:$AP$18</c:f>
                <c:numCache>
                  <c:formatCode>General</c:formatCode>
                  <c:ptCount val="2"/>
                  <c:pt idx="0">
                    <c:v>4.2613358764050317E-3</c:v>
                  </c:pt>
                  <c:pt idx="1">
                    <c:v>4.0784092469755423E-3</c:v>
                  </c:pt>
                </c:numCache>
              </c:numRef>
            </c:plus>
            <c:minus>
              <c:numRef>
                <c:f>Chl21DAS_ANOVA!$AO$18:$AP$18</c:f>
                <c:numCache>
                  <c:formatCode>General</c:formatCode>
                  <c:ptCount val="2"/>
                  <c:pt idx="0">
                    <c:v>4.2613358764050317E-3</c:v>
                  </c:pt>
                  <c:pt idx="1">
                    <c:v>4.0784092469755423E-3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Chl21DAS_ANOVA!$AO$4:$AP$4</c:f>
              <c:strCache>
                <c:ptCount val="2"/>
                <c:pt idx="0">
                  <c:v>Control</c:v>
                </c:pt>
                <c:pt idx="1">
                  <c:v>Stress</c:v>
                </c:pt>
              </c:strCache>
            </c:strRef>
          </c:cat>
          <c:val>
            <c:numRef>
              <c:f>Chl21DAS_ANOVA!$AO$17:$AP$17</c:f>
              <c:numCache>
                <c:formatCode>0.00</c:formatCode>
                <c:ptCount val="2"/>
                <c:pt idx="0">
                  <c:v>0.40083333333333337</c:v>
                </c:pt>
                <c:pt idx="1">
                  <c:v>0.38874999999999998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6A-4E2F-83A5-162C38444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9021056"/>
        <c:axId val="89035136"/>
      </c:barChart>
      <c:catAx>
        <c:axId val="890210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9035136"/>
        <c:crosses val="autoZero"/>
        <c:auto val="1"/>
        <c:lblAlgn val="ctr"/>
        <c:lblOffset val="100"/>
        <c:noMultiLvlLbl val="0"/>
      </c:catAx>
      <c:valAx>
        <c:axId val="89035136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9021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Genotypic variability_Irrespective</a:t>
            </a:r>
            <a:r>
              <a:rPr lang="en-IN" baseline="0"/>
              <a:t> of treatment</a:t>
            </a:r>
            <a:endParaRPr lang="en-IN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Chl45DAS_ANOVA!$AR$5:$AR$16</c:f>
                <c:numCache>
                  <c:formatCode>General</c:formatCode>
                  <c:ptCount val="12"/>
                  <c:pt idx="0">
                    <c:v>1.194294471943284E-2</c:v>
                  </c:pt>
                  <c:pt idx="1">
                    <c:v>2.2180267936034653E-2</c:v>
                  </c:pt>
                  <c:pt idx="2">
                    <c:v>2.9516188052369816E-2</c:v>
                  </c:pt>
                  <c:pt idx="3">
                    <c:v>2.3145502494313921E-2</c:v>
                  </c:pt>
                  <c:pt idx="4">
                    <c:v>1.14564392373896E-2</c:v>
                  </c:pt>
                  <c:pt idx="5">
                    <c:v>5.957438327718668E-3</c:v>
                  </c:pt>
                  <c:pt idx="6">
                    <c:v>2.6186146828318966E-2</c:v>
                  </c:pt>
                  <c:pt idx="7">
                    <c:v>1.3879262537016459E-2</c:v>
                  </c:pt>
                  <c:pt idx="8">
                    <c:v>1.4729707590929484E-2</c:v>
                  </c:pt>
                  <c:pt idx="9">
                    <c:v>1.1329087089687068E-2</c:v>
                  </c:pt>
                  <c:pt idx="10">
                    <c:v>8.8514526652812373E-3</c:v>
                  </c:pt>
                  <c:pt idx="11">
                    <c:v>1.3983408536037144E-2</c:v>
                  </c:pt>
                </c:numCache>
              </c:numRef>
            </c:plus>
            <c:minus>
              <c:numRef>
                <c:f>Chl45DAS_ANOVA!$AR$5:$AR$16</c:f>
                <c:numCache>
                  <c:formatCode>General</c:formatCode>
                  <c:ptCount val="12"/>
                  <c:pt idx="0">
                    <c:v>1.194294471943284E-2</c:v>
                  </c:pt>
                  <c:pt idx="1">
                    <c:v>2.2180267936034653E-2</c:v>
                  </c:pt>
                  <c:pt idx="2">
                    <c:v>2.9516188052369816E-2</c:v>
                  </c:pt>
                  <c:pt idx="3">
                    <c:v>2.3145502494313921E-2</c:v>
                  </c:pt>
                  <c:pt idx="4">
                    <c:v>1.14564392373896E-2</c:v>
                  </c:pt>
                  <c:pt idx="5">
                    <c:v>5.957438327718668E-3</c:v>
                  </c:pt>
                  <c:pt idx="6">
                    <c:v>2.6186146828318966E-2</c:v>
                  </c:pt>
                  <c:pt idx="7">
                    <c:v>1.3879262537016459E-2</c:v>
                  </c:pt>
                  <c:pt idx="8">
                    <c:v>1.4729707590929484E-2</c:v>
                  </c:pt>
                  <c:pt idx="9">
                    <c:v>1.1329087089687068E-2</c:v>
                  </c:pt>
                  <c:pt idx="10">
                    <c:v>8.8514526652812373E-3</c:v>
                  </c:pt>
                  <c:pt idx="11">
                    <c:v>1.3983408536037144E-2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Chl45DAS_ANOVA!$AN$5:$AN$16</c:f>
              <c:strCache>
                <c:ptCount val="12"/>
                <c:pt idx="0">
                  <c:v>EC-693356</c:v>
                </c:pt>
                <c:pt idx="1">
                  <c:v>EC-693357</c:v>
                </c:pt>
                <c:pt idx="2">
                  <c:v>EC-693358</c:v>
                </c:pt>
                <c:pt idx="3">
                  <c:v>EC-693363</c:v>
                </c:pt>
                <c:pt idx="4">
                  <c:v>Harsha</c:v>
                </c:pt>
                <c:pt idx="5">
                  <c:v>IC-415144</c:v>
                </c:pt>
                <c:pt idx="6">
                  <c:v>IPM-205-7</c:v>
                </c:pt>
                <c:pt idx="7">
                  <c:v>NM-94</c:v>
                </c:pt>
                <c:pt idx="8">
                  <c:v>PAU-911</c:v>
                </c:pt>
                <c:pt idx="9">
                  <c:v>Vaibhav</c:v>
                </c:pt>
                <c:pt idx="10">
                  <c:v>VC-3960-88</c:v>
                </c:pt>
                <c:pt idx="11">
                  <c:v>VC-6372 (45-8-1)</c:v>
                </c:pt>
              </c:strCache>
            </c:strRef>
          </c:cat>
          <c:val>
            <c:numRef>
              <c:f>Chl45DAS_ANOVA!$AQ$5:$AQ$16</c:f>
              <c:numCache>
                <c:formatCode>0.00</c:formatCode>
                <c:ptCount val="12"/>
                <c:pt idx="0">
                  <c:v>0.47624999999999995</c:v>
                </c:pt>
                <c:pt idx="1">
                  <c:v>0.34250000000000003</c:v>
                </c:pt>
                <c:pt idx="2">
                  <c:v>0.33374999999999999</c:v>
                </c:pt>
                <c:pt idx="3">
                  <c:v>0.34500000000000003</c:v>
                </c:pt>
                <c:pt idx="4">
                  <c:v>0.41749999999999998</c:v>
                </c:pt>
                <c:pt idx="5">
                  <c:v>0.46624999999999994</c:v>
                </c:pt>
                <c:pt idx="6">
                  <c:v>0.34000000000000008</c:v>
                </c:pt>
                <c:pt idx="7">
                  <c:v>0.36625000000000002</c:v>
                </c:pt>
                <c:pt idx="8">
                  <c:v>0.4375</c:v>
                </c:pt>
                <c:pt idx="9">
                  <c:v>0.43625000000000003</c:v>
                </c:pt>
                <c:pt idx="10">
                  <c:v>0.41375000000000001</c:v>
                </c:pt>
                <c:pt idx="11">
                  <c:v>0.33750000000000002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1F-4F86-9B30-5958DD93F4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9187456"/>
        <c:axId val="89188992"/>
      </c:barChart>
      <c:catAx>
        <c:axId val="891874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9188992"/>
        <c:crosses val="autoZero"/>
        <c:auto val="1"/>
        <c:lblAlgn val="ctr"/>
        <c:lblOffset val="100"/>
        <c:noMultiLvlLbl val="0"/>
      </c:catAx>
      <c:valAx>
        <c:axId val="89188992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9187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9 DASI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graph_for_slide!$K$5</c:f>
              <c:strCache>
                <c:ptCount val="1"/>
                <c:pt idx="0">
                  <c:v>Control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graph_for_slide!$H$24:$H$35</c:f>
                <c:numCache>
                  <c:formatCode>General</c:formatCode>
                  <c:ptCount val="12"/>
                  <c:pt idx="0">
                    <c:v>1.3333333333335376E-2</c:v>
                  </c:pt>
                  <c:pt idx="1">
                    <c:v>1.2018504251545971E-2</c:v>
                  </c:pt>
                  <c:pt idx="2">
                    <c:v>3.3333333333387008E-3</c:v>
                  </c:pt>
                  <c:pt idx="3">
                    <c:v>6.6666666666718513E-3</c:v>
                  </c:pt>
                  <c:pt idx="4">
                    <c:v>1.2018504251549048E-2</c:v>
                  </c:pt>
                  <c:pt idx="5">
                    <c:v>5.7735026918959396E-3</c:v>
                  </c:pt>
                  <c:pt idx="6">
                    <c:v>1.9999999999999823E-2</c:v>
                  </c:pt>
                  <c:pt idx="7">
                    <c:v>6.6666666666607491E-3</c:v>
                  </c:pt>
                  <c:pt idx="8">
                    <c:v>1.1547005383795083E-2</c:v>
                  </c:pt>
                  <c:pt idx="9">
                    <c:v>5.7735026918991445E-3</c:v>
                  </c:pt>
                  <c:pt idx="10">
                    <c:v>6.0833735833147626E-9</c:v>
                  </c:pt>
                  <c:pt idx="11">
                    <c:v>3.3333333333331501E-3</c:v>
                  </c:pt>
                </c:numCache>
              </c:numRef>
            </c:plus>
            <c:minus>
              <c:numRef>
                <c:f>graph_for_slide!$H$24:$H$35</c:f>
                <c:numCache>
                  <c:formatCode>General</c:formatCode>
                  <c:ptCount val="12"/>
                  <c:pt idx="0">
                    <c:v>1.3333333333335376E-2</c:v>
                  </c:pt>
                  <c:pt idx="1">
                    <c:v>1.2018504251545971E-2</c:v>
                  </c:pt>
                  <c:pt idx="2">
                    <c:v>3.3333333333387008E-3</c:v>
                  </c:pt>
                  <c:pt idx="3">
                    <c:v>6.6666666666718513E-3</c:v>
                  </c:pt>
                  <c:pt idx="4">
                    <c:v>1.2018504251549048E-2</c:v>
                  </c:pt>
                  <c:pt idx="5">
                    <c:v>5.7735026918959396E-3</c:v>
                  </c:pt>
                  <c:pt idx="6">
                    <c:v>1.9999999999999823E-2</c:v>
                  </c:pt>
                  <c:pt idx="7">
                    <c:v>6.6666666666607491E-3</c:v>
                  </c:pt>
                  <c:pt idx="8">
                    <c:v>1.1547005383795083E-2</c:v>
                  </c:pt>
                  <c:pt idx="9">
                    <c:v>5.7735026918991445E-3</c:v>
                  </c:pt>
                  <c:pt idx="10">
                    <c:v>6.0833735833147626E-9</c:v>
                  </c:pt>
                  <c:pt idx="11">
                    <c:v>3.3333333333331501E-3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graph_for_slide!$J$24:$J$35</c:f>
              <c:strCache>
                <c:ptCount val="12"/>
                <c:pt idx="0">
                  <c:v>EC 693358</c:v>
                </c:pt>
                <c:pt idx="1">
                  <c:v>NM 94</c:v>
                </c:pt>
                <c:pt idx="2">
                  <c:v>EC 693363</c:v>
                </c:pt>
                <c:pt idx="3">
                  <c:v>IPM 205-7</c:v>
                </c:pt>
                <c:pt idx="4">
                  <c:v>EC 693357</c:v>
                </c:pt>
                <c:pt idx="5">
                  <c:v>VC 6372 (45-8-1)</c:v>
                </c:pt>
                <c:pt idx="6">
                  <c:v>Vaibhav</c:v>
                </c:pt>
                <c:pt idx="7">
                  <c:v>Harsha</c:v>
                </c:pt>
                <c:pt idx="8">
                  <c:v>VC 3960-88</c:v>
                </c:pt>
                <c:pt idx="9">
                  <c:v>PAU 911</c:v>
                </c:pt>
                <c:pt idx="10">
                  <c:v>IC 415144</c:v>
                </c:pt>
                <c:pt idx="11">
                  <c:v>EC 693356</c:v>
                </c:pt>
              </c:strCache>
            </c:strRef>
          </c:cat>
          <c:val>
            <c:numRef>
              <c:f>graph_for_slide!$K$24:$K$35</c:f>
              <c:numCache>
                <c:formatCode>0.00</c:formatCode>
                <c:ptCount val="12"/>
                <c:pt idx="0">
                  <c:v>0.72666666666666657</c:v>
                </c:pt>
                <c:pt idx="1">
                  <c:v>0.73333333333333339</c:v>
                </c:pt>
                <c:pt idx="2">
                  <c:v>0.7533333333333333</c:v>
                </c:pt>
                <c:pt idx="3">
                  <c:v>0.76666666666666661</c:v>
                </c:pt>
                <c:pt idx="4">
                  <c:v>0.71333333333333326</c:v>
                </c:pt>
                <c:pt idx="5">
                  <c:v>0.75</c:v>
                </c:pt>
                <c:pt idx="6">
                  <c:v>0.75</c:v>
                </c:pt>
                <c:pt idx="7">
                  <c:v>0.77333333333333343</c:v>
                </c:pt>
                <c:pt idx="8">
                  <c:v>0.73999999999999988</c:v>
                </c:pt>
                <c:pt idx="9">
                  <c:v>0.73999999999999988</c:v>
                </c:pt>
                <c:pt idx="10">
                  <c:v>0.73999999999999988</c:v>
                </c:pt>
                <c:pt idx="11">
                  <c:v>0.74333333333333329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CD-4F47-BB2A-A30FB174EFD1}"/>
            </c:ext>
          </c:extLst>
        </c:ser>
        <c:ser>
          <c:idx val="1"/>
          <c:order val="1"/>
          <c:tx>
            <c:strRef>
              <c:f>graph_for_slide!$L$5</c:f>
              <c:strCache>
                <c:ptCount val="1"/>
                <c:pt idx="0">
                  <c:v>Stress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graph_for_slide!$I$24:$I$35</c:f>
                <c:numCache>
                  <c:formatCode>General</c:formatCode>
                  <c:ptCount val="12"/>
                  <c:pt idx="0">
                    <c:v>3.333333333327599E-3</c:v>
                  </c:pt>
                  <c:pt idx="1">
                    <c:v>1.0000000000003152E-2</c:v>
                  </c:pt>
                  <c:pt idx="2">
                    <c:v>9.9999999999994503E-3</c:v>
                  </c:pt>
                  <c:pt idx="3">
                    <c:v>1.0000000000001301E-2</c:v>
                  </c:pt>
                  <c:pt idx="4">
                    <c:v>2.3333333333333633E-2</c:v>
                  </c:pt>
                  <c:pt idx="5">
                    <c:v>1.4529663145137326E-2</c:v>
                  </c:pt>
                  <c:pt idx="6">
                    <c:v>2.0000000000001676E-2</c:v>
                  </c:pt>
                  <c:pt idx="7">
                    <c:v>8.8191710368814829E-3</c:v>
                  </c:pt>
                  <c:pt idx="8">
                    <c:v>8.8191710368814829E-3</c:v>
                  </c:pt>
                  <c:pt idx="9">
                    <c:v>3.3333333333387008E-3</c:v>
                  </c:pt>
                  <c:pt idx="10">
                    <c:v>8.8191710368793856E-3</c:v>
                  </c:pt>
                  <c:pt idx="11">
                    <c:v>5.7735026918991445E-3</c:v>
                  </c:pt>
                </c:numCache>
              </c:numRef>
            </c:plus>
            <c:minus>
              <c:numRef>
                <c:f>graph_for_slide!$I$24:$I$35</c:f>
                <c:numCache>
                  <c:formatCode>General</c:formatCode>
                  <c:ptCount val="12"/>
                  <c:pt idx="0">
                    <c:v>3.333333333327599E-3</c:v>
                  </c:pt>
                  <c:pt idx="1">
                    <c:v>1.0000000000003152E-2</c:v>
                  </c:pt>
                  <c:pt idx="2">
                    <c:v>9.9999999999994503E-3</c:v>
                  </c:pt>
                  <c:pt idx="3">
                    <c:v>1.0000000000001301E-2</c:v>
                  </c:pt>
                  <c:pt idx="4">
                    <c:v>2.3333333333333633E-2</c:v>
                  </c:pt>
                  <c:pt idx="5">
                    <c:v>1.4529663145137326E-2</c:v>
                  </c:pt>
                  <c:pt idx="6">
                    <c:v>2.0000000000001676E-2</c:v>
                  </c:pt>
                  <c:pt idx="7">
                    <c:v>8.8191710368814829E-3</c:v>
                  </c:pt>
                  <c:pt idx="8">
                    <c:v>8.8191710368814829E-3</c:v>
                  </c:pt>
                  <c:pt idx="9">
                    <c:v>3.3333333333387008E-3</c:v>
                  </c:pt>
                  <c:pt idx="10">
                    <c:v>8.8191710368793856E-3</c:v>
                  </c:pt>
                  <c:pt idx="11">
                    <c:v>5.7735026918991445E-3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graph_for_slide!$J$24:$J$35</c:f>
              <c:strCache>
                <c:ptCount val="12"/>
                <c:pt idx="0">
                  <c:v>EC 693358</c:v>
                </c:pt>
                <c:pt idx="1">
                  <c:v>NM 94</c:v>
                </c:pt>
                <c:pt idx="2">
                  <c:v>EC 693363</c:v>
                </c:pt>
                <c:pt idx="3">
                  <c:v>IPM 205-7</c:v>
                </c:pt>
                <c:pt idx="4">
                  <c:v>EC 693357</c:v>
                </c:pt>
                <c:pt idx="5">
                  <c:v>VC 6372 (45-8-1)</c:v>
                </c:pt>
                <c:pt idx="6">
                  <c:v>Vaibhav</c:v>
                </c:pt>
                <c:pt idx="7">
                  <c:v>Harsha</c:v>
                </c:pt>
                <c:pt idx="8">
                  <c:v>VC 3960-88</c:v>
                </c:pt>
                <c:pt idx="9">
                  <c:v>PAU 911</c:v>
                </c:pt>
                <c:pt idx="10">
                  <c:v>IC 415144</c:v>
                </c:pt>
                <c:pt idx="11">
                  <c:v>EC 693356</c:v>
                </c:pt>
              </c:strCache>
            </c:strRef>
          </c:cat>
          <c:val>
            <c:numRef>
              <c:f>graph_for_slide!$L$24:$L$35</c:f>
              <c:numCache>
                <c:formatCode>0.00</c:formatCode>
                <c:ptCount val="12"/>
                <c:pt idx="0">
                  <c:v>0.65666666666666673</c:v>
                </c:pt>
                <c:pt idx="1">
                  <c:v>0.66999999999999993</c:v>
                </c:pt>
                <c:pt idx="2">
                  <c:v>0.68</c:v>
                </c:pt>
                <c:pt idx="3">
                  <c:v>0.68</c:v>
                </c:pt>
                <c:pt idx="4">
                  <c:v>0.68333333333333324</c:v>
                </c:pt>
                <c:pt idx="5">
                  <c:v>0.69666666666666666</c:v>
                </c:pt>
                <c:pt idx="6">
                  <c:v>0.69999999999999984</c:v>
                </c:pt>
                <c:pt idx="7">
                  <c:v>0.71666666666666667</c:v>
                </c:pt>
                <c:pt idx="8">
                  <c:v>0.72333333333333327</c:v>
                </c:pt>
                <c:pt idx="9">
                  <c:v>0.72666666666666657</c:v>
                </c:pt>
                <c:pt idx="10">
                  <c:v>0.73333333333333339</c:v>
                </c:pt>
                <c:pt idx="11">
                  <c:v>0.73999999999999988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CD-4F47-BB2A-A30FB174E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3886080"/>
        <c:axId val="83888000"/>
      </c:barChart>
      <c:catAx>
        <c:axId val="83886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Genotypes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888000"/>
        <c:crosses val="autoZero"/>
        <c:auto val="1"/>
        <c:lblAlgn val="ctr"/>
        <c:lblOffset val="100"/>
        <c:noMultiLvlLbl val="0"/>
      </c:catAx>
      <c:valAx>
        <c:axId val="83888000"/>
        <c:scaling>
          <c:orientation val="minMax"/>
          <c:max val="0.8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QY_max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88608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Genotypic variability_Control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Chl45DAS_ANOVA!$K$5:$K$16</c:f>
                <c:numCache>
                  <c:formatCode>General</c:formatCode>
                  <c:ptCount val="12"/>
                  <c:pt idx="0">
                    <c:v>9.5742710775633833E-3</c:v>
                  </c:pt>
                  <c:pt idx="1">
                    <c:v>1.7078251276599322E-2</c:v>
                  </c:pt>
                  <c:pt idx="2">
                    <c:v>4.0824829046386341E-3</c:v>
                  </c:pt>
                  <c:pt idx="3">
                    <c:v>5.0000000000000001E-3</c:v>
                  </c:pt>
                  <c:pt idx="4">
                    <c:v>1.49303940559741E-2</c:v>
                  </c:pt>
                  <c:pt idx="5">
                    <c:v>9.1287092917527613E-3</c:v>
                  </c:pt>
                  <c:pt idx="6">
                    <c:v>9.4648472430004585E-3</c:v>
                  </c:pt>
                  <c:pt idx="7">
                    <c:v>7.0710678118654753E-3</c:v>
                  </c:pt>
                  <c:pt idx="8">
                    <c:v>2.2126530078919588E-2</c:v>
                  </c:pt>
                  <c:pt idx="9">
                    <c:v>1.8874586088176881E-2</c:v>
                  </c:pt>
                  <c:pt idx="10">
                    <c:v>1.3228756555322957E-2</c:v>
                  </c:pt>
                  <c:pt idx="11">
                    <c:v>1.6583123951776999E-2</c:v>
                  </c:pt>
                </c:numCache>
              </c:numRef>
            </c:plus>
            <c:minus>
              <c:numRef>
                <c:f>Chl45DAS_ANOVA!$K$5:$K$16</c:f>
                <c:numCache>
                  <c:formatCode>General</c:formatCode>
                  <c:ptCount val="12"/>
                  <c:pt idx="0">
                    <c:v>9.5742710775633833E-3</c:v>
                  </c:pt>
                  <c:pt idx="1">
                    <c:v>1.7078251276599322E-2</c:v>
                  </c:pt>
                  <c:pt idx="2">
                    <c:v>4.0824829046386341E-3</c:v>
                  </c:pt>
                  <c:pt idx="3">
                    <c:v>5.0000000000000001E-3</c:v>
                  </c:pt>
                  <c:pt idx="4">
                    <c:v>1.49303940559741E-2</c:v>
                  </c:pt>
                  <c:pt idx="5">
                    <c:v>9.1287092917527613E-3</c:v>
                  </c:pt>
                  <c:pt idx="6">
                    <c:v>9.4648472430004585E-3</c:v>
                  </c:pt>
                  <c:pt idx="7">
                    <c:v>7.0710678118654753E-3</c:v>
                  </c:pt>
                  <c:pt idx="8">
                    <c:v>2.2126530078919588E-2</c:v>
                  </c:pt>
                  <c:pt idx="9">
                    <c:v>1.8874586088176881E-2</c:v>
                  </c:pt>
                  <c:pt idx="10">
                    <c:v>1.3228756555322957E-2</c:v>
                  </c:pt>
                  <c:pt idx="11">
                    <c:v>1.6583123951776999E-2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Chl45DAS_ANOVA!$AN$5:$AN$16</c:f>
              <c:strCache>
                <c:ptCount val="12"/>
                <c:pt idx="0">
                  <c:v>EC-693356</c:v>
                </c:pt>
                <c:pt idx="1">
                  <c:v>EC-693357</c:v>
                </c:pt>
                <c:pt idx="2">
                  <c:v>EC-693358</c:v>
                </c:pt>
                <c:pt idx="3">
                  <c:v>EC-693363</c:v>
                </c:pt>
                <c:pt idx="4">
                  <c:v>Harsha</c:v>
                </c:pt>
                <c:pt idx="5">
                  <c:v>IC-415144</c:v>
                </c:pt>
                <c:pt idx="6">
                  <c:v>IPM-205-7</c:v>
                </c:pt>
                <c:pt idx="7">
                  <c:v>NM-94</c:v>
                </c:pt>
                <c:pt idx="8">
                  <c:v>PAU-911</c:v>
                </c:pt>
                <c:pt idx="9">
                  <c:v>Vaibhav</c:v>
                </c:pt>
                <c:pt idx="10">
                  <c:v>VC-3960-88</c:v>
                </c:pt>
                <c:pt idx="11">
                  <c:v>VC-6372 (45-8-1)</c:v>
                </c:pt>
              </c:strCache>
            </c:strRef>
          </c:cat>
          <c:val>
            <c:numRef>
              <c:f>Chl45DAS_ANOVA!$AO$5:$AO$16</c:f>
              <c:numCache>
                <c:formatCode>0.00</c:formatCode>
                <c:ptCount val="12"/>
                <c:pt idx="0">
                  <c:v>0.45499999999999996</c:v>
                </c:pt>
                <c:pt idx="1">
                  <c:v>0.39500000000000002</c:v>
                </c:pt>
                <c:pt idx="2">
                  <c:v>0.41000000000000003</c:v>
                </c:pt>
                <c:pt idx="3">
                  <c:v>0.40500000000000003</c:v>
                </c:pt>
                <c:pt idx="4">
                  <c:v>0.42249999999999999</c:v>
                </c:pt>
                <c:pt idx="5">
                  <c:v>0.47</c:v>
                </c:pt>
                <c:pt idx="6">
                  <c:v>0.40750000000000008</c:v>
                </c:pt>
                <c:pt idx="7">
                  <c:v>0.4</c:v>
                </c:pt>
                <c:pt idx="8">
                  <c:v>0.4425</c:v>
                </c:pt>
                <c:pt idx="9">
                  <c:v>0.4225000000000001</c:v>
                </c:pt>
                <c:pt idx="10">
                  <c:v>0.42500000000000004</c:v>
                </c:pt>
                <c:pt idx="11">
                  <c:v>0.36499999999999999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45-49EF-8745-8578A3F1D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9218048"/>
        <c:axId val="89240320"/>
      </c:barChart>
      <c:catAx>
        <c:axId val="892180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9240320"/>
        <c:crosses val="autoZero"/>
        <c:auto val="1"/>
        <c:lblAlgn val="ctr"/>
        <c:lblOffset val="100"/>
        <c:noMultiLvlLbl val="0"/>
      </c:catAx>
      <c:valAx>
        <c:axId val="89240320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9218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Genotypic variability_Stress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Chl45DAS_ANOVA!$T$5:$T$16</c:f>
                <c:numCache>
                  <c:formatCode>General</c:formatCode>
                  <c:ptCount val="12"/>
                  <c:pt idx="0">
                    <c:v>1.6520189667999188E-2</c:v>
                  </c:pt>
                  <c:pt idx="1">
                    <c:v>1.290994448735806E-2</c:v>
                  </c:pt>
                  <c:pt idx="2">
                    <c:v>1.3149778198382924E-2</c:v>
                  </c:pt>
                  <c:pt idx="3">
                    <c:v>8.6602540378443935E-3</c:v>
                  </c:pt>
                  <c:pt idx="4">
                    <c:v>1.9311050377094113E-2</c:v>
                  </c:pt>
                  <c:pt idx="5">
                    <c:v>8.5391256382996682E-3</c:v>
                  </c:pt>
                  <c:pt idx="6">
                    <c:v>8.5391256382996734E-3</c:v>
                  </c:pt>
                  <c:pt idx="7">
                    <c:v>9.4648472430004706E-3</c:v>
                  </c:pt>
                  <c:pt idx="8">
                    <c:v>2.2499999999999996E-2</c:v>
                  </c:pt>
                  <c:pt idx="9">
                    <c:v>1.0801234497346417E-2</c:v>
                  </c:pt>
                  <c:pt idx="10">
                    <c:v>1.0307764064044149E-2</c:v>
                  </c:pt>
                  <c:pt idx="11">
                    <c:v>1.1547005383792493E-2</c:v>
                  </c:pt>
                </c:numCache>
              </c:numRef>
            </c:plus>
            <c:minus>
              <c:numRef>
                <c:f>Chl45DAS_ANOVA!$T$5:$T$16</c:f>
                <c:numCache>
                  <c:formatCode>General</c:formatCode>
                  <c:ptCount val="12"/>
                  <c:pt idx="0">
                    <c:v>1.6520189667999188E-2</c:v>
                  </c:pt>
                  <c:pt idx="1">
                    <c:v>1.290994448735806E-2</c:v>
                  </c:pt>
                  <c:pt idx="2">
                    <c:v>1.3149778198382924E-2</c:v>
                  </c:pt>
                  <c:pt idx="3">
                    <c:v>8.6602540378443935E-3</c:v>
                  </c:pt>
                  <c:pt idx="4">
                    <c:v>1.9311050377094113E-2</c:v>
                  </c:pt>
                  <c:pt idx="5">
                    <c:v>8.5391256382996682E-3</c:v>
                  </c:pt>
                  <c:pt idx="6">
                    <c:v>8.5391256382996734E-3</c:v>
                  </c:pt>
                  <c:pt idx="7">
                    <c:v>9.4648472430004706E-3</c:v>
                  </c:pt>
                  <c:pt idx="8">
                    <c:v>2.2499999999999996E-2</c:v>
                  </c:pt>
                  <c:pt idx="9">
                    <c:v>1.0801234497346417E-2</c:v>
                  </c:pt>
                  <c:pt idx="10">
                    <c:v>1.0307764064044149E-2</c:v>
                  </c:pt>
                  <c:pt idx="11">
                    <c:v>1.1547005383792493E-2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Chl45DAS_ANOVA!$AN$5:$AN$16</c:f>
              <c:strCache>
                <c:ptCount val="12"/>
                <c:pt idx="0">
                  <c:v>EC-693356</c:v>
                </c:pt>
                <c:pt idx="1">
                  <c:v>EC-693357</c:v>
                </c:pt>
                <c:pt idx="2">
                  <c:v>EC-693358</c:v>
                </c:pt>
                <c:pt idx="3">
                  <c:v>EC-693363</c:v>
                </c:pt>
                <c:pt idx="4">
                  <c:v>Harsha</c:v>
                </c:pt>
                <c:pt idx="5">
                  <c:v>IC-415144</c:v>
                </c:pt>
                <c:pt idx="6">
                  <c:v>IPM-205-7</c:v>
                </c:pt>
                <c:pt idx="7">
                  <c:v>NM-94</c:v>
                </c:pt>
                <c:pt idx="8">
                  <c:v>PAU-911</c:v>
                </c:pt>
                <c:pt idx="9">
                  <c:v>Vaibhav</c:v>
                </c:pt>
                <c:pt idx="10">
                  <c:v>VC-3960-88</c:v>
                </c:pt>
                <c:pt idx="11">
                  <c:v>VC-6372 (45-8-1)</c:v>
                </c:pt>
              </c:strCache>
            </c:strRef>
          </c:cat>
          <c:val>
            <c:numRef>
              <c:f>Chl45DAS_ANOVA!$AP$5:$AP$16</c:f>
              <c:numCache>
                <c:formatCode>0.00</c:formatCode>
                <c:ptCount val="12"/>
                <c:pt idx="0">
                  <c:v>0.4975</c:v>
                </c:pt>
                <c:pt idx="1">
                  <c:v>0.29000000000000004</c:v>
                </c:pt>
                <c:pt idx="2">
                  <c:v>0.25750000000000001</c:v>
                </c:pt>
                <c:pt idx="3">
                  <c:v>0.28500000000000003</c:v>
                </c:pt>
                <c:pt idx="4">
                  <c:v>0.41249999999999998</c:v>
                </c:pt>
                <c:pt idx="5">
                  <c:v>0.46249999999999997</c:v>
                </c:pt>
                <c:pt idx="6">
                  <c:v>0.27250000000000002</c:v>
                </c:pt>
                <c:pt idx="7">
                  <c:v>0.33250000000000002</c:v>
                </c:pt>
                <c:pt idx="8">
                  <c:v>0.4325</c:v>
                </c:pt>
                <c:pt idx="9">
                  <c:v>0.45</c:v>
                </c:pt>
                <c:pt idx="10">
                  <c:v>0.40249999999999997</c:v>
                </c:pt>
                <c:pt idx="11">
                  <c:v>0.31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78-44F0-8CED-0765DCBEDA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9297664"/>
        <c:axId val="89299200"/>
      </c:barChart>
      <c:catAx>
        <c:axId val="892976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9299200"/>
        <c:crosses val="autoZero"/>
        <c:auto val="1"/>
        <c:lblAlgn val="ctr"/>
        <c:lblOffset val="100"/>
        <c:noMultiLvlLbl val="0"/>
      </c:catAx>
      <c:valAx>
        <c:axId val="89299200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9297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Treatment effect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83683572294743"/>
          <c:y val="0.19100119013079597"/>
          <c:w val="0.85177145302803337"/>
          <c:h val="0.7096799278421527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DEB-4217-9A1B-BCF1AF15BAF4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DEB-4217-9A1B-BCF1AF15BAF4}"/>
              </c:ext>
            </c:extLst>
          </c:dPt>
          <c:dLbls>
            <c:dLbl>
              <c:idx val="1"/>
              <c:layout>
                <c:manualLayout>
                  <c:x val="0"/>
                  <c:y val="-6.01578551593058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EB-4217-9A1B-BCF1AF15BAF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Chl45DAS_ANOVA!$AO$18:$AP$18</c:f>
                <c:numCache>
                  <c:formatCode>General</c:formatCode>
                  <c:ptCount val="2"/>
                  <c:pt idx="0">
                    <c:v>5.2027452291671696E-3</c:v>
                  </c:pt>
                  <c:pt idx="1">
                    <c:v>1.2287045350756193E-2</c:v>
                  </c:pt>
                </c:numCache>
              </c:numRef>
            </c:plus>
            <c:minus>
              <c:numRef>
                <c:f>Chl45DAS_ANOVA!$AO$18:$AP$18</c:f>
                <c:numCache>
                  <c:formatCode>General</c:formatCode>
                  <c:ptCount val="2"/>
                  <c:pt idx="0">
                    <c:v>5.2027452291671696E-3</c:v>
                  </c:pt>
                  <c:pt idx="1">
                    <c:v>1.2287045350756193E-2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Chl45DAS_ANOVA!$AO$4:$AP$4</c:f>
              <c:strCache>
                <c:ptCount val="2"/>
                <c:pt idx="0">
                  <c:v>Control</c:v>
                </c:pt>
                <c:pt idx="1">
                  <c:v>Stress</c:v>
                </c:pt>
              </c:strCache>
            </c:strRef>
          </c:cat>
          <c:val>
            <c:numRef>
              <c:f>Chl45DAS_ANOVA!$AO$17:$AP$17</c:f>
              <c:numCache>
                <c:formatCode>0.00</c:formatCode>
                <c:ptCount val="2"/>
                <c:pt idx="0">
                  <c:v>0.41833333333333339</c:v>
                </c:pt>
                <c:pt idx="1">
                  <c:v>0.36708333333333337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DEB-4217-9A1B-BCF1AF15BA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9394176"/>
        <c:axId val="89420544"/>
      </c:barChart>
      <c:catAx>
        <c:axId val="893941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9420544"/>
        <c:crosses val="autoZero"/>
        <c:auto val="1"/>
        <c:lblAlgn val="ctr"/>
        <c:lblOffset val="100"/>
        <c:noMultiLvlLbl val="0"/>
      </c:catAx>
      <c:valAx>
        <c:axId val="89420544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939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Genotypic variability_Irrespective</a:t>
            </a:r>
            <a:r>
              <a:rPr lang="en-IN" baseline="0"/>
              <a:t> of treatment</a:t>
            </a:r>
            <a:endParaRPr lang="en-IN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Chl56DAS_ANOVA!$AR$5:$AR$16</c:f>
                <c:numCache>
                  <c:formatCode>General</c:formatCode>
                  <c:ptCount val="12"/>
                  <c:pt idx="0">
                    <c:v>1.2808688457449494E-2</c:v>
                  </c:pt>
                  <c:pt idx="1">
                    <c:v>1.7601745043359426E-2</c:v>
                  </c:pt>
                  <c:pt idx="2">
                    <c:v>1.9249304254588397E-2</c:v>
                  </c:pt>
                  <c:pt idx="3">
                    <c:v>1.6903085094570336E-2</c:v>
                  </c:pt>
                  <c:pt idx="4">
                    <c:v>1.4992557677537406E-2</c:v>
                  </c:pt>
                  <c:pt idx="5">
                    <c:v>1.746808313958428E-2</c:v>
                  </c:pt>
                  <c:pt idx="6">
                    <c:v>1.6118977280566955E-2</c:v>
                  </c:pt>
                  <c:pt idx="7">
                    <c:v>1.1009330458427396E-2</c:v>
                  </c:pt>
                  <c:pt idx="8">
                    <c:v>2.3937231908233755E-2</c:v>
                  </c:pt>
                  <c:pt idx="9">
                    <c:v>1.1914876655437334E-2</c:v>
                  </c:pt>
                  <c:pt idx="10">
                    <c:v>1.3594904507624482E-2</c:v>
                  </c:pt>
                  <c:pt idx="11">
                    <c:v>1.0845917599328724E-2</c:v>
                  </c:pt>
                </c:numCache>
              </c:numRef>
            </c:plus>
            <c:minus>
              <c:numRef>
                <c:f>Chl56DAS_ANOVA!$AR$5:$AR$16</c:f>
                <c:numCache>
                  <c:formatCode>General</c:formatCode>
                  <c:ptCount val="12"/>
                  <c:pt idx="0">
                    <c:v>1.2808688457449494E-2</c:v>
                  </c:pt>
                  <c:pt idx="1">
                    <c:v>1.7601745043359426E-2</c:v>
                  </c:pt>
                  <c:pt idx="2">
                    <c:v>1.9249304254588397E-2</c:v>
                  </c:pt>
                  <c:pt idx="3">
                    <c:v>1.6903085094570336E-2</c:v>
                  </c:pt>
                  <c:pt idx="4">
                    <c:v>1.4992557677537406E-2</c:v>
                  </c:pt>
                  <c:pt idx="5">
                    <c:v>1.746808313958428E-2</c:v>
                  </c:pt>
                  <c:pt idx="6">
                    <c:v>1.6118977280566955E-2</c:v>
                  </c:pt>
                  <c:pt idx="7">
                    <c:v>1.1009330458427396E-2</c:v>
                  </c:pt>
                  <c:pt idx="8">
                    <c:v>2.3937231908233755E-2</c:v>
                  </c:pt>
                  <c:pt idx="9">
                    <c:v>1.1914876655437334E-2</c:v>
                  </c:pt>
                  <c:pt idx="10">
                    <c:v>1.3594904507624482E-2</c:v>
                  </c:pt>
                  <c:pt idx="11">
                    <c:v>1.0845917599328724E-2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Chl56DAS_ANOVA!$AN$5:$AN$16</c:f>
              <c:strCache>
                <c:ptCount val="12"/>
                <c:pt idx="0">
                  <c:v>EC-693356</c:v>
                </c:pt>
                <c:pt idx="1">
                  <c:v>EC-693357</c:v>
                </c:pt>
                <c:pt idx="2">
                  <c:v>EC-693358</c:v>
                </c:pt>
                <c:pt idx="3">
                  <c:v>EC-693363</c:v>
                </c:pt>
                <c:pt idx="4">
                  <c:v>Harsha</c:v>
                </c:pt>
                <c:pt idx="5">
                  <c:v>IC-415144</c:v>
                </c:pt>
                <c:pt idx="6">
                  <c:v>IPM-205-7</c:v>
                </c:pt>
                <c:pt idx="7">
                  <c:v>NM-94</c:v>
                </c:pt>
                <c:pt idx="8">
                  <c:v>PAU-911</c:v>
                </c:pt>
                <c:pt idx="9">
                  <c:v>Vaibhav</c:v>
                </c:pt>
                <c:pt idx="10">
                  <c:v>VC-3960-88</c:v>
                </c:pt>
                <c:pt idx="11">
                  <c:v>VC-6372 (45-8-1)</c:v>
                </c:pt>
              </c:strCache>
            </c:strRef>
          </c:cat>
          <c:val>
            <c:numRef>
              <c:f>Chl56DAS_ANOVA!$AQ$5:$AQ$16</c:f>
              <c:numCache>
                <c:formatCode>0.00</c:formatCode>
                <c:ptCount val="12"/>
                <c:pt idx="0">
                  <c:v>0.46625000000000005</c:v>
                </c:pt>
                <c:pt idx="1">
                  <c:v>0.39250000000000002</c:v>
                </c:pt>
                <c:pt idx="2">
                  <c:v>0.36750000000000005</c:v>
                </c:pt>
                <c:pt idx="3">
                  <c:v>0.39</c:v>
                </c:pt>
                <c:pt idx="4">
                  <c:v>0.42375000000000002</c:v>
                </c:pt>
                <c:pt idx="5">
                  <c:v>0.47125</c:v>
                </c:pt>
                <c:pt idx="6">
                  <c:v>0.36749999999999999</c:v>
                </c:pt>
                <c:pt idx="7">
                  <c:v>0.38374999999999992</c:v>
                </c:pt>
                <c:pt idx="8">
                  <c:v>0.45874999999999999</c:v>
                </c:pt>
                <c:pt idx="9">
                  <c:v>0.4325</c:v>
                </c:pt>
                <c:pt idx="10">
                  <c:v>0.42249999999999999</c:v>
                </c:pt>
                <c:pt idx="11">
                  <c:v>0.35625000000000001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99-4C18-B293-459972B4F5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9536000"/>
        <c:axId val="89537536"/>
      </c:barChart>
      <c:catAx>
        <c:axId val="895360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9537536"/>
        <c:crosses val="autoZero"/>
        <c:auto val="1"/>
        <c:lblAlgn val="ctr"/>
        <c:lblOffset val="100"/>
        <c:noMultiLvlLbl val="0"/>
      </c:catAx>
      <c:valAx>
        <c:axId val="89537536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9536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Genotypic variability_Control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Chl56DAS_ANOVA!$K$5:$K$16</c:f>
                <c:numCache>
                  <c:formatCode>General</c:formatCode>
                  <c:ptCount val="12"/>
                  <c:pt idx="0">
                    <c:v>9.4648472430004654E-3</c:v>
                  </c:pt>
                  <c:pt idx="1">
                    <c:v>2.2173557826083455E-2</c:v>
                  </c:pt>
                  <c:pt idx="2">
                    <c:v>2.886751345948139E-3</c:v>
                  </c:pt>
                  <c:pt idx="3">
                    <c:v>4.7871355387816925E-3</c:v>
                  </c:pt>
                  <c:pt idx="4">
                    <c:v>1.49303940559741E-2</c:v>
                  </c:pt>
                  <c:pt idx="5">
                    <c:v>1.0408329997330674E-2</c:v>
                  </c:pt>
                  <c:pt idx="6">
                    <c:v>1.1086778913041726E-2</c:v>
                  </c:pt>
                  <c:pt idx="7">
                    <c:v>5.7735026918962545E-3</c:v>
                  </c:pt>
                  <c:pt idx="8">
                    <c:v>1.6583123951777013E-2</c:v>
                  </c:pt>
                  <c:pt idx="9">
                    <c:v>1.8708286933869701E-2</c:v>
                  </c:pt>
                  <c:pt idx="10">
                    <c:v>1.5811388300841885E-2</c:v>
                  </c:pt>
                  <c:pt idx="11">
                    <c:v>1.5811388300841896E-2</c:v>
                  </c:pt>
                </c:numCache>
              </c:numRef>
            </c:plus>
            <c:minus>
              <c:numRef>
                <c:f>Chl56DAS_ANOVA!$K$5:$K$16</c:f>
                <c:numCache>
                  <c:formatCode>General</c:formatCode>
                  <c:ptCount val="12"/>
                  <c:pt idx="0">
                    <c:v>9.4648472430004654E-3</c:v>
                  </c:pt>
                  <c:pt idx="1">
                    <c:v>2.2173557826083455E-2</c:v>
                  </c:pt>
                  <c:pt idx="2">
                    <c:v>2.886751345948139E-3</c:v>
                  </c:pt>
                  <c:pt idx="3">
                    <c:v>4.7871355387816925E-3</c:v>
                  </c:pt>
                  <c:pt idx="4">
                    <c:v>1.49303940559741E-2</c:v>
                  </c:pt>
                  <c:pt idx="5">
                    <c:v>1.0408329997330674E-2</c:v>
                  </c:pt>
                  <c:pt idx="6">
                    <c:v>1.1086778913041726E-2</c:v>
                  </c:pt>
                  <c:pt idx="7">
                    <c:v>5.7735026918962545E-3</c:v>
                  </c:pt>
                  <c:pt idx="8">
                    <c:v>1.6583123951777013E-2</c:v>
                  </c:pt>
                  <c:pt idx="9">
                    <c:v>1.8708286933869701E-2</c:v>
                  </c:pt>
                  <c:pt idx="10">
                    <c:v>1.5811388300841885E-2</c:v>
                  </c:pt>
                  <c:pt idx="11">
                    <c:v>1.5811388300841896E-2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Chl56DAS_ANOVA!$AN$5:$AN$16</c:f>
              <c:strCache>
                <c:ptCount val="12"/>
                <c:pt idx="0">
                  <c:v>EC-693356</c:v>
                </c:pt>
                <c:pt idx="1">
                  <c:v>EC-693357</c:v>
                </c:pt>
                <c:pt idx="2">
                  <c:v>EC-693358</c:v>
                </c:pt>
                <c:pt idx="3">
                  <c:v>EC-693363</c:v>
                </c:pt>
                <c:pt idx="4">
                  <c:v>Harsha</c:v>
                </c:pt>
                <c:pt idx="5">
                  <c:v>IC-415144</c:v>
                </c:pt>
                <c:pt idx="6">
                  <c:v>IPM-205-7</c:v>
                </c:pt>
                <c:pt idx="7">
                  <c:v>NM-94</c:v>
                </c:pt>
                <c:pt idx="8">
                  <c:v>PAU-911</c:v>
                </c:pt>
                <c:pt idx="9">
                  <c:v>Vaibhav</c:v>
                </c:pt>
                <c:pt idx="10">
                  <c:v>VC-3960-88</c:v>
                </c:pt>
                <c:pt idx="11">
                  <c:v>VC-6372 (45-8-1)</c:v>
                </c:pt>
              </c:strCache>
            </c:strRef>
          </c:cat>
          <c:val>
            <c:numRef>
              <c:f>Chl56DAS_ANOVA!$AO$5:$AO$16</c:f>
              <c:numCache>
                <c:formatCode>0.00</c:formatCode>
                <c:ptCount val="12"/>
                <c:pt idx="0">
                  <c:v>0.49249999999999999</c:v>
                </c:pt>
                <c:pt idx="1">
                  <c:v>0.42500000000000004</c:v>
                </c:pt>
                <c:pt idx="2">
                  <c:v>0.41500000000000004</c:v>
                </c:pt>
                <c:pt idx="3">
                  <c:v>0.4325</c:v>
                </c:pt>
                <c:pt idx="4">
                  <c:v>0.44750000000000001</c:v>
                </c:pt>
                <c:pt idx="5">
                  <c:v>0.51500000000000001</c:v>
                </c:pt>
                <c:pt idx="6">
                  <c:v>0.40749999999999997</c:v>
                </c:pt>
                <c:pt idx="7">
                  <c:v>0.41</c:v>
                </c:pt>
                <c:pt idx="8">
                  <c:v>0.51500000000000001</c:v>
                </c:pt>
                <c:pt idx="9">
                  <c:v>0.44999999999999996</c:v>
                </c:pt>
                <c:pt idx="10">
                  <c:v>0.45</c:v>
                </c:pt>
                <c:pt idx="11">
                  <c:v>0.37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6B-4073-A8E9-2B4D57AC94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0189184"/>
        <c:axId val="90199168"/>
      </c:barChart>
      <c:catAx>
        <c:axId val="90189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0199168"/>
        <c:crosses val="autoZero"/>
        <c:auto val="1"/>
        <c:lblAlgn val="ctr"/>
        <c:lblOffset val="100"/>
        <c:noMultiLvlLbl val="0"/>
      </c:catAx>
      <c:valAx>
        <c:axId val="90199168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0189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Genotypic variability_Stress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Chl56DAS_ANOVA!$T$5:$T$16</c:f>
                <c:numCache>
                  <c:formatCode>General</c:formatCode>
                  <c:ptCount val="12"/>
                  <c:pt idx="0">
                    <c:v>1.4719601443879736E-2</c:v>
                  </c:pt>
                  <c:pt idx="1">
                    <c:v>1.5811388300841899E-2</c:v>
                  </c:pt>
                  <c:pt idx="2">
                    <c:v>1.4719601443879732E-2</c:v>
                  </c:pt>
                  <c:pt idx="3">
                    <c:v>1.0307764064044149E-2</c:v>
                  </c:pt>
                  <c:pt idx="4">
                    <c:v>2.1213203435596434E-2</c:v>
                  </c:pt>
                  <c:pt idx="5">
                    <c:v>6.2915286960589512E-3</c:v>
                  </c:pt>
                  <c:pt idx="6">
                    <c:v>4.7871355387816804E-3</c:v>
                  </c:pt>
                  <c:pt idx="7">
                    <c:v>8.5391256382996734E-3</c:v>
                  </c:pt>
                  <c:pt idx="8">
                    <c:v>1.7017148213885114E-2</c:v>
                  </c:pt>
                  <c:pt idx="9">
                    <c:v>1.0408329997330662E-2</c:v>
                  </c:pt>
                  <c:pt idx="10">
                    <c:v>1.0408329997330662E-2</c:v>
                  </c:pt>
                  <c:pt idx="11">
                    <c:v>1.3149778198382913E-2</c:v>
                  </c:pt>
                </c:numCache>
              </c:numRef>
            </c:plus>
            <c:minus>
              <c:numRef>
                <c:f>Chl56DAS_ANOVA!$T$5:$T$16</c:f>
                <c:numCache>
                  <c:formatCode>General</c:formatCode>
                  <c:ptCount val="12"/>
                  <c:pt idx="0">
                    <c:v>1.4719601443879736E-2</c:v>
                  </c:pt>
                  <c:pt idx="1">
                    <c:v>1.5811388300841899E-2</c:v>
                  </c:pt>
                  <c:pt idx="2">
                    <c:v>1.4719601443879732E-2</c:v>
                  </c:pt>
                  <c:pt idx="3">
                    <c:v>1.0307764064044149E-2</c:v>
                  </c:pt>
                  <c:pt idx="4">
                    <c:v>2.1213203435596434E-2</c:v>
                  </c:pt>
                  <c:pt idx="5">
                    <c:v>6.2915286960589512E-3</c:v>
                  </c:pt>
                  <c:pt idx="6">
                    <c:v>4.7871355387816804E-3</c:v>
                  </c:pt>
                  <c:pt idx="7">
                    <c:v>8.5391256382996734E-3</c:v>
                  </c:pt>
                  <c:pt idx="8">
                    <c:v>1.7017148213885114E-2</c:v>
                  </c:pt>
                  <c:pt idx="9">
                    <c:v>1.0408329997330662E-2</c:v>
                  </c:pt>
                  <c:pt idx="10">
                    <c:v>1.0408329997330662E-2</c:v>
                  </c:pt>
                  <c:pt idx="11">
                    <c:v>1.3149778198382913E-2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Chl56DAS_ANOVA!$AN$5:$AN$16</c:f>
              <c:strCache>
                <c:ptCount val="12"/>
                <c:pt idx="0">
                  <c:v>EC-693356</c:v>
                </c:pt>
                <c:pt idx="1">
                  <c:v>EC-693357</c:v>
                </c:pt>
                <c:pt idx="2">
                  <c:v>EC-693358</c:v>
                </c:pt>
                <c:pt idx="3">
                  <c:v>EC-693363</c:v>
                </c:pt>
                <c:pt idx="4">
                  <c:v>Harsha</c:v>
                </c:pt>
                <c:pt idx="5">
                  <c:v>IC-415144</c:v>
                </c:pt>
                <c:pt idx="6">
                  <c:v>IPM-205-7</c:v>
                </c:pt>
                <c:pt idx="7">
                  <c:v>NM-94</c:v>
                </c:pt>
                <c:pt idx="8">
                  <c:v>PAU-911</c:v>
                </c:pt>
                <c:pt idx="9">
                  <c:v>Vaibhav</c:v>
                </c:pt>
                <c:pt idx="10">
                  <c:v>VC-3960-88</c:v>
                </c:pt>
                <c:pt idx="11">
                  <c:v>VC-6372 (45-8-1)</c:v>
                </c:pt>
              </c:strCache>
            </c:strRef>
          </c:cat>
          <c:val>
            <c:numRef>
              <c:f>Chl56DAS_ANOVA!$AP$5:$AP$16</c:f>
              <c:numCache>
                <c:formatCode>0.00</c:formatCode>
                <c:ptCount val="12"/>
                <c:pt idx="0">
                  <c:v>0.44000000000000006</c:v>
                </c:pt>
                <c:pt idx="1">
                  <c:v>0.36</c:v>
                </c:pt>
                <c:pt idx="2">
                  <c:v>0.32</c:v>
                </c:pt>
                <c:pt idx="3">
                  <c:v>0.34750000000000003</c:v>
                </c:pt>
                <c:pt idx="4">
                  <c:v>0.4</c:v>
                </c:pt>
                <c:pt idx="5">
                  <c:v>0.42749999999999999</c:v>
                </c:pt>
                <c:pt idx="6">
                  <c:v>0.32750000000000001</c:v>
                </c:pt>
                <c:pt idx="7">
                  <c:v>0.35749999999999993</c:v>
                </c:pt>
                <c:pt idx="8">
                  <c:v>0.40249999999999997</c:v>
                </c:pt>
                <c:pt idx="9">
                  <c:v>0.41500000000000004</c:v>
                </c:pt>
                <c:pt idx="10">
                  <c:v>0.39500000000000002</c:v>
                </c:pt>
                <c:pt idx="11">
                  <c:v>0.34250000000000003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3E-4DA7-89CD-944DD4547C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1628672"/>
        <c:axId val="91630208"/>
      </c:barChart>
      <c:catAx>
        <c:axId val="91628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1630208"/>
        <c:crosses val="autoZero"/>
        <c:auto val="1"/>
        <c:lblAlgn val="ctr"/>
        <c:lblOffset val="100"/>
        <c:noMultiLvlLbl val="0"/>
      </c:catAx>
      <c:valAx>
        <c:axId val="91630208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162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Treatment effect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7FA-496A-A5E3-2A347046F57A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7FA-496A-A5E3-2A347046F57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Chl56DAS_ANOVA!$AO$18:$AP$18</c:f>
                <c:numCache>
                  <c:formatCode>General</c:formatCode>
                  <c:ptCount val="2"/>
                  <c:pt idx="0">
                    <c:v>7.1075410290695378E-3</c:v>
                  </c:pt>
                  <c:pt idx="1">
                    <c:v>6.5297894390402098E-3</c:v>
                  </c:pt>
                </c:numCache>
              </c:numRef>
            </c:plus>
            <c:minus>
              <c:numRef>
                <c:f>Chl56DAS_ANOVA!$AO$18:$AP$18</c:f>
                <c:numCache>
                  <c:formatCode>General</c:formatCode>
                  <c:ptCount val="2"/>
                  <c:pt idx="0">
                    <c:v>7.1075410290695378E-3</c:v>
                  </c:pt>
                  <c:pt idx="1">
                    <c:v>6.5297894390402098E-3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Chl56DAS_ANOVA!$AO$4:$AP$4</c:f>
              <c:strCache>
                <c:ptCount val="2"/>
                <c:pt idx="0">
                  <c:v>Control</c:v>
                </c:pt>
                <c:pt idx="1">
                  <c:v>Stress</c:v>
                </c:pt>
              </c:strCache>
            </c:strRef>
          </c:cat>
          <c:val>
            <c:numRef>
              <c:f>Chl56DAS_ANOVA!$AO$17:$AP$17</c:f>
              <c:numCache>
                <c:formatCode>0.00</c:formatCode>
                <c:ptCount val="2"/>
                <c:pt idx="0">
                  <c:v>0.44416666666666677</c:v>
                </c:pt>
                <c:pt idx="1">
                  <c:v>0.37791666666666668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7FA-496A-A5E3-2A347046F5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1676032"/>
        <c:axId val="91681920"/>
      </c:barChart>
      <c:catAx>
        <c:axId val="916760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1681920"/>
        <c:crosses val="autoZero"/>
        <c:auto val="1"/>
        <c:lblAlgn val="ctr"/>
        <c:lblOffset val="100"/>
        <c:noMultiLvlLbl val="0"/>
      </c:catAx>
      <c:valAx>
        <c:axId val="91681920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1676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Genotypic variability_Irrespective</a:t>
            </a:r>
            <a:r>
              <a:rPr lang="en-IN" baseline="0"/>
              <a:t> of treatment</a:t>
            </a:r>
            <a:endParaRPr lang="en-IN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MSI21DAS_ANOVA!$AR$5:$AR$16</c:f>
                <c:numCache>
                  <c:formatCode>General</c:formatCode>
                  <c:ptCount val="12"/>
                  <c:pt idx="0">
                    <c:v>0.58400761947320801</c:v>
                  </c:pt>
                  <c:pt idx="1">
                    <c:v>0.58304482215180697</c:v>
                  </c:pt>
                  <c:pt idx="2">
                    <c:v>0.80645748882257595</c:v>
                  </c:pt>
                  <c:pt idx="3">
                    <c:v>0.44386789523417258</c:v>
                  </c:pt>
                  <c:pt idx="4">
                    <c:v>0.38765491246758282</c:v>
                  </c:pt>
                  <c:pt idx="5">
                    <c:v>0.38965534701839938</c:v>
                  </c:pt>
                  <c:pt idx="6">
                    <c:v>0.39475686887429651</c:v>
                  </c:pt>
                  <c:pt idx="7">
                    <c:v>0.3938829727772401</c:v>
                  </c:pt>
                  <c:pt idx="8">
                    <c:v>0.49772775635615901</c:v>
                  </c:pt>
                  <c:pt idx="9">
                    <c:v>0.60706305935502569</c:v>
                  </c:pt>
                  <c:pt idx="10">
                    <c:v>0.46365178897973491</c:v>
                  </c:pt>
                  <c:pt idx="11">
                    <c:v>0.58591516111081254</c:v>
                  </c:pt>
                </c:numCache>
              </c:numRef>
            </c:plus>
            <c:minus>
              <c:numRef>
                <c:f>MSI21DAS_ANOVA!$AR$5:$AR$16</c:f>
                <c:numCache>
                  <c:formatCode>General</c:formatCode>
                  <c:ptCount val="12"/>
                  <c:pt idx="0">
                    <c:v>0.58400761947320801</c:v>
                  </c:pt>
                  <c:pt idx="1">
                    <c:v>0.58304482215180697</c:v>
                  </c:pt>
                  <c:pt idx="2">
                    <c:v>0.80645748882257595</c:v>
                  </c:pt>
                  <c:pt idx="3">
                    <c:v>0.44386789523417258</c:v>
                  </c:pt>
                  <c:pt idx="4">
                    <c:v>0.38765491246758282</c:v>
                  </c:pt>
                  <c:pt idx="5">
                    <c:v>0.38965534701839938</c:v>
                  </c:pt>
                  <c:pt idx="6">
                    <c:v>0.39475686887429651</c:v>
                  </c:pt>
                  <c:pt idx="7">
                    <c:v>0.3938829727772401</c:v>
                  </c:pt>
                  <c:pt idx="8">
                    <c:v>0.49772775635615901</c:v>
                  </c:pt>
                  <c:pt idx="9">
                    <c:v>0.60706305935502569</c:v>
                  </c:pt>
                  <c:pt idx="10">
                    <c:v>0.46365178897973491</c:v>
                  </c:pt>
                  <c:pt idx="11">
                    <c:v>0.58591516111081254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MSI21DAS_ANOVA!$AN$5:$AN$16</c:f>
              <c:strCache>
                <c:ptCount val="12"/>
                <c:pt idx="0">
                  <c:v>EC-693356</c:v>
                </c:pt>
                <c:pt idx="1">
                  <c:v>EC-693357</c:v>
                </c:pt>
                <c:pt idx="2">
                  <c:v>EC-693358</c:v>
                </c:pt>
                <c:pt idx="3">
                  <c:v>EC-693363</c:v>
                </c:pt>
                <c:pt idx="4">
                  <c:v>Harsha</c:v>
                </c:pt>
                <c:pt idx="5">
                  <c:v>IC-415144</c:v>
                </c:pt>
                <c:pt idx="6">
                  <c:v>IPM-205-7</c:v>
                </c:pt>
                <c:pt idx="7">
                  <c:v>NM-94</c:v>
                </c:pt>
                <c:pt idx="8">
                  <c:v>PAU-911</c:v>
                </c:pt>
                <c:pt idx="9">
                  <c:v>Vaibhav</c:v>
                </c:pt>
                <c:pt idx="10">
                  <c:v>VC-3960-88</c:v>
                </c:pt>
                <c:pt idx="11">
                  <c:v>VC-6372 (45-8-1)</c:v>
                </c:pt>
              </c:strCache>
            </c:strRef>
          </c:cat>
          <c:val>
            <c:numRef>
              <c:f>MSI21DAS_ANOVA!$AQ$5:$AQ$16</c:f>
              <c:numCache>
                <c:formatCode>0.00</c:formatCode>
                <c:ptCount val="12"/>
                <c:pt idx="0">
                  <c:v>78.563849115075627</c:v>
                </c:pt>
                <c:pt idx="1">
                  <c:v>78.52905278444301</c:v>
                </c:pt>
                <c:pt idx="2">
                  <c:v>78.18737649660595</c:v>
                </c:pt>
                <c:pt idx="3">
                  <c:v>79.506558672848456</c:v>
                </c:pt>
                <c:pt idx="4">
                  <c:v>79.609248222580021</c:v>
                </c:pt>
                <c:pt idx="5">
                  <c:v>79.381272234218784</c:v>
                </c:pt>
                <c:pt idx="6">
                  <c:v>79.117247268751584</c:v>
                </c:pt>
                <c:pt idx="7">
                  <c:v>79.884331088931802</c:v>
                </c:pt>
                <c:pt idx="8">
                  <c:v>79.617226708707562</c:v>
                </c:pt>
                <c:pt idx="9">
                  <c:v>80.269682798035404</c:v>
                </c:pt>
                <c:pt idx="10">
                  <c:v>79.955088096962868</c:v>
                </c:pt>
                <c:pt idx="11">
                  <c:v>80.856279752587369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E1-4378-8027-2920CF981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470912"/>
        <c:axId val="96472448"/>
      </c:barChart>
      <c:catAx>
        <c:axId val="964709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6472448"/>
        <c:crosses val="autoZero"/>
        <c:auto val="1"/>
        <c:lblAlgn val="ctr"/>
        <c:lblOffset val="100"/>
        <c:noMultiLvlLbl val="0"/>
      </c:catAx>
      <c:valAx>
        <c:axId val="96472448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647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Genotypic variability_Control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MSI21DAS_ANOVA!$K$5:$K$16</c:f>
                <c:numCache>
                  <c:formatCode>General</c:formatCode>
                  <c:ptCount val="12"/>
                  <c:pt idx="0">
                    <c:v>0.84256939626960892</c:v>
                  </c:pt>
                  <c:pt idx="1">
                    <c:v>0.87831346229744267</c:v>
                  </c:pt>
                  <c:pt idx="2">
                    <c:v>1.3373906738294292</c:v>
                  </c:pt>
                  <c:pt idx="3">
                    <c:v>0.64400590863034268</c:v>
                  </c:pt>
                  <c:pt idx="4">
                    <c:v>0.58552877455398433</c:v>
                  </c:pt>
                  <c:pt idx="5">
                    <c:v>0.59183739991879858</c:v>
                  </c:pt>
                  <c:pt idx="6">
                    <c:v>0.59987448197705306</c:v>
                  </c:pt>
                  <c:pt idx="7">
                    <c:v>0.57233410776602489</c:v>
                  </c:pt>
                  <c:pt idx="8">
                    <c:v>0.58080248542872126</c:v>
                  </c:pt>
                  <c:pt idx="9">
                    <c:v>0.88230829865152061</c:v>
                  </c:pt>
                  <c:pt idx="10">
                    <c:v>0.71205813949559515</c:v>
                  </c:pt>
                  <c:pt idx="11">
                    <c:v>0.9716477260806482</c:v>
                  </c:pt>
                </c:numCache>
              </c:numRef>
            </c:plus>
            <c:minus>
              <c:numRef>
                <c:f>MSI21DAS_ANOVA!$K$5:$K$16</c:f>
                <c:numCache>
                  <c:formatCode>General</c:formatCode>
                  <c:ptCount val="12"/>
                  <c:pt idx="0">
                    <c:v>0.84256939626960892</c:v>
                  </c:pt>
                  <c:pt idx="1">
                    <c:v>0.87831346229744267</c:v>
                  </c:pt>
                  <c:pt idx="2">
                    <c:v>1.3373906738294292</c:v>
                  </c:pt>
                  <c:pt idx="3">
                    <c:v>0.64400590863034268</c:v>
                  </c:pt>
                  <c:pt idx="4">
                    <c:v>0.58552877455398433</c:v>
                  </c:pt>
                  <c:pt idx="5">
                    <c:v>0.59183739991879858</c:v>
                  </c:pt>
                  <c:pt idx="6">
                    <c:v>0.59987448197705306</c:v>
                  </c:pt>
                  <c:pt idx="7">
                    <c:v>0.57233410776602489</c:v>
                  </c:pt>
                  <c:pt idx="8">
                    <c:v>0.58080248542872126</c:v>
                  </c:pt>
                  <c:pt idx="9">
                    <c:v>0.88230829865152061</c:v>
                  </c:pt>
                  <c:pt idx="10">
                    <c:v>0.71205813949559515</c:v>
                  </c:pt>
                  <c:pt idx="11">
                    <c:v>0.9716477260806482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MSI21DAS_ANOVA!$AN$5:$AN$16</c:f>
              <c:strCache>
                <c:ptCount val="12"/>
                <c:pt idx="0">
                  <c:v>EC-693356</c:v>
                </c:pt>
                <c:pt idx="1">
                  <c:v>EC-693357</c:v>
                </c:pt>
                <c:pt idx="2">
                  <c:v>EC-693358</c:v>
                </c:pt>
                <c:pt idx="3">
                  <c:v>EC-693363</c:v>
                </c:pt>
                <c:pt idx="4">
                  <c:v>Harsha</c:v>
                </c:pt>
                <c:pt idx="5">
                  <c:v>IC-415144</c:v>
                </c:pt>
                <c:pt idx="6">
                  <c:v>IPM-205-7</c:v>
                </c:pt>
                <c:pt idx="7">
                  <c:v>NM-94</c:v>
                </c:pt>
                <c:pt idx="8">
                  <c:v>PAU-911</c:v>
                </c:pt>
                <c:pt idx="9">
                  <c:v>Vaibhav</c:v>
                </c:pt>
                <c:pt idx="10">
                  <c:v>VC-3960-88</c:v>
                </c:pt>
                <c:pt idx="11">
                  <c:v>VC-6372 (45-8-1)</c:v>
                </c:pt>
              </c:strCache>
            </c:strRef>
          </c:cat>
          <c:val>
            <c:numRef>
              <c:f>MSI21DAS_ANOVA!$AO$5:$AO$16</c:f>
              <c:numCache>
                <c:formatCode>0.00</c:formatCode>
                <c:ptCount val="12"/>
                <c:pt idx="0">
                  <c:v>78.700173716973566</c:v>
                </c:pt>
                <c:pt idx="1">
                  <c:v>78.563002425005379</c:v>
                </c:pt>
                <c:pt idx="2">
                  <c:v>78.08022500157233</c:v>
                </c:pt>
                <c:pt idx="3">
                  <c:v>79.094548730273004</c:v>
                </c:pt>
                <c:pt idx="4">
                  <c:v>79.505354816214052</c:v>
                </c:pt>
                <c:pt idx="5">
                  <c:v>79.406455674713442</c:v>
                </c:pt>
                <c:pt idx="6">
                  <c:v>79.17554269076436</c:v>
                </c:pt>
                <c:pt idx="7">
                  <c:v>80.159435424502419</c:v>
                </c:pt>
                <c:pt idx="8">
                  <c:v>79.883324273228112</c:v>
                </c:pt>
                <c:pt idx="9">
                  <c:v>80.857089926577871</c:v>
                </c:pt>
                <c:pt idx="10">
                  <c:v>79.621906148927437</c:v>
                </c:pt>
                <c:pt idx="11">
                  <c:v>81.04462457502828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EB-47E7-BE7E-2F51FB8E2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514048"/>
        <c:axId val="96515584"/>
      </c:barChart>
      <c:catAx>
        <c:axId val="965140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6515584"/>
        <c:crosses val="autoZero"/>
        <c:auto val="1"/>
        <c:lblAlgn val="ctr"/>
        <c:lblOffset val="100"/>
        <c:noMultiLvlLbl val="0"/>
      </c:catAx>
      <c:valAx>
        <c:axId val="96515584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6514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Genotypic variability_Stress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MSI21DAS_ANOVA!$T$5:$T$16</c:f>
                <c:numCache>
                  <c:formatCode>General</c:formatCode>
                  <c:ptCount val="12"/>
                  <c:pt idx="0">
                    <c:v>0.93237514582972914</c:v>
                  </c:pt>
                  <c:pt idx="1">
                    <c:v>0.90232457844263925</c:v>
                  </c:pt>
                  <c:pt idx="2">
                    <c:v>1.1130180005700019</c:v>
                  </c:pt>
                  <c:pt idx="3">
                    <c:v>0.62570672077264766</c:v>
                  </c:pt>
                  <c:pt idx="4">
                    <c:v>0.59266323179884939</c:v>
                  </c:pt>
                  <c:pt idx="5">
                    <c:v>0.59820707598126999</c:v>
                  </c:pt>
                  <c:pt idx="6">
                    <c:v>0.60423971581129143</c:v>
                  </c:pt>
                  <c:pt idx="7">
                    <c:v>0.58820329925891313</c:v>
                  </c:pt>
                  <c:pt idx="8">
                    <c:v>0.87837927710350538</c:v>
                  </c:pt>
                  <c:pt idx="9">
                    <c:v>0.84337807685042399</c:v>
                  </c:pt>
                  <c:pt idx="10">
                    <c:v>0.64974890967675125</c:v>
                  </c:pt>
                  <c:pt idx="11">
                    <c:v>0.79643091543867239</c:v>
                  </c:pt>
                </c:numCache>
              </c:numRef>
            </c:plus>
            <c:minus>
              <c:numRef>
                <c:f>MSI21DAS_ANOVA!$T$5:$T$16</c:f>
                <c:numCache>
                  <c:formatCode>General</c:formatCode>
                  <c:ptCount val="12"/>
                  <c:pt idx="0">
                    <c:v>0.93237514582972914</c:v>
                  </c:pt>
                  <c:pt idx="1">
                    <c:v>0.90232457844263925</c:v>
                  </c:pt>
                  <c:pt idx="2">
                    <c:v>1.1130180005700019</c:v>
                  </c:pt>
                  <c:pt idx="3">
                    <c:v>0.62570672077264766</c:v>
                  </c:pt>
                  <c:pt idx="4">
                    <c:v>0.59266323179884939</c:v>
                  </c:pt>
                  <c:pt idx="5">
                    <c:v>0.59820707598126999</c:v>
                  </c:pt>
                  <c:pt idx="6">
                    <c:v>0.60423971581129143</c:v>
                  </c:pt>
                  <c:pt idx="7">
                    <c:v>0.58820329925891313</c:v>
                  </c:pt>
                  <c:pt idx="8">
                    <c:v>0.87837927710350538</c:v>
                  </c:pt>
                  <c:pt idx="9">
                    <c:v>0.84337807685042399</c:v>
                  </c:pt>
                  <c:pt idx="10">
                    <c:v>0.64974890967675125</c:v>
                  </c:pt>
                  <c:pt idx="11">
                    <c:v>0.79643091543867239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MSI21DAS_ANOVA!$AN$5:$AN$16</c:f>
              <c:strCache>
                <c:ptCount val="12"/>
                <c:pt idx="0">
                  <c:v>EC-693356</c:v>
                </c:pt>
                <c:pt idx="1">
                  <c:v>EC-693357</c:v>
                </c:pt>
                <c:pt idx="2">
                  <c:v>EC-693358</c:v>
                </c:pt>
                <c:pt idx="3">
                  <c:v>EC-693363</c:v>
                </c:pt>
                <c:pt idx="4">
                  <c:v>Harsha</c:v>
                </c:pt>
                <c:pt idx="5">
                  <c:v>IC-415144</c:v>
                </c:pt>
                <c:pt idx="6">
                  <c:v>IPM-205-7</c:v>
                </c:pt>
                <c:pt idx="7">
                  <c:v>NM-94</c:v>
                </c:pt>
                <c:pt idx="8">
                  <c:v>PAU-911</c:v>
                </c:pt>
                <c:pt idx="9">
                  <c:v>Vaibhav</c:v>
                </c:pt>
                <c:pt idx="10">
                  <c:v>VC-3960-88</c:v>
                </c:pt>
                <c:pt idx="11">
                  <c:v>VC-6372 (45-8-1)</c:v>
                </c:pt>
              </c:strCache>
            </c:strRef>
          </c:cat>
          <c:val>
            <c:numRef>
              <c:f>MSI21DAS_ANOVA!$AP$5:$AP$16</c:f>
              <c:numCache>
                <c:formatCode>0.00</c:formatCode>
                <c:ptCount val="12"/>
                <c:pt idx="0">
                  <c:v>78.427524513177687</c:v>
                </c:pt>
                <c:pt idx="1">
                  <c:v>78.495103143880641</c:v>
                </c:pt>
                <c:pt idx="2">
                  <c:v>78.294527991639569</c:v>
                </c:pt>
                <c:pt idx="3">
                  <c:v>79.918568615423894</c:v>
                </c:pt>
                <c:pt idx="4">
                  <c:v>79.713141628945976</c:v>
                </c:pt>
                <c:pt idx="5">
                  <c:v>79.35608879372414</c:v>
                </c:pt>
                <c:pt idx="6">
                  <c:v>79.058951846738807</c:v>
                </c:pt>
                <c:pt idx="7">
                  <c:v>79.609226753361185</c:v>
                </c:pt>
                <c:pt idx="8">
                  <c:v>79.351129144187027</c:v>
                </c:pt>
                <c:pt idx="9">
                  <c:v>79.682275669492952</c:v>
                </c:pt>
                <c:pt idx="10">
                  <c:v>80.288270044998285</c:v>
                </c:pt>
                <c:pt idx="11">
                  <c:v>80.667934930146444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6-478A-A416-0D45A15BF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650752"/>
        <c:axId val="96652288"/>
      </c:barChart>
      <c:catAx>
        <c:axId val="96650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6652288"/>
        <c:crosses val="autoZero"/>
        <c:auto val="1"/>
        <c:lblAlgn val="ctr"/>
        <c:lblOffset val="100"/>
        <c:noMultiLvlLbl val="0"/>
      </c:catAx>
      <c:valAx>
        <c:axId val="96652288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6650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13 DASI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graph_for_slide!$K$5</c:f>
              <c:strCache>
                <c:ptCount val="1"/>
                <c:pt idx="0">
                  <c:v>Control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graph_for_slide!$H$42:$H$53</c:f>
                <c:numCache>
                  <c:formatCode>General</c:formatCode>
                  <c:ptCount val="12"/>
                  <c:pt idx="0">
                    <c:v>1.3333333333335376E-2</c:v>
                  </c:pt>
                  <c:pt idx="1">
                    <c:v>1.1547005383795083E-2</c:v>
                  </c:pt>
                  <c:pt idx="2">
                    <c:v>8.8191710368856792E-3</c:v>
                  </c:pt>
                  <c:pt idx="3">
                    <c:v>1.201850425154751E-2</c:v>
                  </c:pt>
                  <c:pt idx="4">
                    <c:v>2.6034165586354796E-2</c:v>
                  </c:pt>
                  <c:pt idx="5">
                    <c:v>6.6666666666663002E-3</c:v>
                  </c:pt>
                  <c:pt idx="6">
                    <c:v>2.185812841434134E-2</c:v>
                  </c:pt>
                  <c:pt idx="7">
                    <c:v>1.6666666666666861E-2</c:v>
                  </c:pt>
                  <c:pt idx="8">
                    <c:v>1.9999999999999823E-2</c:v>
                  </c:pt>
                  <c:pt idx="9">
                    <c:v>1.5275252316521049E-2</c:v>
                  </c:pt>
                  <c:pt idx="10">
                    <c:v>2.1858128414340493E-2</c:v>
                  </c:pt>
                  <c:pt idx="11">
                    <c:v>8.8191710368793856E-3</c:v>
                  </c:pt>
                </c:numCache>
              </c:numRef>
            </c:plus>
            <c:minus>
              <c:numRef>
                <c:f>graph_for_slide!$H$42:$H$53</c:f>
                <c:numCache>
                  <c:formatCode>General</c:formatCode>
                  <c:ptCount val="12"/>
                  <c:pt idx="0">
                    <c:v>1.3333333333335376E-2</c:v>
                  </c:pt>
                  <c:pt idx="1">
                    <c:v>1.1547005383795083E-2</c:v>
                  </c:pt>
                  <c:pt idx="2">
                    <c:v>8.8191710368856792E-3</c:v>
                  </c:pt>
                  <c:pt idx="3">
                    <c:v>1.201850425154751E-2</c:v>
                  </c:pt>
                  <c:pt idx="4">
                    <c:v>2.6034165586354796E-2</c:v>
                  </c:pt>
                  <c:pt idx="5">
                    <c:v>6.6666666666663002E-3</c:v>
                  </c:pt>
                  <c:pt idx="6">
                    <c:v>2.185812841434134E-2</c:v>
                  </c:pt>
                  <c:pt idx="7">
                    <c:v>1.6666666666666861E-2</c:v>
                  </c:pt>
                  <c:pt idx="8">
                    <c:v>1.9999999999999823E-2</c:v>
                  </c:pt>
                  <c:pt idx="9">
                    <c:v>1.5275252316521049E-2</c:v>
                  </c:pt>
                  <c:pt idx="10">
                    <c:v>2.1858128414340493E-2</c:v>
                  </c:pt>
                  <c:pt idx="11">
                    <c:v>8.8191710368793856E-3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graph_for_slide!$J$42:$J$53</c:f>
              <c:strCache>
                <c:ptCount val="12"/>
                <c:pt idx="0">
                  <c:v>IPM 205-7</c:v>
                </c:pt>
                <c:pt idx="1">
                  <c:v>EC 693358</c:v>
                </c:pt>
                <c:pt idx="2">
                  <c:v>EC 693363</c:v>
                </c:pt>
                <c:pt idx="3">
                  <c:v>NM 94</c:v>
                </c:pt>
                <c:pt idx="4">
                  <c:v>VC 6372 (45-8-1)</c:v>
                </c:pt>
                <c:pt idx="5">
                  <c:v>EC 693357</c:v>
                </c:pt>
                <c:pt idx="6">
                  <c:v>Vaibhav</c:v>
                </c:pt>
                <c:pt idx="7">
                  <c:v>VC 3960-88</c:v>
                </c:pt>
                <c:pt idx="8">
                  <c:v>Harsha</c:v>
                </c:pt>
                <c:pt idx="9">
                  <c:v>EC 693356</c:v>
                </c:pt>
                <c:pt idx="10">
                  <c:v>PAU 911</c:v>
                </c:pt>
                <c:pt idx="11">
                  <c:v>IC 415144</c:v>
                </c:pt>
              </c:strCache>
            </c:strRef>
          </c:cat>
          <c:val>
            <c:numRef>
              <c:f>graph_for_slide!$K$42:$K$53</c:f>
              <c:numCache>
                <c:formatCode>0.00</c:formatCode>
                <c:ptCount val="12"/>
                <c:pt idx="0">
                  <c:v>0.69666666666666666</c:v>
                </c:pt>
                <c:pt idx="1">
                  <c:v>0.73999999999999988</c:v>
                </c:pt>
                <c:pt idx="2">
                  <c:v>0.71333333333333326</c:v>
                </c:pt>
                <c:pt idx="3">
                  <c:v>0.71666666666666667</c:v>
                </c:pt>
                <c:pt idx="4">
                  <c:v>0.73666666666666669</c:v>
                </c:pt>
                <c:pt idx="5">
                  <c:v>0.71666666666666667</c:v>
                </c:pt>
                <c:pt idx="6">
                  <c:v>0.72666666666666657</c:v>
                </c:pt>
                <c:pt idx="7">
                  <c:v>0.72333333333333327</c:v>
                </c:pt>
                <c:pt idx="8">
                  <c:v>0.73</c:v>
                </c:pt>
                <c:pt idx="9">
                  <c:v>0.73999999999999988</c:v>
                </c:pt>
                <c:pt idx="10">
                  <c:v>0.75666666666666671</c:v>
                </c:pt>
                <c:pt idx="11">
                  <c:v>0.75666666666666671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B1-4B7E-944B-31C156AC053F}"/>
            </c:ext>
          </c:extLst>
        </c:ser>
        <c:ser>
          <c:idx val="1"/>
          <c:order val="1"/>
          <c:tx>
            <c:strRef>
              <c:f>graph_for_slide!$L$5</c:f>
              <c:strCache>
                <c:ptCount val="1"/>
                <c:pt idx="0">
                  <c:v>Stress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graph_for_slide!$I$42:$I$53</c:f>
                <c:numCache>
                  <c:formatCode>General</c:formatCode>
                  <c:ptCount val="12"/>
                  <c:pt idx="0">
                    <c:v>1.4529663145134781E-2</c:v>
                  </c:pt>
                  <c:pt idx="1">
                    <c:v>1.4529663145136052E-2</c:v>
                  </c:pt>
                  <c:pt idx="2">
                    <c:v>1.0000000000001301E-2</c:v>
                  </c:pt>
                  <c:pt idx="3">
                    <c:v>8.8191710368814829E-3</c:v>
                  </c:pt>
                  <c:pt idx="4">
                    <c:v>2.3333333333333633E-2</c:v>
                  </c:pt>
                  <c:pt idx="5">
                    <c:v>6.6666666666718513E-3</c:v>
                  </c:pt>
                  <c:pt idx="6">
                    <c:v>1.0000000000001301E-2</c:v>
                  </c:pt>
                  <c:pt idx="7">
                    <c:v>5.7735026918959396E-3</c:v>
                  </c:pt>
                  <c:pt idx="8">
                    <c:v>8.8191710368856792E-3</c:v>
                  </c:pt>
                  <c:pt idx="9">
                    <c:v>2.1858128414337954E-2</c:v>
                  </c:pt>
                  <c:pt idx="10">
                    <c:v>3.333333333327599E-3</c:v>
                  </c:pt>
                  <c:pt idx="11">
                    <c:v>1.2018504251549048E-2</c:v>
                  </c:pt>
                </c:numCache>
              </c:numRef>
            </c:plus>
            <c:minus>
              <c:numRef>
                <c:f>graph_for_slide!$I$42:$I$53</c:f>
                <c:numCache>
                  <c:formatCode>General</c:formatCode>
                  <c:ptCount val="12"/>
                  <c:pt idx="0">
                    <c:v>1.4529663145134781E-2</c:v>
                  </c:pt>
                  <c:pt idx="1">
                    <c:v>1.4529663145136052E-2</c:v>
                  </c:pt>
                  <c:pt idx="2">
                    <c:v>1.0000000000001301E-2</c:v>
                  </c:pt>
                  <c:pt idx="3">
                    <c:v>8.8191710368814829E-3</c:v>
                  </c:pt>
                  <c:pt idx="4">
                    <c:v>2.3333333333333633E-2</c:v>
                  </c:pt>
                  <c:pt idx="5">
                    <c:v>6.6666666666718513E-3</c:v>
                  </c:pt>
                  <c:pt idx="6">
                    <c:v>1.0000000000001301E-2</c:v>
                  </c:pt>
                  <c:pt idx="7">
                    <c:v>5.7735026918959396E-3</c:v>
                  </c:pt>
                  <c:pt idx="8">
                    <c:v>8.8191710368856792E-3</c:v>
                  </c:pt>
                  <c:pt idx="9">
                    <c:v>2.1858128414337954E-2</c:v>
                  </c:pt>
                  <c:pt idx="10">
                    <c:v>3.333333333327599E-3</c:v>
                  </c:pt>
                  <c:pt idx="11">
                    <c:v>1.2018504251549048E-2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graph_for_slide!$J$42:$J$53</c:f>
              <c:strCache>
                <c:ptCount val="12"/>
                <c:pt idx="0">
                  <c:v>IPM 205-7</c:v>
                </c:pt>
                <c:pt idx="1">
                  <c:v>EC 693358</c:v>
                </c:pt>
                <c:pt idx="2">
                  <c:v>EC 693363</c:v>
                </c:pt>
                <c:pt idx="3">
                  <c:v>NM 94</c:v>
                </c:pt>
                <c:pt idx="4">
                  <c:v>VC 6372 (45-8-1)</c:v>
                </c:pt>
                <c:pt idx="5">
                  <c:v>EC 693357</c:v>
                </c:pt>
                <c:pt idx="6">
                  <c:v>Vaibhav</c:v>
                </c:pt>
                <c:pt idx="7">
                  <c:v>VC 3960-88</c:v>
                </c:pt>
                <c:pt idx="8">
                  <c:v>Harsha</c:v>
                </c:pt>
                <c:pt idx="9">
                  <c:v>EC 693356</c:v>
                </c:pt>
                <c:pt idx="10">
                  <c:v>PAU 911</c:v>
                </c:pt>
                <c:pt idx="11">
                  <c:v>IC 415144</c:v>
                </c:pt>
              </c:strCache>
            </c:strRef>
          </c:cat>
          <c:val>
            <c:numRef>
              <c:f>graph_for_slide!$L$42:$L$53</c:f>
              <c:numCache>
                <c:formatCode>0.00</c:formatCode>
                <c:ptCount val="12"/>
                <c:pt idx="0">
                  <c:v>0.62333333333333341</c:v>
                </c:pt>
                <c:pt idx="1">
                  <c:v>0.6333333333333333</c:v>
                </c:pt>
                <c:pt idx="2">
                  <c:v>0.64</c:v>
                </c:pt>
                <c:pt idx="3">
                  <c:v>0.66333333333333344</c:v>
                </c:pt>
                <c:pt idx="4">
                  <c:v>0.67333333333333334</c:v>
                </c:pt>
                <c:pt idx="5">
                  <c:v>0.67666666666666664</c:v>
                </c:pt>
                <c:pt idx="6">
                  <c:v>0.68</c:v>
                </c:pt>
                <c:pt idx="7">
                  <c:v>0.69</c:v>
                </c:pt>
                <c:pt idx="8">
                  <c:v>0.69666666666666666</c:v>
                </c:pt>
                <c:pt idx="9">
                  <c:v>0.70333333333333348</c:v>
                </c:pt>
                <c:pt idx="10">
                  <c:v>0.70666666666666667</c:v>
                </c:pt>
                <c:pt idx="11">
                  <c:v>0.71333333333333326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B1-4B7E-944B-31C156AC0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3952000"/>
        <c:axId val="83953920"/>
      </c:barChart>
      <c:catAx>
        <c:axId val="839520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Genotypes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953920"/>
        <c:crosses val="autoZero"/>
        <c:auto val="1"/>
        <c:lblAlgn val="ctr"/>
        <c:lblOffset val="100"/>
        <c:noMultiLvlLbl val="0"/>
      </c:catAx>
      <c:valAx>
        <c:axId val="83953920"/>
        <c:scaling>
          <c:orientation val="minMax"/>
          <c:max val="0.8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QY_max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95200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Treatment effect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69C-4BEF-8831-9B09A56557F3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69C-4BEF-8831-9B09A56557F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MSI21DAS_ANOVA!$AO$18:$AP$18</c:f>
                <c:numCache>
                  <c:formatCode>General</c:formatCode>
                  <c:ptCount val="2"/>
                  <c:pt idx="0">
                    <c:v>0.23644799514653336</c:v>
                  </c:pt>
                  <c:pt idx="1">
                    <c:v>0.22207127819476233</c:v>
                  </c:pt>
                </c:numCache>
              </c:numRef>
            </c:plus>
            <c:minus>
              <c:numRef>
                <c:f>MSI21DAS_ANOVA!$AO$18:$AP$18</c:f>
                <c:numCache>
                  <c:formatCode>General</c:formatCode>
                  <c:ptCount val="2"/>
                  <c:pt idx="0">
                    <c:v>0.23644799514653336</c:v>
                  </c:pt>
                  <c:pt idx="1">
                    <c:v>0.22207127819476233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MSI21DAS_ANOVA!$AO$4:$AP$4</c:f>
              <c:strCache>
                <c:ptCount val="2"/>
                <c:pt idx="0">
                  <c:v>Control</c:v>
                </c:pt>
                <c:pt idx="1">
                  <c:v>Stress</c:v>
                </c:pt>
              </c:strCache>
            </c:strRef>
          </c:cat>
          <c:val>
            <c:numRef>
              <c:f>MSI21DAS_ANOVA!$AO$17:$AP$17</c:f>
              <c:numCache>
                <c:formatCode>0.00</c:formatCode>
                <c:ptCount val="2"/>
                <c:pt idx="0">
                  <c:v>79.507640283648342</c:v>
                </c:pt>
                <c:pt idx="1">
                  <c:v>79.405228589643045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69C-4BEF-8831-9B09A56557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710656"/>
        <c:axId val="96712192"/>
      </c:barChart>
      <c:catAx>
        <c:axId val="967106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6712192"/>
        <c:crosses val="autoZero"/>
        <c:auto val="1"/>
        <c:lblAlgn val="ctr"/>
        <c:lblOffset val="100"/>
        <c:noMultiLvlLbl val="0"/>
      </c:catAx>
      <c:valAx>
        <c:axId val="96712192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6710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Genotypic variability_Irrespective</a:t>
            </a:r>
            <a:r>
              <a:rPr lang="en-IN" baseline="0"/>
              <a:t> of treatment</a:t>
            </a:r>
            <a:endParaRPr lang="en-IN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MSI45DAS_ANOVA!$AR$5:$AR$16</c:f>
                <c:numCache>
                  <c:formatCode>General</c:formatCode>
                  <c:ptCount val="12"/>
                  <c:pt idx="0">
                    <c:v>0.79604402077451575</c:v>
                  </c:pt>
                  <c:pt idx="1">
                    <c:v>0.98238427997320166</c:v>
                  </c:pt>
                  <c:pt idx="2">
                    <c:v>1.1233280714142833</c:v>
                  </c:pt>
                  <c:pt idx="3">
                    <c:v>0.82982690461374098</c:v>
                  </c:pt>
                  <c:pt idx="4">
                    <c:v>0.66227008899788853</c:v>
                  </c:pt>
                  <c:pt idx="5">
                    <c:v>0.63235614146625996</c:v>
                  </c:pt>
                  <c:pt idx="6">
                    <c:v>0.92298769306452477</c:v>
                  </c:pt>
                  <c:pt idx="7">
                    <c:v>0.94973739758582443</c:v>
                  </c:pt>
                  <c:pt idx="8">
                    <c:v>0.75866255252395298</c:v>
                  </c:pt>
                  <c:pt idx="9">
                    <c:v>1.019128886007149</c:v>
                  </c:pt>
                  <c:pt idx="10">
                    <c:v>0.6242210692029192</c:v>
                  </c:pt>
                  <c:pt idx="11">
                    <c:v>1.0093543943714933</c:v>
                  </c:pt>
                </c:numCache>
              </c:numRef>
            </c:plus>
            <c:minus>
              <c:numRef>
                <c:f>MSI45DAS_ANOVA!$AR$5:$AR$16</c:f>
                <c:numCache>
                  <c:formatCode>General</c:formatCode>
                  <c:ptCount val="12"/>
                  <c:pt idx="0">
                    <c:v>0.79604402077451575</c:v>
                  </c:pt>
                  <c:pt idx="1">
                    <c:v>0.98238427997320166</c:v>
                  </c:pt>
                  <c:pt idx="2">
                    <c:v>1.1233280714142833</c:v>
                  </c:pt>
                  <c:pt idx="3">
                    <c:v>0.82982690461374098</c:v>
                  </c:pt>
                  <c:pt idx="4">
                    <c:v>0.66227008899788853</c:v>
                  </c:pt>
                  <c:pt idx="5">
                    <c:v>0.63235614146625996</c:v>
                  </c:pt>
                  <c:pt idx="6">
                    <c:v>0.92298769306452477</c:v>
                  </c:pt>
                  <c:pt idx="7">
                    <c:v>0.94973739758582443</c:v>
                  </c:pt>
                  <c:pt idx="8">
                    <c:v>0.75866255252395298</c:v>
                  </c:pt>
                  <c:pt idx="9">
                    <c:v>1.019128886007149</c:v>
                  </c:pt>
                  <c:pt idx="10">
                    <c:v>0.6242210692029192</c:v>
                  </c:pt>
                  <c:pt idx="11">
                    <c:v>1.0093543943714933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MSI45DAS_ANOVA!$AN$5:$AN$16</c:f>
              <c:strCache>
                <c:ptCount val="12"/>
                <c:pt idx="0">
                  <c:v>EC-693356</c:v>
                </c:pt>
                <c:pt idx="1">
                  <c:v>EC-693357</c:v>
                </c:pt>
                <c:pt idx="2">
                  <c:v>EC-693358</c:v>
                </c:pt>
                <c:pt idx="3">
                  <c:v>EC-693363</c:v>
                </c:pt>
                <c:pt idx="4">
                  <c:v>Harsha</c:v>
                </c:pt>
                <c:pt idx="5">
                  <c:v>IC-415144</c:v>
                </c:pt>
                <c:pt idx="6">
                  <c:v>IPM-205-7</c:v>
                </c:pt>
                <c:pt idx="7">
                  <c:v>NM-94</c:v>
                </c:pt>
                <c:pt idx="8">
                  <c:v>PAU-911</c:v>
                </c:pt>
                <c:pt idx="9">
                  <c:v>Vaibhav</c:v>
                </c:pt>
                <c:pt idx="10">
                  <c:v>VC-3960-88</c:v>
                </c:pt>
                <c:pt idx="11">
                  <c:v>VC-6372 (45-8-1)</c:v>
                </c:pt>
              </c:strCache>
            </c:strRef>
          </c:cat>
          <c:val>
            <c:numRef>
              <c:f>MSI45DAS_ANOVA!$AQ$5:$AQ$16</c:f>
              <c:numCache>
                <c:formatCode>0.00</c:formatCode>
                <c:ptCount val="12"/>
                <c:pt idx="0">
                  <c:v>78.344508761825026</c:v>
                </c:pt>
                <c:pt idx="1">
                  <c:v>77.574491760819114</c:v>
                </c:pt>
                <c:pt idx="2">
                  <c:v>77.121118824543572</c:v>
                </c:pt>
                <c:pt idx="3">
                  <c:v>78.484786650332325</c:v>
                </c:pt>
                <c:pt idx="4">
                  <c:v>79.153138361996042</c:v>
                </c:pt>
                <c:pt idx="5">
                  <c:v>79.156280781503284</c:v>
                </c:pt>
                <c:pt idx="6">
                  <c:v>78.055811353628968</c:v>
                </c:pt>
                <c:pt idx="7">
                  <c:v>78.934253394885076</c:v>
                </c:pt>
                <c:pt idx="8">
                  <c:v>79.413401098672068</c:v>
                </c:pt>
                <c:pt idx="9">
                  <c:v>79.761132267447863</c:v>
                </c:pt>
                <c:pt idx="10">
                  <c:v>79.505295216018567</c:v>
                </c:pt>
                <c:pt idx="11">
                  <c:v>79.913178430003086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A5-4CD7-B487-84EAD6019A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844032"/>
        <c:axId val="96845824"/>
      </c:barChart>
      <c:catAx>
        <c:axId val="968440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6845824"/>
        <c:crosses val="autoZero"/>
        <c:auto val="1"/>
        <c:lblAlgn val="ctr"/>
        <c:lblOffset val="100"/>
        <c:noMultiLvlLbl val="0"/>
      </c:catAx>
      <c:valAx>
        <c:axId val="96845824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684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Genotypic variability_Control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MSI45DAS_ANOVA!$K$5:$K$16</c:f>
                <c:numCache>
                  <c:formatCode>General</c:formatCode>
                  <c:ptCount val="12"/>
                  <c:pt idx="0">
                    <c:v>0.81918968606029718</c:v>
                  </c:pt>
                  <c:pt idx="1">
                    <c:v>0.85428260607253692</c:v>
                  </c:pt>
                  <c:pt idx="2">
                    <c:v>1.2816040632021193</c:v>
                  </c:pt>
                  <c:pt idx="3">
                    <c:v>0.59923708364488448</c:v>
                  </c:pt>
                  <c:pt idx="4">
                    <c:v>0.56060323556207947</c:v>
                  </c:pt>
                  <c:pt idx="5">
                    <c:v>0.57069758581307906</c:v>
                  </c:pt>
                  <c:pt idx="6">
                    <c:v>0.57954592328743004</c:v>
                  </c:pt>
                  <c:pt idx="7">
                    <c:v>0.55250586377004018</c:v>
                  </c:pt>
                  <c:pt idx="8">
                    <c:v>0.56156994508187463</c:v>
                  </c:pt>
                  <c:pt idx="9">
                    <c:v>0.8939912370758113</c:v>
                  </c:pt>
                  <c:pt idx="10">
                    <c:v>0.67394065182828344</c:v>
                  </c:pt>
                  <c:pt idx="11">
                    <c:v>0.9857997360049594</c:v>
                  </c:pt>
                </c:numCache>
              </c:numRef>
            </c:plus>
            <c:minus>
              <c:numRef>
                <c:f>MSI45DAS_ANOVA!$K$5:$K$16</c:f>
                <c:numCache>
                  <c:formatCode>General</c:formatCode>
                  <c:ptCount val="12"/>
                  <c:pt idx="0">
                    <c:v>0.81918968606029718</c:v>
                  </c:pt>
                  <c:pt idx="1">
                    <c:v>0.85428260607253692</c:v>
                  </c:pt>
                  <c:pt idx="2">
                    <c:v>1.2816040632021193</c:v>
                  </c:pt>
                  <c:pt idx="3">
                    <c:v>0.59923708364488448</c:v>
                  </c:pt>
                  <c:pt idx="4">
                    <c:v>0.56060323556207947</c:v>
                  </c:pt>
                  <c:pt idx="5">
                    <c:v>0.57069758581307906</c:v>
                  </c:pt>
                  <c:pt idx="6">
                    <c:v>0.57954592328743004</c:v>
                  </c:pt>
                  <c:pt idx="7">
                    <c:v>0.55250586377004018</c:v>
                  </c:pt>
                  <c:pt idx="8">
                    <c:v>0.56156994508187463</c:v>
                  </c:pt>
                  <c:pt idx="9">
                    <c:v>0.8939912370758113</c:v>
                  </c:pt>
                  <c:pt idx="10">
                    <c:v>0.67394065182828344</c:v>
                  </c:pt>
                  <c:pt idx="11">
                    <c:v>0.9857997360049594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MSI45DAS_ANOVA!$AN$5:$AN$16</c:f>
              <c:strCache>
                <c:ptCount val="12"/>
                <c:pt idx="0">
                  <c:v>EC-693356</c:v>
                </c:pt>
                <c:pt idx="1">
                  <c:v>EC-693357</c:v>
                </c:pt>
                <c:pt idx="2">
                  <c:v>EC-693358</c:v>
                </c:pt>
                <c:pt idx="3">
                  <c:v>EC-693363</c:v>
                </c:pt>
                <c:pt idx="4">
                  <c:v>Harsha</c:v>
                </c:pt>
                <c:pt idx="5">
                  <c:v>IC-415144</c:v>
                </c:pt>
                <c:pt idx="6">
                  <c:v>IPM-205-7</c:v>
                </c:pt>
                <c:pt idx="7">
                  <c:v>NM-94</c:v>
                </c:pt>
                <c:pt idx="8">
                  <c:v>PAU-911</c:v>
                </c:pt>
                <c:pt idx="9">
                  <c:v>Vaibhav</c:v>
                </c:pt>
                <c:pt idx="10">
                  <c:v>VC-3960-88</c:v>
                </c:pt>
                <c:pt idx="11">
                  <c:v>VC-6372 (45-8-1)</c:v>
                </c:pt>
              </c:strCache>
            </c:strRef>
          </c:cat>
          <c:val>
            <c:numRef>
              <c:f>MSI45DAS_ANOVA!$AO$5:$AO$16</c:f>
              <c:numCache>
                <c:formatCode>0.00</c:formatCode>
                <c:ptCount val="12"/>
                <c:pt idx="0">
                  <c:v>79.783100639547044</c:v>
                </c:pt>
                <c:pt idx="1">
                  <c:v>79.644632101422218</c:v>
                </c:pt>
                <c:pt idx="2">
                  <c:v>79.152746905142038</c:v>
                </c:pt>
                <c:pt idx="3">
                  <c:v>80.386794177143315</c:v>
                </c:pt>
                <c:pt idx="4">
                  <c:v>80.571167698985391</c:v>
                </c:pt>
                <c:pt idx="5">
                  <c:v>80.473032382408618</c:v>
                </c:pt>
                <c:pt idx="6">
                  <c:v>80.243620083570207</c:v>
                </c:pt>
                <c:pt idx="7">
                  <c:v>81.221281082789716</c:v>
                </c:pt>
                <c:pt idx="8">
                  <c:v>80.90202070962539</c:v>
                </c:pt>
                <c:pt idx="9">
                  <c:v>81.906489085289778</c:v>
                </c:pt>
                <c:pt idx="10">
                  <c:v>80.68142625587754</c:v>
                </c:pt>
                <c:pt idx="11">
                  <c:v>82.093068159100554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23-44E4-8AC6-D56E1E219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919936"/>
        <c:axId val="96921472"/>
      </c:barChart>
      <c:catAx>
        <c:axId val="969199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6921472"/>
        <c:crosses val="autoZero"/>
        <c:auto val="1"/>
        <c:lblAlgn val="ctr"/>
        <c:lblOffset val="100"/>
        <c:noMultiLvlLbl val="0"/>
      </c:catAx>
      <c:valAx>
        <c:axId val="96921472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6919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Genotypic variability_Stress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MSI45DAS_ANOVA!$T$5:$T$16</c:f>
                <c:numCache>
                  <c:formatCode>General</c:formatCode>
                  <c:ptCount val="12"/>
                  <c:pt idx="0">
                    <c:v>0.95206735679323784</c:v>
                  </c:pt>
                  <c:pt idx="1">
                    <c:v>0.95755693596422276</c:v>
                  </c:pt>
                  <c:pt idx="2">
                    <c:v>1.2225071430168597</c:v>
                  </c:pt>
                  <c:pt idx="3">
                    <c:v>0.66534631868285765</c:v>
                  </c:pt>
                  <c:pt idx="4">
                    <c:v>0.62609398299958241</c:v>
                  </c:pt>
                  <c:pt idx="5">
                    <c:v>0.62007614983140058</c:v>
                  </c:pt>
                  <c:pt idx="6">
                    <c:v>0.66983914299592617</c:v>
                  </c:pt>
                  <c:pt idx="7">
                    <c:v>0.64581634702074298</c:v>
                  </c:pt>
                  <c:pt idx="8">
                    <c:v>0.94514638346709157</c:v>
                  </c:pt>
                  <c:pt idx="9">
                    <c:v>0.98960579028418061</c:v>
                  </c:pt>
                  <c:pt idx="10">
                    <c:v>0.66482347354167182</c:v>
                  </c:pt>
                  <c:pt idx="11">
                    <c:v>0.78398688074629574</c:v>
                  </c:pt>
                </c:numCache>
              </c:numRef>
            </c:plus>
            <c:minus>
              <c:numRef>
                <c:f>MSI45DAS_ANOVA!$T$5:$T$16</c:f>
                <c:numCache>
                  <c:formatCode>General</c:formatCode>
                  <c:ptCount val="12"/>
                  <c:pt idx="0">
                    <c:v>0.95206735679323784</c:v>
                  </c:pt>
                  <c:pt idx="1">
                    <c:v>0.95755693596422276</c:v>
                  </c:pt>
                  <c:pt idx="2">
                    <c:v>1.2225071430168597</c:v>
                  </c:pt>
                  <c:pt idx="3">
                    <c:v>0.66534631868285765</c:v>
                  </c:pt>
                  <c:pt idx="4">
                    <c:v>0.62609398299958241</c:v>
                  </c:pt>
                  <c:pt idx="5">
                    <c:v>0.62007614983140058</c:v>
                  </c:pt>
                  <c:pt idx="6">
                    <c:v>0.66983914299592617</c:v>
                  </c:pt>
                  <c:pt idx="7">
                    <c:v>0.64581634702074298</c:v>
                  </c:pt>
                  <c:pt idx="8">
                    <c:v>0.94514638346709157</c:v>
                  </c:pt>
                  <c:pt idx="9">
                    <c:v>0.98960579028418061</c:v>
                  </c:pt>
                  <c:pt idx="10">
                    <c:v>0.66482347354167182</c:v>
                  </c:pt>
                  <c:pt idx="11">
                    <c:v>0.78398688074629574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MSI45DAS_ANOVA!$AN$5:$AN$16</c:f>
              <c:strCache>
                <c:ptCount val="12"/>
                <c:pt idx="0">
                  <c:v>EC-693356</c:v>
                </c:pt>
                <c:pt idx="1">
                  <c:v>EC-693357</c:v>
                </c:pt>
                <c:pt idx="2">
                  <c:v>EC-693358</c:v>
                </c:pt>
                <c:pt idx="3">
                  <c:v>EC-693363</c:v>
                </c:pt>
                <c:pt idx="4">
                  <c:v>Harsha</c:v>
                </c:pt>
                <c:pt idx="5">
                  <c:v>IC-415144</c:v>
                </c:pt>
                <c:pt idx="6">
                  <c:v>IPM-205-7</c:v>
                </c:pt>
                <c:pt idx="7">
                  <c:v>NM-94</c:v>
                </c:pt>
                <c:pt idx="8">
                  <c:v>PAU-911</c:v>
                </c:pt>
                <c:pt idx="9">
                  <c:v>Vaibhav</c:v>
                </c:pt>
                <c:pt idx="10">
                  <c:v>VC-3960-88</c:v>
                </c:pt>
                <c:pt idx="11">
                  <c:v>VC-6372 (45-8-1)</c:v>
                </c:pt>
              </c:strCache>
            </c:strRef>
          </c:cat>
          <c:val>
            <c:numRef>
              <c:f>MSI45DAS_ANOVA!$AP$5:$AP$16</c:f>
              <c:numCache>
                <c:formatCode>0.00</c:formatCode>
                <c:ptCount val="12"/>
                <c:pt idx="0">
                  <c:v>76.905916884103007</c:v>
                </c:pt>
                <c:pt idx="1">
                  <c:v>75.504351420216011</c:v>
                </c:pt>
                <c:pt idx="2">
                  <c:v>75.089490743945106</c:v>
                </c:pt>
                <c:pt idx="3">
                  <c:v>76.582779123521334</c:v>
                </c:pt>
                <c:pt idx="4">
                  <c:v>77.735109025006679</c:v>
                </c:pt>
                <c:pt idx="5">
                  <c:v>77.839529180597935</c:v>
                </c:pt>
                <c:pt idx="6">
                  <c:v>75.868002623687715</c:v>
                </c:pt>
                <c:pt idx="7">
                  <c:v>76.64722570698045</c:v>
                </c:pt>
                <c:pt idx="8">
                  <c:v>77.924781487718732</c:v>
                </c:pt>
                <c:pt idx="9">
                  <c:v>77.615775449605962</c:v>
                </c:pt>
                <c:pt idx="10">
                  <c:v>78.329164176159608</c:v>
                </c:pt>
                <c:pt idx="11">
                  <c:v>77.733288700905604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0E-4F31-BF84-86D6468197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269632"/>
        <c:axId val="97271168"/>
      </c:barChart>
      <c:catAx>
        <c:axId val="972696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7271168"/>
        <c:crosses val="autoZero"/>
        <c:auto val="1"/>
        <c:lblAlgn val="ctr"/>
        <c:lblOffset val="100"/>
        <c:noMultiLvlLbl val="0"/>
      </c:catAx>
      <c:valAx>
        <c:axId val="97271168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7269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Treatment effect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B6A-4353-9E3B-DF75501AD4D6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B6A-4353-9E3B-DF75501AD4D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MSI45DAS_ANOVA!$AO$18:$AP$18</c:f>
                <c:numCache>
                  <c:formatCode>General</c:formatCode>
                  <c:ptCount val="2"/>
                  <c:pt idx="0">
                    <c:v>0.23045905836572092</c:v>
                  </c:pt>
                  <c:pt idx="1">
                    <c:v>0.25700039353382703</c:v>
                  </c:pt>
                </c:numCache>
              </c:numRef>
            </c:plus>
            <c:minus>
              <c:numRef>
                <c:f>MSI45DAS_ANOVA!$AO$18:$AP$18</c:f>
                <c:numCache>
                  <c:formatCode>General</c:formatCode>
                  <c:ptCount val="2"/>
                  <c:pt idx="0">
                    <c:v>0.23045905836572092</c:v>
                  </c:pt>
                  <c:pt idx="1">
                    <c:v>0.25700039353382703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MSI45DAS_ANOVA!$AO$4:$AP$4</c:f>
              <c:strCache>
                <c:ptCount val="2"/>
                <c:pt idx="0">
                  <c:v>Control</c:v>
                </c:pt>
                <c:pt idx="1">
                  <c:v>Stress</c:v>
                </c:pt>
              </c:strCache>
            </c:strRef>
          </c:cat>
          <c:val>
            <c:numRef>
              <c:f>MSI45DAS_ANOVA!$AO$17:$AP$17</c:f>
              <c:numCache>
                <c:formatCode>0.00</c:formatCode>
                <c:ptCount val="2"/>
                <c:pt idx="0">
                  <c:v>80.588281606741816</c:v>
                </c:pt>
                <c:pt idx="1">
                  <c:v>76.981284543537342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6A-4353-9E3B-DF75501AD4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464704"/>
        <c:axId val="97466240"/>
      </c:barChart>
      <c:catAx>
        <c:axId val="974647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7466240"/>
        <c:crosses val="autoZero"/>
        <c:auto val="1"/>
        <c:lblAlgn val="ctr"/>
        <c:lblOffset val="100"/>
        <c:noMultiLvlLbl val="0"/>
      </c:catAx>
      <c:valAx>
        <c:axId val="97466240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7464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Genotypic variability_Irrespective</a:t>
            </a:r>
            <a:r>
              <a:rPr lang="en-IN" baseline="0"/>
              <a:t> of treatment</a:t>
            </a:r>
            <a:endParaRPr lang="en-IN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MSI56DAS_ANOVA!$AR$5:$AR$16</c:f>
                <c:numCache>
                  <c:formatCode>General</c:formatCode>
                  <c:ptCount val="12"/>
                  <c:pt idx="0">
                    <c:v>1.246243894551361</c:v>
                  </c:pt>
                  <c:pt idx="1">
                    <c:v>1.7097024102531719</c:v>
                  </c:pt>
                  <c:pt idx="2">
                    <c:v>1.8100145057601691</c:v>
                  </c:pt>
                  <c:pt idx="3">
                    <c:v>1.6759683792207927</c:v>
                  </c:pt>
                  <c:pt idx="4">
                    <c:v>1.3272302224271819</c:v>
                  </c:pt>
                  <c:pt idx="5">
                    <c:v>1.1491483010279062</c:v>
                  </c:pt>
                  <c:pt idx="6">
                    <c:v>1.8547298946899637</c:v>
                  </c:pt>
                  <c:pt idx="7">
                    <c:v>1.6977880875212363</c:v>
                  </c:pt>
                  <c:pt idx="8">
                    <c:v>1.3135893625626318</c:v>
                  </c:pt>
                  <c:pt idx="9">
                    <c:v>1.6631633096614036</c:v>
                  </c:pt>
                  <c:pt idx="10">
                    <c:v>1.2108406102041467</c:v>
                  </c:pt>
                  <c:pt idx="11">
                    <c:v>1.6938343760047867</c:v>
                  </c:pt>
                </c:numCache>
              </c:numRef>
            </c:plus>
            <c:minus>
              <c:numRef>
                <c:f>MSI56DAS_ANOVA!$AR$5:$AR$16</c:f>
                <c:numCache>
                  <c:formatCode>General</c:formatCode>
                  <c:ptCount val="12"/>
                  <c:pt idx="0">
                    <c:v>1.246243894551361</c:v>
                  </c:pt>
                  <c:pt idx="1">
                    <c:v>1.7097024102531719</c:v>
                  </c:pt>
                  <c:pt idx="2">
                    <c:v>1.8100145057601691</c:v>
                  </c:pt>
                  <c:pt idx="3">
                    <c:v>1.6759683792207927</c:v>
                  </c:pt>
                  <c:pt idx="4">
                    <c:v>1.3272302224271819</c:v>
                  </c:pt>
                  <c:pt idx="5">
                    <c:v>1.1491483010279062</c:v>
                  </c:pt>
                  <c:pt idx="6">
                    <c:v>1.8547298946899637</c:v>
                  </c:pt>
                  <c:pt idx="7">
                    <c:v>1.6977880875212363</c:v>
                  </c:pt>
                  <c:pt idx="8">
                    <c:v>1.3135893625626318</c:v>
                  </c:pt>
                  <c:pt idx="9">
                    <c:v>1.6631633096614036</c:v>
                  </c:pt>
                  <c:pt idx="10">
                    <c:v>1.2108406102041467</c:v>
                  </c:pt>
                  <c:pt idx="11">
                    <c:v>1.6938343760047867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MSI56DAS_ANOVA!$AN$5:$AN$16</c:f>
              <c:strCache>
                <c:ptCount val="12"/>
                <c:pt idx="0">
                  <c:v>EC-693356</c:v>
                </c:pt>
                <c:pt idx="1">
                  <c:v>EC-693357</c:v>
                </c:pt>
                <c:pt idx="2">
                  <c:v>EC-693358</c:v>
                </c:pt>
                <c:pt idx="3">
                  <c:v>EC-693363</c:v>
                </c:pt>
                <c:pt idx="4">
                  <c:v>Harsha</c:v>
                </c:pt>
                <c:pt idx="5">
                  <c:v>IC-415144</c:v>
                </c:pt>
                <c:pt idx="6">
                  <c:v>IPM-205-7</c:v>
                </c:pt>
                <c:pt idx="7">
                  <c:v>NM-94</c:v>
                </c:pt>
                <c:pt idx="8">
                  <c:v>PAU-911</c:v>
                </c:pt>
                <c:pt idx="9">
                  <c:v>Vaibhav</c:v>
                </c:pt>
                <c:pt idx="10">
                  <c:v>VC-3960-88</c:v>
                </c:pt>
                <c:pt idx="11">
                  <c:v>VC-6372 (45-8-1)</c:v>
                </c:pt>
              </c:strCache>
            </c:strRef>
          </c:cat>
          <c:val>
            <c:numRef>
              <c:f>MSI56DAS_ANOVA!$AQ$5:$AQ$16</c:f>
              <c:numCache>
                <c:formatCode>0.00</c:formatCode>
                <c:ptCount val="12"/>
                <c:pt idx="0">
                  <c:v>77.635280589846531</c:v>
                </c:pt>
                <c:pt idx="1">
                  <c:v>76.095616055406623</c:v>
                </c:pt>
                <c:pt idx="2">
                  <c:v>75.229917121976285</c:v>
                </c:pt>
                <c:pt idx="3">
                  <c:v>76.399281797053575</c:v>
                </c:pt>
                <c:pt idx="4">
                  <c:v>77.966265894836354</c:v>
                </c:pt>
                <c:pt idx="5">
                  <c:v>78.370987886459375</c:v>
                </c:pt>
                <c:pt idx="6">
                  <c:v>75.778175057222072</c:v>
                </c:pt>
                <c:pt idx="7">
                  <c:v>77.159952663495517</c:v>
                </c:pt>
                <c:pt idx="8">
                  <c:v>78.480085831025463</c:v>
                </c:pt>
                <c:pt idx="9">
                  <c:v>78.674297645456775</c:v>
                </c:pt>
                <c:pt idx="10">
                  <c:v>78.517473576014538</c:v>
                </c:pt>
                <c:pt idx="11">
                  <c:v>78.618447616463072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AD-4C23-8618-C4B772682C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671808"/>
        <c:axId val="97677696"/>
      </c:barChart>
      <c:catAx>
        <c:axId val="976718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7677696"/>
        <c:crosses val="autoZero"/>
        <c:auto val="1"/>
        <c:lblAlgn val="ctr"/>
        <c:lblOffset val="100"/>
        <c:noMultiLvlLbl val="0"/>
      </c:catAx>
      <c:valAx>
        <c:axId val="97677696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7671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Genotypic variability_Control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MSI56DAS_ANOVA!$K$5:$K$16</c:f>
                <c:numCache>
                  <c:formatCode>General</c:formatCode>
                  <c:ptCount val="12"/>
                  <c:pt idx="0">
                    <c:v>0.8014766990490203</c:v>
                  </c:pt>
                  <c:pt idx="1">
                    <c:v>0.83736470248612305</c:v>
                  </c:pt>
                  <c:pt idx="2">
                    <c:v>1.2598103203756912</c:v>
                  </c:pt>
                  <c:pt idx="3">
                    <c:v>0.58623994315520123</c:v>
                  </c:pt>
                  <c:pt idx="4">
                    <c:v>0.54351644612859007</c:v>
                  </c:pt>
                  <c:pt idx="5">
                    <c:v>0.55618415306744973</c:v>
                  </c:pt>
                  <c:pt idx="6">
                    <c:v>0.57167653851763678</c:v>
                  </c:pt>
                  <c:pt idx="7">
                    <c:v>0.54497464285048314</c:v>
                  </c:pt>
                  <c:pt idx="8">
                    <c:v>0.54822132667886581</c:v>
                  </c:pt>
                  <c:pt idx="9">
                    <c:v>0.90366507369944993</c:v>
                  </c:pt>
                  <c:pt idx="10">
                    <c:v>0.6455700576290222</c:v>
                  </c:pt>
                  <c:pt idx="11">
                    <c:v>0.995080744671343</c:v>
                  </c:pt>
                </c:numCache>
              </c:numRef>
            </c:plus>
            <c:minus>
              <c:numRef>
                <c:f>MSI56DAS_ANOVA!$K$5:$K$16</c:f>
                <c:numCache>
                  <c:formatCode>General</c:formatCode>
                  <c:ptCount val="12"/>
                  <c:pt idx="0">
                    <c:v>0.8014766990490203</c:v>
                  </c:pt>
                  <c:pt idx="1">
                    <c:v>0.83736470248612305</c:v>
                  </c:pt>
                  <c:pt idx="2">
                    <c:v>1.2598103203756912</c:v>
                  </c:pt>
                  <c:pt idx="3">
                    <c:v>0.58623994315520123</c:v>
                  </c:pt>
                  <c:pt idx="4">
                    <c:v>0.54351644612859007</c:v>
                  </c:pt>
                  <c:pt idx="5">
                    <c:v>0.55618415306744973</c:v>
                  </c:pt>
                  <c:pt idx="6">
                    <c:v>0.57167653851763678</c:v>
                  </c:pt>
                  <c:pt idx="7">
                    <c:v>0.54497464285048314</c:v>
                  </c:pt>
                  <c:pt idx="8">
                    <c:v>0.54822132667886581</c:v>
                  </c:pt>
                  <c:pt idx="9">
                    <c:v>0.90366507369944993</c:v>
                  </c:pt>
                  <c:pt idx="10">
                    <c:v>0.6455700576290222</c:v>
                  </c:pt>
                  <c:pt idx="11">
                    <c:v>0.995080744671343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MSI56DAS_ANOVA!$AN$5:$AN$16</c:f>
              <c:strCache>
                <c:ptCount val="12"/>
                <c:pt idx="0">
                  <c:v>EC-693356</c:v>
                </c:pt>
                <c:pt idx="1">
                  <c:v>EC-693357</c:v>
                </c:pt>
                <c:pt idx="2">
                  <c:v>EC-693358</c:v>
                </c:pt>
                <c:pt idx="3">
                  <c:v>EC-693363</c:v>
                </c:pt>
                <c:pt idx="4">
                  <c:v>Harsha</c:v>
                </c:pt>
                <c:pt idx="5">
                  <c:v>IC-415144</c:v>
                </c:pt>
                <c:pt idx="6">
                  <c:v>IPM-205-7</c:v>
                </c:pt>
                <c:pt idx="7">
                  <c:v>NM-94</c:v>
                </c:pt>
                <c:pt idx="8">
                  <c:v>PAU-911</c:v>
                </c:pt>
                <c:pt idx="9">
                  <c:v>Vaibhav</c:v>
                </c:pt>
                <c:pt idx="10">
                  <c:v>VC-3960-88</c:v>
                </c:pt>
                <c:pt idx="11">
                  <c:v>VC-6372 (45-8-1)</c:v>
                </c:pt>
              </c:strCache>
            </c:strRef>
          </c:cat>
          <c:val>
            <c:numRef>
              <c:f>MSI56DAS_ANOVA!$AO$5:$AO$16</c:f>
              <c:numCache>
                <c:formatCode>0.00</c:formatCode>
                <c:ptCount val="12"/>
                <c:pt idx="0">
                  <c:v>80.543967943829131</c:v>
                </c:pt>
                <c:pt idx="1">
                  <c:v>80.32234731700207</c:v>
                </c:pt>
                <c:pt idx="2">
                  <c:v>79.455617417317711</c:v>
                </c:pt>
                <c:pt idx="3">
                  <c:v>80.681895669992656</c:v>
                </c:pt>
                <c:pt idx="4">
                  <c:v>81.311207278396012</c:v>
                </c:pt>
                <c:pt idx="5">
                  <c:v>81.221211147571395</c:v>
                </c:pt>
                <c:pt idx="6">
                  <c:v>80.539676425589533</c:v>
                </c:pt>
                <c:pt idx="7">
                  <c:v>81.511158086908523</c:v>
                </c:pt>
                <c:pt idx="8">
                  <c:v>81.625214979470258</c:v>
                </c:pt>
                <c:pt idx="9">
                  <c:v>82.713739000896396</c:v>
                </c:pt>
                <c:pt idx="10">
                  <c:v>81.498303024573232</c:v>
                </c:pt>
                <c:pt idx="11">
                  <c:v>82.818070420184569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FD-47BE-A3C3-0ACE48185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739520"/>
        <c:axId val="97741056"/>
      </c:barChart>
      <c:catAx>
        <c:axId val="977395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7741056"/>
        <c:crosses val="autoZero"/>
        <c:auto val="1"/>
        <c:lblAlgn val="ctr"/>
        <c:lblOffset val="100"/>
        <c:noMultiLvlLbl val="0"/>
      </c:catAx>
      <c:valAx>
        <c:axId val="97741056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7739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Genotypic variability_Stress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MSI56DAS_ANOVA!$T$5:$T$16</c:f>
                <c:numCache>
                  <c:formatCode>General</c:formatCode>
                  <c:ptCount val="12"/>
                  <c:pt idx="0">
                    <c:v>0.98246541620210903</c:v>
                  </c:pt>
                  <c:pt idx="1">
                    <c:v>1.0147412465503411</c:v>
                  </c:pt>
                  <c:pt idx="2">
                    <c:v>1.3406072073005411</c:v>
                  </c:pt>
                  <c:pt idx="3">
                    <c:v>0.73293590712039214</c:v>
                  </c:pt>
                  <c:pt idx="4">
                    <c:v>0.68265774391973455</c:v>
                  </c:pt>
                  <c:pt idx="5">
                    <c:v>0.66131629745438203</c:v>
                  </c:pt>
                  <c:pt idx="6">
                    <c:v>0.7823232485335031</c:v>
                  </c:pt>
                  <c:pt idx="7">
                    <c:v>0.7297972559276692</c:v>
                  </c:pt>
                  <c:pt idx="8">
                    <c:v>1.0757824436593573</c:v>
                  </c:pt>
                  <c:pt idx="9">
                    <c:v>1.1017510457010213</c:v>
                  </c:pt>
                  <c:pt idx="10">
                    <c:v>0.70826531416852723</c:v>
                  </c:pt>
                  <c:pt idx="11">
                    <c:v>0.80058896119779388</c:v>
                  </c:pt>
                </c:numCache>
              </c:numRef>
            </c:plus>
            <c:minus>
              <c:numRef>
                <c:f>MSI56DAS_ANOVA!$T$5:$T$16</c:f>
                <c:numCache>
                  <c:formatCode>General</c:formatCode>
                  <c:ptCount val="12"/>
                  <c:pt idx="0">
                    <c:v>0.98246541620210903</c:v>
                  </c:pt>
                  <c:pt idx="1">
                    <c:v>1.0147412465503411</c:v>
                  </c:pt>
                  <c:pt idx="2">
                    <c:v>1.3406072073005411</c:v>
                  </c:pt>
                  <c:pt idx="3">
                    <c:v>0.73293590712039214</c:v>
                  </c:pt>
                  <c:pt idx="4">
                    <c:v>0.68265774391973455</c:v>
                  </c:pt>
                  <c:pt idx="5">
                    <c:v>0.66131629745438203</c:v>
                  </c:pt>
                  <c:pt idx="6">
                    <c:v>0.7823232485335031</c:v>
                  </c:pt>
                  <c:pt idx="7">
                    <c:v>0.7297972559276692</c:v>
                  </c:pt>
                  <c:pt idx="8">
                    <c:v>1.0757824436593573</c:v>
                  </c:pt>
                  <c:pt idx="9">
                    <c:v>1.1017510457010213</c:v>
                  </c:pt>
                  <c:pt idx="10">
                    <c:v>0.70826531416852723</c:v>
                  </c:pt>
                  <c:pt idx="11">
                    <c:v>0.80058896119779388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MSI56DAS_ANOVA!$AN$5:$AN$16</c:f>
              <c:strCache>
                <c:ptCount val="12"/>
                <c:pt idx="0">
                  <c:v>EC-693356</c:v>
                </c:pt>
                <c:pt idx="1">
                  <c:v>EC-693357</c:v>
                </c:pt>
                <c:pt idx="2">
                  <c:v>EC-693358</c:v>
                </c:pt>
                <c:pt idx="3">
                  <c:v>EC-693363</c:v>
                </c:pt>
                <c:pt idx="4">
                  <c:v>Harsha</c:v>
                </c:pt>
                <c:pt idx="5">
                  <c:v>IC-415144</c:v>
                </c:pt>
                <c:pt idx="6">
                  <c:v>IPM-205-7</c:v>
                </c:pt>
                <c:pt idx="7">
                  <c:v>NM-94</c:v>
                </c:pt>
                <c:pt idx="8">
                  <c:v>PAU-911</c:v>
                </c:pt>
                <c:pt idx="9">
                  <c:v>Vaibhav</c:v>
                </c:pt>
                <c:pt idx="10">
                  <c:v>VC-3960-88</c:v>
                </c:pt>
                <c:pt idx="11">
                  <c:v>VC-6372 (45-8-1)</c:v>
                </c:pt>
              </c:strCache>
            </c:strRef>
          </c:cat>
          <c:val>
            <c:numRef>
              <c:f>MSI56DAS_ANOVA!$AP$5:$AP$16</c:f>
              <c:numCache>
                <c:formatCode>0.00</c:formatCode>
                <c:ptCount val="12"/>
                <c:pt idx="0">
                  <c:v>74.726593235863945</c:v>
                </c:pt>
                <c:pt idx="1">
                  <c:v>71.868884793811191</c:v>
                </c:pt>
                <c:pt idx="2">
                  <c:v>71.004216826634845</c:v>
                </c:pt>
                <c:pt idx="3">
                  <c:v>72.116667924114495</c:v>
                </c:pt>
                <c:pt idx="4">
                  <c:v>74.621324511276697</c:v>
                </c:pt>
                <c:pt idx="5">
                  <c:v>75.52076462534734</c:v>
                </c:pt>
                <c:pt idx="6">
                  <c:v>71.01667368885461</c:v>
                </c:pt>
                <c:pt idx="7">
                  <c:v>72.808747240082525</c:v>
                </c:pt>
                <c:pt idx="8">
                  <c:v>75.334956682580682</c:v>
                </c:pt>
                <c:pt idx="9">
                  <c:v>74.634856290017154</c:v>
                </c:pt>
                <c:pt idx="10">
                  <c:v>75.53664412745583</c:v>
                </c:pt>
                <c:pt idx="11">
                  <c:v>74.41882481274159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BC-4B89-93E3-3849814EAD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794304"/>
        <c:axId val="97796096"/>
      </c:barChart>
      <c:catAx>
        <c:axId val="977943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7796096"/>
        <c:crosses val="autoZero"/>
        <c:auto val="1"/>
        <c:lblAlgn val="ctr"/>
        <c:lblOffset val="100"/>
        <c:noMultiLvlLbl val="0"/>
      </c:catAx>
      <c:valAx>
        <c:axId val="97796096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779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Treatment effect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DF0-41C1-9F40-B0F7C7940A8B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DF0-41C1-9F40-B0F7C7940A8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MSI56DAS_ANOVA!$AO$18:$AP$18</c:f>
                <c:numCache>
                  <c:formatCode>General</c:formatCode>
                  <c:ptCount val="2"/>
                  <c:pt idx="0">
                    <c:v>0.23563678801233781</c:v>
                  </c:pt>
                  <c:pt idx="1">
                    <c:v>0.33527233562579561</c:v>
                  </c:pt>
                </c:numCache>
              </c:numRef>
            </c:plus>
            <c:minus>
              <c:numRef>
                <c:f>MSI56DAS_ANOVA!$AO$18:$AP$18</c:f>
                <c:numCache>
                  <c:formatCode>General</c:formatCode>
                  <c:ptCount val="2"/>
                  <c:pt idx="0">
                    <c:v>0.23563678801233781</c:v>
                  </c:pt>
                  <c:pt idx="1">
                    <c:v>0.33527233562579561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MSI56DAS_ANOVA!$AO$4:$AP$4</c:f>
              <c:strCache>
                <c:ptCount val="2"/>
                <c:pt idx="0">
                  <c:v>Control</c:v>
                </c:pt>
                <c:pt idx="1">
                  <c:v>Stress</c:v>
                </c:pt>
              </c:strCache>
            </c:strRef>
          </c:cat>
          <c:val>
            <c:numRef>
              <c:f>MSI56DAS_ANOVA!$AO$17:$AP$17</c:f>
              <c:numCache>
                <c:formatCode>0.00</c:formatCode>
                <c:ptCount val="2"/>
                <c:pt idx="0">
                  <c:v>81.186867392644288</c:v>
                </c:pt>
                <c:pt idx="1">
                  <c:v>73.634096229898418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F0-41C1-9F40-B0F7C7940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858304"/>
        <c:axId val="97859840"/>
      </c:barChart>
      <c:catAx>
        <c:axId val="978583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7859840"/>
        <c:crosses val="autoZero"/>
        <c:auto val="1"/>
        <c:lblAlgn val="ctr"/>
        <c:lblOffset val="100"/>
        <c:noMultiLvlLbl val="0"/>
      </c:catAx>
      <c:valAx>
        <c:axId val="97859840"/>
        <c:scaling>
          <c:orientation val="minMax"/>
        </c:scaling>
        <c:delete val="0"/>
        <c:axPos val="l"/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7858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1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 b="1"/>
              <a:t>Control_0</a:t>
            </a:r>
            <a:r>
              <a:rPr lang="en-IN" b="1" baseline="0"/>
              <a:t> </a:t>
            </a:r>
            <a:r>
              <a:rPr lang="en-IN" b="1"/>
              <a:t>DASI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8481189851268595"/>
                  <c:y val="-0.275871974336541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SeedYieldvsQYmax!$D$2:$D$13</c:f>
              <c:numCache>
                <c:formatCode>General</c:formatCode>
                <c:ptCount val="12"/>
                <c:pt idx="0">
                  <c:v>0.75666666666666671</c:v>
                </c:pt>
                <c:pt idx="1">
                  <c:v>0.79</c:v>
                </c:pt>
                <c:pt idx="2">
                  <c:v>0.77333333333333343</c:v>
                </c:pt>
                <c:pt idx="3">
                  <c:v>0.76666666666666661</c:v>
                </c:pt>
                <c:pt idx="4">
                  <c:v>0.78666666666666674</c:v>
                </c:pt>
                <c:pt idx="5">
                  <c:v>0.78666666666666674</c:v>
                </c:pt>
                <c:pt idx="6">
                  <c:v>0.78333333333333333</c:v>
                </c:pt>
                <c:pt idx="7">
                  <c:v>0.75</c:v>
                </c:pt>
                <c:pt idx="8">
                  <c:v>0.77999999999999992</c:v>
                </c:pt>
                <c:pt idx="9">
                  <c:v>0.78333333333333333</c:v>
                </c:pt>
                <c:pt idx="10">
                  <c:v>0.76666666666666661</c:v>
                </c:pt>
                <c:pt idx="11">
                  <c:v>0.76666666666666661</c:v>
                </c:pt>
              </c:numCache>
            </c:numRef>
          </c:xVal>
          <c:yVal>
            <c:numRef>
              <c:f>SeedYieldvsQYmax!$E$2:$E$13</c:f>
              <c:numCache>
                <c:formatCode>General</c:formatCode>
                <c:ptCount val="12"/>
                <c:pt idx="0">
                  <c:v>14.297499999999999</c:v>
                </c:pt>
                <c:pt idx="1">
                  <c:v>11.147500000000001</c:v>
                </c:pt>
                <c:pt idx="2">
                  <c:v>10.782499999999999</c:v>
                </c:pt>
                <c:pt idx="3">
                  <c:v>9.0324999999999989</c:v>
                </c:pt>
                <c:pt idx="4">
                  <c:v>12.600000000000001</c:v>
                </c:pt>
                <c:pt idx="5">
                  <c:v>11.712499999999999</c:v>
                </c:pt>
                <c:pt idx="6">
                  <c:v>7.92</c:v>
                </c:pt>
                <c:pt idx="7">
                  <c:v>10.92</c:v>
                </c:pt>
                <c:pt idx="8">
                  <c:v>13.695</c:v>
                </c:pt>
                <c:pt idx="9">
                  <c:v>10.015000000000001</c:v>
                </c:pt>
                <c:pt idx="10">
                  <c:v>11.9925</c:v>
                </c:pt>
                <c:pt idx="11">
                  <c:v>10.6525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A6B-442E-BA9B-6D8F2DCFCB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176000"/>
        <c:axId val="98202752"/>
      </c:scatterChart>
      <c:valAx>
        <c:axId val="98176000"/>
        <c:scaling>
          <c:orientation val="minMax"/>
          <c:min val="0.7400000000000002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202752"/>
        <c:crosses val="autoZero"/>
        <c:crossBetween val="midCat"/>
      </c:valAx>
      <c:valAx>
        <c:axId val="9820275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>
                    <a:solidFill>
                      <a:srgbClr val="7030A0"/>
                    </a:solidFill>
                  </a:rPr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176000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24 DASI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graph_for_slide!$K$5</c:f>
              <c:strCache>
                <c:ptCount val="1"/>
                <c:pt idx="0">
                  <c:v>Control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graph_for_slide!$H$60:$H$71</c:f>
                <c:numCache>
                  <c:formatCode>General</c:formatCode>
                  <c:ptCount val="12"/>
                  <c:pt idx="0">
                    <c:v>1.2018504251549048E-2</c:v>
                  </c:pt>
                  <c:pt idx="1">
                    <c:v>1.7638342073765065E-2</c:v>
                  </c:pt>
                  <c:pt idx="2">
                    <c:v>2.848001248439215E-2</c:v>
                  </c:pt>
                  <c:pt idx="3">
                    <c:v>3.1797973380564851E-2</c:v>
                  </c:pt>
                  <c:pt idx="4">
                    <c:v>1.9999999999999823E-2</c:v>
                  </c:pt>
                  <c:pt idx="5">
                    <c:v>3.333333333327599E-3</c:v>
                  </c:pt>
                  <c:pt idx="6">
                    <c:v>1.4529663145137326E-2</c:v>
                  </c:pt>
                  <c:pt idx="7">
                    <c:v>2.1858128414339643E-2</c:v>
                  </c:pt>
                  <c:pt idx="8">
                    <c:v>3.3333333333333166E-2</c:v>
                  </c:pt>
                  <c:pt idx="9">
                    <c:v>1.4529663145133506E-2</c:v>
                  </c:pt>
                  <c:pt idx="10">
                    <c:v>3.333333333327599E-3</c:v>
                  </c:pt>
                  <c:pt idx="11">
                    <c:v>1.5275252316518627E-2</c:v>
                  </c:pt>
                </c:numCache>
              </c:numRef>
            </c:plus>
            <c:minus>
              <c:numRef>
                <c:f>graph_for_slide!$H$60:$H$71</c:f>
                <c:numCache>
                  <c:formatCode>General</c:formatCode>
                  <c:ptCount val="12"/>
                  <c:pt idx="0">
                    <c:v>1.2018504251549048E-2</c:v>
                  </c:pt>
                  <c:pt idx="1">
                    <c:v>1.7638342073765065E-2</c:v>
                  </c:pt>
                  <c:pt idx="2">
                    <c:v>2.848001248439215E-2</c:v>
                  </c:pt>
                  <c:pt idx="3">
                    <c:v>3.1797973380564851E-2</c:v>
                  </c:pt>
                  <c:pt idx="4">
                    <c:v>1.9999999999999823E-2</c:v>
                  </c:pt>
                  <c:pt idx="5">
                    <c:v>3.333333333327599E-3</c:v>
                  </c:pt>
                  <c:pt idx="6">
                    <c:v>1.4529663145137326E-2</c:v>
                  </c:pt>
                  <c:pt idx="7">
                    <c:v>2.1858128414339643E-2</c:v>
                  </c:pt>
                  <c:pt idx="8">
                    <c:v>3.3333333333333166E-2</c:v>
                  </c:pt>
                  <c:pt idx="9">
                    <c:v>1.4529663145133506E-2</c:v>
                  </c:pt>
                  <c:pt idx="10">
                    <c:v>3.333333333327599E-3</c:v>
                  </c:pt>
                  <c:pt idx="11">
                    <c:v>1.5275252316518627E-2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graph_for_slide!$J$60:$J$71</c:f>
              <c:strCache>
                <c:ptCount val="12"/>
                <c:pt idx="0">
                  <c:v>IPM 205-7</c:v>
                </c:pt>
                <c:pt idx="1">
                  <c:v>EC 693363</c:v>
                </c:pt>
                <c:pt idx="2">
                  <c:v>EC 693358</c:v>
                </c:pt>
                <c:pt idx="3">
                  <c:v>VC 6372 (45-8-1)</c:v>
                </c:pt>
                <c:pt idx="4">
                  <c:v>NM 94</c:v>
                </c:pt>
                <c:pt idx="5">
                  <c:v>EC 693357</c:v>
                </c:pt>
                <c:pt idx="6">
                  <c:v>VC 3960-88</c:v>
                </c:pt>
                <c:pt idx="7">
                  <c:v>Harsha</c:v>
                </c:pt>
                <c:pt idx="8">
                  <c:v>Vaibhav</c:v>
                </c:pt>
                <c:pt idx="9">
                  <c:v>PAU 911</c:v>
                </c:pt>
                <c:pt idx="10">
                  <c:v>IC 415144</c:v>
                </c:pt>
                <c:pt idx="11">
                  <c:v>EC 693356</c:v>
                </c:pt>
              </c:strCache>
            </c:strRef>
          </c:cat>
          <c:val>
            <c:numRef>
              <c:f>graph_for_slide!$K$60:$K$71</c:f>
              <c:numCache>
                <c:formatCode>0.00</c:formatCode>
                <c:ptCount val="12"/>
                <c:pt idx="0">
                  <c:v>0.68666666666666665</c:v>
                </c:pt>
                <c:pt idx="1">
                  <c:v>0.68666666666666665</c:v>
                </c:pt>
                <c:pt idx="2">
                  <c:v>0.68666666666666665</c:v>
                </c:pt>
                <c:pt idx="3">
                  <c:v>0.72333333333333327</c:v>
                </c:pt>
                <c:pt idx="4">
                  <c:v>0.75</c:v>
                </c:pt>
                <c:pt idx="5">
                  <c:v>0.70666666666666667</c:v>
                </c:pt>
                <c:pt idx="6">
                  <c:v>0.7533333333333333</c:v>
                </c:pt>
                <c:pt idx="7">
                  <c:v>0.73666666666666669</c:v>
                </c:pt>
                <c:pt idx="8">
                  <c:v>0.7466666666666667</c:v>
                </c:pt>
                <c:pt idx="9">
                  <c:v>0.7466666666666667</c:v>
                </c:pt>
                <c:pt idx="10">
                  <c:v>0.75666666666666671</c:v>
                </c:pt>
                <c:pt idx="11">
                  <c:v>0.76000000000000012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7C-477A-9E1D-775A75996959}"/>
            </c:ext>
          </c:extLst>
        </c:ser>
        <c:ser>
          <c:idx val="1"/>
          <c:order val="1"/>
          <c:tx>
            <c:strRef>
              <c:f>graph_for_slide!$L$5</c:f>
              <c:strCache>
                <c:ptCount val="1"/>
                <c:pt idx="0">
                  <c:v>Stress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graph_for_slide!$I$60:$I$71</c:f>
                <c:numCache>
                  <c:formatCode>General</c:formatCode>
                  <c:ptCount val="12"/>
                  <c:pt idx="0">
                    <c:v>1.4529663145136052E-2</c:v>
                  </c:pt>
                  <c:pt idx="1">
                    <c:v>1.7638342073764541E-2</c:v>
                  </c:pt>
                  <c:pt idx="2">
                    <c:v>1.7320508075687819E-2</c:v>
                  </c:pt>
                  <c:pt idx="3">
                    <c:v>1.5275252316519838E-2</c:v>
                  </c:pt>
                  <c:pt idx="4">
                    <c:v>6.6666666666663002E-3</c:v>
                  </c:pt>
                  <c:pt idx="5">
                    <c:v>1.5275252316521049E-2</c:v>
                  </c:pt>
                  <c:pt idx="6">
                    <c:v>1.7638342073764017E-2</c:v>
                  </c:pt>
                  <c:pt idx="7">
                    <c:v>8.8191710368835819E-3</c:v>
                  </c:pt>
                  <c:pt idx="8">
                    <c:v>1.1547005383791879E-2</c:v>
                  </c:pt>
                  <c:pt idx="9">
                    <c:v>1.7320508075691025E-2</c:v>
                  </c:pt>
                  <c:pt idx="10">
                    <c:v>1.1547005383793482E-2</c:v>
                  </c:pt>
                  <c:pt idx="11">
                    <c:v>3.3333333333220479E-3</c:v>
                  </c:pt>
                </c:numCache>
              </c:numRef>
            </c:plus>
            <c:minus>
              <c:numRef>
                <c:f>graph_for_slide!$I$60:$I$71</c:f>
                <c:numCache>
                  <c:formatCode>General</c:formatCode>
                  <c:ptCount val="12"/>
                  <c:pt idx="0">
                    <c:v>1.4529663145136052E-2</c:v>
                  </c:pt>
                  <c:pt idx="1">
                    <c:v>1.7638342073764541E-2</c:v>
                  </c:pt>
                  <c:pt idx="2">
                    <c:v>1.7320508075687819E-2</c:v>
                  </c:pt>
                  <c:pt idx="3">
                    <c:v>1.5275252316519838E-2</c:v>
                  </c:pt>
                  <c:pt idx="4">
                    <c:v>6.6666666666663002E-3</c:v>
                  </c:pt>
                  <c:pt idx="5">
                    <c:v>1.5275252316521049E-2</c:v>
                  </c:pt>
                  <c:pt idx="6">
                    <c:v>1.7638342073764017E-2</c:v>
                  </c:pt>
                  <c:pt idx="7">
                    <c:v>8.8191710368835819E-3</c:v>
                  </c:pt>
                  <c:pt idx="8">
                    <c:v>1.1547005383791879E-2</c:v>
                  </c:pt>
                  <c:pt idx="9">
                    <c:v>1.7320508075691025E-2</c:v>
                  </c:pt>
                  <c:pt idx="10">
                    <c:v>1.1547005383793482E-2</c:v>
                  </c:pt>
                  <c:pt idx="11">
                    <c:v>3.3333333333220479E-3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graph_for_slide!$J$60:$J$71</c:f>
              <c:strCache>
                <c:ptCount val="12"/>
                <c:pt idx="0">
                  <c:v>IPM 205-7</c:v>
                </c:pt>
                <c:pt idx="1">
                  <c:v>EC 693363</c:v>
                </c:pt>
                <c:pt idx="2">
                  <c:v>EC 693358</c:v>
                </c:pt>
                <c:pt idx="3">
                  <c:v>VC 6372 (45-8-1)</c:v>
                </c:pt>
                <c:pt idx="4">
                  <c:v>NM 94</c:v>
                </c:pt>
                <c:pt idx="5">
                  <c:v>EC 693357</c:v>
                </c:pt>
                <c:pt idx="6">
                  <c:v>VC 3960-88</c:v>
                </c:pt>
                <c:pt idx="7">
                  <c:v>Harsha</c:v>
                </c:pt>
                <c:pt idx="8">
                  <c:v>Vaibhav</c:v>
                </c:pt>
                <c:pt idx="9">
                  <c:v>PAU 911</c:v>
                </c:pt>
                <c:pt idx="10">
                  <c:v>IC 415144</c:v>
                </c:pt>
                <c:pt idx="11">
                  <c:v>EC 693356</c:v>
                </c:pt>
              </c:strCache>
            </c:strRef>
          </c:cat>
          <c:val>
            <c:numRef>
              <c:f>graph_for_slide!$L$60:$L$71</c:f>
              <c:numCache>
                <c:formatCode>0.00</c:formatCode>
                <c:ptCount val="12"/>
                <c:pt idx="0">
                  <c:v>0.55666666666666664</c:v>
                </c:pt>
                <c:pt idx="1">
                  <c:v>0.56333333333333335</c:v>
                </c:pt>
                <c:pt idx="2">
                  <c:v>0.57999999999999996</c:v>
                </c:pt>
                <c:pt idx="3">
                  <c:v>0.61</c:v>
                </c:pt>
                <c:pt idx="4">
                  <c:v>0.6166666666666667</c:v>
                </c:pt>
                <c:pt idx="5">
                  <c:v>0.62</c:v>
                </c:pt>
                <c:pt idx="6">
                  <c:v>0.6333333333333333</c:v>
                </c:pt>
                <c:pt idx="7">
                  <c:v>0.64666666666666661</c:v>
                </c:pt>
                <c:pt idx="8">
                  <c:v>0.65</c:v>
                </c:pt>
                <c:pt idx="9">
                  <c:v>0.66999999999999993</c:v>
                </c:pt>
                <c:pt idx="10">
                  <c:v>0.69</c:v>
                </c:pt>
                <c:pt idx="11">
                  <c:v>0.69333333333333336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7C-477A-9E1D-775A75996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009728"/>
        <c:axId val="84011648"/>
      </c:barChart>
      <c:catAx>
        <c:axId val="84009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Genotypes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011648"/>
        <c:crosses val="autoZero"/>
        <c:auto val="1"/>
        <c:lblAlgn val="ctr"/>
        <c:lblOffset val="100"/>
        <c:noMultiLvlLbl val="0"/>
      </c:catAx>
      <c:valAx>
        <c:axId val="84011648"/>
        <c:scaling>
          <c:orientation val="minMax"/>
          <c:max val="0.8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QY_max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00972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1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 b="1"/>
              <a:t>Control_9 DASI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8481189851268595"/>
                  <c:y val="-0.275871974336541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SeedYieldvsQYmax!$D$14:$D$25</c:f>
              <c:numCache>
                <c:formatCode>General</c:formatCode>
                <c:ptCount val="12"/>
                <c:pt idx="0">
                  <c:v>0.74333333333333329</c:v>
                </c:pt>
                <c:pt idx="1">
                  <c:v>0.71333333333333326</c:v>
                </c:pt>
                <c:pt idx="2">
                  <c:v>0.72666666666666657</c:v>
                </c:pt>
                <c:pt idx="3">
                  <c:v>0.7533333333333333</c:v>
                </c:pt>
                <c:pt idx="4">
                  <c:v>0.77333333333333343</c:v>
                </c:pt>
                <c:pt idx="5">
                  <c:v>0.73999999999999988</c:v>
                </c:pt>
                <c:pt idx="6">
                  <c:v>0.76666666666666661</c:v>
                </c:pt>
                <c:pt idx="7">
                  <c:v>0.73333333333333339</c:v>
                </c:pt>
                <c:pt idx="8">
                  <c:v>0.73999999999999988</c:v>
                </c:pt>
                <c:pt idx="9">
                  <c:v>0.75</c:v>
                </c:pt>
                <c:pt idx="10">
                  <c:v>0.73999999999999988</c:v>
                </c:pt>
                <c:pt idx="11">
                  <c:v>0.75</c:v>
                </c:pt>
              </c:numCache>
            </c:numRef>
          </c:xVal>
          <c:yVal>
            <c:numRef>
              <c:f>SeedYieldvsQYmax!$E$14:$E$25</c:f>
              <c:numCache>
                <c:formatCode>General</c:formatCode>
                <c:ptCount val="12"/>
                <c:pt idx="0">
                  <c:v>14.297499999999999</c:v>
                </c:pt>
                <c:pt idx="1">
                  <c:v>11.147500000000001</c:v>
                </c:pt>
                <c:pt idx="2">
                  <c:v>10.782499999999999</c:v>
                </c:pt>
                <c:pt idx="3">
                  <c:v>9.0324999999999989</c:v>
                </c:pt>
                <c:pt idx="4">
                  <c:v>12.600000000000001</c:v>
                </c:pt>
                <c:pt idx="5">
                  <c:v>11.712499999999999</c:v>
                </c:pt>
                <c:pt idx="6">
                  <c:v>7.92</c:v>
                </c:pt>
                <c:pt idx="7">
                  <c:v>10.92</c:v>
                </c:pt>
                <c:pt idx="8">
                  <c:v>13.695</c:v>
                </c:pt>
                <c:pt idx="9">
                  <c:v>10.015000000000001</c:v>
                </c:pt>
                <c:pt idx="10">
                  <c:v>11.9925</c:v>
                </c:pt>
                <c:pt idx="11">
                  <c:v>10.6525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59-4083-AC27-BE931549AE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330496"/>
        <c:axId val="98344960"/>
      </c:scatterChart>
      <c:valAx>
        <c:axId val="98330496"/>
        <c:scaling>
          <c:orientation val="minMax"/>
          <c:min val="0.70000000000000018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344960"/>
        <c:crosses val="autoZero"/>
        <c:crossBetween val="midCat"/>
      </c:valAx>
      <c:valAx>
        <c:axId val="9834496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>
                    <a:solidFill>
                      <a:srgbClr val="7030A0"/>
                    </a:solidFill>
                  </a:rPr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330496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1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 b="1"/>
              <a:t>Control_13 DASI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8481189851268595"/>
                  <c:y val="-0.275871974336541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SeedYieldvsQYmax!$D$26:$D$37</c:f>
              <c:numCache>
                <c:formatCode>General</c:formatCode>
                <c:ptCount val="12"/>
                <c:pt idx="0">
                  <c:v>0.73999999999999988</c:v>
                </c:pt>
                <c:pt idx="1">
                  <c:v>0.71666666666666667</c:v>
                </c:pt>
                <c:pt idx="2">
                  <c:v>0.73999999999999988</c:v>
                </c:pt>
                <c:pt idx="3">
                  <c:v>0.71333333333333326</c:v>
                </c:pt>
                <c:pt idx="4">
                  <c:v>0.73</c:v>
                </c:pt>
                <c:pt idx="5">
                  <c:v>0.75666666666666671</c:v>
                </c:pt>
                <c:pt idx="6">
                  <c:v>0.69666666666666666</c:v>
                </c:pt>
                <c:pt idx="7">
                  <c:v>0.71666666666666667</c:v>
                </c:pt>
                <c:pt idx="8">
                  <c:v>0.75666666666666671</c:v>
                </c:pt>
                <c:pt idx="9">
                  <c:v>0.72666666666666657</c:v>
                </c:pt>
                <c:pt idx="10">
                  <c:v>0.72333333333333327</c:v>
                </c:pt>
                <c:pt idx="11">
                  <c:v>0.73666666666666669</c:v>
                </c:pt>
              </c:numCache>
            </c:numRef>
          </c:xVal>
          <c:yVal>
            <c:numRef>
              <c:f>SeedYieldvsQYmax!$E$26:$E$37</c:f>
              <c:numCache>
                <c:formatCode>General</c:formatCode>
                <c:ptCount val="12"/>
                <c:pt idx="0">
                  <c:v>14.297499999999999</c:v>
                </c:pt>
                <c:pt idx="1">
                  <c:v>11.147500000000001</c:v>
                </c:pt>
                <c:pt idx="2">
                  <c:v>10.782499999999999</c:v>
                </c:pt>
                <c:pt idx="3">
                  <c:v>9.0324999999999989</c:v>
                </c:pt>
                <c:pt idx="4">
                  <c:v>12.600000000000001</c:v>
                </c:pt>
                <c:pt idx="5">
                  <c:v>11.712499999999999</c:v>
                </c:pt>
                <c:pt idx="6">
                  <c:v>7.92</c:v>
                </c:pt>
                <c:pt idx="7">
                  <c:v>10.92</c:v>
                </c:pt>
                <c:pt idx="8">
                  <c:v>13.695</c:v>
                </c:pt>
                <c:pt idx="9">
                  <c:v>10.015000000000001</c:v>
                </c:pt>
                <c:pt idx="10">
                  <c:v>11.9925</c:v>
                </c:pt>
                <c:pt idx="11">
                  <c:v>10.6525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493-4CF7-9A80-A372342B68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517760"/>
        <c:axId val="98519680"/>
      </c:scatterChart>
      <c:valAx>
        <c:axId val="98517760"/>
        <c:scaling>
          <c:orientation val="minMax"/>
          <c:min val="0.70000000000000018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519680"/>
        <c:crosses val="autoZero"/>
        <c:crossBetween val="midCat"/>
      </c:valAx>
      <c:valAx>
        <c:axId val="9851968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>
                    <a:solidFill>
                      <a:srgbClr val="7030A0"/>
                    </a:solidFill>
                  </a:rPr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517760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1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 b="1"/>
              <a:t>Control_24 DASI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8481189851268595"/>
                  <c:y val="-0.275871974336541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SeedYieldvsQYmax!$D$38:$D$49</c:f>
              <c:numCache>
                <c:formatCode>General</c:formatCode>
                <c:ptCount val="12"/>
                <c:pt idx="0">
                  <c:v>0.76000000000000012</c:v>
                </c:pt>
                <c:pt idx="1">
                  <c:v>0.70666666666666667</c:v>
                </c:pt>
                <c:pt idx="2">
                  <c:v>0.68666666666666665</c:v>
                </c:pt>
                <c:pt idx="3">
                  <c:v>0.68666666666666665</c:v>
                </c:pt>
                <c:pt idx="4">
                  <c:v>0.73666666666666669</c:v>
                </c:pt>
                <c:pt idx="5">
                  <c:v>0.75666666666666671</c:v>
                </c:pt>
                <c:pt idx="6">
                  <c:v>0.68666666666666665</c:v>
                </c:pt>
                <c:pt idx="7">
                  <c:v>0.75</c:v>
                </c:pt>
                <c:pt idx="8">
                  <c:v>0.7466666666666667</c:v>
                </c:pt>
                <c:pt idx="9">
                  <c:v>0.7466666666666667</c:v>
                </c:pt>
                <c:pt idx="10">
                  <c:v>0.7533333333333333</c:v>
                </c:pt>
                <c:pt idx="11">
                  <c:v>0.72333333333333327</c:v>
                </c:pt>
              </c:numCache>
            </c:numRef>
          </c:xVal>
          <c:yVal>
            <c:numRef>
              <c:f>SeedYieldvsQYmax!$E$38:$E$49</c:f>
              <c:numCache>
                <c:formatCode>General</c:formatCode>
                <c:ptCount val="12"/>
                <c:pt idx="0">
                  <c:v>14.297499999999999</c:v>
                </c:pt>
                <c:pt idx="1">
                  <c:v>11.147500000000001</c:v>
                </c:pt>
                <c:pt idx="2">
                  <c:v>10.782499999999999</c:v>
                </c:pt>
                <c:pt idx="3">
                  <c:v>9.0324999999999989</c:v>
                </c:pt>
                <c:pt idx="4">
                  <c:v>12.600000000000001</c:v>
                </c:pt>
                <c:pt idx="5">
                  <c:v>11.712499999999999</c:v>
                </c:pt>
                <c:pt idx="6">
                  <c:v>7.92</c:v>
                </c:pt>
                <c:pt idx="7">
                  <c:v>10.92</c:v>
                </c:pt>
                <c:pt idx="8">
                  <c:v>13.695</c:v>
                </c:pt>
                <c:pt idx="9">
                  <c:v>10.015000000000001</c:v>
                </c:pt>
                <c:pt idx="10">
                  <c:v>11.9925</c:v>
                </c:pt>
                <c:pt idx="11">
                  <c:v>10.6525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F99-4E1E-9FF0-5434EF1314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508160"/>
        <c:axId val="98719232"/>
      </c:scatterChart>
      <c:valAx>
        <c:axId val="98508160"/>
        <c:scaling>
          <c:orientation val="minMax"/>
          <c:min val="0.67000000000000026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719232"/>
        <c:crosses val="autoZero"/>
        <c:crossBetween val="midCat"/>
      </c:valAx>
      <c:valAx>
        <c:axId val="987192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>
                    <a:solidFill>
                      <a:srgbClr val="7030A0"/>
                    </a:solidFill>
                  </a:rPr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508160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1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 b="1"/>
              <a:t>Control_30 DASI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8481189851268595"/>
                  <c:y val="-0.275871974336541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SeedYieldvsQYmax!$D$50:$D$61</c:f>
              <c:numCache>
                <c:formatCode>General</c:formatCode>
                <c:ptCount val="12"/>
                <c:pt idx="0">
                  <c:v>0.77</c:v>
                </c:pt>
                <c:pt idx="1">
                  <c:v>0.73666666666666669</c:v>
                </c:pt>
                <c:pt idx="2">
                  <c:v>0.73999999999999988</c:v>
                </c:pt>
                <c:pt idx="3">
                  <c:v>0.71333333333333326</c:v>
                </c:pt>
                <c:pt idx="4">
                  <c:v>0.73999999999999988</c:v>
                </c:pt>
                <c:pt idx="5">
                  <c:v>0.76000000000000012</c:v>
                </c:pt>
                <c:pt idx="6">
                  <c:v>0.73333333333333339</c:v>
                </c:pt>
                <c:pt idx="7">
                  <c:v>0.71666666666666667</c:v>
                </c:pt>
                <c:pt idx="8">
                  <c:v>0.76333333333333331</c:v>
                </c:pt>
                <c:pt idx="9">
                  <c:v>0.72666666666666657</c:v>
                </c:pt>
                <c:pt idx="10">
                  <c:v>0.75</c:v>
                </c:pt>
                <c:pt idx="11">
                  <c:v>0.73</c:v>
                </c:pt>
              </c:numCache>
            </c:numRef>
          </c:xVal>
          <c:yVal>
            <c:numRef>
              <c:f>SeedYieldvsQYmax!$E$50:$E$61</c:f>
              <c:numCache>
                <c:formatCode>General</c:formatCode>
                <c:ptCount val="12"/>
                <c:pt idx="0">
                  <c:v>14.297499999999999</c:v>
                </c:pt>
                <c:pt idx="1">
                  <c:v>11.147500000000001</c:v>
                </c:pt>
                <c:pt idx="2">
                  <c:v>10.782499999999999</c:v>
                </c:pt>
                <c:pt idx="3">
                  <c:v>9.0324999999999989</c:v>
                </c:pt>
                <c:pt idx="4">
                  <c:v>12.600000000000001</c:v>
                </c:pt>
                <c:pt idx="5">
                  <c:v>11.712499999999999</c:v>
                </c:pt>
                <c:pt idx="6">
                  <c:v>7.92</c:v>
                </c:pt>
                <c:pt idx="7">
                  <c:v>10.92</c:v>
                </c:pt>
                <c:pt idx="8">
                  <c:v>13.695</c:v>
                </c:pt>
                <c:pt idx="9">
                  <c:v>10.015000000000001</c:v>
                </c:pt>
                <c:pt idx="10">
                  <c:v>11.9925</c:v>
                </c:pt>
                <c:pt idx="11">
                  <c:v>10.6525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643-4DEF-89D8-E6623B7180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859264"/>
        <c:axId val="98861440"/>
      </c:scatterChart>
      <c:valAx>
        <c:axId val="98859264"/>
        <c:scaling>
          <c:orientation val="minMax"/>
          <c:min val="0.7100000000000001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861440"/>
        <c:crosses val="autoZero"/>
        <c:crossBetween val="midCat"/>
      </c:valAx>
      <c:valAx>
        <c:axId val="9886144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>
                    <a:solidFill>
                      <a:srgbClr val="7030A0"/>
                    </a:solidFill>
                  </a:rPr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859264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1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 b="1"/>
              <a:t>Control_35 DASI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8481189851268595"/>
                  <c:y val="-0.275871974336541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SeedYieldvsQYmax!$D$62:$D$73</c:f>
              <c:numCache>
                <c:formatCode>General</c:formatCode>
                <c:ptCount val="12"/>
                <c:pt idx="0">
                  <c:v>0.75</c:v>
                </c:pt>
                <c:pt idx="1">
                  <c:v>0.72666666666666657</c:v>
                </c:pt>
                <c:pt idx="2">
                  <c:v>0.73333333333333339</c:v>
                </c:pt>
                <c:pt idx="3">
                  <c:v>0.72666666666666657</c:v>
                </c:pt>
                <c:pt idx="4">
                  <c:v>0.73</c:v>
                </c:pt>
                <c:pt idx="5">
                  <c:v>0.74333333333333329</c:v>
                </c:pt>
                <c:pt idx="6">
                  <c:v>0.73</c:v>
                </c:pt>
                <c:pt idx="7">
                  <c:v>0.71333333333333326</c:v>
                </c:pt>
                <c:pt idx="8">
                  <c:v>0.72666666666666657</c:v>
                </c:pt>
                <c:pt idx="9">
                  <c:v>0.73</c:v>
                </c:pt>
                <c:pt idx="10">
                  <c:v>0.71333333333333326</c:v>
                </c:pt>
                <c:pt idx="11">
                  <c:v>0.73</c:v>
                </c:pt>
              </c:numCache>
            </c:numRef>
          </c:xVal>
          <c:yVal>
            <c:numRef>
              <c:f>SeedYieldvsQYmax!$E$62:$E$73</c:f>
              <c:numCache>
                <c:formatCode>General</c:formatCode>
                <c:ptCount val="12"/>
                <c:pt idx="0">
                  <c:v>14.297499999999999</c:v>
                </c:pt>
                <c:pt idx="1">
                  <c:v>11.147500000000001</c:v>
                </c:pt>
                <c:pt idx="2">
                  <c:v>10.782499999999999</c:v>
                </c:pt>
                <c:pt idx="3">
                  <c:v>9.0324999999999989</c:v>
                </c:pt>
                <c:pt idx="4">
                  <c:v>12.600000000000001</c:v>
                </c:pt>
                <c:pt idx="5">
                  <c:v>11.712499999999999</c:v>
                </c:pt>
                <c:pt idx="6">
                  <c:v>7.92</c:v>
                </c:pt>
                <c:pt idx="7">
                  <c:v>10.92</c:v>
                </c:pt>
                <c:pt idx="8">
                  <c:v>13.695</c:v>
                </c:pt>
                <c:pt idx="9">
                  <c:v>10.015000000000001</c:v>
                </c:pt>
                <c:pt idx="10">
                  <c:v>11.9925</c:v>
                </c:pt>
                <c:pt idx="11">
                  <c:v>10.6525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881-4895-90BC-AA85CE420E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976896"/>
        <c:axId val="98978816"/>
      </c:scatterChart>
      <c:valAx>
        <c:axId val="98976896"/>
        <c:scaling>
          <c:orientation val="minMax"/>
          <c:min val="0.7100000000000001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978816"/>
        <c:crosses val="autoZero"/>
        <c:crossBetween val="midCat"/>
        <c:majorUnit val="1.0000000000000004E-2"/>
      </c:valAx>
      <c:valAx>
        <c:axId val="989788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>
                    <a:solidFill>
                      <a:srgbClr val="7030A0"/>
                    </a:solidFill>
                  </a:rPr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976896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1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 b="1"/>
              <a:t>Stress_0</a:t>
            </a:r>
            <a:r>
              <a:rPr lang="en-IN" b="1" baseline="0"/>
              <a:t> </a:t>
            </a:r>
            <a:r>
              <a:rPr lang="en-IN" b="1"/>
              <a:t>DASI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8481189851268595"/>
                  <c:y val="-0.275871974336541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SeedYieldvsQYmax!$F$2:$F$13</c:f>
              <c:numCache>
                <c:formatCode>General</c:formatCode>
                <c:ptCount val="12"/>
                <c:pt idx="0">
                  <c:v>0.7466666666666667</c:v>
                </c:pt>
                <c:pt idx="1">
                  <c:v>0.77999999999999992</c:v>
                </c:pt>
                <c:pt idx="2">
                  <c:v>0.77333333333333343</c:v>
                </c:pt>
                <c:pt idx="3">
                  <c:v>0.79333333333333333</c:v>
                </c:pt>
                <c:pt idx="4">
                  <c:v>0.7466666666666667</c:v>
                </c:pt>
                <c:pt idx="5">
                  <c:v>0.77666666666666673</c:v>
                </c:pt>
                <c:pt idx="6">
                  <c:v>0.75666666666666671</c:v>
                </c:pt>
                <c:pt idx="7">
                  <c:v>0.7466666666666667</c:v>
                </c:pt>
                <c:pt idx="8">
                  <c:v>0.73333333333333339</c:v>
                </c:pt>
                <c:pt idx="9">
                  <c:v>0.76000000000000012</c:v>
                </c:pt>
                <c:pt idx="10">
                  <c:v>0.77333333333333343</c:v>
                </c:pt>
                <c:pt idx="11">
                  <c:v>0.77</c:v>
                </c:pt>
              </c:numCache>
            </c:numRef>
          </c:xVal>
          <c:yVal>
            <c:numRef>
              <c:f>SeedYieldvsQYmax!$G$2:$G$13</c:f>
              <c:numCache>
                <c:formatCode>General</c:formatCode>
                <c:ptCount val="12"/>
                <c:pt idx="0">
                  <c:v>10.27</c:v>
                </c:pt>
                <c:pt idx="1">
                  <c:v>7.0524999999999993</c:v>
                </c:pt>
                <c:pt idx="2">
                  <c:v>5.6</c:v>
                </c:pt>
                <c:pt idx="3">
                  <c:v>6.41</c:v>
                </c:pt>
                <c:pt idx="4">
                  <c:v>7.25</c:v>
                </c:pt>
                <c:pt idx="5">
                  <c:v>7.4824999999999999</c:v>
                </c:pt>
                <c:pt idx="6">
                  <c:v>4.49</c:v>
                </c:pt>
                <c:pt idx="7">
                  <c:v>6.0274999999999999</c:v>
                </c:pt>
                <c:pt idx="8">
                  <c:v>7.682500000000001</c:v>
                </c:pt>
                <c:pt idx="9">
                  <c:v>5.92</c:v>
                </c:pt>
                <c:pt idx="10">
                  <c:v>6.9524999999999997</c:v>
                </c:pt>
                <c:pt idx="11">
                  <c:v>7.0625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6DE-49FA-B693-847B668A60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110912"/>
        <c:axId val="99112832"/>
      </c:scatterChart>
      <c:valAx>
        <c:axId val="99110912"/>
        <c:scaling>
          <c:orientation val="minMax"/>
          <c:min val="0.7400000000000002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112832"/>
        <c:crosses val="autoZero"/>
        <c:crossBetween val="midCat"/>
      </c:valAx>
      <c:valAx>
        <c:axId val="991128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>
                    <a:solidFill>
                      <a:srgbClr val="7030A0"/>
                    </a:solidFill>
                  </a:rPr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110912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1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 b="1"/>
              <a:t>Stress_9</a:t>
            </a:r>
            <a:r>
              <a:rPr lang="en-IN" b="1" baseline="0"/>
              <a:t> </a:t>
            </a:r>
            <a:r>
              <a:rPr lang="en-IN" b="1"/>
              <a:t>DASI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8481189851268595"/>
                  <c:y val="-0.275871974336541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SeedYieldvsQYmax!$F$14:$F$25</c:f>
              <c:numCache>
                <c:formatCode>General</c:formatCode>
                <c:ptCount val="12"/>
                <c:pt idx="0">
                  <c:v>0.73999999999999988</c:v>
                </c:pt>
                <c:pt idx="1">
                  <c:v>0.68333333333333324</c:v>
                </c:pt>
                <c:pt idx="2">
                  <c:v>0.65666666666666673</c:v>
                </c:pt>
                <c:pt idx="3">
                  <c:v>0.68</c:v>
                </c:pt>
                <c:pt idx="4">
                  <c:v>0.71666666666666667</c:v>
                </c:pt>
                <c:pt idx="5">
                  <c:v>0.73333333333333339</c:v>
                </c:pt>
                <c:pt idx="6">
                  <c:v>0.68</c:v>
                </c:pt>
                <c:pt idx="7">
                  <c:v>0.67</c:v>
                </c:pt>
                <c:pt idx="8">
                  <c:v>0.72666666666666657</c:v>
                </c:pt>
                <c:pt idx="9">
                  <c:v>0.70000000000000007</c:v>
                </c:pt>
                <c:pt idx="10">
                  <c:v>0.72333333333333327</c:v>
                </c:pt>
                <c:pt idx="11">
                  <c:v>0.69666666666666666</c:v>
                </c:pt>
              </c:numCache>
            </c:numRef>
          </c:xVal>
          <c:yVal>
            <c:numRef>
              <c:f>SeedYieldvsQYmax!$G$14:$G$25</c:f>
              <c:numCache>
                <c:formatCode>General</c:formatCode>
                <c:ptCount val="12"/>
                <c:pt idx="0">
                  <c:v>10.27</c:v>
                </c:pt>
                <c:pt idx="1">
                  <c:v>7.0524999999999993</c:v>
                </c:pt>
                <c:pt idx="2">
                  <c:v>5.6</c:v>
                </c:pt>
                <c:pt idx="3">
                  <c:v>6.41</c:v>
                </c:pt>
                <c:pt idx="4">
                  <c:v>7.25</c:v>
                </c:pt>
                <c:pt idx="5">
                  <c:v>7.4824999999999999</c:v>
                </c:pt>
                <c:pt idx="6">
                  <c:v>4.49</c:v>
                </c:pt>
                <c:pt idx="7">
                  <c:v>6.0274999999999999</c:v>
                </c:pt>
                <c:pt idx="8">
                  <c:v>7.682500000000001</c:v>
                </c:pt>
                <c:pt idx="9">
                  <c:v>5.92</c:v>
                </c:pt>
                <c:pt idx="10">
                  <c:v>6.9524999999999997</c:v>
                </c:pt>
                <c:pt idx="11">
                  <c:v>7.0625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55A-45BE-BA53-B366E2CB53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154560"/>
        <c:axId val="99164928"/>
      </c:scatterChart>
      <c:valAx>
        <c:axId val="99154560"/>
        <c:scaling>
          <c:orientation val="minMax"/>
          <c:min val="0.64000000000000024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164928"/>
        <c:crosses val="autoZero"/>
        <c:crossBetween val="midCat"/>
      </c:valAx>
      <c:valAx>
        <c:axId val="991649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>
                    <a:solidFill>
                      <a:srgbClr val="7030A0"/>
                    </a:solidFill>
                  </a:rPr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154560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1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 b="1"/>
              <a:t>Stress_13</a:t>
            </a:r>
            <a:r>
              <a:rPr lang="en-IN" b="1" baseline="0"/>
              <a:t> </a:t>
            </a:r>
            <a:r>
              <a:rPr lang="en-IN" b="1"/>
              <a:t>DASI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8481189851268595"/>
                  <c:y val="-0.275871974336541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SeedYieldvsQYmax!$F$26:$F$37</c:f>
              <c:numCache>
                <c:formatCode>General</c:formatCode>
                <c:ptCount val="12"/>
                <c:pt idx="0">
                  <c:v>0.70333333333333325</c:v>
                </c:pt>
                <c:pt idx="1">
                  <c:v>0.67666666666666664</c:v>
                </c:pt>
                <c:pt idx="2">
                  <c:v>0.6333333333333333</c:v>
                </c:pt>
                <c:pt idx="3">
                  <c:v>0.64</c:v>
                </c:pt>
                <c:pt idx="4">
                  <c:v>0.69666666666666666</c:v>
                </c:pt>
                <c:pt idx="5">
                  <c:v>0.71333333333333326</c:v>
                </c:pt>
                <c:pt idx="6">
                  <c:v>0.62333333333333341</c:v>
                </c:pt>
                <c:pt idx="7">
                  <c:v>0.66333333333333344</c:v>
                </c:pt>
                <c:pt idx="8">
                  <c:v>0.70666666666666667</c:v>
                </c:pt>
                <c:pt idx="9">
                  <c:v>0.68</c:v>
                </c:pt>
                <c:pt idx="10">
                  <c:v>0.69</c:v>
                </c:pt>
                <c:pt idx="11">
                  <c:v>0.67333333333333334</c:v>
                </c:pt>
              </c:numCache>
            </c:numRef>
          </c:xVal>
          <c:yVal>
            <c:numRef>
              <c:f>SeedYieldvsQYmax!$G$26:$G$37</c:f>
              <c:numCache>
                <c:formatCode>General</c:formatCode>
                <c:ptCount val="12"/>
                <c:pt idx="0">
                  <c:v>10.27</c:v>
                </c:pt>
                <c:pt idx="1">
                  <c:v>7.0524999999999993</c:v>
                </c:pt>
                <c:pt idx="2">
                  <c:v>5.6</c:v>
                </c:pt>
                <c:pt idx="3">
                  <c:v>6.41</c:v>
                </c:pt>
                <c:pt idx="4">
                  <c:v>7.25</c:v>
                </c:pt>
                <c:pt idx="5">
                  <c:v>7.4824999999999999</c:v>
                </c:pt>
                <c:pt idx="6">
                  <c:v>4.49</c:v>
                </c:pt>
                <c:pt idx="7">
                  <c:v>6.0274999999999999</c:v>
                </c:pt>
                <c:pt idx="8">
                  <c:v>7.682500000000001</c:v>
                </c:pt>
                <c:pt idx="9">
                  <c:v>5.92</c:v>
                </c:pt>
                <c:pt idx="10">
                  <c:v>6.9524999999999997</c:v>
                </c:pt>
                <c:pt idx="11">
                  <c:v>7.0625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A66-4ACC-B5A8-32D59CC315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247616"/>
        <c:axId val="99249536"/>
      </c:scatterChart>
      <c:valAx>
        <c:axId val="99247616"/>
        <c:scaling>
          <c:orientation val="minMax"/>
          <c:min val="0.62000000000000022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249536"/>
        <c:crosses val="autoZero"/>
        <c:crossBetween val="midCat"/>
      </c:valAx>
      <c:valAx>
        <c:axId val="992495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>
                    <a:solidFill>
                      <a:srgbClr val="7030A0"/>
                    </a:solidFill>
                  </a:rPr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247616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1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 b="1"/>
              <a:t>Stress_24</a:t>
            </a:r>
            <a:r>
              <a:rPr lang="en-IN" b="1" baseline="0"/>
              <a:t> </a:t>
            </a:r>
            <a:r>
              <a:rPr lang="en-IN" b="1"/>
              <a:t>DASI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8481189851268595"/>
                  <c:y val="-0.275871974336541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SeedYieldvsQYmax!$F$38:$F$49</c:f>
              <c:numCache>
                <c:formatCode>General</c:formatCode>
                <c:ptCount val="12"/>
                <c:pt idx="0">
                  <c:v>0.69333333333333336</c:v>
                </c:pt>
                <c:pt idx="1">
                  <c:v>0.62</c:v>
                </c:pt>
                <c:pt idx="2">
                  <c:v>0.57999999999999996</c:v>
                </c:pt>
                <c:pt idx="3">
                  <c:v>0.56333333333333335</c:v>
                </c:pt>
                <c:pt idx="4">
                  <c:v>0.64666666666666661</c:v>
                </c:pt>
                <c:pt idx="5">
                  <c:v>0.69</c:v>
                </c:pt>
                <c:pt idx="6">
                  <c:v>0.55666666666666664</c:v>
                </c:pt>
                <c:pt idx="7">
                  <c:v>0.6166666666666667</c:v>
                </c:pt>
                <c:pt idx="8">
                  <c:v>0.66999999999999993</c:v>
                </c:pt>
                <c:pt idx="9">
                  <c:v>0.65</c:v>
                </c:pt>
                <c:pt idx="10">
                  <c:v>0.6333333333333333</c:v>
                </c:pt>
                <c:pt idx="11">
                  <c:v>0.61</c:v>
                </c:pt>
              </c:numCache>
            </c:numRef>
          </c:xVal>
          <c:yVal>
            <c:numRef>
              <c:f>SeedYieldvsQYmax!$G$38:$G$49</c:f>
              <c:numCache>
                <c:formatCode>General</c:formatCode>
                <c:ptCount val="12"/>
                <c:pt idx="0">
                  <c:v>10.27</c:v>
                </c:pt>
                <c:pt idx="1">
                  <c:v>7.0524999999999993</c:v>
                </c:pt>
                <c:pt idx="2">
                  <c:v>5.6</c:v>
                </c:pt>
                <c:pt idx="3">
                  <c:v>6.41</c:v>
                </c:pt>
                <c:pt idx="4">
                  <c:v>7.25</c:v>
                </c:pt>
                <c:pt idx="5">
                  <c:v>7.4824999999999999</c:v>
                </c:pt>
                <c:pt idx="6">
                  <c:v>4.49</c:v>
                </c:pt>
                <c:pt idx="7">
                  <c:v>6.0274999999999999</c:v>
                </c:pt>
                <c:pt idx="8">
                  <c:v>7.682500000000001</c:v>
                </c:pt>
                <c:pt idx="9">
                  <c:v>5.92</c:v>
                </c:pt>
                <c:pt idx="10">
                  <c:v>6.9524999999999997</c:v>
                </c:pt>
                <c:pt idx="11">
                  <c:v>7.0625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F73-4FB4-A90A-85D05A5D50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303808"/>
        <c:axId val="99305728"/>
      </c:scatterChart>
      <c:valAx>
        <c:axId val="99303808"/>
        <c:scaling>
          <c:orientation val="minMax"/>
          <c:min val="0.52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305728"/>
        <c:crosses val="autoZero"/>
        <c:crossBetween val="midCat"/>
      </c:valAx>
      <c:valAx>
        <c:axId val="993057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>
                    <a:solidFill>
                      <a:srgbClr val="7030A0"/>
                    </a:solidFill>
                  </a:rPr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303808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1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 b="1"/>
              <a:t>Stress_30</a:t>
            </a:r>
            <a:r>
              <a:rPr lang="en-IN" b="1" baseline="0"/>
              <a:t> </a:t>
            </a:r>
            <a:r>
              <a:rPr lang="en-IN" b="1"/>
              <a:t>DASI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8481189851268595"/>
                  <c:y val="-0.275871974336541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SeedYieldvsQYmax!$F$50:$F$61</c:f>
              <c:numCache>
                <c:formatCode>General</c:formatCode>
                <c:ptCount val="12"/>
                <c:pt idx="0">
                  <c:v>0.65666666666666662</c:v>
                </c:pt>
                <c:pt idx="1">
                  <c:v>0.59</c:v>
                </c:pt>
                <c:pt idx="2">
                  <c:v>0.49</c:v>
                </c:pt>
                <c:pt idx="3">
                  <c:v>0.54333333333333333</c:v>
                </c:pt>
                <c:pt idx="4">
                  <c:v>0.62333333333333341</c:v>
                </c:pt>
                <c:pt idx="5">
                  <c:v>0.66666666666666663</c:v>
                </c:pt>
                <c:pt idx="6">
                  <c:v>0.52</c:v>
                </c:pt>
                <c:pt idx="7">
                  <c:v>0.53666666666666674</c:v>
                </c:pt>
                <c:pt idx="8">
                  <c:v>0.64333333333333342</c:v>
                </c:pt>
                <c:pt idx="9">
                  <c:v>0.6166666666666667</c:v>
                </c:pt>
                <c:pt idx="10">
                  <c:v>0.61333333333333329</c:v>
                </c:pt>
                <c:pt idx="11">
                  <c:v>0.55333333333333334</c:v>
                </c:pt>
              </c:numCache>
            </c:numRef>
          </c:xVal>
          <c:yVal>
            <c:numRef>
              <c:f>SeedYieldvsQYmax!$G$50:$G$61</c:f>
              <c:numCache>
                <c:formatCode>General</c:formatCode>
                <c:ptCount val="12"/>
                <c:pt idx="0">
                  <c:v>10.27</c:v>
                </c:pt>
                <c:pt idx="1">
                  <c:v>7.0524999999999993</c:v>
                </c:pt>
                <c:pt idx="2">
                  <c:v>5.6</c:v>
                </c:pt>
                <c:pt idx="3">
                  <c:v>6.41</c:v>
                </c:pt>
                <c:pt idx="4">
                  <c:v>7.25</c:v>
                </c:pt>
                <c:pt idx="5">
                  <c:v>7.4824999999999999</c:v>
                </c:pt>
                <c:pt idx="6">
                  <c:v>4.49</c:v>
                </c:pt>
                <c:pt idx="7">
                  <c:v>6.0274999999999999</c:v>
                </c:pt>
                <c:pt idx="8">
                  <c:v>7.682500000000001</c:v>
                </c:pt>
                <c:pt idx="9">
                  <c:v>5.92</c:v>
                </c:pt>
                <c:pt idx="10">
                  <c:v>6.9524999999999997</c:v>
                </c:pt>
                <c:pt idx="11">
                  <c:v>7.0625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0CF-437A-B80F-9083D887CA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355648"/>
        <c:axId val="99382400"/>
      </c:scatterChart>
      <c:valAx>
        <c:axId val="99355648"/>
        <c:scaling>
          <c:orientation val="minMax"/>
          <c:min val="0.4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382400"/>
        <c:crosses val="autoZero"/>
        <c:crossBetween val="midCat"/>
      </c:valAx>
      <c:valAx>
        <c:axId val="993824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>
                    <a:solidFill>
                      <a:srgbClr val="7030A0"/>
                    </a:solidFill>
                  </a:rPr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355648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30 DASI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graph_for_slide!$K$5</c:f>
              <c:strCache>
                <c:ptCount val="1"/>
                <c:pt idx="0">
                  <c:v>Control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graph_for_slide!$H$78:$H$89</c:f>
                <c:numCache>
                  <c:formatCode>General</c:formatCode>
                  <c:ptCount val="12"/>
                  <c:pt idx="0">
                    <c:v>5.7735026919023495E-3</c:v>
                  </c:pt>
                  <c:pt idx="1">
                    <c:v>6.6666666666635246E-3</c:v>
                  </c:pt>
                  <c:pt idx="2">
                    <c:v>6.6666666666663002E-3</c:v>
                  </c:pt>
                  <c:pt idx="3">
                    <c:v>3.3333333333442519E-3</c:v>
                  </c:pt>
                  <c:pt idx="4">
                    <c:v>5.7735026918959396E-3</c:v>
                  </c:pt>
                  <c:pt idx="5">
                    <c:v>6.6666666666635246E-3</c:v>
                  </c:pt>
                  <c:pt idx="6">
                    <c:v>9.9999999999994503E-3</c:v>
                  </c:pt>
                  <c:pt idx="7">
                    <c:v>6.6666666666690749E-3</c:v>
                  </c:pt>
                  <c:pt idx="8">
                    <c:v>5.7735026918991445E-3</c:v>
                  </c:pt>
                  <c:pt idx="9">
                    <c:v>8.8191710368793856E-3</c:v>
                  </c:pt>
                  <c:pt idx="10">
                    <c:v>5.7735026918991445E-3</c:v>
                  </c:pt>
                  <c:pt idx="11">
                    <c:v>5.7735026918927347E-3</c:v>
                  </c:pt>
                </c:numCache>
              </c:numRef>
            </c:plus>
            <c:minus>
              <c:numRef>
                <c:f>graph_for_slide!$H$78:$H$89</c:f>
                <c:numCache>
                  <c:formatCode>General</c:formatCode>
                  <c:ptCount val="12"/>
                  <c:pt idx="0">
                    <c:v>5.7735026919023495E-3</c:v>
                  </c:pt>
                  <c:pt idx="1">
                    <c:v>6.6666666666635246E-3</c:v>
                  </c:pt>
                  <c:pt idx="2">
                    <c:v>6.6666666666663002E-3</c:v>
                  </c:pt>
                  <c:pt idx="3">
                    <c:v>3.3333333333442519E-3</c:v>
                  </c:pt>
                  <c:pt idx="4">
                    <c:v>5.7735026918959396E-3</c:v>
                  </c:pt>
                  <c:pt idx="5">
                    <c:v>6.6666666666635246E-3</c:v>
                  </c:pt>
                  <c:pt idx="6">
                    <c:v>9.9999999999994503E-3</c:v>
                  </c:pt>
                  <c:pt idx="7">
                    <c:v>6.6666666666690749E-3</c:v>
                  </c:pt>
                  <c:pt idx="8">
                    <c:v>5.7735026918991445E-3</c:v>
                  </c:pt>
                  <c:pt idx="9">
                    <c:v>8.8191710368793856E-3</c:v>
                  </c:pt>
                  <c:pt idx="10">
                    <c:v>5.7735026918991445E-3</c:v>
                  </c:pt>
                  <c:pt idx="11">
                    <c:v>5.7735026918927347E-3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graph_for_slide!$J$78:$J$89</c:f>
              <c:strCache>
                <c:ptCount val="12"/>
                <c:pt idx="0">
                  <c:v>EC 693358</c:v>
                </c:pt>
                <c:pt idx="1">
                  <c:v>IPM 205-7</c:v>
                </c:pt>
                <c:pt idx="2">
                  <c:v>NM 94</c:v>
                </c:pt>
                <c:pt idx="3">
                  <c:v>EC 693363</c:v>
                </c:pt>
                <c:pt idx="4">
                  <c:v>VC 6372 (45-8-1)</c:v>
                </c:pt>
                <c:pt idx="5">
                  <c:v>EC 693357</c:v>
                </c:pt>
                <c:pt idx="6">
                  <c:v>VC 3960-88</c:v>
                </c:pt>
                <c:pt idx="7">
                  <c:v>Vaibhav</c:v>
                </c:pt>
                <c:pt idx="8">
                  <c:v>Harsha</c:v>
                </c:pt>
                <c:pt idx="9">
                  <c:v>PAU 911</c:v>
                </c:pt>
                <c:pt idx="10">
                  <c:v>EC 693356</c:v>
                </c:pt>
                <c:pt idx="11">
                  <c:v>IC 415144</c:v>
                </c:pt>
              </c:strCache>
            </c:strRef>
          </c:cat>
          <c:val>
            <c:numRef>
              <c:f>graph_for_slide!$K$78:$K$89</c:f>
              <c:numCache>
                <c:formatCode>0.00</c:formatCode>
                <c:ptCount val="12"/>
                <c:pt idx="0">
                  <c:v>0.73999999999999988</c:v>
                </c:pt>
                <c:pt idx="1">
                  <c:v>0.73333333333333339</c:v>
                </c:pt>
                <c:pt idx="2">
                  <c:v>0.71666666666666667</c:v>
                </c:pt>
                <c:pt idx="3">
                  <c:v>0.71333333333333326</c:v>
                </c:pt>
                <c:pt idx="4">
                  <c:v>0.73</c:v>
                </c:pt>
                <c:pt idx="5">
                  <c:v>0.73666666666666669</c:v>
                </c:pt>
                <c:pt idx="6">
                  <c:v>0.75</c:v>
                </c:pt>
                <c:pt idx="7">
                  <c:v>0.72666666666666657</c:v>
                </c:pt>
                <c:pt idx="8">
                  <c:v>0.73999999999999988</c:v>
                </c:pt>
                <c:pt idx="9">
                  <c:v>0.76333333333333331</c:v>
                </c:pt>
                <c:pt idx="10">
                  <c:v>0.77</c:v>
                </c:pt>
                <c:pt idx="11">
                  <c:v>0.76000000000000012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36-4694-B157-8E7ECDDE4412}"/>
            </c:ext>
          </c:extLst>
        </c:ser>
        <c:ser>
          <c:idx val="1"/>
          <c:order val="1"/>
          <c:tx>
            <c:strRef>
              <c:f>graph_for_slide!$L$5</c:f>
              <c:strCache>
                <c:ptCount val="1"/>
                <c:pt idx="0">
                  <c:v>Stress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graph_for_slide!$I$78:$I$89</c:f>
                <c:numCache>
                  <c:formatCode>General</c:formatCode>
                  <c:ptCount val="12"/>
                  <c:pt idx="0">
                    <c:v>3.0000000000000197E-2</c:v>
                  </c:pt>
                  <c:pt idx="1">
                    <c:v>1.1547005383792681E-2</c:v>
                  </c:pt>
                  <c:pt idx="2">
                    <c:v>6.666666666667688E-3</c:v>
                  </c:pt>
                  <c:pt idx="3">
                    <c:v>8.8191710368825324E-3</c:v>
                  </c:pt>
                  <c:pt idx="4">
                    <c:v>2.3333333333333633E-2</c:v>
                  </c:pt>
                  <c:pt idx="5">
                    <c:v>1.7320508075688888E-2</c:v>
                  </c:pt>
                  <c:pt idx="6">
                    <c:v>3.3333333333387008E-3</c:v>
                  </c:pt>
                  <c:pt idx="7">
                    <c:v>1.3333333333333988E-2</c:v>
                  </c:pt>
                  <c:pt idx="8">
                    <c:v>1.2018504251545971E-2</c:v>
                  </c:pt>
                  <c:pt idx="9">
                    <c:v>1.2018504251545971E-2</c:v>
                  </c:pt>
                  <c:pt idx="10">
                    <c:v>2.0275875100993865E-2</c:v>
                  </c:pt>
                  <c:pt idx="11">
                    <c:v>1.201850425154751E-2</c:v>
                  </c:pt>
                </c:numCache>
              </c:numRef>
            </c:plus>
            <c:minus>
              <c:numRef>
                <c:f>graph_for_slide!$I$78:$I$89</c:f>
                <c:numCache>
                  <c:formatCode>General</c:formatCode>
                  <c:ptCount val="12"/>
                  <c:pt idx="0">
                    <c:v>3.0000000000000197E-2</c:v>
                  </c:pt>
                  <c:pt idx="1">
                    <c:v>1.1547005383792681E-2</c:v>
                  </c:pt>
                  <c:pt idx="2">
                    <c:v>6.666666666667688E-3</c:v>
                  </c:pt>
                  <c:pt idx="3">
                    <c:v>8.8191710368825324E-3</c:v>
                  </c:pt>
                  <c:pt idx="4">
                    <c:v>2.3333333333333633E-2</c:v>
                  </c:pt>
                  <c:pt idx="5">
                    <c:v>1.7320508075688888E-2</c:v>
                  </c:pt>
                  <c:pt idx="6">
                    <c:v>3.3333333333387008E-3</c:v>
                  </c:pt>
                  <c:pt idx="7">
                    <c:v>1.3333333333333988E-2</c:v>
                  </c:pt>
                  <c:pt idx="8">
                    <c:v>1.2018504251545971E-2</c:v>
                  </c:pt>
                  <c:pt idx="9">
                    <c:v>1.2018504251545971E-2</c:v>
                  </c:pt>
                  <c:pt idx="10">
                    <c:v>2.0275875100993865E-2</c:v>
                  </c:pt>
                  <c:pt idx="11">
                    <c:v>1.201850425154751E-2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graph_for_slide!$J$78:$J$89</c:f>
              <c:strCache>
                <c:ptCount val="12"/>
                <c:pt idx="0">
                  <c:v>EC 693358</c:v>
                </c:pt>
                <c:pt idx="1">
                  <c:v>IPM 205-7</c:v>
                </c:pt>
                <c:pt idx="2">
                  <c:v>NM 94</c:v>
                </c:pt>
                <c:pt idx="3">
                  <c:v>EC 693363</c:v>
                </c:pt>
                <c:pt idx="4">
                  <c:v>VC 6372 (45-8-1)</c:v>
                </c:pt>
                <c:pt idx="5">
                  <c:v>EC 693357</c:v>
                </c:pt>
                <c:pt idx="6">
                  <c:v>VC 3960-88</c:v>
                </c:pt>
                <c:pt idx="7">
                  <c:v>Vaibhav</c:v>
                </c:pt>
                <c:pt idx="8">
                  <c:v>Harsha</c:v>
                </c:pt>
                <c:pt idx="9">
                  <c:v>PAU 911</c:v>
                </c:pt>
                <c:pt idx="10">
                  <c:v>EC 693356</c:v>
                </c:pt>
                <c:pt idx="11">
                  <c:v>IC 415144</c:v>
                </c:pt>
              </c:strCache>
            </c:strRef>
          </c:cat>
          <c:val>
            <c:numRef>
              <c:f>graph_for_slide!$L$78:$L$89</c:f>
              <c:numCache>
                <c:formatCode>0.00</c:formatCode>
                <c:ptCount val="12"/>
                <c:pt idx="0">
                  <c:v>0.49</c:v>
                </c:pt>
                <c:pt idx="1">
                  <c:v>0.52</c:v>
                </c:pt>
                <c:pt idx="2">
                  <c:v>0.53666666666666674</c:v>
                </c:pt>
                <c:pt idx="3">
                  <c:v>0.54333333333333333</c:v>
                </c:pt>
                <c:pt idx="4">
                  <c:v>0.55333333333333334</c:v>
                </c:pt>
                <c:pt idx="5">
                  <c:v>0.59</c:v>
                </c:pt>
                <c:pt idx="6">
                  <c:v>0.61333333333333329</c:v>
                </c:pt>
                <c:pt idx="7">
                  <c:v>0.6166666666666667</c:v>
                </c:pt>
                <c:pt idx="8">
                  <c:v>0.62333333333333341</c:v>
                </c:pt>
                <c:pt idx="9">
                  <c:v>0.64333333333333342</c:v>
                </c:pt>
                <c:pt idx="10">
                  <c:v>0.65666666666666662</c:v>
                </c:pt>
                <c:pt idx="11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36-4694-B157-8E7ECDDE44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591744"/>
        <c:axId val="84593664"/>
      </c:barChart>
      <c:catAx>
        <c:axId val="845917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Genotypes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593664"/>
        <c:crosses val="autoZero"/>
        <c:auto val="1"/>
        <c:lblAlgn val="ctr"/>
        <c:lblOffset val="100"/>
        <c:noMultiLvlLbl val="0"/>
      </c:catAx>
      <c:valAx>
        <c:axId val="84593664"/>
        <c:scaling>
          <c:orientation val="minMax"/>
          <c:max val="0.8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QY_max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59174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1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 b="1"/>
              <a:t>Stress_35</a:t>
            </a:r>
            <a:r>
              <a:rPr lang="en-IN" b="1" baseline="0"/>
              <a:t> </a:t>
            </a:r>
            <a:r>
              <a:rPr lang="en-IN" b="1"/>
              <a:t>DASI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8481189851268595"/>
                  <c:y val="-0.275871974336541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SeedYieldvsQYmax!$F$62:$F$73</c:f>
              <c:numCache>
                <c:formatCode>General</c:formatCode>
                <c:ptCount val="12"/>
                <c:pt idx="0">
                  <c:v>0.6</c:v>
                </c:pt>
                <c:pt idx="1">
                  <c:v>0.43</c:v>
                </c:pt>
                <c:pt idx="2">
                  <c:v>0.35666666666666669</c:v>
                </c:pt>
                <c:pt idx="3">
                  <c:v>0.36000000000000004</c:v>
                </c:pt>
                <c:pt idx="4">
                  <c:v>0.51</c:v>
                </c:pt>
                <c:pt idx="5">
                  <c:v>0.59666666666666668</c:v>
                </c:pt>
                <c:pt idx="6">
                  <c:v>0.31666666666666665</c:v>
                </c:pt>
                <c:pt idx="7">
                  <c:v>0.4466666666666666</c:v>
                </c:pt>
                <c:pt idx="8">
                  <c:v>0.55999999999999994</c:v>
                </c:pt>
                <c:pt idx="9">
                  <c:v>0.55666666666666675</c:v>
                </c:pt>
                <c:pt idx="10">
                  <c:v>0.49666666666666665</c:v>
                </c:pt>
                <c:pt idx="11">
                  <c:v>0.43</c:v>
                </c:pt>
              </c:numCache>
            </c:numRef>
          </c:xVal>
          <c:yVal>
            <c:numRef>
              <c:f>SeedYieldvsQYmax!$G$62:$G$73</c:f>
              <c:numCache>
                <c:formatCode>General</c:formatCode>
                <c:ptCount val="12"/>
                <c:pt idx="0">
                  <c:v>10.27</c:v>
                </c:pt>
                <c:pt idx="1">
                  <c:v>7.0524999999999993</c:v>
                </c:pt>
                <c:pt idx="2">
                  <c:v>5.6</c:v>
                </c:pt>
                <c:pt idx="3">
                  <c:v>6.41</c:v>
                </c:pt>
                <c:pt idx="4">
                  <c:v>7.25</c:v>
                </c:pt>
                <c:pt idx="5">
                  <c:v>7.4824999999999999</c:v>
                </c:pt>
                <c:pt idx="6">
                  <c:v>4.49</c:v>
                </c:pt>
                <c:pt idx="7">
                  <c:v>6.0274999999999999</c:v>
                </c:pt>
                <c:pt idx="8">
                  <c:v>7.682500000000001</c:v>
                </c:pt>
                <c:pt idx="9">
                  <c:v>5.92</c:v>
                </c:pt>
                <c:pt idx="10">
                  <c:v>6.9524999999999997</c:v>
                </c:pt>
                <c:pt idx="11">
                  <c:v>7.0625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3DB-4410-B0F5-503500A499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506048"/>
        <c:axId val="99528704"/>
      </c:scatterChart>
      <c:valAx>
        <c:axId val="99506048"/>
        <c:scaling>
          <c:orientation val="minMax"/>
          <c:max val="0.6000000000000002"/>
          <c:min val="0.300000000000000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528704"/>
        <c:crosses val="autoZero"/>
        <c:crossBetween val="midCat"/>
      </c:valAx>
      <c:valAx>
        <c:axId val="99528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1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100" b="1">
                    <a:solidFill>
                      <a:srgbClr val="7030A0"/>
                    </a:solidFill>
                  </a:rPr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506048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Control_2 days before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419444444444447"/>
          <c:y val="0.17222258675998833"/>
          <c:w val="0.78608333333333347"/>
          <c:h val="0.59759222805482648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1009230096237974"/>
                  <c:y val="-0.2148928258967629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0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NDVIvsQYmax!$D$2:$D$13</c:f>
              <c:numCache>
                <c:formatCode>0.00</c:formatCode>
                <c:ptCount val="12"/>
                <c:pt idx="0">
                  <c:v>0.45</c:v>
                </c:pt>
                <c:pt idx="1">
                  <c:v>0.46749999999999997</c:v>
                </c:pt>
                <c:pt idx="2">
                  <c:v>0.435</c:v>
                </c:pt>
                <c:pt idx="3">
                  <c:v>0.44750000000000001</c:v>
                </c:pt>
                <c:pt idx="4">
                  <c:v>0.44000000000000006</c:v>
                </c:pt>
                <c:pt idx="5">
                  <c:v>0.45250000000000001</c:v>
                </c:pt>
                <c:pt idx="6">
                  <c:v>0.41000000000000003</c:v>
                </c:pt>
                <c:pt idx="7">
                  <c:v>0.48249999999999998</c:v>
                </c:pt>
                <c:pt idx="8">
                  <c:v>0.42000000000000004</c:v>
                </c:pt>
                <c:pt idx="9">
                  <c:v>0.40500000000000003</c:v>
                </c:pt>
                <c:pt idx="10">
                  <c:v>0.4425</c:v>
                </c:pt>
                <c:pt idx="11">
                  <c:v>0.41249999999999998</c:v>
                </c:pt>
              </c:numCache>
            </c:numRef>
          </c:xVal>
          <c:yVal>
            <c:numRef>
              <c:f>NDVIvsQYmax!$E$2:$E$13</c:f>
              <c:numCache>
                <c:formatCode>0.00</c:formatCode>
                <c:ptCount val="12"/>
                <c:pt idx="0">
                  <c:v>0.75666666666666671</c:v>
                </c:pt>
                <c:pt idx="1">
                  <c:v>0.79</c:v>
                </c:pt>
                <c:pt idx="2">
                  <c:v>0.77333333333333343</c:v>
                </c:pt>
                <c:pt idx="3">
                  <c:v>0.76666666666666661</c:v>
                </c:pt>
                <c:pt idx="4">
                  <c:v>0.78666666666666674</c:v>
                </c:pt>
                <c:pt idx="5">
                  <c:v>0.78666666666666674</c:v>
                </c:pt>
                <c:pt idx="6">
                  <c:v>0.78333333333333333</c:v>
                </c:pt>
                <c:pt idx="7">
                  <c:v>0.75</c:v>
                </c:pt>
                <c:pt idx="8">
                  <c:v>0.77999999999999992</c:v>
                </c:pt>
                <c:pt idx="9">
                  <c:v>0.78333333333333333</c:v>
                </c:pt>
                <c:pt idx="10">
                  <c:v>0.76666666666666661</c:v>
                </c:pt>
                <c:pt idx="11">
                  <c:v>0.76666666666666661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180-4797-BAB3-26C141DDC1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599488"/>
        <c:axId val="99601408"/>
      </c:scatterChart>
      <c:valAx>
        <c:axId val="99599488"/>
        <c:scaling>
          <c:orientation val="minMax"/>
          <c:max val="0.5"/>
          <c:min val="0.4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601408"/>
        <c:crosses val="autoZero"/>
        <c:crossBetween val="midCat"/>
        <c:majorUnit val="2.0000000000000007E-2"/>
      </c:valAx>
      <c:valAx>
        <c:axId val="99601408"/>
        <c:scaling>
          <c:orientation val="minMax"/>
          <c:max val="0.8"/>
          <c:min val="0.700000000000000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layout>
            <c:manualLayout>
              <c:xMode val="edge"/>
              <c:yMode val="edge"/>
              <c:x val="1.3888888888888892E-2"/>
              <c:y val="0.3460301837270341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599488"/>
        <c:crosses val="autoZero"/>
        <c:crossBetween val="midCat"/>
        <c:majorUnit val="2.5000000000000008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Control_3 days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419444444444447"/>
          <c:y val="0.17222258675998833"/>
          <c:w val="0.78608333333333347"/>
          <c:h val="0.59759222805482648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32750349956255481"/>
                  <c:y val="-0.137948016914552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0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NDVIvsQYmax!$D$14:$D$25</c:f>
              <c:numCache>
                <c:formatCode>0.00</c:formatCode>
                <c:ptCount val="12"/>
                <c:pt idx="0">
                  <c:v>0.61250000000000004</c:v>
                </c:pt>
                <c:pt idx="1">
                  <c:v>0.55499999999999994</c:v>
                </c:pt>
                <c:pt idx="2">
                  <c:v>0.53</c:v>
                </c:pt>
                <c:pt idx="3">
                  <c:v>0.54249999999999998</c:v>
                </c:pt>
                <c:pt idx="4">
                  <c:v>0.59249999999999992</c:v>
                </c:pt>
                <c:pt idx="5">
                  <c:v>0.61499999999999999</c:v>
                </c:pt>
                <c:pt idx="6">
                  <c:v>0.54249999999999998</c:v>
                </c:pt>
                <c:pt idx="7">
                  <c:v>0.56000000000000005</c:v>
                </c:pt>
                <c:pt idx="8">
                  <c:v>0.625</c:v>
                </c:pt>
                <c:pt idx="9">
                  <c:v>0.58750000000000002</c:v>
                </c:pt>
                <c:pt idx="10">
                  <c:v>0.58749999999999991</c:v>
                </c:pt>
                <c:pt idx="11">
                  <c:v>0.56499999999999995</c:v>
                </c:pt>
              </c:numCache>
            </c:numRef>
          </c:xVal>
          <c:yVal>
            <c:numRef>
              <c:f>NDVIvsQYmax!$E$14:$E$25</c:f>
              <c:numCache>
                <c:formatCode>0.00</c:formatCode>
                <c:ptCount val="12"/>
                <c:pt idx="0">
                  <c:v>0.75666666666666671</c:v>
                </c:pt>
                <c:pt idx="1">
                  <c:v>0.79</c:v>
                </c:pt>
                <c:pt idx="2">
                  <c:v>0.77333333333333343</c:v>
                </c:pt>
                <c:pt idx="3">
                  <c:v>0.76666666666666661</c:v>
                </c:pt>
                <c:pt idx="4">
                  <c:v>0.78666666666666674</c:v>
                </c:pt>
                <c:pt idx="5">
                  <c:v>0.78666666666666674</c:v>
                </c:pt>
                <c:pt idx="6">
                  <c:v>0.78333333333333333</c:v>
                </c:pt>
                <c:pt idx="7">
                  <c:v>0.75</c:v>
                </c:pt>
                <c:pt idx="8">
                  <c:v>0.77999999999999992</c:v>
                </c:pt>
                <c:pt idx="9">
                  <c:v>0.78333333333333333</c:v>
                </c:pt>
                <c:pt idx="10">
                  <c:v>0.76666666666666661</c:v>
                </c:pt>
                <c:pt idx="11">
                  <c:v>0.76666666666666661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45B-470E-8797-5198229380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676160"/>
        <c:axId val="99678080"/>
      </c:scatterChart>
      <c:valAx>
        <c:axId val="99676160"/>
        <c:scaling>
          <c:orientation val="minMax"/>
          <c:max val="0.65000000000000024"/>
          <c:min val="0.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678080"/>
        <c:crosses val="autoZero"/>
        <c:crossBetween val="midCat"/>
        <c:majorUnit val="2.5000000000000008E-2"/>
      </c:valAx>
      <c:valAx>
        <c:axId val="99678080"/>
        <c:scaling>
          <c:orientation val="minMax"/>
          <c:min val="0.700000000000000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layout>
            <c:manualLayout>
              <c:xMode val="edge"/>
              <c:yMode val="edge"/>
              <c:x val="1.3888888888888892E-2"/>
              <c:y val="0.3460301837270341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676160"/>
        <c:crosses val="autoZero"/>
        <c:crossBetween val="midCat"/>
        <c:majorUnit val="2.5000000000000008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Control_8 days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419444444444447"/>
          <c:y val="0.17222258675998833"/>
          <c:w val="0.78608333333333347"/>
          <c:h val="0.59759222805482648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78412510936133"/>
                  <c:y val="-0.3137160979877516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0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NDVIvsQYmax!$D$26:$D$37</c:f>
              <c:numCache>
                <c:formatCode>0.00</c:formatCode>
                <c:ptCount val="12"/>
                <c:pt idx="0">
                  <c:v>0.65500000000000003</c:v>
                </c:pt>
                <c:pt idx="1">
                  <c:v>0.59750000000000003</c:v>
                </c:pt>
                <c:pt idx="2">
                  <c:v>0.61749999999999994</c:v>
                </c:pt>
                <c:pt idx="3">
                  <c:v>0.58750000000000002</c:v>
                </c:pt>
                <c:pt idx="4">
                  <c:v>0.64500000000000002</c:v>
                </c:pt>
                <c:pt idx="5">
                  <c:v>0.66249999999999998</c:v>
                </c:pt>
                <c:pt idx="6">
                  <c:v>0.60499999999999998</c:v>
                </c:pt>
                <c:pt idx="7">
                  <c:v>0.61749999999999994</c:v>
                </c:pt>
                <c:pt idx="8">
                  <c:v>0.66500000000000004</c:v>
                </c:pt>
                <c:pt idx="9">
                  <c:v>0.65</c:v>
                </c:pt>
                <c:pt idx="10">
                  <c:v>0.63750000000000007</c:v>
                </c:pt>
                <c:pt idx="11">
                  <c:v>0.62250000000000005</c:v>
                </c:pt>
              </c:numCache>
            </c:numRef>
          </c:xVal>
          <c:yVal>
            <c:numRef>
              <c:f>NDVIvsQYmax!$E$26:$E$37</c:f>
              <c:numCache>
                <c:formatCode>0.00</c:formatCode>
                <c:ptCount val="12"/>
                <c:pt idx="0">
                  <c:v>0.74333333333333329</c:v>
                </c:pt>
                <c:pt idx="1">
                  <c:v>0.71333333333333326</c:v>
                </c:pt>
                <c:pt idx="2">
                  <c:v>0.72666666666666657</c:v>
                </c:pt>
                <c:pt idx="3">
                  <c:v>0.7533333333333333</c:v>
                </c:pt>
                <c:pt idx="4">
                  <c:v>0.77333333333333343</c:v>
                </c:pt>
                <c:pt idx="5">
                  <c:v>0.73999999999999988</c:v>
                </c:pt>
                <c:pt idx="6">
                  <c:v>0.76666666666666661</c:v>
                </c:pt>
                <c:pt idx="7">
                  <c:v>0.73333333333333339</c:v>
                </c:pt>
                <c:pt idx="8">
                  <c:v>0.73999999999999988</c:v>
                </c:pt>
                <c:pt idx="9">
                  <c:v>0.75</c:v>
                </c:pt>
                <c:pt idx="10">
                  <c:v>0.73999999999999988</c:v>
                </c:pt>
                <c:pt idx="11">
                  <c:v>0.75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74F-44D2-A7C0-6D107EDA42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732096"/>
        <c:axId val="99750656"/>
      </c:scatterChart>
      <c:valAx>
        <c:axId val="99732096"/>
        <c:scaling>
          <c:orientation val="minMax"/>
          <c:max val="0.68000000000000027"/>
          <c:min val="0.58000000000000007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750656"/>
        <c:crosses val="autoZero"/>
        <c:crossBetween val="midCat"/>
        <c:majorUnit val="2.0000000000000007E-2"/>
      </c:valAx>
      <c:valAx>
        <c:axId val="99750656"/>
        <c:scaling>
          <c:orientation val="minMax"/>
          <c:min val="0.700000000000000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layout>
            <c:manualLayout>
              <c:xMode val="edge"/>
              <c:yMode val="edge"/>
              <c:x val="1.3888888888888892E-2"/>
              <c:y val="0.3460301837270341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732096"/>
        <c:crosses val="autoZero"/>
        <c:crossBetween val="midCat"/>
        <c:majorUnit val="2.5000000000000008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Control_14 days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419444444444447"/>
          <c:y val="0.17222258675998833"/>
          <c:w val="0.78608333333333347"/>
          <c:h val="0.59759222805482648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5876049868766409"/>
                  <c:y val="-0.2237478127734033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0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NDVIvsQYmax!$D$38:$D$49</c:f>
              <c:numCache>
                <c:formatCode>0.00</c:formatCode>
                <c:ptCount val="12"/>
                <c:pt idx="0">
                  <c:v>0.7</c:v>
                </c:pt>
                <c:pt idx="1">
                  <c:v>0.67</c:v>
                </c:pt>
                <c:pt idx="2">
                  <c:v>0.62749999999999995</c:v>
                </c:pt>
                <c:pt idx="3">
                  <c:v>0.63249999999999995</c:v>
                </c:pt>
                <c:pt idx="4">
                  <c:v>0.68</c:v>
                </c:pt>
                <c:pt idx="5">
                  <c:v>0.69750000000000001</c:v>
                </c:pt>
                <c:pt idx="6">
                  <c:v>0.62249999999999994</c:v>
                </c:pt>
                <c:pt idx="7">
                  <c:v>0.65500000000000003</c:v>
                </c:pt>
                <c:pt idx="8">
                  <c:v>0.70499999999999985</c:v>
                </c:pt>
                <c:pt idx="9">
                  <c:v>0.68</c:v>
                </c:pt>
                <c:pt idx="10">
                  <c:v>0.67500000000000004</c:v>
                </c:pt>
                <c:pt idx="11">
                  <c:v>0.66500000000000004</c:v>
                </c:pt>
              </c:numCache>
            </c:numRef>
          </c:xVal>
          <c:yVal>
            <c:numRef>
              <c:f>NDVIvsQYmax!$E$38:$E$49</c:f>
              <c:numCache>
                <c:formatCode>0.00</c:formatCode>
                <c:ptCount val="12"/>
                <c:pt idx="0">
                  <c:v>0.73999999999999988</c:v>
                </c:pt>
                <c:pt idx="1">
                  <c:v>0.71666666666666667</c:v>
                </c:pt>
                <c:pt idx="2">
                  <c:v>0.73999999999999988</c:v>
                </c:pt>
                <c:pt idx="3">
                  <c:v>0.71333333333333326</c:v>
                </c:pt>
                <c:pt idx="4">
                  <c:v>0.73</c:v>
                </c:pt>
                <c:pt idx="5">
                  <c:v>0.75666666666666671</c:v>
                </c:pt>
                <c:pt idx="6">
                  <c:v>0.69666666666666666</c:v>
                </c:pt>
                <c:pt idx="7">
                  <c:v>0.71666666666666667</c:v>
                </c:pt>
                <c:pt idx="8">
                  <c:v>0.75666666666666671</c:v>
                </c:pt>
                <c:pt idx="9">
                  <c:v>0.72666666666666657</c:v>
                </c:pt>
                <c:pt idx="10">
                  <c:v>0.72333333333333327</c:v>
                </c:pt>
                <c:pt idx="11">
                  <c:v>0.73666666666666669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521-4FEB-A079-BE1A3B1F8D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788288"/>
        <c:axId val="99790208"/>
      </c:scatterChart>
      <c:valAx>
        <c:axId val="99788288"/>
        <c:scaling>
          <c:orientation val="minMax"/>
          <c:max val="0.7200000000000002"/>
          <c:min val="0.6000000000000002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790208"/>
        <c:crosses val="autoZero"/>
        <c:crossBetween val="midCat"/>
        <c:majorUnit val="2.0000000000000007E-2"/>
      </c:valAx>
      <c:valAx>
        <c:axId val="99790208"/>
        <c:scaling>
          <c:orientation val="minMax"/>
          <c:min val="0.700000000000000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layout>
            <c:manualLayout>
              <c:xMode val="edge"/>
              <c:yMode val="edge"/>
              <c:x val="1.3888888888888892E-2"/>
              <c:y val="0.3460301837270341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788288"/>
        <c:crosses val="autoZero"/>
        <c:crossBetween val="midCat"/>
        <c:majorUnit val="2.5000000000000008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Control_24 days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419444444444447"/>
          <c:y val="0.17222258675998833"/>
          <c:w val="0.78608333333333347"/>
          <c:h val="0.59759222805482648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7464938757655296"/>
                  <c:y val="-0.1074077719451735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0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NDVIvsQYmax!$D$50:$D$61</c:f>
              <c:numCache>
                <c:formatCode>0.00</c:formatCode>
                <c:ptCount val="12"/>
                <c:pt idx="0">
                  <c:v>0.72249999999999992</c:v>
                </c:pt>
                <c:pt idx="1">
                  <c:v>0.62749999999999995</c:v>
                </c:pt>
                <c:pt idx="2">
                  <c:v>0.59499999999999997</c:v>
                </c:pt>
                <c:pt idx="3">
                  <c:v>0.61750000000000005</c:v>
                </c:pt>
                <c:pt idx="4">
                  <c:v>0.67500000000000004</c:v>
                </c:pt>
                <c:pt idx="5">
                  <c:v>0.70749999999999991</c:v>
                </c:pt>
                <c:pt idx="6">
                  <c:v>0.61499999999999999</c:v>
                </c:pt>
                <c:pt idx="7">
                  <c:v>0.63500000000000001</c:v>
                </c:pt>
                <c:pt idx="8">
                  <c:v>0.71499999999999997</c:v>
                </c:pt>
                <c:pt idx="9">
                  <c:v>0.67499999999999993</c:v>
                </c:pt>
                <c:pt idx="10">
                  <c:v>0.66499999999999992</c:v>
                </c:pt>
                <c:pt idx="11">
                  <c:v>0.63249999999999995</c:v>
                </c:pt>
              </c:numCache>
            </c:numRef>
          </c:xVal>
          <c:yVal>
            <c:numRef>
              <c:f>NDVIvsQYmax!$E$50:$E$61</c:f>
              <c:numCache>
                <c:formatCode>0.00</c:formatCode>
                <c:ptCount val="12"/>
                <c:pt idx="0">
                  <c:v>0.76000000000000012</c:v>
                </c:pt>
                <c:pt idx="1">
                  <c:v>0.70666666666666667</c:v>
                </c:pt>
                <c:pt idx="2">
                  <c:v>0.68666666666666665</c:v>
                </c:pt>
                <c:pt idx="3">
                  <c:v>0.68666666666666665</c:v>
                </c:pt>
                <c:pt idx="4">
                  <c:v>0.73666666666666669</c:v>
                </c:pt>
                <c:pt idx="5">
                  <c:v>0.75666666666666671</c:v>
                </c:pt>
                <c:pt idx="6">
                  <c:v>0.68666666666666665</c:v>
                </c:pt>
                <c:pt idx="7">
                  <c:v>0.75</c:v>
                </c:pt>
                <c:pt idx="8">
                  <c:v>0.7466666666666667</c:v>
                </c:pt>
                <c:pt idx="9">
                  <c:v>0.7466666666666667</c:v>
                </c:pt>
                <c:pt idx="10">
                  <c:v>0.7533333333333333</c:v>
                </c:pt>
                <c:pt idx="11">
                  <c:v>0.72333333333333327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CEE-475F-8840-40F1EBDB7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930496"/>
        <c:axId val="99932416"/>
      </c:scatterChart>
      <c:valAx>
        <c:axId val="99930496"/>
        <c:scaling>
          <c:orientation val="minMax"/>
          <c:max val="0.74000000000000021"/>
          <c:min val="0.6000000000000002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932416"/>
        <c:crosses val="autoZero"/>
        <c:crossBetween val="midCat"/>
        <c:majorUnit val="2.0000000000000007E-2"/>
      </c:valAx>
      <c:valAx>
        <c:axId val="99932416"/>
        <c:scaling>
          <c:orientation val="minMax"/>
          <c:min val="0.6500000000000002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layout>
            <c:manualLayout>
              <c:xMode val="edge"/>
              <c:yMode val="edge"/>
              <c:x val="1.3888888888888892E-2"/>
              <c:y val="0.3460301837270341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930496"/>
        <c:crosses val="autoZero"/>
        <c:crossBetween val="midCat"/>
        <c:majorUnit val="2.5000000000000008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Control_29 days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419444444444447"/>
          <c:y val="0.17222258675998833"/>
          <c:w val="0.78608333333333347"/>
          <c:h val="0.59759222805482648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41991163604549431"/>
                  <c:y val="-0.1645377661125692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0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NDVIvsQYmax!$D$62:$D$73</c:f>
              <c:numCache>
                <c:formatCode>0.00</c:formatCode>
                <c:ptCount val="12"/>
                <c:pt idx="0">
                  <c:v>0.67500000000000004</c:v>
                </c:pt>
                <c:pt idx="1">
                  <c:v>0.59750000000000003</c:v>
                </c:pt>
                <c:pt idx="2">
                  <c:v>0.55249999999999999</c:v>
                </c:pt>
                <c:pt idx="3">
                  <c:v>0.55500000000000005</c:v>
                </c:pt>
                <c:pt idx="4">
                  <c:v>0.64249999999999996</c:v>
                </c:pt>
                <c:pt idx="5">
                  <c:v>0.67</c:v>
                </c:pt>
                <c:pt idx="6">
                  <c:v>0.55249999999999999</c:v>
                </c:pt>
                <c:pt idx="7">
                  <c:v>0.60499999999999998</c:v>
                </c:pt>
                <c:pt idx="8">
                  <c:v>0.67</c:v>
                </c:pt>
                <c:pt idx="9">
                  <c:v>0.64</c:v>
                </c:pt>
                <c:pt idx="10">
                  <c:v>0.62750000000000006</c:v>
                </c:pt>
                <c:pt idx="11">
                  <c:v>0.59250000000000003</c:v>
                </c:pt>
              </c:numCache>
            </c:numRef>
          </c:xVal>
          <c:yVal>
            <c:numRef>
              <c:f>NDVIvsQYmax!$E$62:$E$73</c:f>
              <c:numCache>
                <c:formatCode>0.00</c:formatCode>
                <c:ptCount val="12"/>
                <c:pt idx="0">
                  <c:v>0.77</c:v>
                </c:pt>
                <c:pt idx="1">
                  <c:v>0.73666666666666669</c:v>
                </c:pt>
                <c:pt idx="2">
                  <c:v>0.73999999999999988</c:v>
                </c:pt>
                <c:pt idx="3">
                  <c:v>0.71333333333333326</c:v>
                </c:pt>
                <c:pt idx="4">
                  <c:v>0.73999999999999988</c:v>
                </c:pt>
                <c:pt idx="5">
                  <c:v>0.76000000000000012</c:v>
                </c:pt>
                <c:pt idx="6">
                  <c:v>0.73333333333333339</c:v>
                </c:pt>
                <c:pt idx="7">
                  <c:v>0.71666666666666667</c:v>
                </c:pt>
                <c:pt idx="8">
                  <c:v>0.76333333333333331</c:v>
                </c:pt>
                <c:pt idx="9">
                  <c:v>0.72666666666666657</c:v>
                </c:pt>
                <c:pt idx="10">
                  <c:v>0.75</c:v>
                </c:pt>
                <c:pt idx="11">
                  <c:v>0.73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742-42ED-86A4-7F375272B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064256"/>
        <c:axId val="73348224"/>
      </c:scatterChart>
      <c:valAx>
        <c:axId val="100064256"/>
        <c:scaling>
          <c:orientation val="minMax"/>
          <c:max val="0.70000000000000018"/>
          <c:min val="0.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3348224"/>
        <c:crosses val="autoZero"/>
        <c:crossBetween val="midCat"/>
        <c:majorUnit val="5.0000000000000017E-2"/>
      </c:valAx>
      <c:valAx>
        <c:axId val="73348224"/>
        <c:scaling>
          <c:orientation val="minMax"/>
          <c:min val="0.6500000000000002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layout>
            <c:manualLayout>
              <c:xMode val="edge"/>
              <c:yMode val="edge"/>
              <c:x val="1.3888888888888892E-2"/>
              <c:y val="0.3460301837270341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0064256"/>
        <c:crosses val="autoZero"/>
        <c:crossBetween val="midCat"/>
        <c:majorUnit val="2.5000000000000008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Control_34 days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419444444444447"/>
          <c:y val="0.17222258675998833"/>
          <c:w val="0.78608333333333347"/>
          <c:h val="0.59759222805482648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41991163604549431"/>
                  <c:y val="-0.1645377661125692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0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NDVIvsQYmax!$D$74:$D$85</c:f>
              <c:numCache>
                <c:formatCode>0.00</c:formatCode>
                <c:ptCount val="12"/>
                <c:pt idx="0">
                  <c:v>0.62749999999999995</c:v>
                </c:pt>
                <c:pt idx="1">
                  <c:v>0.56999999999999995</c:v>
                </c:pt>
                <c:pt idx="2">
                  <c:v>0.51750000000000007</c:v>
                </c:pt>
                <c:pt idx="3">
                  <c:v>0.51</c:v>
                </c:pt>
                <c:pt idx="4">
                  <c:v>0.59750000000000003</c:v>
                </c:pt>
                <c:pt idx="5">
                  <c:v>0.63500000000000001</c:v>
                </c:pt>
                <c:pt idx="6">
                  <c:v>0.50750000000000006</c:v>
                </c:pt>
                <c:pt idx="7">
                  <c:v>0.5575</c:v>
                </c:pt>
                <c:pt idx="8">
                  <c:v>0.64749999999999996</c:v>
                </c:pt>
                <c:pt idx="9">
                  <c:v>0.6</c:v>
                </c:pt>
                <c:pt idx="10">
                  <c:v>0.61249999999999993</c:v>
                </c:pt>
                <c:pt idx="11">
                  <c:v>0.56999999999999995</c:v>
                </c:pt>
              </c:numCache>
            </c:numRef>
          </c:xVal>
          <c:yVal>
            <c:numRef>
              <c:f>NDVIvsQYmax!$E$74:$E$85</c:f>
              <c:numCache>
                <c:formatCode>0.00</c:formatCode>
                <c:ptCount val="12"/>
                <c:pt idx="0">
                  <c:v>0.75</c:v>
                </c:pt>
                <c:pt idx="1">
                  <c:v>0.72666666666666657</c:v>
                </c:pt>
                <c:pt idx="2">
                  <c:v>0.73333333333333339</c:v>
                </c:pt>
                <c:pt idx="3">
                  <c:v>0.72666666666666657</c:v>
                </c:pt>
                <c:pt idx="4">
                  <c:v>0.73</c:v>
                </c:pt>
                <c:pt idx="5">
                  <c:v>0.74333333333333329</c:v>
                </c:pt>
                <c:pt idx="6">
                  <c:v>0.73</c:v>
                </c:pt>
                <c:pt idx="7">
                  <c:v>0.71333333333333326</c:v>
                </c:pt>
                <c:pt idx="8">
                  <c:v>0.72666666666666657</c:v>
                </c:pt>
                <c:pt idx="9">
                  <c:v>0.73</c:v>
                </c:pt>
                <c:pt idx="10">
                  <c:v>0.71333333333333326</c:v>
                </c:pt>
                <c:pt idx="11">
                  <c:v>0.73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F6E-4BED-92E0-30B90F2FD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377664"/>
        <c:axId val="82771968"/>
      </c:scatterChart>
      <c:valAx>
        <c:axId val="73377664"/>
        <c:scaling>
          <c:orientation val="minMax"/>
          <c:max val="0.70000000000000018"/>
          <c:min val="0.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2771968"/>
        <c:crosses val="autoZero"/>
        <c:crossBetween val="midCat"/>
        <c:majorUnit val="5.0000000000000017E-2"/>
      </c:valAx>
      <c:valAx>
        <c:axId val="82771968"/>
        <c:scaling>
          <c:orientation val="minMax"/>
          <c:min val="0.6500000000000002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layout>
            <c:manualLayout>
              <c:xMode val="edge"/>
              <c:yMode val="edge"/>
              <c:x val="1.3888888888888892E-2"/>
              <c:y val="0.3460301837270341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3377664"/>
        <c:crosses val="autoZero"/>
        <c:crossBetween val="midCat"/>
        <c:majorUnit val="2.5000000000000008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Stress_2 days before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419444444444447"/>
          <c:y val="0.17222258675998833"/>
          <c:w val="0.78608333333333347"/>
          <c:h val="0.59759222805482648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1009230096237974"/>
                  <c:y val="-0.2148928258967629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0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NDVIvsQYmax!$F$2:$F$13</c:f>
              <c:numCache>
                <c:formatCode>0.00</c:formatCode>
                <c:ptCount val="12"/>
                <c:pt idx="0">
                  <c:v>0.44499999999999995</c:v>
                </c:pt>
                <c:pt idx="1">
                  <c:v>0.46499999999999997</c:v>
                </c:pt>
                <c:pt idx="2">
                  <c:v>0.45749999999999996</c:v>
                </c:pt>
                <c:pt idx="3">
                  <c:v>0.41250000000000003</c:v>
                </c:pt>
                <c:pt idx="4">
                  <c:v>0.39749999999999996</c:v>
                </c:pt>
                <c:pt idx="5">
                  <c:v>0.41249999999999998</c:v>
                </c:pt>
                <c:pt idx="6">
                  <c:v>0.41</c:v>
                </c:pt>
                <c:pt idx="7">
                  <c:v>0.48</c:v>
                </c:pt>
                <c:pt idx="8">
                  <c:v>0.41749999999999998</c:v>
                </c:pt>
                <c:pt idx="9">
                  <c:v>0.44249999999999995</c:v>
                </c:pt>
                <c:pt idx="10">
                  <c:v>0.42749999999999994</c:v>
                </c:pt>
                <c:pt idx="11">
                  <c:v>0.435</c:v>
                </c:pt>
              </c:numCache>
            </c:numRef>
          </c:xVal>
          <c:yVal>
            <c:numRef>
              <c:f>NDVIvsQYmax!$G$2:$G$13</c:f>
              <c:numCache>
                <c:formatCode>0.00</c:formatCode>
                <c:ptCount val="12"/>
                <c:pt idx="0">
                  <c:v>0.7466666666666667</c:v>
                </c:pt>
                <c:pt idx="1">
                  <c:v>0.77999999999999992</c:v>
                </c:pt>
                <c:pt idx="2">
                  <c:v>0.77333333333333343</c:v>
                </c:pt>
                <c:pt idx="3">
                  <c:v>0.79333333333333333</c:v>
                </c:pt>
                <c:pt idx="4">
                  <c:v>0.7466666666666667</c:v>
                </c:pt>
                <c:pt idx="5">
                  <c:v>0.77666666666666673</c:v>
                </c:pt>
                <c:pt idx="6">
                  <c:v>0.75666666666666671</c:v>
                </c:pt>
                <c:pt idx="7">
                  <c:v>0.7466666666666667</c:v>
                </c:pt>
                <c:pt idx="8">
                  <c:v>0.73333333333333339</c:v>
                </c:pt>
                <c:pt idx="9">
                  <c:v>0.76000000000000012</c:v>
                </c:pt>
                <c:pt idx="10">
                  <c:v>0.77333333333333343</c:v>
                </c:pt>
                <c:pt idx="11">
                  <c:v>0.77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BF3-4E39-AAB6-534EBDE84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813696"/>
        <c:axId val="82815616"/>
      </c:scatterChart>
      <c:valAx>
        <c:axId val="82813696"/>
        <c:scaling>
          <c:orientation val="minMax"/>
          <c:max val="0.5"/>
          <c:min val="0.3500000000000000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2815616"/>
        <c:crosses val="autoZero"/>
        <c:crossBetween val="midCat"/>
        <c:majorUnit val="5.0000000000000017E-2"/>
      </c:valAx>
      <c:valAx>
        <c:axId val="82815616"/>
        <c:scaling>
          <c:orientation val="minMax"/>
          <c:max val="0.8"/>
          <c:min val="0.700000000000000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layout>
            <c:manualLayout>
              <c:xMode val="edge"/>
              <c:yMode val="edge"/>
              <c:x val="1.3888888888888892E-2"/>
              <c:y val="0.3460301837270341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2813696"/>
        <c:crosses val="autoZero"/>
        <c:crossBetween val="midCat"/>
        <c:majorUnit val="2.5000000000000008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Stress_3 days before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419444444444447"/>
          <c:y val="0.17222258675998833"/>
          <c:w val="0.78608333333333347"/>
          <c:h val="0.59759222805482648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2037292213473315"/>
                  <c:y val="-0.2829771799358414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0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NDVIvsQYmax!$F$14:$F$25</c:f>
              <c:numCache>
                <c:formatCode>0.00</c:formatCode>
                <c:ptCount val="12"/>
                <c:pt idx="0">
                  <c:v>0.54249999999999998</c:v>
                </c:pt>
                <c:pt idx="1">
                  <c:v>0.495</c:v>
                </c:pt>
                <c:pt idx="2">
                  <c:v>0.47</c:v>
                </c:pt>
                <c:pt idx="3">
                  <c:v>0.46249999999999997</c:v>
                </c:pt>
                <c:pt idx="4">
                  <c:v>0.51500000000000001</c:v>
                </c:pt>
                <c:pt idx="5">
                  <c:v>0.53500000000000003</c:v>
                </c:pt>
                <c:pt idx="6">
                  <c:v>0.47249999999999998</c:v>
                </c:pt>
                <c:pt idx="7">
                  <c:v>0.505</c:v>
                </c:pt>
                <c:pt idx="8">
                  <c:v>0.52750000000000008</c:v>
                </c:pt>
                <c:pt idx="9">
                  <c:v>0.52</c:v>
                </c:pt>
                <c:pt idx="10">
                  <c:v>0.50750000000000006</c:v>
                </c:pt>
                <c:pt idx="11">
                  <c:v>0.4975</c:v>
                </c:pt>
              </c:numCache>
            </c:numRef>
          </c:xVal>
          <c:yVal>
            <c:numRef>
              <c:f>NDVIvsQYmax!$G$14:$G$25</c:f>
              <c:numCache>
                <c:formatCode>0.00</c:formatCode>
                <c:ptCount val="12"/>
                <c:pt idx="0">
                  <c:v>0.7466666666666667</c:v>
                </c:pt>
                <c:pt idx="1">
                  <c:v>0.77999999999999992</c:v>
                </c:pt>
                <c:pt idx="2">
                  <c:v>0.77333333333333343</c:v>
                </c:pt>
                <c:pt idx="3">
                  <c:v>0.79333333333333333</c:v>
                </c:pt>
                <c:pt idx="4">
                  <c:v>0.7466666666666667</c:v>
                </c:pt>
                <c:pt idx="5">
                  <c:v>0.77666666666666673</c:v>
                </c:pt>
                <c:pt idx="6">
                  <c:v>0.75666666666666671</c:v>
                </c:pt>
                <c:pt idx="7">
                  <c:v>0.7466666666666667</c:v>
                </c:pt>
                <c:pt idx="8">
                  <c:v>0.73333333333333339</c:v>
                </c:pt>
                <c:pt idx="9">
                  <c:v>0.76000000000000012</c:v>
                </c:pt>
                <c:pt idx="10">
                  <c:v>0.77333333333333343</c:v>
                </c:pt>
                <c:pt idx="11">
                  <c:v>0.77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45C-4E11-96F0-68D5CDBB9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427328"/>
        <c:axId val="96720384"/>
      </c:scatterChart>
      <c:valAx>
        <c:axId val="89427328"/>
        <c:scaling>
          <c:orientation val="minMax"/>
          <c:max val="0.55000000000000004"/>
          <c:min val="0.4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6720384"/>
        <c:crosses val="autoZero"/>
        <c:crossBetween val="midCat"/>
        <c:majorUnit val="2.0000000000000007E-2"/>
      </c:valAx>
      <c:valAx>
        <c:axId val="96720384"/>
        <c:scaling>
          <c:orientation val="minMax"/>
          <c:max val="0.8"/>
          <c:min val="0.7000000000000001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layout>
            <c:manualLayout>
              <c:xMode val="edge"/>
              <c:yMode val="edge"/>
              <c:x val="1.3888888888888892E-2"/>
              <c:y val="0.3460301837270341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9427328"/>
        <c:crosses val="autoZero"/>
        <c:crossBetween val="midCat"/>
        <c:majorUnit val="2.5000000000000008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35 DASI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graph_for_slide!$K$5</c:f>
              <c:strCache>
                <c:ptCount val="1"/>
                <c:pt idx="0">
                  <c:v>Control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graph_for_slide!$H$96:$H$107</c:f>
                <c:numCache>
                  <c:formatCode>General</c:formatCode>
                  <c:ptCount val="12"/>
                  <c:pt idx="0">
                    <c:v>5.7735026918927347E-3</c:v>
                  </c:pt>
                  <c:pt idx="1">
                    <c:v>3.3333333333220479E-3</c:v>
                  </c:pt>
                  <c:pt idx="2">
                    <c:v>8.8191710368835819E-3</c:v>
                  </c:pt>
                  <c:pt idx="3">
                    <c:v>5.7735026918927347E-3</c:v>
                  </c:pt>
                  <c:pt idx="4">
                    <c:v>8.8191710368835819E-3</c:v>
                  </c:pt>
                  <c:pt idx="5">
                    <c:v>3.3333333333442519E-3</c:v>
                  </c:pt>
                  <c:pt idx="6">
                    <c:v>8.8191710368856792E-3</c:v>
                  </c:pt>
                  <c:pt idx="7">
                    <c:v>5.7735026918959396E-3</c:v>
                  </c:pt>
                  <c:pt idx="8">
                    <c:v>1.5275252316519838E-2</c:v>
                  </c:pt>
                  <c:pt idx="9">
                    <c:v>8.8191710368835819E-3</c:v>
                  </c:pt>
                  <c:pt idx="10">
                    <c:v>6.6666666666663002E-3</c:v>
                  </c:pt>
                  <c:pt idx="11">
                    <c:v>5.7735026918959396E-3</c:v>
                  </c:pt>
                </c:numCache>
              </c:numRef>
            </c:plus>
            <c:minus>
              <c:numRef>
                <c:f>graph_for_slide!$H$96:$H$107</c:f>
                <c:numCache>
                  <c:formatCode>General</c:formatCode>
                  <c:ptCount val="12"/>
                  <c:pt idx="0">
                    <c:v>5.7735026918927347E-3</c:v>
                  </c:pt>
                  <c:pt idx="1">
                    <c:v>3.3333333333220479E-3</c:v>
                  </c:pt>
                  <c:pt idx="2">
                    <c:v>8.8191710368835819E-3</c:v>
                  </c:pt>
                  <c:pt idx="3">
                    <c:v>5.7735026918927347E-3</c:v>
                  </c:pt>
                  <c:pt idx="4">
                    <c:v>8.8191710368835819E-3</c:v>
                  </c:pt>
                  <c:pt idx="5">
                    <c:v>3.3333333333442519E-3</c:v>
                  </c:pt>
                  <c:pt idx="6">
                    <c:v>8.8191710368856792E-3</c:v>
                  </c:pt>
                  <c:pt idx="7">
                    <c:v>5.7735026918959396E-3</c:v>
                  </c:pt>
                  <c:pt idx="8">
                    <c:v>1.5275252316519838E-2</c:v>
                  </c:pt>
                  <c:pt idx="9">
                    <c:v>8.8191710368835819E-3</c:v>
                  </c:pt>
                  <c:pt idx="10">
                    <c:v>6.6666666666663002E-3</c:v>
                  </c:pt>
                  <c:pt idx="11">
                    <c:v>5.7735026918959396E-3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graph_for_slide!$J$96:$J$107</c:f>
              <c:strCache>
                <c:ptCount val="12"/>
                <c:pt idx="0">
                  <c:v>IPM 205-7</c:v>
                </c:pt>
                <c:pt idx="1">
                  <c:v>EC 693358</c:v>
                </c:pt>
                <c:pt idx="2">
                  <c:v>EC 693363</c:v>
                </c:pt>
                <c:pt idx="3">
                  <c:v>VC 6372 (45-8-1)</c:v>
                </c:pt>
                <c:pt idx="4">
                  <c:v>EC 693357</c:v>
                </c:pt>
                <c:pt idx="5">
                  <c:v>NM 94</c:v>
                </c:pt>
                <c:pt idx="6">
                  <c:v>VC 3960-88</c:v>
                </c:pt>
                <c:pt idx="7">
                  <c:v>Harsha</c:v>
                </c:pt>
                <c:pt idx="8">
                  <c:v>Vaibhav</c:v>
                </c:pt>
                <c:pt idx="9">
                  <c:v>PAU 911</c:v>
                </c:pt>
                <c:pt idx="10">
                  <c:v>IC 415144</c:v>
                </c:pt>
                <c:pt idx="11">
                  <c:v>EC 693356</c:v>
                </c:pt>
              </c:strCache>
            </c:strRef>
          </c:cat>
          <c:val>
            <c:numRef>
              <c:f>graph_for_slide!$K$96:$K$107</c:f>
              <c:numCache>
                <c:formatCode>0.00</c:formatCode>
                <c:ptCount val="12"/>
                <c:pt idx="0">
                  <c:v>0.73</c:v>
                </c:pt>
                <c:pt idx="1">
                  <c:v>0.73333333333333339</c:v>
                </c:pt>
                <c:pt idx="2">
                  <c:v>0.72666666666666657</c:v>
                </c:pt>
                <c:pt idx="3">
                  <c:v>0.73</c:v>
                </c:pt>
                <c:pt idx="4">
                  <c:v>0.72666666666666657</c:v>
                </c:pt>
                <c:pt idx="5">
                  <c:v>0.71333333333333326</c:v>
                </c:pt>
                <c:pt idx="6">
                  <c:v>0.71333333333333326</c:v>
                </c:pt>
                <c:pt idx="7">
                  <c:v>0.73</c:v>
                </c:pt>
                <c:pt idx="8">
                  <c:v>0.73</c:v>
                </c:pt>
                <c:pt idx="9">
                  <c:v>0.72666666666666657</c:v>
                </c:pt>
                <c:pt idx="10">
                  <c:v>0.74333333333333329</c:v>
                </c:pt>
                <c:pt idx="11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04-489B-B68C-918BA167B7FB}"/>
            </c:ext>
          </c:extLst>
        </c:ser>
        <c:ser>
          <c:idx val="1"/>
          <c:order val="1"/>
          <c:tx>
            <c:strRef>
              <c:f>graph_for_slide!$L$5</c:f>
              <c:strCache>
                <c:ptCount val="1"/>
                <c:pt idx="0">
                  <c:v>Stress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graph_for_slide!$I$96:$I$107</c:f>
                <c:numCache>
                  <c:formatCode>General</c:formatCode>
                  <c:ptCount val="12"/>
                  <c:pt idx="0">
                    <c:v>6.6666666666669941E-3</c:v>
                  </c:pt>
                  <c:pt idx="1">
                    <c:v>3.1797973380564851E-2</c:v>
                  </c:pt>
                  <c:pt idx="2">
                    <c:v>2.6457513110646022E-2</c:v>
                  </c:pt>
                  <c:pt idx="3">
                    <c:v>2.309401076758456E-2</c:v>
                  </c:pt>
                  <c:pt idx="4">
                    <c:v>1.9999999999999823E-2</c:v>
                  </c:pt>
                  <c:pt idx="5">
                    <c:v>1.8559214542767218E-2</c:v>
                  </c:pt>
                  <c:pt idx="6">
                    <c:v>1.3333333333333293E-2</c:v>
                  </c:pt>
                  <c:pt idx="7">
                    <c:v>2.3094010767585361E-2</c:v>
                  </c:pt>
                  <c:pt idx="8">
                    <c:v>3.1797973380564851E-2</c:v>
                  </c:pt>
                  <c:pt idx="9">
                    <c:v>2.0816659994661958E-2</c:v>
                  </c:pt>
                  <c:pt idx="10">
                    <c:v>3.333333333327599E-3</c:v>
                  </c:pt>
                  <c:pt idx="11">
                    <c:v>1.0000000000001301E-2</c:v>
                  </c:pt>
                </c:numCache>
              </c:numRef>
            </c:plus>
            <c:minus>
              <c:numRef>
                <c:f>graph_for_slide!$I$96:$I$107</c:f>
                <c:numCache>
                  <c:formatCode>General</c:formatCode>
                  <c:ptCount val="12"/>
                  <c:pt idx="0">
                    <c:v>6.6666666666669941E-3</c:v>
                  </c:pt>
                  <c:pt idx="1">
                    <c:v>3.1797973380564851E-2</c:v>
                  </c:pt>
                  <c:pt idx="2">
                    <c:v>2.6457513110646022E-2</c:v>
                  </c:pt>
                  <c:pt idx="3">
                    <c:v>2.309401076758456E-2</c:v>
                  </c:pt>
                  <c:pt idx="4">
                    <c:v>1.9999999999999823E-2</c:v>
                  </c:pt>
                  <c:pt idx="5">
                    <c:v>1.8559214542767218E-2</c:v>
                  </c:pt>
                  <c:pt idx="6">
                    <c:v>1.3333333333333293E-2</c:v>
                  </c:pt>
                  <c:pt idx="7">
                    <c:v>2.3094010767585361E-2</c:v>
                  </c:pt>
                  <c:pt idx="8">
                    <c:v>3.1797973380564851E-2</c:v>
                  </c:pt>
                  <c:pt idx="9">
                    <c:v>2.0816659994661958E-2</c:v>
                  </c:pt>
                  <c:pt idx="10">
                    <c:v>3.333333333327599E-3</c:v>
                  </c:pt>
                  <c:pt idx="11">
                    <c:v>1.0000000000001301E-2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graph_for_slide!$J$96:$J$107</c:f>
              <c:strCache>
                <c:ptCount val="12"/>
                <c:pt idx="0">
                  <c:v>IPM 205-7</c:v>
                </c:pt>
                <c:pt idx="1">
                  <c:v>EC 693358</c:v>
                </c:pt>
                <c:pt idx="2">
                  <c:v>EC 693363</c:v>
                </c:pt>
                <c:pt idx="3">
                  <c:v>VC 6372 (45-8-1)</c:v>
                </c:pt>
                <c:pt idx="4">
                  <c:v>EC 693357</c:v>
                </c:pt>
                <c:pt idx="5">
                  <c:v>NM 94</c:v>
                </c:pt>
                <c:pt idx="6">
                  <c:v>VC 3960-88</c:v>
                </c:pt>
                <c:pt idx="7">
                  <c:v>Harsha</c:v>
                </c:pt>
                <c:pt idx="8">
                  <c:v>Vaibhav</c:v>
                </c:pt>
                <c:pt idx="9">
                  <c:v>PAU 911</c:v>
                </c:pt>
                <c:pt idx="10">
                  <c:v>IC 415144</c:v>
                </c:pt>
                <c:pt idx="11">
                  <c:v>EC 693356</c:v>
                </c:pt>
              </c:strCache>
            </c:strRef>
          </c:cat>
          <c:val>
            <c:numRef>
              <c:f>graph_for_slide!$L$96:$L$107</c:f>
              <c:numCache>
                <c:formatCode>0.00</c:formatCode>
                <c:ptCount val="12"/>
                <c:pt idx="0">
                  <c:v>0.31666666666666665</c:v>
                </c:pt>
                <c:pt idx="1">
                  <c:v>0.35666666666666669</c:v>
                </c:pt>
                <c:pt idx="2">
                  <c:v>0.36000000000000004</c:v>
                </c:pt>
                <c:pt idx="3">
                  <c:v>0.43</c:v>
                </c:pt>
                <c:pt idx="4">
                  <c:v>0.43</c:v>
                </c:pt>
                <c:pt idx="5">
                  <c:v>0.4466666666666666</c:v>
                </c:pt>
                <c:pt idx="6">
                  <c:v>0.49666666666666665</c:v>
                </c:pt>
                <c:pt idx="7">
                  <c:v>0.51</c:v>
                </c:pt>
                <c:pt idx="8">
                  <c:v>0.55666666666666675</c:v>
                </c:pt>
                <c:pt idx="9">
                  <c:v>0.55999999999999994</c:v>
                </c:pt>
                <c:pt idx="10">
                  <c:v>0.59666666666666668</c:v>
                </c:pt>
                <c:pt idx="11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04-489B-B68C-918BA167B7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5022208"/>
        <c:axId val="85024128"/>
      </c:barChart>
      <c:catAx>
        <c:axId val="850222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Genotypes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24128"/>
        <c:crosses val="autoZero"/>
        <c:auto val="1"/>
        <c:lblAlgn val="ctr"/>
        <c:lblOffset val="100"/>
        <c:noMultiLvlLbl val="0"/>
      </c:catAx>
      <c:valAx>
        <c:axId val="85024128"/>
        <c:scaling>
          <c:orientation val="minMax"/>
          <c:max val="0.8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QY_max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2220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Stress_8 days before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419444444444447"/>
          <c:y val="0.17222258675998833"/>
          <c:w val="0.78608333333333347"/>
          <c:h val="0.59759222805482648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1066841644794404"/>
                  <c:y val="-0.1660943423738699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0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NDVIvsQYmax!$F$26:$F$37</c:f>
              <c:numCache>
                <c:formatCode>0.00</c:formatCode>
                <c:ptCount val="12"/>
                <c:pt idx="0">
                  <c:v>0.57250000000000001</c:v>
                </c:pt>
                <c:pt idx="1">
                  <c:v>0.52</c:v>
                </c:pt>
                <c:pt idx="2">
                  <c:v>0.51500000000000001</c:v>
                </c:pt>
                <c:pt idx="3">
                  <c:v>0.52500000000000002</c:v>
                </c:pt>
                <c:pt idx="4">
                  <c:v>0.54749999999999999</c:v>
                </c:pt>
                <c:pt idx="5">
                  <c:v>0.57750000000000001</c:v>
                </c:pt>
                <c:pt idx="6">
                  <c:v>0.5</c:v>
                </c:pt>
                <c:pt idx="7">
                  <c:v>0.53</c:v>
                </c:pt>
                <c:pt idx="8">
                  <c:v>0.56500000000000006</c:v>
                </c:pt>
                <c:pt idx="9">
                  <c:v>0.56000000000000005</c:v>
                </c:pt>
                <c:pt idx="10">
                  <c:v>0.55249999999999999</c:v>
                </c:pt>
                <c:pt idx="11">
                  <c:v>0.53</c:v>
                </c:pt>
              </c:numCache>
            </c:numRef>
          </c:xVal>
          <c:yVal>
            <c:numRef>
              <c:f>NDVIvsQYmax!$G$26:$G$37</c:f>
              <c:numCache>
                <c:formatCode>0.00</c:formatCode>
                <c:ptCount val="12"/>
                <c:pt idx="0">
                  <c:v>0.73999999999999988</c:v>
                </c:pt>
                <c:pt idx="1">
                  <c:v>0.68333333333333324</c:v>
                </c:pt>
                <c:pt idx="2">
                  <c:v>0.65666666666666673</c:v>
                </c:pt>
                <c:pt idx="3">
                  <c:v>0.68</c:v>
                </c:pt>
                <c:pt idx="4">
                  <c:v>0.71666666666666667</c:v>
                </c:pt>
                <c:pt idx="5">
                  <c:v>0.73333333333333339</c:v>
                </c:pt>
                <c:pt idx="6">
                  <c:v>0.68</c:v>
                </c:pt>
                <c:pt idx="7">
                  <c:v>0.67</c:v>
                </c:pt>
                <c:pt idx="8">
                  <c:v>0.72666666666666657</c:v>
                </c:pt>
                <c:pt idx="9">
                  <c:v>0.70000000000000007</c:v>
                </c:pt>
                <c:pt idx="10">
                  <c:v>0.72333333333333327</c:v>
                </c:pt>
                <c:pt idx="11">
                  <c:v>0.69666666666666666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07D-4DD3-884E-FB29BD7EB2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076224"/>
        <c:axId val="85094784"/>
      </c:scatterChart>
      <c:valAx>
        <c:axId val="85076224"/>
        <c:scaling>
          <c:orientation val="minMax"/>
          <c:max val="0.6000000000000002"/>
          <c:min val="0.4800000000000000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5094784"/>
        <c:crosses val="autoZero"/>
        <c:crossBetween val="midCat"/>
        <c:majorUnit val="2.0000000000000007E-2"/>
      </c:valAx>
      <c:valAx>
        <c:axId val="85094784"/>
        <c:scaling>
          <c:orientation val="minMax"/>
          <c:max val="0.8"/>
          <c:min val="0.600000000000000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layout>
            <c:manualLayout>
              <c:xMode val="edge"/>
              <c:yMode val="edge"/>
              <c:x val="1.3888888888888892E-2"/>
              <c:y val="0.3460301837270341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5076224"/>
        <c:crosses val="autoZero"/>
        <c:crossBetween val="midCat"/>
        <c:majorUnit val="5.0000000000000017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Stress_14 days before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419444444444447"/>
          <c:y val="0.17222258675998833"/>
          <c:w val="0.78608333333333347"/>
          <c:h val="0.59759222805482648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2045144356955383"/>
                  <c:y val="-0.2126746135899679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0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NDVIvsQYmax!$F$38:$F$49</c:f>
              <c:numCache>
                <c:formatCode>0.00</c:formatCode>
                <c:ptCount val="12"/>
                <c:pt idx="0">
                  <c:v>0.57500000000000007</c:v>
                </c:pt>
                <c:pt idx="1">
                  <c:v>0.54249999999999998</c:v>
                </c:pt>
                <c:pt idx="2">
                  <c:v>0.52749999999999997</c:v>
                </c:pt>
                <c:pt idx="3">
                  <c:v>0.52249999999999996</c:v>
                </c:pt>
                <c:pt idx="4">
                  <c:v>0.55500000000000005</c:v>
                </c:pt>
                <c:pt idx="5">
                  <c:v>0.59</c:v>
                </c:pt>
                <c:pt idx="6">
                  <c:v>0.51750000000000007</c:v>
                </c:pt>
                <c:pt idx="7">
                  <c:v>0.55750000000000011</c:v>
                </c:pt>
                <c:pt idx="8">
                  <c:v>0.58499999999999996</c:v>
                </c:pt>
                <c:pt idx="9">
                  <c:v>0.5625</c:v>
                </c:pt>
                <c:pt idx="10">
                  <c:v>0.56000000000000005</c:v>
                </c:pt>
                <c:pt idx="11">
                  <c:v>0.54249999999999998</c:v>
                </c:pt>
              </c:numCache>
            </c:numRef>
          </c:xVal>
          <c:yVal>
            <c:numRef>
              <c:f>NDVIvsQYmax!$G$38:$G$49</c:f>
              <c:numCache>
                <c:formatCode>0.00</c:formatCode>
                <c:ptCount val="12"/>
                <c:pt idx="0">
                  <c:v>0.70333333333333325</c:v>
                </c:pt>
                <c:pt idx="1">
                  <c:v>0.67666666666666664</c:v>
                </c:pt>
                <c:pt idx="2">
                  <c:v>0.6333333333333333</c:v>
                </c:pt>
                <c:pt idx="3">
                  <c:v>0.64</c:v>
                </c:pt>
                <c:pt idx="4">
                  <c:v>0.69666666666666666</c:v>
                </c:pt>
                <c:pt idx="5">
                  <c:v>0.71333333333333326</c:v>
                </c:pt>
                <c:pt idx="6">
                  <c:v>0.62333333333333341</c:v>
                </c:pt>
                <c:pt idx="7">
                  <c:v>0.66333333333333344</c:v>
                </c:pt>
                <c:pt idx="8">
                  <c:v>0.70666666666666667</c:v>
                </c:pt>
                <c:pt idx="9">
                  <c:v>0.68</c:v>
                </c:pt>
                <c:pt idx="10">
                  <c:v>0.69</c:v>
                </c:pt>
                <c:pt idx="11">
                  <c:v>0.67333333333333334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DEA-4747-8DCF-2CD77FD94E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275776"/>
        <c:axId val="85277696"/>
      </c:scatterChart>
      <c:valAx>
        <c:axId val="85275776"/>
        <c:scaling>
          <c:orientation val="minMax"/>
          <c:max val="0.6000000000000002"/>
          <c:min val="0.4800000000000000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5277696"/>
        <c:crosses val="autoZero"/>
        <c:crossBetween val="midCat"/>
        <c:majorUnit val="2.0000000000000007E-2"/>
      </c:valAx>
      <c:valAx>
        <c:axId val="85277696"/>
        <c:scaling>
          <c:orientation val="minMax"/>
          <c:max val="0.8"/>
          <c:min val="0.600000000000000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layout>
            <c:manualLayout>
              <c:xMode val="edge"/>
              <c:yMode val="edge"/>
              <c:x val="1.3888888888888892E-2"/>
              <c:y val="0.3460301837270341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5275776"/>
        <c:crosses val="autoZero"/>
        <c:crossBetween val="midCat"/>
        <c:majorUnit val="5.0000000000000017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Stress_24 days before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419444444444447"/>
          <c:y val="0.17222258675998833"/>
          <c:w val="0.78608333333333347"/>
          <c:h val="0.59759222805482648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8.5385389326334188E-2"/>
                  <c:y val="-7.037073490813651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0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NDVIvsQYmax!$F$50:$F$61</c:f>
              <c:numCache>
                <c:formatCode>0.00</c:formatCode>
                <c:ptCount val="12"/>
                <c:pt idx="0">
                  <c:v>0.59499999999999997</c:v>
                </c:pt>
                <c:pt idx="1">
                  <c:v>0.55000000000000004</c:v>
                </c:pt>
                <c:pt idx="2">
                  <c:v>0.52500000000000002</c:v>
                </c:pt>
                <c:pt idx="3">
                  <c:v>0.52</c:v>
                </c:pt>
                <c:pt idx="4">
                  <c:v>0.5625</c:v>
                </c:pt>
                <c:pt idx="5">
                  <c:v>0.59250000000000003</c:v>
                </c:pt>
                <c:pt idx="6">
                  <c:v>0.52249999999999996</c:v>
                </c:pt>
                <c:pt idx="7">
                  <c:v>0.55000000000000004</c:v>
                </c:pt>
                <c:pt idx="8">
                  <c:v>0.58750000000000002</c:v>
                </c:pt>
                <c:pt idx="9">
                  <c:v>0.56750000000000012</c:v>
                </c:pt>
                <c:pt idx="10">
                  <c:v>0.57499999999999996</c:v>
                </c:pt>
                <c:pt idx="11">
                  <c:v>0.5575</c:v>
                </c:pt>
              </c:numCache>
            </c:numRef>
          </c:xVal>
          <c:yVal>
            <c:numRef>
              <c:f>NDVIvsQYmax!$G$50:$G$61</c:f>
              <c:numCache>
                <c:formatCode>0.00</c:formatCode>
                <c:ptCount val="12"/>
                <c:pt idx="0">
                  <c:v>0.69333333333333336</c:v>
                </c:pt>
                <c:pt idx="1">
                  <c:v>0.62</c:v>
                </c:pt>
                <c:pt idx="2">
                  <c:v>0.57999999999999996</c:v>
                </c:pt>
                <c:pt idx="3">
                  <c:v>0.56333333333333335</c:v>
                </c:pt>
                <c:pt idx="4">
                  <c:v>0.64666666666666661</c:v>
                </c:pt>
                <c:pt idx="5">
                  <c:v>0.69</c:v>
                </c:pt>
                <c:pt idx="6">
                  <c:v>0.55666666666666664</c:v>
                </c:pt>
                <c:pt idx="7">
                  <c:v>0.6166666666666667</c:v>
                </c:pt>
                <c:pt idx="8">
                  <c:v>0.66999999999999993</c:v>
                </c:pt>
                <c:pt idx="9">
                  <c:v>0.65</c:v>
                </c:pt>
                <c:pt idx="10">
                  <c:v>0.6333333333333333</c:v>
                </c:pt>
                <c:pt idx="11">
                  <c:v>0.61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CB-49B6-8F75-4217DE145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209472"/>
        <c:axId val="85211008"/>
      </c:scatterChart>
      <c:valAx>
        <c:axId val="85209472"/>
        <c:scaling>
          <c:orientation val="minMax"/>
          <c:max val="0.6000000000000002"/>
          <c:min val="0.4800000000000000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5211008"/>
        <c:crosses val="autoZero"/>
        <c:crossBetween val="midCat"/>
        <c:majorUnit val="2.0000000000000007E-2"/>
      </c:valAx>
      <c:valAx>
        <c:axId val="85211008"/>
        <c:scaling>
          <c:orientation val="minMax"/>
          <c:max val="0.70000000000000018"/>
          <c:min val="0.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layout>
            <c:manualLayout>
              <c:xMode val="edge"/>
              <c:yMode val="edge"/>
              <c:x val="1.3888888888888892E-2"/>
              <c:y val="0.3460301837270341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5209472"/>
        <c:crosses val="autoZero"/>
        <c:crossBetween val="midCat"/>
        <c:majorUnit val="5.0000000000000017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Stress_29 days before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419444444444447"/>
          <c:y val="0.17222258675998833"/>
          <c:w val="0.78608333333333347"/>
          <c:h val="0.59759222805482648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7413101487314089"/>
                  <c:y val="-8.617344706911635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0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NDVIvsQYmax!$F$62:$F$73</c:f>
              <c:numCache>
                <c:formatCode>0.00</c:formatCode>
                <c:ptCount val="12"/>
                <c:pt idx="0">
                  <c:v>0.56499999999999995</c:v>
                </c:pt>
                <c:pt idx="1">
                  <c:v>0.50249999999999995</c:v>
                </c:pt>
                <c:pt idx="2">
                  <c:v>0.45749999999999996</c:v>
                </c:pt>
                <c:pt idx="3">
                  <c:v>0.47249999999999998</c:v>
                </c:pt>
                <c:pt idx="4">
                  <c:v>0.53500000000000003</c:v>
                </c:pt>
                <c:pt idx="5">
                  <c:v>0.57499999999999996</c:v>
                </c:pt>
                <c:pt idx="6">
                  <c:v>0.47</c:v>
                </c:pt>
                <c:pt idx="7">
                  <c:v>0.4975</c:v>
                </c:pt>
                <c:pt idx="8">
                  <c:v>0.57499999999999996</c:v>
                </c:pt>
                <c:pt idx="9">
                  <c:v>0.54749999999999999</c:v>
                </c:pt>
                <c:pt idx="10">
                  <c:v>0.53750000000000009</c:v>
                </c:pt>
                <c:pt idx="11">
                  <c:v>0.51249999999999996</c:v>
                </c:pt>
              </c:numCache>
            </c:numRef>
          </c:xVal>
          <c:yVal>
            <c:numRef>
              <c:f>NDVIvsQYmax!$G$62:$G$73</c:f>
              <c:numCache>
                <c:formatCode>0.00</c:formatCode>
                <c:ptCount val="12"/>
                <c:pt idx="0">
                  <c:v>0.65666666666666662</c:v>
                </c:pt>
                <c:pt idx="1">
                  <c:v>0.59</c:v>
                </c:pt>
                <c:pt idx="2">
                  <c:v>0.49</c:v>
                </c:pt>
                <c:pt idx="3">
                  <c:v>0.54333333333333333</c:v>
                </c:pt>
                <c:pt idx="4">
                  <c:v>0.62333333333333341</c:v>
                </c:pt>
                <c:pt idx="5">
                  <c:v>0.66666666666666663</c:v>
                </c:pt>
                <c:pt idx="6">
                  <c:v>0.52</c:v>
                </c:pt>
                <c:pt idx="7">
                  <c:v>0.53666666666666674</c:v>
                </c:pt>
                <c:pt idx="8">
                  <c:v>0.64333333333333342</c:v>
                </c:pt>
                <c:pt idx="9">
                  <c:v>0.6166666666666667</c:v>
                </c:pt>
                <c:pt idx="10">
                  <c:v>0.61333333333333329</c:v>
                </c:pt>
                <c:pt idx="11">
                  <c:v>0.55333333333333334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3B-4481-A65E-38706CB1B2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252736"/>
        <c:axId val="85803776"/>
      </c:scatterChart>
      <c:valAx>
        <c:axId val="85252736"/>
        <c:scaling>
          <c:orientation val="minMax"/>
          <c:max val="0.6000000000000002"/>
          <c:min val="0.44000000000000006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5803776"/>
        <c:crosses val="autoZero"/>
        <c:crossBetween val="midCat"/>
        <c:majorUnit val="4.0000000000000015E-2"/>
      </c:valAx>
      <c:valAx>
        <c:axId val="85803776"/>
        <c:scaling>
          <c:orientation val="minMax"/>
          <c:max val="0.70000000000000018"/>
          <c:min val="0.4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layout>
            <c:manualLayout>
              <c:xMode val="edge"/>
              <c:yMode val="edge"/>
              <c:x val="1.3888888888888892E-2"/>
              <c:y val="0.3460301837270341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5252736"/>
        <c:crosses val="autoZero"/>
        <c:crossBetween val="midCat"/>
        <c:majorUnit val="5.0000000000000017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Stress_34 days before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419444444444447"/>
          <c:y val="0.17222258675998833"/>
          <c:w val="0.78608333333333347"/>
          <c:h val="0.59759222805482648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36018328958880147"/>
                  <c:y val="-0.1270640128317293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0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NDVIvsQYmax!$F$74:$F$85</c:f>
              <c:numCache>
                <c:formatCode>0.00</c:formatCode>
                <c:ptCount val="12"/>
                <c:pt idx="0">
                  <c:v>0.53750000000000009</c:v>
                </c:pt>
                <c:pt idx="1">
                  <c:v>0.47</c:v>
                </c:pt>
                <c:pt idx="2">
                  <c:v>0.45749999999999996</c:v>
                </c:pt>
                <c:pt idx="3">
                  <c:v>0.45999999999999996</c:v>
                </c:pt>
                <c:pt idx="4">
                  <c:v>0.51249999999999996</c:v>
                </c:pt>
                <c:pt idx="5">
                  <c:v>0.55000000000000004</c:v>
                </c:pt>
                <c:pt idx="6">
                  <c:v>0.435</c:v>
                </c:pt>
                <c:pt idx="7">
                  <c:v>0.46749999999999997</c:v>
                </c:pt>
                <c:pt idx="8">
                  <c:v>0.53500000000000003</c:v>
                </c:pt>
                <c:pt idx="9">
                  <c:v>0.50249999999999995</c:v>
                </c:pt>
                <c:pt idx="10">
                  <c:v>0.51</c:v>
                </c:pt>
                <c:pt idx="11">
                  <c:v>0.47749999999999998</c:v>
                </c:pt>
              </c:numCache>
            </c:numRef>
          </c:xVal>
          <c:yVal>
            <c:numRef>
              <c:f>NDVIvsQYmax!$G$74:$G$85</c:f>
              <c:numCache>
                <c:formatCode>0.00</c:formatCode>
                <c:ptCount val="12"/>
                <c:pt idx="0">
                  <c:v>0.6</c:v>
                </c:pt>
                <c:pt idx="1">
                  <c:v>0.43</c:v>
                </c:pt>
                <c:pt idx="2">
                  <c:v>0.35666666666666669</c:v>
                </c:pt>
                <c:pt idx="3">
                  <c:v>0.36000000000000004</c:v>
                </c:pt>
                <c:pt idx="4">
                  <c:v>0.51</c:v>
                </c:pt>
                <c:pt idx="5">
                  <c:v>0.59666666666666668</c:v>
                </c:pt>
                <c:pt idx="6">
                  <c:v>0.31666666666666665</c:v>
                </c:pt>
                <c:pt idx="7">
                  <c:v>0.4466666666666666</c:v>
                </c:pt>
                <c:pt idx="8">
                  <c:v>0.55999999999999994</c:v>
                </c:pt>
                <c:pt idx="9">
                  <c:v>0.55666666666666675</c:v>
                </c:pt>
                <c:pt idx="10">
                  <c:v>0.49666666666666665</c:v>
                </c:pt>
                <c:pt idx="11">
                  <c:v>0.43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198-4318-BBEC-C7A6C6DBF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845504"/>
        <c:axId val="85847424"/>
      </c:scatterChart>
      <c:valAx>
        <c:axId val="85845504"/>
        <c:scaling>
          <c:orientation val="minMax"/>
          <c:max val="0.6000000000000002"/>
          <c:min val="0.4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5847424"/>
        <c:crosses val="autoZero"/>
        <c:crossBetween val="midCat"/>
        <c:majorUnit val="5.0000000000000017E-2"/>
      </c:valAx>
      <c:valAx>
        <c:axId val="85847424"/>
        <c:scaling>
          <c:orientation val="minMax"/>
          <c:max val="0.70000000000000018"/>
          <c:min val="0.300000000000000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2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QY_max</a:t>
                </a:r>
              </a:p>
            </c:rich>
          </c:tx>
          <c:layout>
            <c:manualLayout>
              <c:xMode val="edge"/>
              <c:yMode val="edge"/>
              <c:x val="1.3888888888888892E-2"/>
              <c:y val="0.3460301837270341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5845504"/>
        <c:crosses val="autoZero"/>
        <c:crossBetween val="midCat"/>
        <c:majorUnit val="0.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Control : 2 before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1462007874015746"/>
                  <c:y val="-0.1373297608632254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NDVIvsSeedyield!$D$2:$D$13</c:f>
              <c:numCache>
                <c:formatCode>0.00</c:formatCode>
                <c:ptCount val="12"/>
                <c:pt idx="0">
                  <c:v>0.45</c:v>
                </c:pt>
                <c:pt idx="1">
                  <c:v>0.46749999999999997</c:v>
                </c:pt>
                <c:pt idx="2">
                  <c:v>0.435</c:v>
                </c:pt>
                <c:pt idx="3">
                  <c:v>0.44750000000000001</c:v>
                </c:pt>
                <c:pt idx="4">
                  <c:v>0.44000000000000006</c:v>
                </c:pt>
                <c:pt idx="5">
                  <c:v>0.45250000000000001</c:v>
                </c:pt>
                <c:pt idx="6">
                  <c:v>0.41000000000000003</c:v>
                </c:pt>
                <c:pt idx="7">
                  <c:v>0.48249999999999998</c:v>
                </c:pt>
                <c:pt idx="8">
                  <c:v>0.42000000000000004</c:v>
                </c:pt>
                <c:pt idx="9">
                  <c:v>0.40500000000000003</c:v>
                </c:pt>
                <c:pt idx="10">
                  <c:v>0.4425</c:v>
                </c:pt>
                <c:pt idx="11">
                  <c:v>0.41249999999999998</c:v>
                </c:pt>
              </c:numCache>
            </c:numRef>
          </c:xVal>
          <c:yVal>
            <c:numRef>
              <c:f>NDVIvsSeedyield!$E$2:$E$13</c:f>
              <c:numCache>
                <c:formatCode>0.00</c:formatCode>
                <c:ptCount val="12"/>
                <c:pt idx="0">
                  <c:v>14.297499999999999</c:v>
                </c:pt>
                <c:pt idx="1">
                  <c:v>11.147500000000001</c:v>
                </c:pt>
                <c:pt idx="2">
                  <c:v>10.782499999999999</c:v>
                </c:pt>
                <c:pt idx="3">
                  <c:v>9.0324999999999989</c:v>
                </c:pt>
                <c:pt idx="4">
                  <c:v>12.600000000000001</c:v>
                </c:pt>
                <c:pt idx="5">
                  <c:v>11.712499999999999</c:v>
                </c:pt>
                <c:pt idx="6">
                  <c:v>7.92</c:v>
                </c:pt>
                <c:pt idx="7">
                  <c:v>10.92</c:v>
                </c:pt>
                <c:pt idx="8">
                  <c:v>13.695</c:v>
                </c:pt>
                <c:pt idx="9">
                  <c:v>10.015000000000001</c:v>
                </c:pt>
                <c:pt idx="10">
                  <c:v>11.9925</c:v>
                </c:pt>
                <c:pt idx="11">
                  <c:v>10.6525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D0B-42BA-A6FF-0F07439E23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549248"/>
        <c:axId val="86551168"/>
      </c:scatterChart>
      <c:valAx>
        <c:axId val="865492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6551168"/>
        <c:crosses val="autoZero"/>
        <c:crossBetween val="midCat"/>
      </c:valAx>
      <c:valAx>
        <c:axId val="865511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6549248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Control : 3 days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595494313210851"/>
                  <c:y val="0.1848753280839894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NDVIvsSeedyield!$D$14:$D$25</c:f>
              <c:numCache>
                <c:formatCode>0.00</c:formatCode>
                <c:ptCount val="12"/>
                <c:pt idx="0">
                  <c:v>0.61250000000000004</c:v>
                </c:pt>
                <c:pt idx="1">
                  <c:v>0.55499999999999994</c:v>
                </c:pt>
                <c:pt idx="2">
                  <c:v>0.53</c:v>
                </c:pt>
                <c:pt idx="3">
                  <c:v>0.54249999999999998</c:v>
                </c:pt>
                <c:pt idx="4">
                  <c:v>0.59249999999999992</c:v>
                </c:pt>
                <c:pt idx="5">
                  <c:v>0.61499999999999999</c:v>
                </c:pt>
                <c:pt idx="6">
                  <c:v>0.54249999999999998</c:v>
                </c:pt>
                <c:pt idx="7">
                  <c:v>0.56000000000000005</c:v>
                </c:pt>
                <c:pt idx="8">
                  <c:v>0.625</c:v>
                </c:pt>
                <c:pt idx="9">
                  <c:v>0.58750000000000002</c:v>
                </c:pt>
                <c:pt idx="10">
                  <c:v>0.58749999999999991</c:v>
                </c:pt>
                <c:pt idx="11">
                  <c:v>0.56499999999999995</c:v>
                </c:pt>
              </c:numCache>
            </c:numRef>
          </c:xVal>
          <c:yVal>
            <c:numRef>
              <c:f>NDVIvsSeedyield!$E$14:$E$25</c:f>
              <c:numCache>
                <c:formatCode>0.00</c:formatCode>
                <c:ptCount val="12"/>
                <c:pt idx="0">
                  <c:v>14.297499999999999</c:v>
                </c:pt>
                <c:pt idx="1">
                  <c:v>11.147500000000001</c:v>
                </c:pt>
                <c:pt idx="2">
                  <c:v>10.782499999999999</c:v>
                </c:pt>
                <c:pt idx="3">
                  <c:v>9.0324999999999989</c:v>
                </c:pt>
                <c:pt idx="4">
                  <c:v>12.600000000000001</c:v>
                </c:pt>
                <c:pt idx="5">
                  <c:v>11.712499999999999</c:v>
                </c:pt>
                <c:pt idx="6">
                  <c:v>7.92</c:v>
                </c:pt>
                <c:pt idx="7">
                  <c:v>10.92</c:v>
                </c:pt>
                <c:pt idx="8">
                  <c:v>13.695</c:v>
                </c:pt>
                <c:pt idx="9">
                  <c:v>10.015000000000001</c:v>
                </c:pt>
                <c:pt idx="10">
                  <c:v>11.9925</c:v>
                </c:pt>
                <c:pt idx="11">
                  <c:v>10.6525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943-4A0D-BA37-D8285B5B77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461824"/>
        <c:axId val="86496768"/>
      </c:scatterChart>
      <c:valAx>
        <c:axId val="86461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6496768"/>
        <c:crosses val="autoZero"/>
        <c:crossBetween val="midCat"/>
      </c:valAx>
      <c:valAx>
        <c:axId val="864967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6461824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Control : 8 days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595494313210851"/>
                  <c:y val="0.1848753280839894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NDVIvsSeedyield!$D$26:$D$37</c:f>
              <c:numCache>
                <c:formatCode>0.00</c:formatCode>
                <c:ptCount val="12"/>
                <c:pt idx="0">
                  <c:v>0.65500000000000003</c:v>
                </c:pt>
                <c:pt idx="1">
                  <c:v>0.59750000000000003</c:v>
                </c:pt>
                <c:pt idx="2">
                  <c:v>0.61749999999999994</c:v>
                </c:pt>
                <c:pt idx="3">
                  <c:v>0.58750000000000002</c:v>
                </c:pt>
                <c:pt idx="4">
                  <c:v>0.64500000000000002</c:v>
                </c:pt>
                <c:pt idx="5">
                  <c:v>0.66249999999999998</c:v>
                </c:pt>
                <c:pt idx="6">
                  <c:v>0.60499999999999998</c:v>
                </c:pt>
                <c:pt idx="7">
                  <c:v>0.61749999999999994</c:v>
                </c:pt>
                <c:pt idx="8">
                  <c:v>0.66500000000000004</c:v>
                </c:pt>
                <c:pt idx="9">
                  <c:v>0.65</c:v>
                </c:pt>
                <c:pt idx="10">
                  <c:v>0.63750000000000007</c:v>
                </c:pt>
                <c:pt idx="11">
                  <c:v>0.62250000000000005</c:v>
                </c:pt>
              </c:numCache>
            </c:numRef>
          </c:xVal>
          <c:yVal>
            <c:numRef>
              <c:f>NDVIvsSeedyield!$E$26:$E$37</c:f>
              <c:numCache>
                <c:formatCode>0.00</c:formatCode>
                <c:ptCount val="12"/>
                <c:pt idx="0">
                  <c:v>14.297499999999999</c:v>
                </c:pt>
                <c:pt idx="1">
                  <c:v>11.147500000000001</c:v>
                </c:pt>
                <c:pt idx="2">
                  <c:v>10.782499999999999</c:v>
                </c:pt>
                <c:pt idx="3">
                  <c:v>9.0324999999999989</c:v>
                </c:pt>
                <c:pt idx="4">
                  <c:v>12.600000000000001</c:v>
                </c:pt>
                <c:pt idx="5">
                  <c:v>11.712499999999999</c:v>
                </c:pt>
                <c:pt idx="6">
                  <c:v>7.92</c:v>
                </c:pt>
                <c:pt idx="7">
                  <c:v>10.92</c:v>
                </c:pt>
                <c:pt idx="8">
                  <c:v>13.695</c:v>
                </c:pt>
                <c:pt idx="9">
                  <c:v>10.015000000000001</c:v>
                </c:pt>
                <c:pt idx="10">
                  <c:v>11.9925</c:v>
                </c:pt>
                <c:pt idx="11">
                  <c:v>10.6525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6FE-4C23-96FA-D307B5746E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911232"/>
        <c:axId val="86933888"/>
      </c:scatterChart>
      <c:valAx>
        <c:axId val="869112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6933888"/>
        <c:crosses val="autoZero"/>
        <c:crossBetween val="midCat"/>
      </c:valAx>
      <c:valAx>
        <c:axId val="8693388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6911232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Control : 14 days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595494313210851"/>
                  <c:y val="0.1848753280839894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NDVIvsSeedyield!$D$38:$D$49</c:f>
              <c:numCache>
                <c:formatCode>0.00</c:formatCode>
                <c:ptCount val="12"/>
                <c:pt idx="0">
                  <c:v>0.7</c:v>
                </c:pt>
                <c:pt idx="1">
                  <c:v>0.67</c:v>
                </c:pt>
                <c:pt idx="2">
                  <c:v>0.62749999999999995</c:v>
                </c:pt>
                <c:pt idx="3">
                  <c:v>0.63249999999999995</c:v>
                </c:pt>
                <c:pt idx="4">
                  <c:v>0.68</c:v>
                </c:pt>
                <c:pt idx="5">
                  <c:v>0.69750000000000001</c:v>
                </c:pt>
                <c:pt idx="6">
                  <c:v>0.62249999999999994</c:v>
                </c:pt>
                <c:pt idx="7">
                  <c:v>0.65500000000000003</c:v>
                </c:pt>
                <c:pt idx="8">
                  <c:v>0.70499999999999985</c:v>
                </c:pt>
                <c:pt idx="9">
                  <c:v>0.68</c:v>
                </c:pt>
                <c:pt idx="10">
                  <c:v>0.67500000000000004</c:v>
                </c:pt>
                <c:pt idx="11">
                  <c:v>0.66500000000000004</c:v>
                </c:pt>
              </c:numCache>
            </c:numRef>
          </c:xVal>
          <c:yVal>
            <c:numRef>
              <c:f>NDVIvsSeedyield!$E$38:$E$49</c:f>
              <c:numCache>
                <c:formatCode>0.00</c:formatCode>
                <c:ptCount val="12"/>
                <c:pt idx="0">
                  <c:v>14.297499999999999</c:v>
                </c:pt>
                <c:pt idx="1">
                  <c:v>11.147500000000001</c:v>
                </c:pt>
                <c:pt idx="2">
                  <c:v>10.782499999999999</c:v>
                </c:pt>
                <c:pt idx="3">
                  <c:v>9.0324999999999989</c:v>
                </c:pt>
                <c:pt idx="4">
                  <c:v>12.600000000000001</c:v>
                </c:pt>
                <c:pt idx="5">
                  <c:v>11.712499999999999</c:v>
                </c:pt>
                <c:pt idx="6">
                  <c:v>7.92</c:v>
                </c:pt>
                <c:pt idx="7">
                  <c:v>10.92</c:v>
                </c:pt>
                <c:pt idx="8">
                  <c:v>13.695</c:v>
                </c:pt>
                <c:pt idx="9">
                  <c:v>10.015000000000001</c:v>
                </c:pt>
                <c:pt idx="10">
                  <c:v>11.9925</c:v>
                </c:pt>
                <c:pt idx="11">
                  <c:v>10.6525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D79-4712-A6A8-6A06FC35A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180416"/>
        <c:axId val="87182336"/>
      </c:scatterChart>
      <c:valAx>
        <c:axId val="871804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7182336"/>
        <c:crosses val="autoZero"/>
        <c:crossBetween val="midCat"/>
      </c:valAx>
      <c:valAx>
        <c:axId val="871823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7180416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Control : 19 days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595494313210851"/>
                  <c:y val="0.1848753280839894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NDVIvsSeedyield!$D$50:$D$61</c:f>
              <c:numCache>
                <c:formatCode>0.00</c:formatCode>
                <c:ptCount val="12"/>
                <c:pt idx="0">
                  <c:v>0.72749999999999992</c:v>
                </c:pt>
                <c:pt idx="1">
                  <c:v>0.69500000000000006</c:v>
                </c:pt>
                <c:pt idx="2">
                  <c:v>0.64</c:v>
                </c:pt>
                <c:pt idx="3">
                  <c:v>0.63500000000000001</c:v>
                </c:pt>
                <c:pt idx="4">
                  <c:v>0.6875</c:v>
                </c:pt>
                <c:pt idx="5">
                  <c:v>0.73750000000000004</c:v>
                </c:pt>
                <c:pt idx="6">
                  <c:v>0.64249999999999996</c:v>
                </c:pt>
                <c:pt idx="7">
                  <c:v>0.67500000000000004</c:v>
                </c:pt>
                <c:pt idx="8">
                  <c:v>0.75</c:v>
                </c:pt>
                <c:pt idx="9">
                  <c:v>0.70000000000000007</c:v>
                </c:pt>
                <c:pt idx="10">
                  <c:v>0.70499999999999996</c:v>
                </c:pt>
                <c:pt idx="11">
                  <c:v>0.67999999999999994</c:v>
                </c:pt>
              </c:numCache>
            </c:numRef>
          </c:xVal>
          <c:yVal>
            <c:numRef>
              <c:f>NDVIvsSeedyield!$E$50:$E$61</c:f>
              <c:numCache>
                <c:formatCode>0.00</c:formatCode>
                <c:ptCount val="12"/>
                <c:pt idx="0">
                  <c:v>14.297499999999999</c:v>
                </c:pt>
                <c:pt idx="1">
                  <c:v>11.147500000000001</c:v>
                </c:pt>
                <c:pt idx="2">
                  <c:v>10.782499999999999</c:v>
                </c:pt>
                <c:pt idx="3">
                  <c:v>9.0324999999999989</c:v>
                </c:pt>
                <c:pt idx="4">
                  <c:v>12.600000000000001</c:v>
                </c:pt>
                <c:pt idx="5">
                  <c:v>11.712499999999999</c:v>
                </c:pt>
                <c:pt idx="6">
                  <c:v>7.92</c:v>
                </c:pt>
                <c:pt idx="7">
                  <c:v>10.92</c:v>
                </c:pt>
                <c:pt idx="8">
                  <c:v>13.695</c:v>
                </c:pt>
                <c:pt idx="9">
                  <c:v>10.015000000000001</c:v>
                </c:pt>
                <c:pt idx="10">
                  <c:v>11.9925</c:v>
                </c:pt>
                <c:pt idx="11">
                  <c:v>10.6525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44C-468C-A24C-106C00AAA5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846912"/>
        <c:axId val="87848832"/>
      </c:scatterChart>
      <c:valAx>
        <c:axId val="878469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7848832"/>
        <c:crosses val="autoZero"/>
        <c:crossBetween val="midCat"/>
      </c:valAx>
      <c:valAx>
        <c:axId val="878488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7846912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Control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1060374775328801E-2"/>
          <c:y val="0.17171296296296298"/>
          <c:w val="0.88337012266772108"/>
          <c:h val="0.5221336395450568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MorphoandYield_graphs!$E$4:$E$15</c:f>
                <c:numCache>
                  <c:formatCode>General</c:formatCode>
                  <c:ptCount val="12"/>
                  <c:pt idx="0">
                    <c:v>1.2665570127975554</c:v>
                  </c:pt>
                  <c:pt idx="1">
                    <c:v>1.2665570127975554</c:v>
                  </c:pt>
                  <c:pt idx="2">
                    <c:v>1.6121285101794254</c:v>
                  </c:pt>
                  <c:pt idx="3">
                    <c:v>1.6121285101794254</c:v>
                  </c:pt>
                  <c:pt idx="4">
                    <c:v>0.66143782776614768</c:v>
                  </c:pt>
                  <c:pt idx="5">
                    <c:v>1.796988221070652</c:v>
                  </c:pt>
                  <c:pt idx="6">
                    <c:v>1.1433685611676869</c:v>
                  </c:pt>
                  <c:pt idx="7">
                    <c:v>1.2076147288491199</c:v>
                  </c:pt>
                  <c:pt idx="8">
                    <c:v>1.2076147288491199</c:v>
                  </c:pt>
                  <c:pt idx="9">
                    <c:v>1.2076147288491199</c:v>
                  </c:pt>
                  <c:pt idx="10">
                    <c:v>0.66143782776614768</c:v>
                  </c:pt>
                  <c:pt idx="11">
                    <c:v>0.66143782776614768</c:v>
                  </c:pt>
                </c:numCache>
              </c:numRef>
            </c:plus>
            <c:minus>
              <c:numRef>
                <c:f>MorphoandYield_graphs!$E$4:$E$15</c:f>
                <c:numCache>
                  <c:formatCode>General</c:formatCode>
                  <c:ptCount val="12"/>
                  <c:pt idx="0">
                    <c:v>1.2665570127975554</c:v>
                  </c:pt>
                  <c:pt idx="1">
                    <c:v>1.2665570127975554</c:v>
                  </c:pt>
                  <c:pt idx="2">
                    <c:v>1.6121285101794254</c:v>
                  </c:pt>
                  <c:pt idx="3">
                    <c:v>1.6121285101794254</c:v>
                  </c:pt>
                  <c:pt idx="4">
                    <c:v>0.66143782776614768</c:v>
                  </c:pt>
                  <c:pt idx="5">
                    <c:v>1.796988221070652</c:v>
                  </c:pt>
                  <c:pt idx="6">
                    <c:v>1.1433685611676869</c:v>
                  </c:pt>
                  <c:pt idx="7">
                    <c:v>1.2076147288491199</c:v>
                  </c:pt>
                  <c:pt idx="8">
                    <c:v>1.2076147288491199</c:v>
                  </c:pt>
                  <c:pt idx="9">
                    <c:v>1.2076147288491199</c:v>
                  </c:pt>
                  <c:pt idx="10">
                    <c:v>0.66143782776614768</c:v>
                  </c:pt>
                  <c:pt idx="11">
                    <c:v>0.66143782776614768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MorphoandYield_graphs!$F$4:$F$15</c:f>
              <c:strCache>
                <c:ptCount val="12"/>
                <c:pt idx="0">
                  <c:v>Vaibhav</c:v>
                </c:pt>
                <c:pt idx="1">
                  <c:v>VC-3960-88</c:v>
                </c:pt>
                <c:pt idx="2">
                  <c:v>NM-94</c:v>
                </c:pt>
                <c:pt idx="3">
                  <c:v>VC-6372 (45-8-1)</c:v>
                </c:pt>
                <c:pt idx="4">
                  <c:v>Harsha</c:v>
                </c:pt>
                <c:pt idx="5">
                  <c:v>IPM-205-7</c:v>
                </c:pt>
                <c:pt idx="6">
                  <c:v>EC-693363</c:v>
                </c:pt>
                <c:pt idx="7">
                  <c:v>EC-693358</c:v>
                </c:pt>
                <c:pt idx="8">
                  <c:v>EC-693357</c:v>
                </c:pt>
                <c:pt idx="9">
                  <c:v>EC-693356</c:v>
                </c:pt>
                <c:pt idx="10">
                  <c:v>IC-415144</c:v>
                </c:pt>
                <c:pt idx="11">
                  <c:v>PAU-911</c:v>
                </c:pt>
              </c:strCache>
            </c:strRef>
          </c:cat>
          <c:val>
            <c:numRef>
              <c:f>MorphoandYield_graphs!$G$4:$G$15</c:f>
              <c:numCache>
                <c:formatCode>0.00</c:formatCode>
                <c:ptCount val="12"/>
                <c:pt idx="0">
                  <c:v>39.75</c:v>
                </c:pt>
                <c:pt idx="1">
                  <c:v>40.75</c:v>
                </c:pt>
                <c:pt idx="2">
                  <c:v>42.875</c:v>
                </c:pt>
                <c:pt idx="3">
                  <c:v>43.375</c:v>
                </c:pt>
                <c:pt idx="4">
                  <c:v>48.25</c:v>
                </c:pt>
                <c:pt idx="5">
                  <c:v>48.25</c:v>
                </c:pt>
                <c:pt idx="6">
                  <c:v>53.875</c:v>
                </c:pt>
                <c:pt idx="7">
                  <c:v>56</c:v>
                </c:pt>
                <c:pt idx="8">
                  <c:v>56</c:v>
                </c:pt>
                <c:pt idx="9">
                  <c:v>58.5</c:v>
                </c:pt>
                <c:pt idx="10">
                  <c:v>60.25</c:v>
                </c:pt>
                <c:pt idx="11">
                  <c:v>60.25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7B-4151-89E0-07C0C36694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114496"/>
        <c:axId val="87116416"/>
      </c:barChart>
      <c:catAx>
        <c:axId val="871144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Genotypes</a:t>
                </a:r>
              </a:p>
            </c:rich>
          </c:tx>
          <c:layout>
            <c:manualLayout>
              <c:xMode val="edge"/>
              <c:yMode val="edge"/>
              <c:x val="0.48075203988622772"/>
              <c:y val="0.906458151064450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16416"/>
        <c:crosses val="autoZero"/>
        <c:auto val="1"/>
        <c:lblAlgn val="ctr"/>
        <c:lblOffset val="100"/>
        <c:noMultiLvlLbl val="0"/>
      </c:catAx>
      <c:valAx>
        <c:axId val="871164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Plant height (cm)</a:t>
                </a:r>
              </a:p>
            </c:rich>
          </c:tx>
          <c:layout>
            <c:manualLayout>
              <c:xMode val="edge"/>
              <c:yMode val="edge"/>
              <c:x val="1.1622501162250122E-2"/>
              <c:y val="0.2580344123651210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14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Control : 24 days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595494313210851"/>
                  <c:y val="0.1848753280839894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NDVIvsSeedyield!$D$62:$D$73</c:f>
              <c:numCache>
                <c:formatCode>0.00</c:formatCode>
                <c:ptCount val="12"/>
                <c:pt idx="0">
                  <c:v>0.72249999999999992</c:v>
                </c:pt>
                <c:pt idx="1">
                  <c:v>0.62749999999999995</c:v>
                </c:pt>
                <c:pt idx="2">
                  <c:v>0.59499999999999997</c:v>
                </c:pt>
                <c:pt idx="3">
                  <c:v>0.61750000000000005</c:v>
                </c:pt>
                <c:pt idx="4">
                  <c:v>0.67500000000000004</c:v>
                </c:pt>
                <c:pt idx="5">
                  <c:v>0.70749999999999991</c:v>
                </c:pt>
                <c:pt idx="6">
                  <c:v>0.61499999999999999</c:v>
                </c:pt>
                <c:pt idx="7">
                  <c:v>0.63500000000000001</c:v>
                </c:pt>
                <c:pt idx="8">
                  <c:v>0.71499999999999997</c:v>
                </c:pt>
                <c:pt idx="9">
                  <c:v>0.67499999999999993</c:v>
                </c:pt>
                <c:pt idx="10">
                  <c:v>0.66499999999999992</c:v>
                </c:pt>
                <c:pt idx="11">
                  <c:v>0.63249999999999995</c:v>
                </c:pt>
              </c:numCache>
            </c:numRef>
          </c:xVal>
          <c:yVal>
            <c:numRef>
              <c:f>NDVIvsSeedyield!$E$62:$E$73</c:f>
              <c:numCache>
                <c:formatCode>0.00</c:formatCode>
                <c:ptCount val="12"/>
                <c:pt idx="0">
                  <c:v>14.297499999999999</c:v>
                </c:pt>
                <c:pt idx="1">
                  <c:v>11.147500000000001</c:v>
                </c:pt>
                <c:pt idx="2">
                  <c:v>10.782499999999999</c:v>
                </c:pt>
                <c:pt idx="3">
                  <c:v>9.0324999999999989</c:v>
                </c:pt>
                <c:pt idx="4">
                  <c:v>12.600000000000001</c:v>
                </c:pt>
                <c:pt idx="5">
                  <c:v>11.712499999999999</c:v>
                </c:pt>
                <c:pt idx="6">
                  <c:v>7.92</c:v>
                </c:pt>
                <c:pt idx="7">
                  <c:v>10.92</c:v>
                </c:pt>
                <c:pt idx="8">
                  <c:v>13.695</c:v>
                </c:pt>
                <c:pt idx="9">
                  <c:v>10.015000000000001</c:v>
                </c:pt>
                <c:pt idx="10">
                  <c:v>11.9925</c:v>
                </c:pt>
                <c:pt idx="11">
                  <c:v>10.6525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4C6-4C0F-ADF0-4B70E36E29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878272"/>
        <c:axId val="88883968"/>
      </c:scatterChart>
      <c:valAx>
        <c:axId val="87878272"/>
        <c:scaling>
          <c:orientation val="minMax"/>
          <c:min val="0.55000000000000004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8883968"/>
        <c:crosses val="autoZero"/>
        <c:crossBetween val="midCat"/>
        <c:majorUnit val="5.0000000000000017E-2"/>
      </c:valAx>
      <c:valAx>
        <c:axId val="888839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7878272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Control : 29 days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595494313210851"/>
                  <c:y val="0.1848753280839894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NDVIvsSeedyield!$D$74:$D$85</c:f>
              <c:numCache>
                <c:formatCode>0.00</c:formatCode>
                <c:ptCount val="12"/>
                <c:pt idx="0">
                  <c:v>0.67500000000000004</c:v>
                </c:pt>
                <c:pt idx="1">
                  <c:v>0.59750000000000003</c:v>
                </c:pt>
                <c:pt idx="2">
                  <c:v>0.55249999999999999</c:v>
                </c:pt>
                <c:pt idx="3">
                  <c:v>0.55500000000000005</c:v>
                </c:pt>
                <c:pt idx="4">
                  <c:v>0.64249999999999996</c:v>
                </c:pt>
                <c:pt idx="5">
                  <c:v>0.67</c:v>
                </c:pt>
                <c:pt idx="6">
                  <c:v>0.55249999999999999</c:v>
                </c:pt>
                <c:pt idx="7">
                  <c:v>0.60499999999999998</c:v>
                </c:pt>
                <c:pt idx="8">
                  <c:v>0.67</c:v>
                </c:pt>
                <c:pt idx="9">
                  <c:v>0.64</c:v>
                </c:pt>
                <c:pt idx="10">
                  <c:v>0.62750000000000006</c:v>
                </c:pt>
                <c:pt idx="11">
                  <c:v>0.59250000000000003</c:v>
                </c:pt>
              </c:numCache>
            </c:numRef>
          </c:xVal>
          <c:yVal>
            <c:numRef>
              <c:f>NDVIvsSeedyield!$E$74:$E$85</c:f>
              <c:numCache>
                <c:formatCode>0.00</c:formatCode>
                <c:ptCount val="12"/>
                <c:pt idx="0">
                  <c:v>14.297499999999999</c:v>
                </c:pt>
                <c:pt idx="1">
                  <c:v>11.147500000000001</c:v>
                </c:pt>
                <c:pt idx="2">
                  <c:v>10.782499999999999</c:v>
                </c:pt>
                <c:pt idx="3">
                  <c:v>9.0324999999999989</c:v>
                </c:pt>
                <c:pt idx="4">
                  <c:v>12.600000000000001</c:v>
                </c:pt>
                <c:pt idx="5">
                  <c:v>11.712499999999999</c:v>
                </c:pt>
                <c:pt idx="6">
                  <c:v>7.92</c:v>
                </c:pt>
                <c:pt idx="7">
                  <c:v>10.92</c:v>
                </c:pt>
                <c:pt idx="8">
                  <c:v>13.695</c:v>
                </c:pt>
                <c:pt idx="9">
                  <c:v>10.015000000000001</c:v>
                </c:pt>
                <c:pt idx="10">
                  <c:v>11.9925</c:v>
                </c:pt>
                <c:pt idx="11">
                  <c:v>10.6525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420-48BA-8BCC-8569AD22F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929792"/>
        <c:axId val="88931712"/>
      </c:scatterChart>
      <c:valAx>
        <c:axId val="88929792"/>
        <c:scaling>
          <c:orientation val="minMax"/>
          <c:min val="0.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8931712"/>
        <c:crosses val="autoZero"/>
        <c:crossBetween val="midCat"/>
        <c:majorUnit val="5.0000000000000017E-2"/>
      </c:valAx>
      <c:valAx>
        <c:axId val="889317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8929792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Control : 34 days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595494313210851"/>
                  <c:y val="0.1848753280839894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NDVIvsSeedyield!$D$86:$D$97</c:f>
              <c:numCache>
                <c:formatCode>0.00</c:formatCode>
                <c:ptCount val="12"/>
                <c:pt idx="0">
                  <c:v>0.62749999999999995</c:v>
                </c:pt>
                <c:pt idx="1">
                  <c:v>0.56999999999999995</c:v>
                </c:pt>
                <c:pt idx="2">
                  <c:v>0.51750000000000007</c:v>
                </c:pt>
                <c:pt idx="3">
                  <c:v>0.51</c:v>
                </c:pt>
                <c:pt idx="4">
                  <c:v>0.59750000000000003</c:v>
                </c:pt>
                <c:pt idx="5">
                  <c:v>0.63500000000000001</c:v>
                </c:pt>
                <c:pt idx="6">
                  <c:v>0.50750000000000006</c:v>
                </c:pt>
                <c:pt idx="7">
                  <c:v>0.5575</c:v>
                </c:pt>
                <c:pt idx="8">
                  <c:v>0.64749999999999996</c:v>
                </c:pt>
                <c:pt idx="9">
                  <c:v>0.6</c:v>
                </c:pt>
                <c:pt idx="10">
                  <c:v>0.61249999999999993</c:v>
                </c:pt>
                <c:pt idx="11">
                  <c:v>0.56999999999999995</c:v>
                </c:pt>
              </c:numCache>
            </c:numRef>
          </c:xVal>
          <c:yVal>
            <c:numRef>
              <c:f>NDVIvsSeedyield!$E$86:$E$97</c:f>
              <c:numCache>
                <c:formatCode>0.00</c:formatCode>
                <c:ptCount val="12"/>
                <c:pt idx="0">
                  <c:v>14.297499999999999</c:v>
                </c:pt>
                <c:pt idx="1">
                  <c:v>11.147500000000001</c:v>
                </c:pt>
                <c:pt idx="2">
                  <c:v>10.782499999999999</c:v>
                </c:pt>
                <c:pt idx="3">
                  <c:v>9.0324999999999989</c:v>
                </c:pt>
                <c:pt idx="4">
                  <c:v>12.600000000000001</c:v>
                </c:pt>
                <c:pt idx="5">
                  <c:v>11.712499999999999</c:v>
                </c:pt>
                <c:pt idx="6">
                  <c:v>7.92</c:v>
                </c:pt>
                <c:pt idx="7">
                  <c:v>10.92</c:v>
                </c:pt>
                <c:pt idx="8">
                  <c:v>13.695</c:v>
                </c:pt>
                <c:pt idx="9">
                  <c:v>10.015000000000001</c:v>
                </c:pt>
                <c:pt idx="10">
                  <c:v>11.9925</c:v>
                </c:pt>
                <c:pt idx="11">
                  <c:v>10.6525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DFA-4B0F-97C5-90990CF403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093632"/>
        <c:axId val="87095552"/>
      </c:scatterChart>
      <c:valAx>
        <c:axId val="87093632"/>
        <c:scaling>
          <c:orientation val="minMax"/>
          <c:min val="0.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7095552"/>
        <c:crosses val="autoZero"/>
        <c:crossBetween val="midCat"/>
        <c:majorUnit val="5.0000000000000017E-2"/>
      </c:valAx>
      <c:valAx>
        <c:axId val="8709555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7093632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Control : 34 days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595494313210851"/>
                  <c:y val="0.1848753280839894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NDVIvsSeedyield!$D$98:$D$109</c:f>
              <c:numCache>
                <c:formatCode>0.00</c:formatCode>
                <c:ptCount val="12"/>
                <c:pt idx="0">
                  <c:v>0.60749999999999993</c:v>
                </c:pt>
                <c:pt idx="1">
                  <c:v>0.52749999999999997</c:v>
                </c:pt>
                <c:pt idx="2">
                  <c:v>0.48499999999999999</c:v>
                </c:pt>
                <c:pt idx="3">
                  <c:v>0.48</c:v>
                </c:pt>
                <c:pt idx="4">
                  <c:v>0.55999999999999994</c:v>
                </c:pt>
                <c:pt idx="5">
                  <c:v>0.62250000000000005</c:v>
                </c:pt>
                <c:pt idx="6">
                  <c:v>0.47</c:v>
                </c:pt>
                <c:pt idx="7">
                  <c:v>0.53749999999999998</c:v>
                </c:pt>
                <c:pt idx="8">
                  <c:v>0.6</c:v>
                </c:pt>
                <c:pt idx="9">
                  <c:v>0.5675</c:v>
                </c:pt>
                <c:pt idx="10">
                  <c:v>0.5625</c:v>
                </c:pt>
                <c:pt idx="11">
                  <c:v>0.54</c:v>
                </c:pt>
              </c:numCache>
            </c:numRef>
          </c:xVal>
          <c:yVal>
            <c:numRef>
              <c:f>NDVIvsSeedyield!$E$98:$E$109</c:f>
              <c:numCache>
                <c:formatCode>0.00</c:formatCode>
                <c:ptCount val="12"/>
                <c:pt idx="0">
                  <c:v>14.297499999999999</c:v>
                </c:pt>
                <c:pt idx="1">
                  <c:v>11.147500000000001</c:v>
                </c:pt>
                <c:pt idx="2">
                  <c:v>10.782499999999999</c:v>
                </c:pt>
                <c:pt idx="3">
                  <c:v>9.0324999999999989</c:v>
                </c:pt>
                <c:pt idx="4">
                  <c:v>12.600000000000001</c:v>
                </c:pt>
                <c:pt idx="5">
                  <c:v>11.712499999999999</c:v>
                </c:pt>
                <c:pt idx="6">
                  <c:v>7.92</c:v>
                </c:pt>
                <c:pt idx="7">
                  <c:v>10.92</c:v>
                </c:pt>
                <c:pt idx="8">
                  <c:v>13.695</c:v>
                </c:pt>
                <c:pt idx="9">
                  <c:v>10.015000000000001</c:v>
                </c:pt>
                <c:pt idx="10">
                  <c:v>11.9925</c:v>
                </c:pt>
                <c:pt idx="11">
                  <c:v>10.6525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A38-4B69-BE24-EAA37C602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960000"/>
        <c:axId val="88982656"/>
      </c:scatterChart>
      <c:valAx>
        <c:axId val="88960000"/>
        <c:scaling>
          <c:orientation val="minMax"/>
          <c:min val="0.4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8982656"/>
        <c:crosses val="autoZero"/>
        <c:crossBetween val="midCat"/>
        <c:majorUnit val="5.0000000000000017E-2"/>
      </c:valAx>
      <c:valAx>
        <c:axId val="8898265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8960000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Stress : 2 before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127027559055118"/>
                  <c:y val="-0.2268066491688538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NDVIvsSeedyield!$F$2:$F$13</c:f>
              <c:numCache>
                <c:formatCode>General</c:formatCode>
                <c:ptCount val="12"/>
                <c:pt idx="0">
                  <c:v>0.44499999999999995</c:v>
                </c:pt>
                <c:pt idx="1">
                  <c:v>0.46499999999999997</c:v>
                </c:pt>
                <c:pt idx="2">
                  <c:v>0.45749999999999996</c:v>
                </c:pt>
                <c:pt idx="3">
                  <c:v>0.41250000000000003</c:v>
                </c:pt>
                <c:pt idx="4">
                  <c:v>0.39749999999999996</c:v>
                </c:pt>
                <c:pt idx="5">
                  <c:v>0.41249999999999998</c:v>
                </c:pt>
                <c:pt idx="6">
                  <c:v>0.41</c:v>
                </c:pt>
                <c:pt idx="7">
                  <c:v>0.48</c:v>
                </c:pt>
                <c:pt idx="8">
                  <c:v>0.41749999999999998</c:v>
                </c:pt>
                <c:pt idx="9">
                  <c:v>0.44249999999999995</c:v>
                </c:pt>
                <c:pt idx="10">
                  <c:v>0.42749999999999994</c:v>
                </c:pt>
                <c:pt idx="11">
                  <c:v>0.435</c:v>
                </c:pt>
              </c:numCache>
            </c:numRef>
          </c:xVal>
          <c:yVal>
            <c:numRef>
              <c:f>NDVIvsSeedyield!$G$2:$G$13</c:f>
              <c:numCache>
                <c:formatCode>0.00</c:formatCode>
                <c:ptCount val="12"/>
                <c:pt idx="0">
                  <c:v>10.27</c:v>
                </c:pt>
                <c:pt idx="1">
                  <c:v>7.0524999999999993</c:v>
                </c:pt>
                <c:pt idx="2">
                  <c:v>5.6</c:v>
                </c:pt>
                <c:pt idx="3">
                  <c:v>6.41</c:v>
                </c:pt>
                <c:pt idx="4">
                  <c:v>7.25</c:v>
                </c:pt>
                <c:pt idx="5">
                  <c:v>7.4824999999999999</c:v>
                </c:pt>
                <c:pt idx="6">
                  <c:v>4.49</c:v>
                </c:pt>
                <c:pt idx="7">
                  <c:v>6.0274999999999999</c:v>
                </c:pt>
                <c:pt idx="8">
                  <c:v>7.6825000000000001</c:v>
                </c:pt>
                <c:pt idx="9">
                  <c:v>5.92</c:v>
                </c:pt>
                <c:pt idx="10">
                  <c:v>6.9525000000000006</c:v>
                </c:pt>
                <c:pt idx="11">
                  <c:v>7.0625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C45-4171-BED5-B721C7722F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352064"/>
        <c:axId val="89370624"/>
      </c:scatterChart>
      <c:valAx>
        <c:axId val="89352064"/>
        <c:scaling>
          <c:orientation val="minMax"/>
          <c:min val="0.4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9370624"/>
        <c:crosses val="autoZero"/>
        <c:crossBetween val="midCat"/>
      </c:valAx>
      <c:valAx>
        <c:axId val="893706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9352064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Stress : 3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0216797900262473"/>
                  <c:y val="-0.1593824343877180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NDVIvsSeedyield!$F$14:$F$25</c:f>
              <c:numCache>
                <c:formatCode>General</c:formatCode>
                <c:ptCount val="12"/>
                <c:pt idx="0">
                  <c:v>0.54249999999999998</c:v>
                </c:pt>
                <c:pt idx="1">
                  <c:v>0.495</c:v>
                </c:pt>
                <c:pt idx="2">
                  <c:v>0.47</c:v>
                </c:pt>
                <c:pt idx="3">
                  <c:v>0.46249999999999997</c:v>
                </c:pt>
                <c:pt idx="4">
                  <c:v>0.51500000000000001</c:v>
                </c:pt>
                <c:pt idx="5">
                  <c:v>0.53500000000000003</c:v>
                </c:pt>
                <c:pt idx="6">
                  <c:v>0.47249999999999998</c:v>
                </c:pt>
                <c:pt idx="7">
                  <c:v>0.505</c:v>
                </c:pt>
                <c:pt idx="8">
                  <c:v>0.52750000000000008</c:v>
                </c:pt>
                <c:pt idx="9">
                  <c:v>0.52</c:v>
                </c:pt>
                <c:pt idx="10">
                  <c:v>0.50750000000000006</c:v>
                </c:pt>
                <c:pt idx="11">
                  <c:v>0.4975</c:v>
                </c:pt>
              </c:numCache>
            </c:numRef>
          </c:xVal>
          <c:yVal>
            <c:numRef>
              <c:f>NDVIvsSeedyield!$G$14:$G$25</c:f>
              <c:numCache>
                <c:formatCode>0.00</c:formatCode>
                <c:ptCount val="12"/>
                <c:pt idx="0">
                  <c:v>10.27</c:v>
                </c:pt>
                <c:pt idx="1">
                  <c:v>7.0524999999999993</c:v>
                </c:pt>
                <c:pt idx="2">
                  <c:v>5.6</c:v>
                </c:pt>
                <c:pt idx="3">
                  <c:v>6.41</c:v>
                </c:pt>
                <c:pt idx="4">
                  <c:v>7.25</c:v>
                </c:pt>
                <c:pt idx="5">
                  <c:v>7.4824999999999999</c:v>
                </c:pt>
                <c:pt idx="6">
                  <c:v>4.49</c:v>
                </c:pt>
                <c:pt idx="7">
                  <c:v>6.0274999999999999</c:v>
                </c:pt>
                <c:pt idx="8">
                  <c:v>7.6825000000000001</c:v>
                </c:pt>
                <c:pt idx="9">
                  <c:v>5.92</c:v>
                </c:pt>
                <c:pt idx="10">
                  <c:v>6.9525000000000006</c:v>
                </c:pt>
                <c:pt idx="11">
                  <c:v>7.0625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6DE-4917-B531-EC20F3A2DF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308800"/>
        <c:axId val="91310720"/>
      </c:scatterChart>
      <c:valAx>
        <c:axId val="91308800"/>
        <c:scaling>
          <c:orientation val="minMax"/>
          <c:min val="0.4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1310720"/>
        <c:crosses val="autoZero"/>
        <c:crossBetween val="midCat"/>
      </c:valAx>
      <c:valAx>
        <c:axId val="913107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1308800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Stress : 8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491251093613299"/>
                  <c:y val="-0.1884785392878884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NDVIvsSeedyield!$F$26:$F$37</c:f>
              <c:numCache>
                <c:formatCode>General</c:formatCode>
                <c:ptCount val="12"/>
                <c:pt idx="0">
                  <c:v>0.57250000000000001</c:v>
                </c:pt>
                <c:pt idx="1">
                  <c:v>0.52</c:v>
                </c:pt>
                <c:pt idx="2">
                  <c:v>0.51500000000000001</c:v>
                </c:pt>
                <c:pt idx="3">
                  <c:v>0.52500000000000002</c:v>
                </c:pt>
                <c:pt idx="4">
                  <c:v>0.54749999999999999</c:v>
                </c:pt>
                <c:pt idx="5">
                  <c:v>0.57750000000000001</c:v>
                </c:pt>
                <c:pt idx="6">
                  <c:v>0.5</c:v>
                </c:pt>
                <c:pt idx="7">
                  <c:v>0.53</c:v>
                </c:pt>
                <c:pt idx="8">
                  <c:v>0.56500000000000006</c:v>
                </c:pt>
                <c:pt idx="9">
                  <c:v>0.56000000000000005</c:v>
                </c:pt>
                <c:pt idx="10">
                  <c:v>0.55249999999999999</c:v>
                </c:pt>
                <c:pt idx="11">
                  <c:v>0.53</c:v>
                </c:pt>
              </c:numCache>
            </c:numRef>
          </c:xVal>
          <c:yVal>
            <c:numRef>
              <c:f>NDVIvsSeedyield!$G$26:$G$37</c:f>
              <c:numCache>
                <c:formatCode>0.00</c:formatCode>
                <c:ptCount val="12"/>
                <c:pt idx="0">
                  <c:v>10.27</c:v>
                </c:pt>
                <c:pt idx="1">
                  <c:v>7.0524999999999993</c:v>
                </c:pt>
                <c:pt idx="2">
                  <c:v>5.6</c:v>
                </c:pt>
                <c:pt idx="3">
                  <c:v>6.41</c:v>
                </c:pt>
                <c:pt idx="4">
                  <c:v>7.25</c:v>
                </c:pt>
                <c:pt idx="5">
                  <c:v>7.4824999999999999</c:v>
                </c:pt>
                <c:pt idx="6">
                  <c:v>4.49</c:v>
                </c:pt>
                <c:pt idx="7">
                  <c:v>6.0274999999999999</c:v>
                </c:pt>
                <c:pt idx="8">
                  <c:v>7.6825000000000001</c:v>
                </c:pt>
                <c:pt idx="9">
                  <c:v>5.92</c:v>
                </c:pt>
                <c:pt idx="10">
                  <c:v>6.9525000000000006</c:v>
                </c:pt>
                <c:pt idx="11">
                  <c:v>7.0625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22B-4EB4-B4C0-FF9FEAEEFF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344256"/>
        <c:axId val="91899392"/>
      </c:scatterChart>
      <c:valAx>
        <c:axId val="91344256"/>
        <c:scaling>
          <c:orientation val="minMax"/>
          <c:max val="0.6000000000000002"/>
          <c:min val="0.4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1899392"/>
        <c:crosses val="autoZero"/>
        <c:crossBetween val="midCat"/>
        <c:majorUnit val="5.0000000000000017E-2"/>
      </c:valAx>
      <c:valAx>
        <c:axId val="918993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1344256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Stress : 14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658202099737533"/>
                  <c:y val="-0.1904948220082262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NDVIvsSeedyield!$F$38:$F$49</c:f>
              <c:numCache>
                <c:formatCode>General</c:formatCode>
                <c:ptCount val="12"/>
                <c:pt idx="0">
                  <c:v>0.57500000000000007</c:v>
                </c:pt>
                <c:pt idx="1">
                  <c:v>0.54249999999999998</c:v>
                </c:pt>
                <c:pt idx="2">
                  <c:v>0.52749999999999997</c:v>
                </c:pt>
                <c:pt idx="3">
                  <c:v>0.52249999999999996</c:v>
                </c:pt>
                <c:pt idx="4">
                  <c:v>0.55500000000000005</c:v>
                </c:pt>
                <c:pt idx="5">
                  <c:v>0.59</c:v>
                </c:pt>
                <c:pt idx="6">
                  <c:v>0.51750000000000007</c:v>
                </c:pt>
                <c:pt idx="7">
                  <c:v>0.55750000000000011</c:v>
                </c:pt>
                <c:pt idx="8">
                  <c:v>0.58499999999999996</c:v>
                </c:pt>
                <c:pt idx="9">
                  <c:v>0.5625</c:v>
                </c:pt>
                <c:pt idx="10">
                  <c:v>0.56000000000000005</c:v>
                </c:pt>
                <c:pt idx="11">
                  <c:v>0.54249999999999998</c:v>
                </c:pt>
              </c:numCache>
            </c:numRef>
          </c:xVal>
          <c:yVal>
            <c:numRef>
              <c:f>NDVIvsSeedyield!$G$38:$G$49</c:f>
              <c:numCache>
                <c:formatCode>0.00</c:formatCode>
                <c:ptCount val="12"/>
                <c:pt idx="0">
                  <c:v>10.27</c:v>
                </c:pt>
                <c:pt idx="1">
                  <c:v>7.0524999999999993</c:v>
                </c:pt>
                <c:pt idx="2">
                  <c:v>5.6</c:v>
                </c:pt>
                <c:pt idx="3">
                  <c:v>6.41</c:v>
                </c:pt>
                <c:pt idx="4">
                  <c:v>7.25</c:v>
                </c:pt>
                <c:pt idx="5">
                  <c:v>7.4824999999999999</c:v>
                </c:pt>
                <c:pt idx="6">
                  <c:v>4.49</c:v>
                </c:pt>
                <c:pt idx="7">
                  <c:v>6.0274999999999999</c:v>
                </c:pt>
                <c:pt idx="8">
                  <c:v>7.6825000000000001</c:v>
                </c:pt>
                <c:pt idx="9">
                  <c:v>5.92</c:v>
                </c:pt>
                <c:pt idx="10">
                  <c:v>6.9525000000000006</c:v>
                </c:pt>
                <c:pt idx="11">
                  <c:v>7.0625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C65-42E2-83FA-41DD987E1A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934144"/>
        <c:axId val="96944512"/>
      </c:scatterChart>
      <c:valAx>
        <c:axId val="96934144"/>
        <c:scaling>
          <c:orientation val="minMax"/>
          <c:min val="0.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6944512"/>
        <c:crosses val="autoZero"/>
        <c:crossBetween val="midCat"/>
      </c:valAx>
      <c:valAx>
        <c:axId val="969445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6934144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Stress : 19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658202099737533"/>
                  <c:y val="-0.1904948220082262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NDVIvsSeedyield!$F$50:$F$61</c:f>
              <c:numCache>
                <c:formatCode>General</c:formatCode>
                <c:ptCount val="12"/>
                <c:pt idx="0">
                  <c:v>0.61499999999999999</c:v>
                </c:pt>
                <c:pt idx="1">
                  <c:v>0.59749999999999992</c:v>
                </c:pt>
                <c:pt idx="2">
                  <c:v>0.5575</c:v>
                </c:pt>
                <c:pt idx="3">
                  <c:v>0.5575</c:v>
                </c:pt>
                <c:pt idx="4">
                  <c:v>0.59499999999999997</c:v>
                </c:pt>
                <c:pt idx="5">
                  <c:v>0.60249999999999992</c:v>
                </c:pt>
                <c:pt idx="6">
                  <c:v>0.54</c:v>
                </c:pt>
                <c:pt idx="7">
                  <c:v>0.58750000000000002</c:v>
                </c:pt>
                <c:pt idx="8">
                  <c:v>0.61750000000000005</c:v>
                </c:pt>
                <c:pt idx="9">
                  <c:v>0.60000000000000009</c:v>
                </c:pt>
                <c:pt idx="10">
                  <c:v>0.61</c:v>
                </c:pt>
                <c:pt idx="11">
                  <c:v>0.58249999999999991</c:v>
                </c:pt>
              </c:numCache>
            </c:numRef>
          </c:xVal>
          <c:yVal>
            <c:numRef>
              <c:f>NDVIvsSeedyield!$G$50:$G$61</c:f>
              <c:numCache>
                <c:formatCode>0.00</c:formatCode>
                <c:ptCount val="12"/>
                <c:pt idx="0">
                  <c:v>10.27</c:v>
                </c:pt>
                <c:pt idx="1">
                  <c:v>7.0524999999999993</c:v>
                </c:pt>
                <c:pt idx="2">
                  <c:v>5.6</c:v>
                </c:pt>
                <c:pt idx="3">
                  <c:v>6.41</c:v>
                </c:pt>
                <c:pt idx="4">
                  <c:v>7.25</c:v>
                </c:pt>
                <c:pt idx="5">
                  <c:v>7.4824999999999999</c:v>
                </c:pt>
                <c:pt idx="6">
                  <c:v>4.49</c:v>
                </c:pt>
                <c:pt idx="7">
                  <c:v>6.0274999999999999</c:v>
                </c:pt>
                <c:pt idx="8">
                  <c:v>7.6825000000000001</c:v>
                </c:pt>
                <c:pt idx="9">
                  <c:v>5.92</c:v>
                </c:pt>
                <c:pt idx="10">
                  <c:v>6.9525000000000006</c:v>
                </c:pt>
                <c:pt idx="11">
                  <c:v>7.0625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BBB-488C-9205-AA082D7C2F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851392"/>
        <c:axId val="89852928"/>
      </c:scatterChart>
      <c:valAx>
        <c:axId val="89851392"/>
        <c:scaling>
          <c:orientation val="minMax"/>
          <c:min val="0.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9852928"/>
        <c:crosses val="autoZero"/>
        <c:crossBetween val="midCat"/>
      </c:valAx>
      <c:valAx>
        <c:axId val="898529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9851392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Stress : 24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658202099737533"/>
                  <c:y val="-0.1904948220082262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NDVIvsSeedyield!$F$62:$F$73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0.55000000000000004</c:v>
                </c:pt>
                <c:pt idx="2">
                  <c:v>0.52500000000000002</c:v>
                </c:pt>
                <c:pt idx="3">
                  <c:v>0.52</c:v>
                </c:pt>
                <c:pt idx="4">
                  <c:v>0.5625</c:v>
                </c:pt>
                <c:pt idx="5">
                  <c:v>0.59250000000000003</c:v>
                </c:pt>
                <c:pt idx="6">
                  <c:v>0.52249999999999996</c:v>
                </c:pt>
                <c:pt idx="7">
                  <c:v>0.55000000000000004</c:v>
                </c:pt>
                <c:pt idx="8">
                  <c:v>0.58750000000000002</c:v>
                </c:pt>
                <c:pt idx="9">
                  <c:v>0.56750000000000012</c:v>
                </c:pt>
                <c:pt idx="10">
                  <c:v>0.57499999999999996</c:v>
                </c:pt>
                <c:pt idx="11">
                  <c:v>0.5575</c:v>
                </c:pt>
              </c:numCache>
            </c:numRef>
          </c:xVal>
          <c:yVal>
            <c:numRef>
              <c:f>NDVIvsSeedyield!$G$62:$G$73</c:f>
              <c:numCache>
                <c:formatCode>0.00</c:formatCode>
                <c:ptCount val="12"/>
                <c:pt idx="0">
                  <c:v>10.27</c:v>
                </c:pt>
                <c:pt idx="1">
                  <c:v>7.0524999999999993</c:v>
                </c:pt>
                <c:pt idx="2">
                  <c:v>5.6</c:v>
                </c:pt>
                <c:pt idx="3">
                  <c:v>6.41</c:v>
                </c:pt>
                <c:pt idx="4">
                  <c:v>7.25</c:v>
                </c:pt>
                <c:pt idx="5">
                  <c:v>7.4824999999999999</c:v>
                </c:pt>
                <c:pt idx="6">
                  <c:v>4.49</c:v>
                </c:pt>
                <c:pt idx="7">
                  <c:v>6.0274999999999999</c:v>
                </c:pt>
                <c:pt idx="8">
                  <c:v>7.6825000000000001</c:v>
                </c:pt>
                <c:pt idx="9">
                  <c:v>5.92</c:v>
                </c:pt>
                <c:pt idx="10">
                  <c:v>6.9525000000000006</c:v>
                </c:pt>
                <c:pt idx="11">
                  <c:v>7.0625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612-460B-AC16-D1050E04A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899008"/>
        <c:axId val="89900928"/>
      </c:scatterChart>
      <c:valAx>
        <c:axId val="89899008"/>
        <c:scaling>
          <c:orientation val="minMax"/>
          <c:min val="0.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9900928"/>
        <c:crosses val="autoZero"/>
        <c:crossBetween val="midCat"/>
      </c:valAx>
      <c:valAx>
        <c:axId val="899009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89899008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Stress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1060374775328801E-2"/>
          <c:y val="0.17171296296296298"/>
          <c:w val="0.88337012266772108"/>
          <c:h val="0.5221336395450568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MorphoandYield_graphs!$E$21:$E$32</c:f>
                <c:numCache>
                  <c:formatCode>General</c:formatCode>
                  <c:ptCount val="12"/>
                  <c:pt idx="0">
                    <c:v>0.74651970279870483</c:v>
                  </c:pt>
                  <c:pt idx="1">
                    <c:v>0.74651970279870483</c:v>
                  </c:pt>
                  <c:pt idx="2">
                    <c:v>0.59072695328157598</c:v>
                  </c:pt>
                  <c:pt idx="3">
                    <c:v>0.74651970279870483</c:v>
                  </c:pt>
                  <c:pt idx="4">
                    <c:v>1.0077822185373186</c:v>
                  </c:pt>
                  <c:pt idx="5">
                    <c:v>1.0077822185373186</c:v>
                  </c:pt>
                  <c:pt idx="6">
                    <c:v>0.23935677693908453</c:v>
                  </c:pt>
                  <c:pt idx="7">
                    <c:v>0.97894501037256088</c:v>
                  </c:pt>
                  <c:pt idx="8">
                    <c:v>0.97894501037256088</c:v>
                  </c:pt>
                  <c:pt idx="9">
                    <c:v>0.97894501037256088</c:v>
                  </c:pt>
                  <c:pt idx="10">
                    <c:v>0.97894501037256088</c:v>
                  </c:pt>
                  <c:pt idx="11">
                    <c:v>0.97894501037256088</c:v>
                  </c:pt>
                </c:numCache>
              </c:numRef>
            </c:plus>
            <c:minus>
              <c:numRef>
                <c:f>MorphoandYield_graphs!$E$21:$E$32</c:f>
                <c:numCache>
                  <c:formatCode>General</c:formatCode>
                  <c:ptCount val="12"/>
                  <c:pt idx="0">
                    <c:v>0.74651970279870483</c:v>
                  </c:pt>
                  <c:pt idx="1">
                    <c:v>0.74651970279870483</c:v>
                  </c:pt>
                  <c:pt idx="2">
                    <c:v>0.59072695328157598</c:v>
                  </c:pt>
                  <c:pt idx="3">
                    <c:v>0.74651970279870483</c:v>
                  </c:pt>
                  <c:pt idx="4">
                    <c:v>1.0077822185373186</c:v>
                  </c:pt>
                  <c:pt idx="5">
                    <c:v>1.0077822185373186</c:v>
                  </c:pt>
                  <c:pt idx="6">
                    <c:v>0.23935677693908453</c:v>
                  </c:pt>
                  <c:pt idx="7">
                    <c:v>0.97894501037256088</c:v>
                  </c:pt>
                  <c:pt idx="8">
                    <c:v>0.97894501037256088</c:v>
                  </c:pt>
                  <c:pt idx="9">
                    <c:v>0.97894501037256088</c:v>
                  </c:pt>
                  <c:pt idx="10">
                    <c:v>0.97894501037256088</c:v>
                  </c:pt>
                  <c:pt idx="11">
                    <c:v>0.97894501037256088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MorphoandYield_graphs!$F$21:$F$32</c:f>
              <c:strCache>
                <c:ptCount val="12"/>
                <c:pt idx="0">
                  <c:v>IPM-205-7</c:v>
                </c:pt>
                <c:pt idx="1">
                  <c:v>Vaibhav</c:v>
                </c:pt>
                <c:pt idx="2">
                  <c:v>EC-693363</c:v>
                </c:pt>
                <c:pt idx="3">
                  <c:v>VC-3960-88</c:v>
                </c:pt>
                <c:pt idx="4">
                  <c:v>NM-94</c:v>
                </c:pt>
                <c:pt idx="5">
                  <c:v>VC-6372 (45-8-1)</c:v>
                </c:pt>
                <c:pt idx="6">
                  <c:v>Harsha</c:v>
                </c:pt>
                <c:pt idx="7">
                  <c:v>EC-693357</c:v>
                </c:pt>
                <c:pt idx="8">
                  <c:v>EC-693358</c:v>
                </c:pt>
                <c:pt idx="9">
                  <c:v>EC-693356</c:v>
                </c:pt>
                <c:pt idx="10">
                  <c:v>IC-415144</c:v>
                </c:pt>
                <c:pt idx="11">
                  <c:v>PAU-911</c:v>
                </c:pt>
              </c:strCache>
            </c:strRef>
          </c:cat>
          <c:val>
            <c:numRef>
              <c:f>MorphoandYield_graphs!$G$21:$G$32</c:f>
              <c:numCache>
                <c:formatCode>0.00</c:formatCode>
                <c:ptCount val="12"/>
                <c:pt idx="0">
                  <c:v>30.875</c:v>
                </c:pt>
                <c:pt idx="1">
                  <c:v>32.125</c:v>
                </c:pt>
                <c:pt idx="2">
                  <c:v>32.875</c:v>
                </c:pt>
                <c:pt idx="3">
                  <c:v>33.125</c:v>
                </c:pt>
                <c:pt idx="4">
                  <c:v>35.625</c:v>
                </c:pt>
                <c:pt idx="5">
                  <c:v>36.125</c:v>
                </c:pt>
                <c:pt idx="6">
                  <c:v>41.625</c:v>
                </c:pt>
                <c:pt idx="7">
                  <c:v>49</c:v>
                </c:pt>
                <c:pt idx="8">
                  <c:v>49</c:v>
                </c:pt>
                <c:pt idx="9">
                  <c:v>51.5</c:v>
                </c:pt>
                <c:pt idx="10">
                  <c:v>53</c:v>
                </c:pt>
                <c:pt idx="11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A8-410F-AFE7-31C891D753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145472"/>
        <c:axId val="87766144"/>
      </c:barChart>
      <c:catAx>
        <c:axId val="871454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Genotypes</a:t>
                </a:r>
              </a:p>
            </c:rich>
          </c:tx>
          <c:layout>
            <c:manualLayout>
              <c:xMode val="edge"/>
              <c:yMode val="edge"/>
              <c:x val="0.48075203988622772"/>
              <c:y val="0.906458151064450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66144"/>
        <c:crosses val="autoZero"/>
        <c:auto val="1"/>
        <c:lblAlgn val="ctr"/>
        <c:lblOffset val="100"/>
        <c:noMultiLvlLbl val="0"/>
      </c:catAx>
      <c:valAx>
        <c:axId val="8776614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Plant height (cm)</a:t>
                </a:r>
              </a:p>
            </c:rich>
          </c:tx>
          <c:layout>
            <c:manualLayout>
              <c:xMode val="edge"/>
              <c:yMode val="edge"/>
              <c:x val="1.1622501162250122E-2"/>
              <c:y val="0.2580344123651210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4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Stress : 29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658202099737533"/>
                  <c:y val="-0.1904948220082262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NDVIvsSeedyield!$F$74:$F$85</c:f>
              <c:numCache>
                <c:formatCode>General</c:formatCode>
                <c:ptCount val="12"/>
                <c:pt idx="0">
                  <c:v>0.56499999999999995</c:v>
                </c:pt>
                <c:pt idx="1">
                  <c:v>0.50249999999999995</c:v>
                </c:pt>
                <c:pt idx="2">
                  <c:v>0.45749999999999996</c:v>
                </c:pt>
                <c:pt idx="3">
                  <c:v>0.47249999999999998</c:v>
                </c:pt>
                <c:pt idx="4">
                  <c:v>0.53500000000000003</c:v>
                </c:pt>
                <c:pt idx="5">
                  <c:v>0.57499999999999996</c:v>
                </c:pt>
                <c:pt idx="6">
                  <c:v>0.47</c:v>
                </c:pt>
                <c:pt idx="7">
                  <c:v>0.4975</c:v>
                </c:pt>
                <c:pt idx="8">
                  <c:v>0.57499999999999996</c:v>
                </c:pt>
                <c:pt idx="9">
                  <c:v>0.54749999999999999</c:v>
                </c:pt>
                <c:pt idx="10">
                  <c:v>0.53750000000000009</c:v>
                </c:pt>
                <c:pt idx="11">
                  <c:v>0.51249999999999996</c:v>
                </c:pt>
              </c:numCache>
            </c:numRef>
          </c:xVal>
          <c:yVal>
            <c:numRef>
              <c:f>NDVIvsSeedyield!$G$74:$G$85</c:f>
              <c:numCache>
                <c:formatCode>0.00</c:formatCode>
                <c:ptCount val="12"/>
                <c:pt idx="0">
                  <c:v>10.27</c:v>
                </c:pt>
                <c:pt idx="1">
                  <c:v>7.0524999999999993</c:v>
                </c:pt>
                <c:pt idx="2">
                  <c:v>5.6</c:v>
                </c:pt>
                <c:pt idx="3">
                  <c:v>6.41</c:v>
                </c:pt>
                <c:pt idx="4">
                  <c:v>7.25</c:v>
                </c:pt>
                <c:pt idx="5">
                  <c:v>7.4824999999999999</c:v>
                </c:pt>
                <c:pt idx="6">
                  <c:v>4.49</c:v>
                </c:pt>
                <c:pt idx="7">
                  <c:v>6.0274999999999999</c:v>
                </c:pt>
                <c:pt idx="8">
                  <c:v>7.6825000000000001</c:v>
                </c:pt>
                <c:pt idx="9">
                  <c:v>5.92</c:v>
                </c:pt>
                <c:pt idx="10">
                  <c:v>6.9525000000000006</c:v>
                </c:pt>
                <c:pt idx="11">
                  <c:v>7.0625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2C5-4143-A0AC-9AC5B5AA9B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426048"/>
        <c:axId val="97432320"/>
      </c:scatterChart>
      <c:valAx>
        <c:axId val="97426048"/>
        <c:scaling>
          <c:orientation val="minMax"/>
          <c:min val="0.4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7432320"/>
        <c:crosses val="autoZero"/>
        <c:crossBetween val="midCat"/>
      </c:valAx>
      <c:valAx>
        <c:axId val="974323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7426048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Stress : 34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3852077865266838"/>
                  <c:y val="-0.1521894243604959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NDVIvsSeedyield!$F$86:$F$97</c:f>
              <c:numCache>
                <c:formatCode>General</c:formatCode>
                <c:ptCount val="12"/>
                <c:pt idx="0">
                  <c:v>0.53750000000000009</c:v>
                </c:pt>
                <c:pt idx="1">
                  <c:v>0.47</c:v>
                </c:pt>
                <c:pt idx="2">
                  <c:v>0.45749999999999996</c:v>
                </c:pt>
                <c:pt idx="3">
                  <c:v>0.45999999999999996</c:v>
                </c:pt>
                <c:pt idx="4">
                  <c:v>0.51249999999999996</c:v>
                </c:pt>
                <c:pt idx="5">
                  <c:v>0.55000000000000004</c:v>
                </c:pt>
                <c:pt idx="6">
                  <c:v>0.435</c:v>
                </c:pt>
                <c:pt idx="7">
                  <c:v>0.46749999999999997</c:v>
                </c:pt>
                <c:pt idx="8">
                  <c:v>0.53500000000000003</c:v>
                </c:pt>
                <c:pt idx="9">
                  <c:v>0.50249999999999995</c:v>
                </c:pt>
                <c:pt idx="10">
                  <c:v>0.51</c:v>
                </c:pt>
                <c:pt idx="11">
                  <c:v>0.47749999999999998</c:v>
                </c:pt>
              </c:numCache>
            </c:numRef>
          </c:xVal>
          <c:yVal>
            <c:numRef>
              <c:f>NDVIvsSeedyield!$G$86:$G$97</c:f>
              <c:numCache>
                <c:formatCode>0.00</c:formatCode>
                <c:ptCount val="12"/>
                <c:pt idx="0">
                  <c:v>10.27</c:v>
                </c:pt>
                <c:pt idx="1">
                  <c:v>7.0524999999999993</c:v>
                </c:pt>
                <c:pt idx="2">
                  <c:v>5.6</c:v>
                </c:pt>
                <c:pt idx="3">
                  <c:v>6.41</c:v>
                </c:pt>
                <c:pt idx="4">
                  <c:v>7.25</c:v>
                </c:pt>
                <c:pt idx="5">
                  <c:v>7.4824999999999999</c:v>
                </c:pt>
                <c:pt idx="6">
                  <c:v>4.49</c:v>
                </c:pt>
                <c:pt idx="7">
                  <c:v>6.0274999999999999</c:v>
                </c:pt>
                <c:pt idx="8">
                  <c:v>7.6825000000000001</c:v>
                </c:pt>
                <c:pt idx="9">
                  <c:v>5.92</c:v>
                </c:pt>
                <c:pt idx="10">
                  <c:v>6.9525000000000006</c:v>
                </c:pt>
                <c:pt idx="11">
                  <c:v>7.0625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6D-48B9-AAA5-86F6DFA18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260480"/>
        <c:axId val="98262400"/>
      </c:scatterChart>
      <c:valAx>
        <c:axId val="98260480"/>
        <c:scaling>
          <c:orientation val="minMax"/>
          <c:min val="0.4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262400"/>
        <c:crosses val="autoZero"/>
        <c:crossBetween val="midCat"/>
      </c:valAx>
      <c:valAx>
        <c:axId val="982624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260480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Stress : 34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5630249343832026"/>
                  <c:y val="-0.1665649674038508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NDVIvsSeedyield!$F$98:$F$109</c:f>
              <c:numCache>
                <c:formatCode>General</c:formatCode>
                <c:ptCount val="12"/>
                <c:pt idx="0">
                  <c:v>0.56000000000000005</c:v>
                </c:pt>
                <c:pt idx="1">
                  <c:v>0.46749999999999997</c:v>
                </c:pt>
                <c:pt idx="2">
                  <c:v>0.40749999999999997</c:v>
                </c:pt>
                <c:pt idx="3">
                  <c:v>0.42</c:v>
                </c:pt>
                <c:pt idx="4">
                  <c:v>0.495</c:v>
                </c:pt>
                <c:pt idx="5">
                  <c:v>0.57250000000000001</c:v>
                </c:pt>
                <c:pt idx="6">
                  <c:v>0.4</c:v>
                </c:pt>
                <c:pt idx="7">
                  <c:v>0.45999999999999996</c:v>
                </c:pt>
                <c:pt idx="8">
                  <c:v>0.55000000000000004</c:v>
                </c:pt>
                <c:pt idx="9">
                  <c:v>0.51</c:v>
                </c:pt>
                <c:pt idx="10">
                  <c:v>0.49</c:v>
                </c:pt>
                <c:pt idx="11">
                  <c:v>0.45499999999999996</c:v>
                </c:pt>
              </c:numCache>
            </c:numRef>
          </c:xVal>
          <c:yVal>
            <c:numRef>
              <c:f>NDVIvsSeedyield!$G$98:$G$109</c:f>
              <c:numCache>
                <c:formatCode>0.00</c:formatCode>
                <c:ptCount val="12"/>
                <c:pt idx="0">
                  <c:v>10.27</c:v>
                </c:pt>
                <c:pt idx="1">
                  <c:v>7.0524999999999993</c:v>
                </c:pt>
                <c:pt idx="2">
                  <c:v>5.6</c:v>
                </c:pt>
                <c:pt idx="3">
                  <c:v>6.41</c:v>
                </c:pt>
                <c:pt idx="4">
                  <c:v>7.25</c:v>
                </c:pt>
                <c:pt idx="5">
                  <c:v>7.4824999999999999</c:v>
                </c:pt>
                <c:pt idx="6">
                  <c:v>4.49</c:v>
                </c:pt>
                <c:pt idx="7">
                  <c:v>6.0274999999999999</c:v>
                </c:pt>
                <c:pt idx="8">
                  <c:v>7.6825000000000001</c:v>
                </c:pt>
                <c:pt idx="9">
                  <c:v>5.92</c:v>
                </c:pt>
                <c:pt idx="10">
                  <c:v>6.9525000000000006</c:v>
                </c:pt>
                <c:pt idx="11">
                  <c:v>7.0625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AC9-4737-8FDB-62320A4386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460032"/>
        <c:axId val="98461952"/>
      </c:scatterChart>
      <c:valAx>
        <c:axId val="98460032"/>
        <c:scaling>
          <c:orientation val="minMax"/>
          <c:min val="0.3500000000000000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461952"/>
        <c:crosses val="autoZero"/>
        <c:crossBetween val="midCat"/>
      </c:valAx>
      <c:valAx>
        <c:axId val="9846195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460032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Control : 0 before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1462007874015746"/>
                  <c:y val="-0.1373297608632254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'Total ChlvsSeedyield'!$D$2:$D$13</c:f>
              <c:numCache>
                <c:formatCode>0.00</c:formatCode>
                <c:ptCount val="12"/>
                <c:pt idx="0">
                  <c:v>0.41000000000000003</c:v>
                </c:pt>
                <c:pt idx="1">
                  <c:v>0.38750000000000001</c:v>
                </c:pt>
                <c:pt idx="2">
                  <c:v>0.41249999999999998</c:v>
                </c:pt>
                <c:pt idx="3">
                  <c:v>0.40749999999999997</c:v>
                </c:pt>
                <c:pt idx="4">
                  <c:v>0.4</c:v>
                </c:pt>
                <c:pt idx="5">
                  <c:v>0.43</c:v>
                </c:pt>
                <c:pt idx="6">
                  <c:v>0.40749999999999997</c:v>
                </c:pt>
                <c:pt idx="7">
                  <c:v>0.39500000000000002</c:v>
                </c:pt>
                <c:pt idx="8">
                  <c:v>0.39749999999999996</c:v>
                </c:pt>
                <c:pt idx="9">
                  <c:v>0.4</c:v>
                </c:pt>
                <c:pt idx="10">
                  <c:v>0.40249999999999997</c:v>
                </c:pt>
                <c:pt idx="11">
                  <c:v>0.36</c:v>
                </c:pt>
              </c:numCache>
            </c:numRef>
          </c:xVal>
          <c:yVal>
            <c:numRef>
              <c:f>'Total ChlvsSeedyield'!$E$2:$E$13</c:f>
              <c:numCache>
                <c:formatCode>0.00</c:formatCode>
                <c:ptCount val="12"/>
                <c:pt idx="0">
                  <c:v>14.297499999999999</c:v>
                </c:pt>
                <c:pt idx="1">
                  <c:v>11.147500000000001</c:v>
                </c:pt>
                <c:pt idx="2">
                  <c:v>10.782499999999999</c:v>
                </c:pt>
                <c:pt idx="3">
                  <c:v>9.0324999999999989</c:v>
                </c:pt>
                <c:pt idx="4">
                  <c:v>12.600000000000001</c:v>
                </c:pt>
                <c:pt idx="5">
                  <c:v>11.712499999999999</c:v>
                </c:pt>
                <c:pt idx="6">
                  <c:v>7.92</c:v>
                </c:pt>
                <c:pt idx="7">
                  <c:v>10.92</c:v>
                </c:pt>
                <c:pt idx="8">
                  <c:v>13.695</c:v>
                </c:pt>
                <c:pt idx="9">
                  <c:v>10.015000000000001</c:v>
                </c:pt>
                <c:pt idx="10">
                  <c:v>11.9925</c:v>
                </c:pt>
                <c:pt idx="11">
                  <c:v>10.6525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6A6-49C2-80A7-43FF0F564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594176"/>
        <c:axId val="98608640"/>
      </c:scatterChart>
      <c:valAx>
        <c:axId val="985941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Total Chlorophyll content (mg/g FW)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608640"/>
        <c:crosses val="autoZero"/>
        <c:crossBetween val="midCat"/>
      </c:valAx>
      <c:valAx>
        <c:axId val="9860864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594176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Control : 24 days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644028871391078"/>
                  <c:y val="0.1907742782152231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'Total ChlvsSeedyield'!$D$14:$D$25</c:f>
              <c:numCache>
                <c:formatCode>0.00</c:formatCode>
                <c:ptCount val="12"/>
                <c:pt idx="0">
                  <c:v>0.45499999999999996</c:v>
                </c:pt>
                <c:pt idx="1">
                  <c:v>0.39500000000000002</c:v>
                </c:pt>
                <c:pt idx="2">
                  <c:v>0.41000000000000003</c:v>
                </c:pt>
                <c:pt idx="3">
                  <c:v>0.40500000000000003</c:v>
                </c:pt>
                <c:pt idx="4">
                  <c:v>0.42249999999999999</c:v>
                </c:pt>
                <c:pt idx="5">
                  <c:v>0.47</c:v>
                </c:pt>
                <c:pt idx="6">
                  <c:v>0.40750000000000008</c:v>
                </c:pt>
                <c:pt idx="7">
                  <c:v>0.4</c:v>
                </c:pt>
                <c:pt idx="8">
                  <c:v>0.4425</c:v>
                </c:pt>
                <c:pt idx="9">
                  <c:v>0.4225000000000001</c:v>
                </c:pt>
                <c:pt idx="10">
                  <c:v>0.42500000000000004</c:v>
                </c:pt>
                <c:pt idx="11">
                  <c:v>0.36499999999999999</c:v>
                </c:pt>
              </c:numCache>
            </c:numRef>
          </c:xVal>
          <c:yVal>
            <c:numRef>
              <c:f>'Total ChlvsSeedyield'!$E$14:$E$25</c:f>
              <c:numCache>
                <c:formatCode>0.00</c:formatCode>
                <c:ptCount val="12"/>
                <c:pt idx="0">
                  <c:v>14.297499999999999</c:v>
                </c:pt>
                <c:pt idx="1">
                  <c:v>11.147500000000001</c:v>
                </c:pt>
                <c:pt idx="2">
                  <c:v>10.782499999999999</c:v>
                </c:pt>
                <c:pt idx="3">
                  <c:v>9.0324999999999989</c:v>
                </c:pt>
                <c:pt idx="4">
                  <c:v>12.600000000000001</c:v>
                </c:pt>
                <c:pt idx="5">
                  <c:v>11.712499999999999</c:v>
                </c:pt>
                <c:pt idx="6">
                  <c:v>7.92</c:v>
                </c:pt>
                <c:pt idx="7">
                  <c:v>10.92</c:v>
                </c:pt>
                <c:pt idx="8">
                  <c:v>13.695</c:v>
                </c:pt>
                <c:pt idx="9">
                  <c:v>10.015000000000001</c:v>
                </c:pt>
                <c:pt idx="10">
                  <c:v>11.9925</c:v>
                </c:pt>
                <c:pt idx="11">
                  <c:v>10.6525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250-457D-B0B3-8443ED9208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658944"/>
        <c:axId val="98669312"/>
      </c:scatterChart>
      <c:valAx>
        <c:axId val="98658944"/>
        <c:scaling>
          <c:orientation val="minMax"/>
          <c:min val="0.300000000000000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Total Chlorophyll content (mg/g FW)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669312"/>
        <c:crosses val="autoZero"/>
        <c:crossBetween val="midCat"/>
      </c:valAx>
      <c:valAx>
        <c:axId val="986693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658944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Control : 35 days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0859230096237974"/>
                  <c:y val="-0.1087791630212890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'Total ChlvsSeedyield'!$D$26:$D$37</c:f>
              <c:numCache>
                <c:formatCode>0.00</c:formatCode>
                <c:ptCount val="12"/>
                <c:pt idx="0">
                  <c:v>0.49249999999999999</c:v>
                </c:pt>
                <c:pt idx="1">
                  <c:v>0.42500000000000004</c:v>
                </c:pt>
                <c:pt idx="2">
                  <c:v>0.41500000000000004</c:v>
                </c:pt>
                <c:pt idx="3">
                  <c:v>0.4325</c:v>
                </c:pt>
                <c:pt idx="4">
                  <c:v>0.44750000000000001</c:v>
                </c:pt>
                <c:pt idx="5">
                  <c:v>0.51500000000000001</c:v>
                </c:pt>
                <c:pt idx="6">
                  <c:v>0.40749999999999997</c:v>
                </c:pt>
                <c:pt idx="7">
                  <c:v>0.41</c:v>
                </c:pt>
                <c:pt idx="8">
                  <c:v>0.51500000000000001</c:v>
                </c:pt>
                <c:pt idx="9">
                  <c:v>0.44999999999999996</c:v>
                </c:pt>
                <c:pt idx="10">
                  <c:v>0.45</c:v>
                </c:pt>
                <c:pt idx="11">
                  <c:v>0.37</c:v>
                </c:pt>
              </c:numCache>
            </c:numRef>
          </c:xVal>
          <c:yVal>
            <c:numRef>
              <c:f>'Total ChlvsSeedyield'!$E$26:$E$37</c:f>
              <c:numCache>
                <c:formatCode>0.00</c:formatCode>
                <c:ptCount val="12"/>
                <c:pt idx="0">
                  <c:v>14.297499999999999</c:v>
                </c:pt>
                <c:pt idx="1">
                  <c:v>11.147500000000001</c:v>
                </c:pt>
                <c:pt idx="2">
                  <c:v>10.782499999999999</c:v>
                </c:pt>
                <c:pt idx="3">
                  <c:v>9.0324999999999989</c:v>
                </c:pt>
                <c:pt idx="4">
                  <c:v>12.600000000000001</c:v>
                </c:pt>
                <c:pt idx="5">
                  <c:v>11.712499999999999</c:v>
                </c:pt>
                <c:pt idx="6">
                  <c:v>7.92</c:v>
                </c:pt>
                <c:pt idx="7">
                  <c:v>10.92</c:v>
                </c:pt>
                <c:pt idx="8">
                  <c:v>13.695</c:v>
                </c:pt>
                <c:pt idx="9">
                  <c:v>10.015000000000001</c:v>
                </c:pt>
                <c:pt idx="10">
                  <c:v>11.9925</c:v>
                </c:pt>
                <c:pt idx="11">
                  <c:v>10.6525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F0C-4141-A291-8A06B739FF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764288"/>
        <c:axId val="98766208"/>
      </c:scatterChart>
      <c:valAx>
        <c:axId val="98764288"/>
        <c:scaling>
          <c:orientation val="minMax"/>
          <c:min val="0.3500000000000000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Total Chlorophyll content (mg/g</a:t>
                </a:r>
                <a:r>
                  <a:rPr lang="en-IN" b="1" baseline="0"/>
                  <a:t> FW)</a:t>
                </a:r>
                <a:endParaRPr lang="en-IN" b="1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766208"/>
        <c:crosses val="autoZero"/>
        <c:crossBetween val="midCat"/>
      </c:valAx>
      <c:valAx>
        <c:axId val="9876620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764288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Control : 34 days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595494313210851"/>
                  <c:y val="0.1848753280839894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'Total ChlvsSeedyield'!$D$98:$D$109</c:f>
              <c:numCache>
                <c:formatCode>0.00</c:formatCode>
                <c:ptCount val="12"/>
              </c:numCache>
            </c:numRef>
          </c:xVal>
          <c:yVal>
            <c:numRef>
              <c:f>'Total ChlvsSeedyield'!$E$98:$E$109</c:f>
              <c:numCache>
                <c:formatCode>0.00</c:formatCode>
                <c:ptCount val="1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DB8-448B-99DF-97E2DD9DA0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910592"/>
        <c:axId val="98912512"/>
      </c:scatterChart>
      <c:valAx>
        <c:axId val="98910592"/>
        <c:scaling>
          <c:orientation val="minMax"/>
          <c:min val="0.4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912512"/>
        <c:crosses val="autoZero"/>
        <c:crossBetween val="midCat"/>
        <c:majorUnit val="5.0000000000000017E-2"/>
      </c:valAx>
      <c:valAx>
        <c:axId val="989125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910592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Stress : 0 before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127027559055118"/>
                  <c:y val="-0.2268066491688538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'Total ChlvsSeedyield'!$F$2:$F$13</c:f>
              <c:numCache>
                <c:formatCode>0.00</c:formatCode>
                <c:ptCount val="12"/>
                <c:pt idx="0">
                  <c:v>0.39</c:v>
                </c:pt>
                <c:pt idx="1">
                  <c:v>0.38749999999999996</c:v>
                </c:pt>
                <c:pt idx="2">
                  <c:v>0.38250000000000006</c:v>
                </c:pt>
                <c:pt idx="3">
                  <c:v>0.41500000000000004</c:v>
                </c:pt>
                <c:pt idx="4">
                  <c:v>0.39500000000000002</c:v>
                </c:pt>
                <c:pt idx="5">
                  <c:v>0.4</c:v>
                </c:pt>
                <c:pt idx="6">
                  <c:v>0.39249999999999996</c:v>
                </c:pt>
                <c:pt idx="7">
                  <c:v>0.39249999999999996</c:v>
                </c:pt>
                <c:pt idx="8">
                  <c:v>0.37249999999999994</c:v>
                </c:pt>
                <c:pt idx="9">
                  <c:v>0.38249999999999995</c:v>
                </c:pt>
                <c:pt idx="10">
                  <c:v>0.38500000000000001</c:v>
                </c:pt>
                <c:pt idx="11">
                  <c:v>0.37000000000000005</c:v>
                </c:pt>
              </c:numCache>
            </c:numRef>
          </c:xVal>
          <c:yVal>
            <c:numRef>
              <c:f>'Total ChlvsSeedyield'!$G$2:$G$13</c:f>
              <c:numCache>
                <c:formatCode>0.00</c:formatCode>
                <c:ptCount val="12"/>
                <c:pt idx="0">
                  <c:v>10.27</c:v>
                </c:pt>
                <c:pt idx="1">
                  <c:v>7.0524999999999993</c:v>
                </c:pt>
                <c:pt idx="2">
                  <c:v>5.6</c:v>
                </c:pt>
                <c:pt idx="3">
                  <c:v>6.41</c:v>
                </c:pt>
                <c:pt idx="4">
                  <c:v>7.25</c:v>
                </c:pt>
                <c:pt idx="5">
                  <c:v>7.4824999999999999</c:v>
                </c:pt>
                <c:pt idx="6">
                  <c:v>4.49</c:v>
                </c:pt>
                <c:pt idx="7">
                  <c:v>6.0274999999999999</c:v>
                </c:pt>
                <c:pt idx="8">
                  <c:v>7.6825000000000001</c:v>
                </c:pt>
                <c:pt idx="9">
                  <c:v>5.92</c:v>
                </c:pt>
                <c:pt idx="10">
                  <c:v>6.9525000000000006</c:v>
                </c:pt>
                <c:pt idx="11">
                  <c:v>7.0625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9CE-4ACF-B320-C4A60F164B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372608"/>
        <c:axId val="98387072"/>
      </c:scatterChart>
      <c:valAx>
        <c:axId val="98372608"/>
        <c:scaling>
          <c:orientation val="minMax"/>
          <c:max val="0.4300000000000001"/>
          <c:min val="0.3500000000000000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Total Chlorophyll</a:t>
                </a:r>
                <a:r>
                  <a:rPr lang="en-IN" b="1" baseline="0"/>
                  <a:t> content (mg/g FW)</a:t>
                </a:r>
                <a:endParaRPr lang="en-IN" b="1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387072"/>
        <c:crosses val="autoZero"/>
        <c:crossBetween val="midCat"/>
      </c:valAx>
      <c:valAx>
        <c:axId val="983870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372608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Stress : 24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2999781277340345E-2"/>
                  <c:y val="-0.1683260425780110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'Total ChlvsSeedyield'!$F$14:$F$25</c:f>
              <c:numCache>
                <c:formatCode>0.00</c:formatCode>
                <c:ptCount val="12"/>
                <c:pt idx="0">
                  <c:v>0.4975</c:v>
                </c:pt>
                <c:pt idx="1">
                  <c:v>0.29000000000000004</c:v>
                </c:pt>
                <c:pt idx="2">
                  <c:v>0.25750000000000001</c:v>
                </c:pt>
                <c:pt idx="3">
                  <c:v>0.28500000000000003</c:v>
                </c:pt>
                <c:pt idx="4">
                  <c:v>0.41249999999999998</c:v>
                </c:pt>
                <c:pt idx="5">
                  <c:v>0.46249999999999997</c:v>
                </c:pt>
                <c:pt idx="6">
                  <c:v>0.27250000000000002</c:v>
                </c:pt>
                <c:pt idx="7">
                  <c:v>0.33250000000000002</c:v>
                </c:pt>
                <c:pt idx="8">
                  <c:v>0.4325</c:v>
                </c:pt>
                <c:pt idx="9">
                  <c:v>0.45</c:v>
                </c:pt>
                <c:pt idx="10">
                  <c:v>0.40249999999999997</c:v>
                </c:pt>
                <c:pt idx="11">
                  <c:v>0.31</c:v>
                </c:pt>
              </c:numCache>
            </c:numRef>
          </c:xVal>
          <c:yVal>
            <c:numRef>
              <c:f>'Total ChlvsSeedyield'!$G$14:$G$25</c:f>
              <c:numCache>
                <c:formatCode>0.00</c:formatCode>
                <c:ptCount val="12"/>
                <c:pt idx="0">
                  <c:v>10.27</c:v>
                </c:pt>
                <c:pt idx="1">
                  <c:v>7.0524999999999993</c:v>
                </c:pt>
                <c:pt idx="2">
                  <c:v>5.6</c:v>
                </c:pt>
                <c:pt idx="3">
                  <c:v>6.41</c:v>
                </c:pt>
                <c:pt idx="4">
                  <c:v>7.25</c:v>
                </c:pt>
                <c:pt idx="5">
                  <c:v>7.4824999999999999</c:v>
                </c:pt>
                <c:pt idx="6">
                  <c:v>4.49</c:v>
                </c:pt>
                <c:pt idx="7">
                  <c:v>6.0274999999999999</c:v>
                </c:pt>
                <c:pt idx="8">
                  <c:v>7.6825000000000001</c:v>
                </c:pt>
                <c:pt idx="9">
                  <c:v>5.92</c:v>
                </c:pt>
                <c:pt idx="10">
                  <c:v>6.9525000000000006</c:v>
                </c:pt>
                <c:pt idx="11">
                  <c:v>7.0625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7D9-4295-852A-9EA02E466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416512"/>
        <c:axId val="99442688"/>
      </c:scatterChart>
      <c:valAx>
        <c:axId val="98416512"/>
        <c:scaling>
          <c:orientation val="minMax"/>
          <c:max val="0.5"/>
          <c:min val="0.2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Total Chlorophyll</a:t>
                </a:r>
                <a:r>
                  <a:rPr lang="en-IN" b="1" baseline="0"/>
                  <a:t> content (mg/g FW)</a:t>
                </a:r>
                <a:endParaRPr lang="en-IN" b="1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442688"/>
        <c:crosses val="autoZero"/>
        <c:crossBetween val="midCat"/>
      </c:valAx>
      <c:valAx>
        <c:axId val="9944268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8416512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Stress : 35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491251093613299"/>
                  <c:y val="-0.1884785392878884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'Total ChlvsSeedyield'!$F$26:$F$37</c:f>
              <c:numCache>
                <c:formatCode>0.00</c:formatCode>
                <c:ptCount val="12"/>
                <c:pt idx="0">
                  <c:v>0.44000000000000006</c:v>
                </c:pt>
                <c:pt idx="1">
                  <c:v>0.36</c:v>
                </c:pt>
                <c:pt idx="2">
                  <c:v>0.32</c:v>
                </c:pt>
                <c:pt idx="3">
                  <c:v>0.34750000000000003</c:v>
                </c:pt>
                <c:pt idx="4">
                  <c:v>0.4</c:v>
                </c:pt>
                <c:pt idx="5">
                  <c:v>0.42749999999999999</c:v>
                </c:pt>
                <c:pt idx="6">
                  <c:v>0.32750000000000001</c:v>
                </c:pt>
                <c:pt idx="7">
                  <c:v>0.35749999999999993</c:v>
                </c:pt>
                <c:pt idx="8">
                  <c:v>0.40249999999999997</c:v>
                </c:pt>
                <c:pt idx="9">
                  <c:v>0.41500000000000004</c:v>
                </c:pt>
                <c:pt idx="10">
                  <c:v>0.39500000000000002</c:v>
                </c:pt>
                <c:pt idx="11">
                  <c:v>0.34250000000000003</c:v>
                </c:pt>
              </c:numCache>
            </c:numRef>
          </c:xVal>
          <c:yVal>
            <c:numRef>
              <c:f>'Total ChlvsSeedyield'!$G$26:$G$37</c:f>
              <c:numCache>
                <c:formatCode>0.00</c:formatCode>
                <c:ptCount val="12"/>
                <c:pt idx="0">
                  <c:v>10.27</c:v>
                </c:pt>
                <c:pt idx="1">
                  <c:v>7.0524999999999993</c:v>
                </c:pt>
                <c:pt idx="2">
                  <c:v>5.6</c:v>
                </c:pt>
                <c:pt idx="3">
                  <c:v>6.41</c:v>
                </c:pt>
                <c:pt idx="4">
                  <c:v>7.25</c:v>
                </c:pt>
                <c:pt idx="5">
                  <c:v>7.4824999999999999</c:v>
                </c:pt>
                <c:pt idx="6">
                  <c:v>4.49</c:v>
                </c:pt>
                <c:pt idx="7">
                  <c:v>6.0274999999999999</c:v>
                </c:pt>
                <c:pt idx="8">
                  <c:v>7.6825000000000001</c:v>
                </c:pt>
                <c:pt idx="9">
                  <c:v>5.92</c:v>
                </c:pt>
                <c:pt idx="10">
                  <c:v>6.9525000000000006</c:v>
                </c:pt>
                <c:pt idx="11">
                  <c:v>7.0625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431-4D98-BD42-6CD8C44F13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472128"/>
        <c:axId val="99474048"/>
      </c:scatterChart>
      <c:valAx>
        <c:axId val="99472128"/>
        <c:scaling>
          <c:orientation val="minMax"/>
          <c:max val="0.45"/>
          <c:min val="0.300000000000000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Total Chlorophyll</a:t>
                </a:r>
                <a:r>
                  <a:rPr lang="en-IN" b="1" baseline="0"/>
                  <a:t> content (mg/g FW)</a:t>
                </a:r>
                <a:endParaRPr lang="en-IN" b="1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474048"/>
        <c:crosses val="autoZero"/>
        <c:crossBetween val="midCat"/>
        <c:majorUnit val="5.0000000000000017E-2"/>
      </c:valAx>
      <c:valAx>
        <c:axId val="994740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472128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Control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1060374775328801E-2"/>
          <c:y val="0.17171296296296298"/>
          <c:w val="0.88337012266772108"/>
          <c:h val="0.5221336395450568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MorphoandYield_graphs!$E$38:$E$49</c:f>
                <c:numCache>
                  <c:formatCode>General</c:formatCode>
                  <c:ptCount val="12"/>
                  <c:pt idx="0">
                    <c:v>0.40824829046386302</c:v>
                  </c:pt>
                  <c:pt idx="1">
                    <c:v>0.28867513459481287</c:v>
                  </c:pt>
                  <c:pt idx="2">
                    <c:v>0.47871355387816905</c:v>
                  </c:pt>
                  <c:pt idx="3">
                    <c:v>0.47871355387816905</c:v>
                  </c:pt>
                  <c:pt idx="4">
                    <c:v>0.47871355387816905</c:v>
                  </c:pt>
                  <c:pt idx="5">
                    <c:v>0.57735026918962573</c:v>
                  </c:pt>
                  <c:pt idx="6">
                    <c:v>0.40824829046386302</c:v>
                  </c:pt>
                  <c:pt idx="7">
                    <c:v>0.62915286960589578</c:v>
                  </c:pt>
                  <c:pt idx="8">
                    <c:v>0.47871355387816905</c:v>
                  </c:pt>
                  <c:pt idx="9">
                    <c:v>0.47871355387816905</c:v>
                  </c:pt>
                  <c:pt idx="10">
                    <c:v>0.75</c:v>
                  </c:pt>
                  <c:pt idx="11">
                    <c:v>0.47871355387816905</c:v>
                  </c:pt>
                </c:numCache>
              </c:numRef>
            </c:plus>
            <c:minus>
              <c:numRef>
                <c:f>MorphoandYield_graphs!$E$38:$E$49</c:f>
                <c:numCache>
                  <c:formatCode>General</c:formatCode>
                  <c:ptCount val="12"/>
                  <c:pt idx="0">
                    <c:v>0.40824829046386302</c:v>
                  </c:pt>
                  <c:pt idx="1">
                    <c:v>0.28867513459481287</c:v>
                  </c:pt>
                  <c:pt idx="2">
                    <c:v>0.47871355387816905</c:v>
                  </c:pt>
                  <c:pt idx="3">
                    <c:v>0.47871355387816905</c:v>
                  </c:pt>
                  <c:pt idx="4">
                    <c:v>0.47871355387816905</c:v>
                  </c:pt>
                  <c:pt idx="5">
                    <c:v>0.57735026918962573</c:v>
                  </c:pt>
                  <c:pt idx="6">
                    <c:v>0.40824829046386302</c:v>
                  </c:pt>
                  <c:pt idx="7">
                    <c:v>0.62915286960589578</c:v>
                  </c:pt>
                  <c:pt idx="8">
                    <c:v>0.47871355387816905</c:v>
                  </c:pt>
                  <c:pt idx="9">
                    <c:v>0.47871355387816905</c:v>
                  </c:pt>
                  <c:pt idx="10">
                    <c:v>0.75</c:v>
                  </c:pt>
                  <c:pt idx="11">
                    <c:v>0.47871355387816905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MorphoandYield_graphs!$F$38:$F$49</c:f>
              <c:strCache>
                <c:ptCount val="12"/>
                <c:pt idx="0">
                  <c:v>NM-94</c:v>
                </c:pt>
                <c:pt idx="1">
                  <c:v>IPM-205-7</c:v>
                </c:pt>
                <c:pt idx="2">
                  <c:v>IC-415144</c:v>
                </c:pt>
                <c:pt idx="3">
                  <c:v>EC-693358</c:v>
                </c:pt>
                <c:pt idx="4">
                  <c:v>EC-693357</c:v>
                </c:pt>
                <c:pt idx="5">
                  <c:v>EC-693363</c:v>
                </c:pt>
                <c:pt idx="6">
                  <c:v>VC-6372 (45-8-1)</c:v>
                </c:pt>
                <c:pt idx="7">
                  <c:v>PAU-911</c:v>
                </c:pt>
                <c:pt idx="8">
                  <c:v>Harsha</c:v>
                </c:pt>
                <c:pt idx="9">
                  <c:v>Vaibhav</c:v>
                </c:pt>
                <c:pt idx="10">
                  <c:v>EC-693356</c:v>
                </c:pt>
                <c:pt idx="11">
                  <c:v>VC-3960-88</c:v>
                </c:pt>
              </c:strCache>
            </c:strRef>
          </c:cat>
          <c:val>
            <c:numRef>
              <c:f>MorphoandYield_graphs!$G$38:$G$49</c:f>
              <c:numCache>
                <c:formatCode>0.00</c:formatCode>
                <c:ptCount val="12"/>
                <c:pt idx="0">
                  <c:v>4</c:v>
                </c:pt>
                <c:pt idx="1">
                  <c:v>4.5</c:v>
                </c:pt>
                <c:pt idx="2">
                  <c:v>4.75</c:v>
                </c:pt>
                <c:pt idx="3">
                  <c:v>4.75</c:v>
                </c:pt>
                <c:pt idx="4">
                  <c:v>4.75</c:v>
                </c:pt>
                <c:pt idx="5">
                  <c:v>5</c:v>
                </c:pt>
                <c:pt idx="6">
                  <c:v>5</c:v>
                </c:pt>
                <c:pt idx="7">
                  <c:v>5.25</c:v>
                </c:pt>
                <c:pt idx="8">
                  <c:v>5.25</c:v>
                </c:pt>
                <c:pt idx="9">
                  <c:v>5.75</c:v>
                </c:pt>
                <c:pt idx="10">
                  <c:v>6.25</c:v>
                </c:pt>
                <c:pt idx="11">
                  <c:v>6.75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97-4385-BA13-B997B513BA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795200"/>
        <c:axId val="87797120"/>
      </c:barChart>
      <c:catAx>
        <c:axId val="87795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Genotypes</a:t>
                </a:r>
              </a:p>
            </c:rich>
          </c:tx>
          <c:layout>
            <c:manualLayout>
              <c:xMode val="edge"/>
              <c:yMode val="edge"/>
              <c:x val="0.48075203988622772"/>
              <c:y val="0.906458151064450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97120"/>
        <c:crosses val="autoZero"/>
        <c:auto val="1"/>
        <c:lblAlgn val="ctr"/>
        <c:lblOffset val="100"/>
        <c:noMultiLvlLbl val="0"/>
      </c:catAx>
      <c:valAx>
        <c:axId val="87797120"/>
        <c:scaling>
          <c:orientation val="minMax"/>
          <c:max val="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/>
                  <a:t>No. of branches</a:t>
                </a:r>
              </a:p>
            </c:rich>
          </c:tx>
          <c:layout>
            <c:manualLayout>
              <c:xMode val="edge"/>
              <c:yMode val="edge"/>
              <c:x val="1.1622501162250122E-2"/>
              <c:y val="0.2580344123651210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95200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Stress : 34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5630249343832026"/>
                  <c:y val="-0.1665649674038508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'Total ChlvsSeedyield'!$F$98:$F$109</c:f>
              <c:numCache>
                <c:formatCode>General</c:formatCode>
                <c:ptCount val="12"/>
              </c:numCache>
            </c:numRef>
          </c:xVal>
          <c:yVal>
            <c:numRef>
              <c:f>'Total ChlvsSeedyield'!$G$98:$G$109</c:f>
              <c:numCache>
                <c:formatCode>0.00</c:formatCode>
                <c:ptCount val="1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50D-4645-9E71-F965AD515B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061120"/>
        <c:axId val="99067392"/>
      </c:scatterChart>
      <c:valAx>
        <c:axId val="99061120"/>
        <c:scaling>
          <c:orientation val="minMax"/>
          <c:min val="0.3500000000000000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067392"/>
        <c:crosses val="autoZero"/>
        <c:crossBetween val="midCat"/>
      </c:valAx>
      <c:valAx>
        <c:axId val="990673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Seed yield (g)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99061120"/>
        <c:crosses val="autoZero"/>
        <c:crossBetween val="midCat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Control : 2 before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1462007874015746"/>
                  <c:y val="-0.1373297608632254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NDVIvsTotalChl!$D$2:$D$13</c:f>
              <c:numCache>
                <c:formatCode>0.00</c:formatCode>
                <c:ptCount val="12"/>
                <c:pt idx="0">
                  <c:v>0.45</c:v>
                </c:pt>
                <c:pt idx="1">
                  <c:v>0.46749999999999997</c:v>
                </c:pt>
                <c:pt idx="2">
                  <c:v>0.435</c:v>
                </c:pt>
                <c:pt idx="3">
                  <c:v>0.44750000000000001</c:v>
                </c:pt>
                <c:pt idx="4">
                  <c:v>0.44000000000000006</c:v>
                </c:pt>
                <c:pt idx="5">
                  <c:v>0.45250000000000001</c:v>
                </c:pt>
                <c:pt idx="6">
                  <c:v>0.41000000000000003</c:v>
                </c:pt>
                <c:pt idx="7">
                  <c:v>0.48249999999999998</c:v>
                </c:pt>
                <c:pt idx="8">
                  <c:v>0.42000000000000004</c:v>
                </c:pt>
                <c:pt idx="9">
                  <c:v>0.40500000000000003</c:v>
                </c:pt>
                <c:pt idx="10">
                  <c:v>0.4425</c:v>
                </c:pt>
                <c:pt idx="11">
                  <c:v>0.41249999999999998</c:v>
                </c:pt>
              </c:numCache>
            </c:numRef>
          </c:xVal>
          <c:yVal>
            <c:numRef>
              <c:f>NDVIvsTotalChl!$E$2:$E$13</c:f>
              <c:numCache>
                <c:formatCode>0.00</c:formatCode>
                <c:ptCount val="12"/>
                <c:pt idx="0">
                  <c:v>0.41000000000000003</c:v>
                </c:pt>
                <c:pt idx="1">
                  <c:v>0.38750000000000001</c:v>
                </c:pt>
                <c:pt idx="2">
                  <c:v>0.41249999999999998</c:v>
                </c:pt>
                <c:pt idx="3">
                  <c:v>0.40749999999999997</c:v>
                </c:pt>
                <c:pt idx="4">
                  <c:v>0.4</c:v>
                </c:pt>
                <c:pt idx="5">
                  <c:v>0.43</c:v>
                </c:pt>
                <c:pt idx="6">
                  <c:v>0.40749999999999997</c:v>
                </c:pt>
                <c:pt idx="7">
                  <c:v>0.39500000000000002</c:v>
                </c:pt>
                <c:pt idx="8">
                  <c:v>0.39749999999999996</c:v>
                </c:pt>
                <c:pt idx="9">
                  <c:v>0.4</c:v>
                </c:pt>
                <c:pt idx="10">
                  <c:v>0.40249999999999997</c:v>
                </c:pt>
                <c:pt idx="11">
                  <c:v>0.36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CD3-410E-8FF7-9A4AC46DC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272768"/>
        <c:axId val="100299520"/>
      </c:scatterChart>
      <c:valAx>
        <c:axId val="1002727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0299520"/>
        <c:crosses val="autoZero"/>
        <c:crossBetween val="midCat"/>
      </c:valAx>
      <c:valAx>
        <c:axId val="100299520"/>
        <c:scaling>
          <c:orientation val="minMax"/>
          <c:max val="0.5"/>
          <c:min val="0.300000000000000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Total Chl Content (mg/g FW)</a:t>
                </a:r>
              </a:p>
            </c:rich>
          </c:tx>
          <c:layout>
            <c:manualLayout>
              <c:xMode val="edge"/>
              <c:yMode val="edge"/>
              <c:x val="2.5000000000000001E-2"/>
              <c:y val="0.1444448089822106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0272768"/>
        <c:crosses val="autoZero"/>
        <c:crossBetween val="midCat"/>
        <c:majorUnit val="5.0000000000000017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Control : 3 days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5877427821522314"/>
                  <c:y val="-0.2350761883931175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NDVIvsTotalChl!$D$14:$D$25</c:f>
              <c:numCache>
                <c:formatCode>0.00</c:formatCode>
                <c:ptCount val="12"/>
                <c:pt idx="0">
                  <c:v>0.61250000000000004</c:v>
                </c:pt>
                <c:pt idx="1">
                  <c:v>0.55499999999999994</c:v>
                </c:pt>
                <c:pt idx="2">
                  <c:v>0.53</c:v>
                </c:pt>
                <c:pt idx="3">
                  <c:v>0.54249999999999998</c:v>
                </c:pt>
                <c:pt idx="4">
                  <c:v>0.59249999999999992</c:v>
                </c:pt>
                <c:pt idx="5">
                  <c:v>0.61499999999999999</c:v>
                </c:pt>
                <c:pt idx="6">
                  <c:v>0.54249999999999998</c:v>
                </c:pt>
                <c:pt idx="7">
                  <c:v>0.56000000000000005</c:v>
                </c:pt>
                <c:pt idx="8">
                  <c:v>0.625</c:v>
                </c:pt>
                <c:pt idx="9">
                  <c:v>0.58750000000000002</c:v>
                </c:pt>
                <c:pt idx="10">
                  <c:v>0.58749999999999991</c:v>
                </c:pt>
                <c:pt idx="11">
                  <c:v>0.56499999999999995</c:v>
                </c:pt>
              </c:numCache>
            </c:numRef>
          </c:xVal>
          <c:yVal>
            <c:numRef>
              <c:f>NDVIvsTotalChl!$E$14:$E$25</c:f>
              <c:numCache>
                <c:formatCode>0.00</c:formatCode>
                <c:ptCount val="12"/>
                <c:pt idx="0">
                  <c:v>0.41000000000000003</c:v>
                </c:pt>
                <c:pt idx="1">
                  <c:v>0.38750000000000001</c:v>
                </c:pt>
                <c:pt idx="2">
                  <c:v>0.41249999999999998</c:v>
                </c:pt>
                <c:pt idx="3">
                  <c:v>0.40749999999999997</c:v>
                </c:pt>
                <c:pt idx="4">
                  <c:v>0.4</c:v>
                </c:pt>
                <c:pt idx="5">
                  <c:v>0.43</c:v>
                </c:pt>
                <c:pt idx="6">
                  <c:v>0.40749999999999997</c:v>
                </c:pt>
                <c:pt idx="7">
                  <c:v>0.39500000000000002</c:v>
                </c:pt>
                <c:pt idx="8">
                  <c:v>0.39749999999999996</c:v>
                </c:pt>
                <c:pt idx="9">
                  <c:v>0.4</c:v>
                </c:pt>
                <c:pt idx="10">
                  <c:v>0.40249999999999997</c:v>
                </c:pt>
                <c:pt idx="11">
                  <c:v>0.36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323-4915-A2A6-D275ACDBEF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206080"/>
        <c:axId val="100208000"/>
      </c:scatterChart>
      <c:valAx>
        <c:axId val="100206080"/>
        <c:scaling>
          <c:orientation val="minMax"/>
          <c:max val="0.65000000000000024"/>
          <c:min val="0.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0208000"/>
        <c:crosses val="autoZero"/>
        <c:crossBetween val="midCat"/>
      </c:valAx>
      <c:valAx>
        <c:axId val="100208000"/>
        <c:scaling>
          <c:orientation val="minMax"/>
          <c:max val="0.5"/>
          <c:min val="0.300000000000000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Total Chl Content (mg/g FW)</a:t>
                </a:r>
              </a:p>
            </c:rich>
          </c:tx>
          <c:layout>
            <c:manualLayout>
              <c:xMode val="edge"/>
              <c:yMode val="edge"/>
              <c:x val="2.222222222222223E-2"/>
              <c:y val="0.1305559200933216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0206080"/>
        <c:crosses val="autoZero"/>
        <c:crossBetween val="midCat"/>
        <c:majorUnit val="5.0000000000000017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Control : 24 days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6595494313210851"/>
                  <c:y val="0.1848753280839894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NDVIvsTotalChl!$D$26:$D$37</c:f>
              <c:numCache>
                <c:formatCode>0.00</c:formatCode>
                <c:ptCount val="12"/>
                <c:pt idx="0">
                  <c:v>0.72249999999999992</c:v>
                </c:pt>
                <c:pt idx="1">
                  <c:v>0.62749999999999995</c:v>
                </c:pt>
                <c:pt idx="2">
                  <c:v>0.59499999999999997</c:v>
                </c:pt>
                <c:pt idx="3">
                  <c:v>0.61750000000000005</c:v>
                </c:pt>
                <c:pt idx="4">
                  <c:v>0.67500000000000004</c:v>
                </c:pt>
                <c:pt idx="5">
                  <c:v>0.70749999999999991</c:v>
                </c:pt>
                <c:pt idx="6">
                  <c:v>0.61499999999999999</c:v>
                </c:pt>
                <c:pt idx="7">
                  <c:v>0.63500000000000001</c:v>
                </c:pt>
                <c:pt idx="8">
                  <c:v>0.71499999999999997</c:v>
                </c:pt>
                <c:pt idx="9">
                  <c:v>0.67499999999999993</c:v>
                </c:pt>
                <c:pt idx="10">
                  <c:v>0.66499999999999992</c:v>
                </c:pt>
                <c:pt idx="11">
                  <c:v>0.63249999999999995</c:v>
                </c:pt>
              </c:numCache>
            </c:numRef>
          </c:xVal>
          <c:yVal>
            <c:numRef>
              <c:f>NDVIvsTotalChl!$E$26:$E$37</c:f>
              <c:numCache>
                <c:formatCode>0.00</c:formatCode>
                <c:ptCount val="12"/>
                <c:pt idx="0">
                  <c:v>0.45499999999999996</c:v>
                </c:pt>
                <c:pt idx="1">
                  <c:v>0.39500000000000002</c:v>
                </c:pt>
                <c:pt idx="2">
                  <c:v>0.41000000000000003</c:v>
                </c:pt>
                <c:pt idx="3">
                  <c:v>0.40500000000000003</c:v>
                </c:pt>
                <c:pt idx="4">
                  <c:v>0.42249999999999999</c:v>
                </c:pt>
                <c:pt idx="5">
                  <c:v>0.47</c:v>
                </c:pt>
                <c:pt idx="6">
                  <c:v>0.40750000000000008</c:v>
                </c:pt>
                <c:pt idx="7">
                  <c:v>0.4</c:v>
                </c:pt>
                <c:pt idx="8">
                  <c:v>0.4425</c:v>
                </c:pt>
                <c:pt idx="9">
                  <c:v>0.4225000000000001</c:v>
                </c:pt>
                <c:pt idx="10">
                  <c:v>0.42500000000000004</c:v>
                </c:pt>
                <c:pt idx="11">
                  <c:v>0.36499999999999999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1CA-4656-9380-1F39A74170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422016"/>
        <c:axId val="100423936"/>
      </c:scatterChart>
      <c:valAx>
        <c:axId val="100422016"/>
        <c:scaling>
          <c:orientation val="minMax"/>
          <c:min val="0.55000000000000004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0423936"/>
        <c:crosses val="autoZero"/>
        <c:crossBetween val="midCat"/>
        <c:majorUnit val="5.0000000000000017E-2"/>
      </c:valAx>
      <c:valAx>
        <c:axId val="100423936"/>
        <c:scaling>
          <c:orientation val="minMax"/>
          <c:max val="0.5"/>
          <c:min val="0.300000000000000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Total Chl Content (mg/g</a:t>
                </a:r>
                <a:r>
                  <a:rPr lang="en-IN" b="1" baseline="0"/>
                  <a:t> FW)</a:t>
                </a:r>
                <a:endParaRPr lang="en-IN" b="1"/>
              </a:p>
            </c:rich>
          </c:tx>
          <c:layout>
            <c:manualLayout>
              <c:xMode val="edge"/>
              <c:yMode val="edge"/>
              <c:x val="3.0555555555555558E-2"/>
              <c:y val="0.1120374015748031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0422016"/>
        <c:crosses val="autoZero"/>
        <c:crossBetween val="midCat"/>
        <c:majorUnit val="5.0000000000000017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Control : 35 days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00B05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5939545056867885"/>
                  <c:y val="-0.1344980314960630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NDVIvsTotalChl!$D$38:$D$49</c:f>
              <c:numCache>
                <c:formatCode>0.00</c:formatCode>
                <c:ptCount val="12"/>
                <c:pt idx="0">
                  <c:v>0.62749999999999995</c:v>
                </c:pt>
                <c:pt idx="1">
                  <c:v>0.56999999999999995</c:v>
                </c:pt>
                <c:pt idx="2">
                  <c:v>0.51750000000000007</c:v>
                </c:pt>
                <c:pt idx="3">
                  <c:v>0.51</c:v>
                </c:pt>
                <c:pt idx="4">
                  <c:v>0.59750000000000003</c:v>
                </c:pt>
                <c:pt idx="5">
                  <c:v>0.63500000000000001</c:v>
                </c:pt>
                <c:pt idx="6">
                  <c:v>0.50750000000000006</c:v>
                </c:pt>
                <c:pt idx="7">
                  <c:v>0.5575</c:v>
                </c:pt>
                <c:pt idx="8">
                  <c:v>0.64749999999999996</c:v>
                </c:pt>
                <c:pt idx="9">
                  <c:v>0.6</c:v>
                </c:pt>
                <c:pt idx="10">
                  <c:v>0.61249999999999993</c:v>
                </c:pt>
                <c:pt idx="11">
                  <c:v>0.56999999999999995</c:v>
                </c:pt>
              </c:numCache>
            </c:numRef>
          </c:xVal>
          <c:yVal>
            <c:numRef>
              <c:f>NDVIvsTotalChl!$E$38:$E$49</c:f>
              <c:numCache>
                <c:formatCode>0.00</c:formatCode>
                <c:ptCount val="12"/>
                <c:pt idx="0">
                  <c:v>0.49249999999999999</c:v>
                </c:pt>
                <c:pt idx="1">
                  <c:v>0.42500000000000004</c:v>
                </c:pt>
                <c:pt idx="2">
                  <c:v>0.41500000000000004</c:v>
                </c:pt>
                <c:pt idx="3">
                  <c:v>0.4325</c:v>
                </c:pt>
                <c:pt idx="4">
                  <c:v>0.44750000000000001</c:v>
                </c:pt>
                <c:pt idx="5">
                  <c:v>0.51500000000000001</c:v>
                </c:pt>
                <c:pt idx="6">
                  <c:v>0.40749999999999997</c:v>
                </c:pt>
                <c:pt idx="7">
                  <c:v>0.41</c:v>
                </c:pt>
                <c:pt idx="8">
                  <c:v>0.51500000000000001</c:v>
                </c:pt>
                <c:pt idx="9">
                  <c:v>0.44999999999999996</c:v>
                </c:pt>
                <c:pt idx="10">
                  <c:v>0.45</c:v>
                </c:pt>
                <c:pt idx="11">
                  <c:v>0.37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09A-47C6-A126-1602015676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449280"/>
        <c:axId val="100463744"/>
      </c:scatterChart>
      <c:valAx>
        <c:axId val="100449280"/>
        <c:scaling>
          <c:orientation val="minMax"/>
          <c:min val="0.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0463744"/>
        <c:crosses val="autoZero"/>
        <c:crossBetween val="midCat"/>
      </c:valAx>
      <c:valAx>
        <c:axId val="100463744"/>
        <c:scaling>
          <c:orientation val="minMax"/>
          <c:max val="0.6000000000000002"/>
          <c:min val="0.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Total Chl Content (mg/g FW)</a:t>
                </a:r>
              </a:p>
            </c:rich>
          </c:tx>
          <c:layout>
            <c:manualLayout>
              <c:xMode val="edge"/>
              <c:yMode val="edge"/>
              <c:x val="3.0555555555555558E-2"/>
              <c:y val="0.1305559200933216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0449280"/>
        <c:crosses val="autoZero"/>
        <c:crossBetween val="midCat"/>
        <c:majorUnit val="0.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Stress : 2 before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127027559055118"/>
                  <c:y val="-0.2268066491688538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NDVIvsTotalChl!$F$2:$F$13</c:f>
              <c:numCache>
                <c:formatCode>General</c:formatCode>
                <c:ptCount val="12"/>
                <c:pt idx="0">
                  <c:v>0.44499999999999995</c:v>
                </c:pt>
                <c:pt idx="1">
                  <c:v>0.46499999999999997</c:v>
                </c:pt>
                <c:pt idx="2">
                  <c:v>0.45749999999999996</c:v>
                </c:pt>
                <c:pt idx="3">
                  <c:v>0.41250000000000003</c:v>
                </c:pt>
                <c:pt idx="4">
                  <c:v>0.39749999999999996</c:v>
                </c:pt>
                <c:pt idx="5">
                  <c:v>0.41249999999999998</c:v>
                </c:pt>
                <c:pt idx="6">
                  <c:v>0.41</c:v>
                </c:pt>
                <c:pt idx="7">
                  <c:v>0.48</c:v>
                </c:pt>
                <c:pt idx="8">
                  <c:v>0.41749999999999998</c:v>
                </c:pt>
                <c:pt idx="9">
                  <c:v>0.44249999999999995</c:v>
                </c:pt>
                <c:pt idx="10">
                  <c:v>0.42749999999999994</c:v>
                </c:pt>
                <c:pt idx="11">
                  <c:v>0.435</c:v>
                </c:pt>
              </c:numCache>
            </c:numRef>
          </c:xVal>
          <c:yVal>
            <c:numRef>
              <c:f>NDVIvsTotalChl!$G$2:$G$13</c:f>
              <c:numCache>
                <c:formatCode>0.00</c:formatCode>
                <c:ptCount val="12"/>
                <c:pt idx="0">
                  <c:v>0.39</c:v>
                </c:pt>
                <c:pt idx="1">
                  <c:v>0.38749999999999996</c:v>
                </c:pt>
                <c:pt idx="2">
                  <c:v>0.38250000000000006</c:v>
                </c:pt>
                <c:pt idx="3">
                  <c:v>0.41500000000000004</c:v>
                </c:pt>
                <c:pt idx="4">
                  <c:v>0.39500000000000002</c:v>
                </c:pt>
                <c:pt idx="5">
                  <c:v>0.4</c:v>
                </c:pt>
                <c:pt idx="6">
                  <c:v>0.39249999999999996</c:v>
                </c:pt>
                <c:pt idx="7">
                  <c:v>0.39249999999999996</c:v>
                </c:pt>
                <c:pt idx="8">
                  <c:v>0.37249999999999994</c:v>
                </c:pt>
                <c:pt idx="9">
                  <c:v>0.38249999999999995</c:v>
                </c:pt>
                <c:pt idx="10">
                  <c:v>0.38500000000000001</c:v>
                </c:pt>
                <c:pt idx="11">
                  <c:v>0.37000000000000005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BD8-45A3-8DF5-F09D313EA1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394880"/>
        <c:axId val="100466688"/>
      </c:scatterChart>
      <c:valAx>
        <c:axId val="100394880"/>
        <c:scaling>
          <c:orientation val="minMax"/>
          <c:max val="0.5"/>
          <c:min val="0.3500000000000000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0466688"/>
        <c:crosses val="autoZero"/>
        <c:crossBetween val="midCat"/>
      </c:valAx>
      <c:valAx>
        <c:axId val="100466688"/>
        <c:scaling>
          <c:orientation val="minMax"/>
          <c:max val="0.5"/>
          <c:min val="0.300000000000000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Total Chl Content (mg/g FW)</a:t>
                </a:r>
              </a:p>
            </c:rich>
          </c:tx>
          <c:layout>
            <c:manualLayout>
              <c:xMode val="edge"/>
              <c:yMode val="edge"/>
              <c:x val="1.3888888888888892E-2"/>
              <c:y val="0.1398151793525809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0394880"/>
        <c:crosses val="autoZero"/>
        <c:crossBetween val="midCat"/>
        <c:majorUnit val="5.0000000000000017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Stress : 3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8818022747156652E-2"/>
                  <c:y val="-0.3325524934383202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NDVIvsTotalChl!$F$14:$F$25</c:f>
              <c:numCache>
                <c:formatCode>General</c:formatCode>
                <c:ptCount val="12"/>
                <c:pt idx="0">
                  <c:v>0.54249999999999998</c:v>
                </c:pt>
                <c:pt idx="1">
                  <c:v>0.495</c:v>
                </c:pt>
                <c:pt idx="2">
                  <c:v>0.47</c:v>
                </c:pt>
                <c:pt idx="3">
                  <c:v>0.46249999999999997</c:v>
                </c:pt>
                <c:pt idx="4">
                  <c:v>0.51500000000000001</c:v>
                </c:pt>
                <c:pt idx="5">
                  <c:v>0.53500000000000003</c:v>
                </c:pt>
                <c:pt idx="6">
                  <c:v>0.47249999999999998</c:v>
                </c:pt>
                <c:pt idx="7">
                  <c:v>0.505</c:v>
                </c:pt>
                <c:pt idx="8">
                  <c:v>0.52750000000000008</c:v>
                </c:pt>
                <c:pt idx="9">
                  <c:v>0.52</c:v>
                </c:pt>
                <c:pt idx="10">
                  <c:v>0.50750000000000006</c:v>
                </c:pt>
                <c:pt idx="11">
                  <c:v>0.4975</c:v>
                </c:pt>
              </c:numCache>
            </c:numRef>
          </c:xVal>
          <c:yVal>
            <c:numRef>
              <c:f>NDVIvsTotalChl!$G$14:$G$25</c:f>
              <c:numCache>
                <c:formatCode>0.00</c:formatCode>
                <c:ptCount val="12"/>
                <c:pt idx="0">
                  <c:v>0.39</c:v>
                </c:pt>
                <c:pt idx="1">
                  <c:v>0.38749999999999996</c:v>
                </c:pt>
                <c:pt idx="2">
                  <c:v>0.38250000000000006</c:v>
                </c:pt>
                <c:pt idx="3">
                  <c:v>0.41500000000000004</c:v>
                </c:pt>
                <c:pt idx="4">
                  <c:v>0.39500000000000002</c:v>
                </c:pt>
                <c:pt idx="5">
                  <c:v>0.4</c:v>
                </c:pt>
                <c:pt idx="6">
                  <c:v>0.39249999999999996</c:v>
                </c:pt>
                <c:pt idx="7">
                  <c:v>0.39249999999999996</c:v>
                </c:pt>
                <c:pt idx="8">
                  <c:v>0.37249999999999994</c:v>
                </c:pt>
                <c:pt idx="9">
                  <c:v>0.38249999999999995</c:v>
                </c:pt>
                <c:pt idx="10">
                  <c:v>0.38500000000000001</c:v>
                </c:pt>
                <c:pt idx="11">
                  <c:v>0.37000000000000005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844-466F-867A-67606E0C6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504320"/>
        <c:axId val="100506240"/>
      </c:scatterChart>
      <c:valAx>
        <c:axId val="100504320"/>
        <c:scaling>
          <c:orientation val="minMax"/>
          <c:min val="0.4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0506240"/>
        <c:crosses val="autoZero"/>
        <c:crossBetween val="midCat"/>
      </c:valAx>
      <c:valAx>
        <c:axId val="100506240"/>
        <c:scaling>
          <c:orientation val="minMax"/>
          <c:max val="0.5"/>
          <c:min val="0.300000000000000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Total Chl Content (mg/g FW)</a:t>
                </a:r>
              </a:p>
            </c:rich>
          </c:tx>
          <c:layout>
            <c:manualLayout>
              <c:xMode val="edge"/>
              <c:yMode val="edge"/>
              <c:x val="1.9444444444444445E-2"/>
              <c:y val="0.1301388888888888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0504320"/>
        <c:crosses val="autoZero"/>
        <c:crossBetween val="midCat"/>
        <c:majorUnit val="5.0000000000000017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Stress : 24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4810345581802276"/>
                  <c:y val="0.2444440799066783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NDVIvsTotalChl!$F$26:$F$37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0.55000000000000004</c:v>
                </c:pt>
                <c:pt idx="2">
                  <c:v>0.52500000000000002</c:v>
                </c:pt>
                <c:pt idx="3">
                  <c:v>0.52</c:v>
                </c:pt>
                <c:pt idx="4">
                  <c:v>0.5625</c:v>
                </c:pt>
                <c:pt idx="5">
                  <c:v>0.59250000000000003</c:v>
                </c:pt>
                <c:pt idx="6">
                  <c:v>0.52249999999999996</c:v>
                </c:pt>
                <c:pt idx="7">
                  <c:v>0.55000000000000004</c:v>
                </c:pt>
                <c:pt idx="8">
                  <c:v>0.58750000000000002</c:v>
                </c:pt>
                <c:pt idx="9">
                  <c:v>0.56750000000000012</c:v>
                </c:pt>
                <c:pt idx="10">
                  <c:v>0.57499999999999996</c:v>
                </c:pt>
                <c:pt idx="11">
                  <c:v>0.5575</c:v>
                </c:pt>
              </c:numCache>
            </c:numRef>
          </c:xVal>
          <c:yVal>
            <c:numRef>
              <c:f>NDVIvsTotalChl!$G$26:$G$37</c:f>
              <c:numCache>
                <c:formatCode>0.00</c:formatCode>
                <c:ptCount val="12"/>
                <c:pt idx="0">
                  <c:v>0.4975</c:v>
                </c:pt>
                <c:pt idx="1">
                  <c:v>0.29000000000000004</c:v>
                </c:pt>
                <c:pt idx="2">
                  <c:v>0.25750000000000001</c:v>
                </c:pt>
                <c:pt idx="3">
                  <c:v>0.28500000000000003</c:v>
                </c:pt>
                <c:pt idx="4">
                  <c:v>0.41249999999999998</c:v>
                </c:pt>
                <c:pt idx="5">
                  <c:v>0.46249999999999997</c:v>
                </c:pt>
                <c:pt idx="6">
                  <c:v>0.27250000000000002</c:v>
                </c:pt>
                <c:pt idx="7">
                  <c:v>0.33250000000000002</c:v>
                </c:pt>
                <c:pt idx="8">
                  <c:v>0.4325</c:v>
                </c:pt>
                <c:pt idx="9">
                  <c:v>0.45</c:v>
                </c:pt>
                <c:pt idx="10">
                  <c:v>0.40249999999999997</c:v>
                </c:pt>
                <c:pt idx="11">
                  <c:v>0.31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65C-4477-B8D9-4BC9958A67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543872"/>
        <c:axId val="100582912"/>
      </c:scatterChart>
      <c:valAx>
        <c:axId val="100543872"/>
        <c:scaling>
          <c:orientation val="minMax"/>
          <c:max val="0.65000000000000024"/>
          <c:min val="0.4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0582912"/>
        <c:crosses val="autoZero"/>
        <c:crossBetween val="midCat"/>
        <c:majorUnit val="5.0000000000000017E-2"/>
      </c:valAx>
      <c:valAx>
        <c:axId val="100582912"/>
        <c:scaling>
          <c:orientation val="minMax"/>
          <c:max val="0.5"/>
          <c:min val="0.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Total Chl Content (mg/g FW)</a:t>
                </a:r>
              </a:p>
            </c:rich>
          </c:tx>
          <c:layout>
            <c:manualLayout>
              <c:xMode val="edge"/>
              <c:yMode val="edge"/>
              <c:x val="1.9444444444444445E-2"/>
              <c:y val="0.1259262904636920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0543872"/>
        <c:crosses val="autoZero"/>
        <c:crossBetween val="midCat"/>
        <c:majorUnit val="0.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40" b="0" i="0" u="none" strike="noStrike" kern="1200" spc="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/>
              <a:t>Stress : 35 after stress imposition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28575" cap="rnd">
                <a:solidFill>
                  <a:srgbClr val="FF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5032633420822398"/>
                  <c:y val="-0.1091141732283464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en-US" sz="1100" b="0" i="0" u="none" strike="noStrike" kern="1200" baseline="0">
                      <a:solidFill>
                        <a:schemeClr val="dk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NDVIvsTotalChl!$F$38:$F$49</c:f>
              <c:numCache>
                <c:formatCode>General</c:formatCode>
                <c:ptCount val="12"/>
                <c:pt idx="0">
                  <c:v>0.53750000000000009</c:v>
                </c:pt>
                <c:pt idx="1">
                  <c:v>0.47</c:v>
                </c:pt>
                <c:pt idx="2">
                  <c:v>0.45749999999999996</c:v>
                </c:pt>
                <c:pt idx="3">
                  <c:v>0.45999999999999996</c:v>
                </c:pt>
                <c:pt idx="4">
                  <c:v>0.51249999999999996</c:v>
                </c:pt>
                <c:pt idx="5">
                  <c:v>0.55000000000000004</c:v>
                </c:pt>
                <c:pt idx="6">
                  <c:v>0.435</c:v>
                </c:pt>
                <c:pt idx="7">
                  <c:v>0.46749999999999997</c:v>
                </c:pt>
                <c:pt idx="8">
                  <c:v>0.53500000000000003</c:v>
                </c:pt>
                <c:pt idx="9">
                  <c:v>0.50249999999999995</c:v>
                </c:pt>
                <c:pt idx="10">
                  <c:v>0.51</c:v>
                </c:pt>
                <c:pt idx="11">
                  <c:v>0.47749999999999998</c:v>
                </c:pt>
              </c:numCache>
            </c:numRef>
          </c:xVal>
          <c:yVal>
            <c:numRef>
              <c:f>NDVIvsTotalChl!$G$38:$G$49</c:f>
              <c:numCache>
                <c:formatCode>0.00</c:formatCode>
                <c:ptCount val="12"/>
                <c:pt idx="0">
                  <c:v>0.44000000000000006</c:v>
                </c:pt>
                <c:pt idx="1">
                  <c:v>0.36</c:v>
                </c:pt>
                <c:pt idx="2">
                  <c:v>0.32</c:v>
                </c:pt>
                <c:pt idx="3">
                  <c:v>0.34750000000000003</c:v>
                </c:pt>
                <c:pt idx="4">
                  <c:v>0.4</c:v>
                </c:pt>
                <c:pt idx="5">
                  <c:v>0.42749999999999999</c:v>
                </c:pt>
                <c:pt idx="6">
                  <c:v>0.32750000000000001</c:v>
                </c:pt>
                <c:pt idx="7">
                  <c:v>0.35749999999999993</c:v>
                </c:pt>
                <c:pt idx="8">
                  <c:v>0.40249999999999997</c:v>
                </c:pt>
                <c:pt idx="9">
                  <c:v>0.41500000000000004</c:v>
                </c:pt>
                <c:pt idx="10">
                  <c:v>0.39500000000000002</c:v>
                </c:pt>
                <c:pt idx="11">
                  <c:v>0.34250000000000003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3D3-4753-9A47-E3285318E0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616448"/>
        <c:axId val="100639104"/>
      </c:scatterChart>
      <c:valAx>
        <c:axId val="100616448"/>
        <c:scaling>
          <c:orientation val="minMax"/>
          <c:min val="0.4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NDVI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0639104"/>
        <c:crosses val="autoZero"/>
        <c:crossBetween val="midCat"/>
      </c:valAx>
      <c:valAx>
        <c:axId val="100639104"/>
        <c:scaling>
          <c:orientation val="minMax"/>
          <c:min val="0.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dk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b="1"/>
                  <a:t>Total Chl Content (mg/g FW)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200" b="0" i="0" u="none" strike="noStrike" kern="1200" baseline="0">
                <a:solidFill>
                  <a:schemeClr val="dk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0616448"/>
        <c:crosses val="autoZero"/>
        <c:crossBetween val="midCat"/>
        <c:majorUnit val="0.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200">
          <a:solidFill>
            <a:schemeClr val="dk1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3" Type="http://schemas.openxmlformats.org/officeDocument/2006/relationships/chart" Target="../charts/chart53.xml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2" Type="http://schemas.openxmlformats.org/officeDocument/2006/relationships/chart" Target="../charts/chart52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5" Type="http://schemas.openxmlformats.org/officeDocument/2006/relationships/chart" Target="../charts/chart55.xml"/><Relationship Id="rId10" Type="http://schemas.openxmlformats.org/officeDocument/2006/relationships/chart" Target="../charts/chart60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2.xml"/><Relationship Id="rId13" Type="http://schemas.openxmlformats.org/officeDocument/2006/relationships/chart" Target="../charts/chart77.xml"/><Relationship Id="rId18" Type="http://schemas.openxmlformats.org/officeDocument/2006/relationships/chart" Target="../charts/chart82.xml"/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12" Type="http://schemas.openxmlformats.org/officeDocument/2006/relationships/chart" Target="../charts/chart76.xml"/><Relationship Id="rId17" Type="http://schemas.openxmlformats.org/officeDocument/2006/relationships/chart" Target="../charts/chart81.xml"/><Relationship Id="rId2" Type="http://schemas.openxmlformats.org/officeDocument/2006/relationships/chart" Target="../charts/chart66.xml"/><Relationship Id="rId16" Type="http://schemas.openxmlformats.org/officeDocument/2006/relationships/chart" Target="../charts/chart80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11" Type="http://schemas.openxmlformats.org/officeDocument/2006/relationships/chart" Target="../charts/chart75.xml"/><Relationship Id="rId5" Type="http://schemas.openxmlformats.org/officeDocument/2006/relationships/chart" Target="../charts/chart69.xml"/><Relationship Id="rId15" Type="http://schemas.openxmlformats.org/officeDocument/2006/relationships/chart" Target="../charts/chart79.xml"/><Relationship Id="rId10" Type="http://schemas.openxmlformats.org/officeDocument/2006/relationships/chart" Target="../charts/chart74.xml"/><Relationship Id="rId4" Type="http://schemas.openxmlformats.org/officeDocument/2006/relationships/chart" Target="../charts/chart68.xml"/><Relationship Id="rId9" Type="http://schemas.openxmlformats.org/officeDocument/2006/relationships/chart" Target="../charts/chart73.xml"/><Relationship Id="rId14" Type="http://schemas.openxmlformats.org/officeDocument/2006/relationships/chart" Target="../charts/chart78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0.xml"/><Relationship Id="rId3" Type="http://schemas.openxmlformats.org/officeDocument/2006/relationships/chart" Target="../charts/chart85.xml"/><Relationship Id="rId7" Type="http://schemas.openxmlformats.org/officeDocument/2006/relationships/chart" Target="../charts/chart89.xml"/><Relationship Id="rId2" Type="http://schemas.openxmlformats.org/officeDocument/2006/relationships/chart" Target="../charts/chart84.xml"/><Relationship Id="rId1" Type="http://schemas.openxmlformats.org/officeDocument/2006/relationships/chart" Target="../charts/chart83.xml"/><Relationship Id="rId6" Type="http://schemas.openxmlformats.org/officeDocument/2006/relationships/chart" Target="../charts/chart88.xml"/><Relationship Id="rId5" Type="http://schemas.openxmlformats.org/officeDocument/2006/relationships/chart" Target="../charts/chart87.xml"/><Relationship Id="rId4" Type="http://schemas.openxmlformats.org/officeDocument/2006/relationships/chart" Target="../charts/chart86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8.xml"/><Relationship Id="rId3" Type="http://schemas.openxmlformats.org/officeDocument/2006/relationships/chart" Target="../charts/chart93.xml"/><Relationship Id="rId7" Type="http://schemas.openxmlformats.org/officeDocument/2006/relationships/chart" Target="../charts/chart97.xml"/><Relationship Id="rId2" Type="http://schemas.openxmlformats.org/officeDocument/2006/relationships/chart" Target="../charts/chart92.xml"/><Relationship Id="rId1" Type="http://schemas.openxmlformats.org/officeDocument/2006/relationships/chart" Target="../charts/chart91.xml"/><Relationship Id="rId6" Type="http://schemas.openxmlformats.org/officeDocument/2006/relationships/chart" Target="../charts/chart96.xml"/><Relationship Id="rId5" Type="http://schemas.openxmlformats.org/officeDocument/2006/relationships/chart" Target="../charts/chart95.xml"/><Relationship Id="rId4" Type="http://schemas.openxmlformats.org/officeDocument/2006/relationships/chart" Target="../charts/chart9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.xml"/><Relationship Id="rId3" Type="http://schemas.openxmlformats.org/officeDocument/2006/relationships/chart" Target="../charts/chart9.xml"/><Relationship Id="rId7" Type="http://schemas.openxmlformats.org/officeDocument/2006/relationships/chart" Target="../charts/chart13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4" Type="http://schemas.openxmlformats.org/officeDocument/2006/relationships/chart" Target="../charts/chart18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4" Type="http://schemas.openxmlformats.org/officeDocument/2006/relationships/chart" Target="../charts/chart2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4" Type="http://schemas.openxmlformats.org/officeDocument/2006/relationships/chart" Target="../charts/chart26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Relationship Id="rId4" Type="http://schemas.openxmlformats.org/officeDocument/2006/relationships/chart" Target="../charts/chart30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Relationship Id="rId4" Type="http://schemas.openxmlformats.org/officeDocument/2006/relationships/chart" Target="../charts/chart34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4" Type="http://schemas.openxmlformats.org/officeDocument/2006/relationships/chart" Target="../charts/chart38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6.xml"/><Relationship Id="rId3" Type="http://schemas.openxmlformats.org/officeDocument/2006/relationships/chart" Target="../charts/chart41.xml"/><Relationship Id="rId7" Type="http://schemas.openxmlformats.org/officeDocument/2006/relationships/chart" Target="../charts/chart45.xml"/><Relationship Id="rId12" Type="http://schemas.openxmlformats.org/officeDocument/2006/relationships/chart" Target="../charts/chart50.xml"/><Relationship Id="rId2" Type="http://schemas.openxmlformats.org/officeDocument/2006/relationships/chart" Target="../charts/chart40.xml"/><Relationship Id="rId1" Type="http://schemas.openxmlformats.org/officeDocument/2006/relationships/chart" Target="../charts/chart39.xml"/><Relationship Id="rId6" Type="http://schemas.openxmlformats.org/officeDocument/2006/relationships/chart" Target="../charts/chart44.xml"/><Relationship Id="rId11" Type="http://schemas.openxmlformats.org/officeDocument/2006/relationships/chart" Target="../charts/chart49.xml"/><Relationship Id="rId5" Type="http://schemas.openxmlformats.org/officeDocument/2006/relationships/chart" Target="../charts/chart43.xml"/><Relationship Id="rId10" Type="http://schemas.openxmlformats.org/officeDocument/2006/relationships/chart" Target="../charts/chart48.xml"/><Relationship Id="rId4" Type="http://schemas.openxmlformats.org/officeDocument/2006/relationships/chart" Target="../charts/chart42.xml"/><Relationship Id="rId9" Type="http://schemas.openxmlformats.org/officeDocument/2006/relationships/chart" Target="../charts/chart4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22860</xdr:colOff>
      <xdr:row>3</xdr:row>
      <xdr:rowOff>179070</xdr:rowOff>
    </xdr:from>
    <xdr:to>
      <xdr:col>21</xdr:col>
      <xdr:colOff>435660</xdr:colOff>
      <xdr:row>19</xdr:row>
      <xdr:rowOff>132990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6419E29-6C01-FB35-D6B2-400461A038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0</xdr:colOff>
      <xdr:row>4</xdr:row>
      <xdr:rowOff>0</xdr:rowOff>
    </xdr:from>
    <xdr:to>
      <xdr:col>29</xdr:col>
      <xdr:colOff>412800</xdr:colOff>
      <xdr:row>19</xdr:row>
      <xdr:rowOff>136800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89A289-5067-44E9-9AD0-4893B64218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22860</xdr:colOff>
      <xdr:row>20</xdr:row>
      <xdr:rowOff>0</xdr:rowOff>
    </xdr:from>
    <xdr:to>
      <xdr:col>21</xdr:col>
      <xdr:colOff>435660</xdr:colOff>
      <xdr:row>35</xdr:row>
      <xdr:rowOff>136800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FD6E898-14A6-4431-8C46-2E60D70090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29</xdr:col>
      <xdr:colOff>412800</xdr:colOff>
      <xdr:row>35</xdr:row>
      <xdr:rowOff>136800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79BE29A-424A-47BB-8E51-3568719311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22860</xdr:colOff>
      <xdr:row>36</xdr:row>
      <xdr:rowOff>0</xdr:rowOff>
    </xdr:from>
    <xdr:to>
      <xdr:col>21</xdr:col>
      <xdr:colOff>435660</xdr:colOff>
      <xdr:row>51</xdr:row>
      <xdr:rowOff>136800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1CA4B4A5-397D-4C7C-98D0-055D2DA191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22</xdr:col>
      <xdr:colOff>0</xdr:colOff>
      <xdr:row>36</xdr:row>
      <xdr:rowOff>0</xdr:rowOff>
    </xdr:from>
    <xdr:to>
      <xdr:col>29</xdr:col>
      <xdr:colOff>412800</xdr:colOff>
      <xdr:row>51</xdr:row>
      <xdr:rowOff>136800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1681EE1-D4D2-4D2F-BB22-FCDB9DCB76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</xdr:colOff>
      <xdr:row>0</xdr:row>
      <xdr:rowOff>194310</xdr:rowOff>
    </xdr:from>
    <xdr:to>
      <xdr:col>15</xdr:col>
      <xdr:colOff>312420</xdr:colOff>
      <xdr:row>14</xdr:row>
      <xdr:rowOff>163830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568B94A-CA32-2892-B9C9-9B81AA2242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15</xdr:row>
      <xdr:rowOff>0</xdr:rowOff>
    </xdr:from>
    <xdr:to>
      <xdr:col>15</xdr:col>
      <xdr:colOff>304800</xdr:colOff>
      <xdr:row>28</xdr:row>
      <xdr:rowOff>167640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3ADF433-1853-43D0-BBCB-E209FFBC7C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29</xdr:row>
      <xdr:rowOff>0</xdr:rowOff>
    </xdr:from>
    <xdr:to>
      <xdr:col>15</xdr:col>
      <xdr:colOff>304800</xdr:colOff>
      <xdr:row>42</xdr:row>
      <xdr:rowOff>167640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DE68A63-77C6-4717-B090-4CC81EAE22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43</xdr:row>
      <xdr:rowOff>0</xdr:rowOff>
    </xdr:from>
    <xdr:to>
      <xdr:col>15</xdr:col>
      <xdr:colOff>304800</xdr:colOff>
      <xdr:row>56</xdr:row>
      <xdr:rowOff>167640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515E6FC-40C9-4481-90DB-0DD0ADDDF9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0</xdr:colOff>
      <xdr:row>57</xdr:row>
      <xdr:rowOff>0</xdr:rowOff>
    </xdr:from>
    <xdr:to>
      <xdr:col>15</xdr:col>
      <xdr:colOff>304800</xdr:colOff>
      <xdr:row>70</xdr:row>
      <xdr:rowOff>167640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5DE39FB-8AF2-4988-A432-093795B351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0</xdr:colOff>
      <xdr:row>71</xdr:row>
      <xdr:rowOff>0</xdr:rowOff>
    </xdr:from>
    <xdr:to>
      <xdr:col>15</xdr:col>
      <xdr:colOff>304800</xdr:colOff>
      <xdr:row>84</xdr:row>
      <xdr:rowOff>167640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B89B4F2-6970-48A2-9956-E468303667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0</xdr:colOff>
      <xdr:row>85</xdr:row>
      <xdr:rowOff>0</xdr:rowOff>
    </xdr:from>
    <xdr:to>
      <xdr:col>15</xdr:col>
      <xdr:colOff>304800</xdr:colOff>
      <xdr:row>99</xdr:row>
      <xdr:rowOff>15240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F70FE5D-2FAC-4AB3-924B-DE08D4A5FD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16</xdr:col>
      <xdr:colOff>0</xdr:colOff>
      <xdr:row>1</xdr:row>
      <xdr:rowOff>0</xdr:rowOff>
    </xdr:from>
    <xdr:to>
      <xdr:col>23</xdr:col>
      <xdr:colOff>304800</xdr:colOff>
      <xdr:row>14</xdr:row>
      <xdr:rowOff>167640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D3532AC0-0178-487F-B64C-FD917741CB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16</xdr:col>
      <xdr:colOff>0</xdr:colOff>
      <xdr:row>15</xdr:row>
      <xdr:rowOff>0</xdr:rowOff>
    </xdr:from>
    <xdr:to>
      <xdr:col>23</xdr:col>
      <xdr:colOff>304800</xdr:colOff>
      <xdr:row>28</xdr:row>
      <xdr:rowOff>167640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E7500345-0419-47BC-9DE1-69EF8981A7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16</xdr:col>
      <xdr:colOff>0</xdr:colOff>
      <xdr:row>29</xdr:row>
      <xdr:rowOff>0</xdr:rowOff>
    </xdr:from>
    <xdr:to>
      <xdr:col>23</xdr:col>
      <xdr:colOff>304800</xdr:colOff>
      <xdr:row>42</xdr:row>
      <xdr:rowOff>167640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3C4F55C-F3DE-43D4-8FDC-4DF683BAD6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16</xdr:col>
      <xdr:colOff>0</xdr:colOff>
      <xdr:row>43</xdr:row>
      <xdr:rowOff>0</xdr:rowOff>
    </xdr:from>
    <xdr:to>
      <xdr:col>23</xdr:col>
      <xdr:colOff>304800</xdr:colOff>
      <xdr:row>56</xdr:row>
      <xdr:rowOff>167640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87302798-3C5E-4301-BB90-57A6D51D15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16</xdr:col>
      <xdr:colOff>0</xdr:colOff>
      <xdr:row>57</xdr:row>
      <xdr:rowOff>0</xdr:rowOff>
    </xdr:from>
    <xdr:to>
      <xdr:col>23</xdr:col>
      <xdr:colOff>304800</xdr:colOff>
      <xdr:row>70</xdr:row>
      <xdr:rowOff>167640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8404E5DE-ACCB-4874-A22A-83ECB7693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0</xdr:colOff>
      <xdr:row>71</xdr:row>
      <xdr:rowOff>0</xdr:rowOff>
    </xdr:from>
    <xdr:to>
      <xdr:col>23</xdr:col>
      <xdr:colOff>304800</xdr:colOff>
      <xdr:row>84</xdr:row>
      <xdr:rowOff>167640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BA02CA5F-CD5C-4A59-9DC1-430B9B7E3F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16</xdr:col>
      <xdr:colOff>0</xdr:colOff>
      <xdr:row>85</xdr:row>
      <xdr:rowOff>0</xdr:rowOff>
    </xdr:from>
    <xdr:to>
      <xdr:col>23</xdr:col>
      <xdr:colOff>304800</xdr:colOff>
      <xdr:row>99</xdr:row>
      <xdr:rowOff>15240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2502777-E9DF-4617-9C7C-43BF87DFA4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</xdr:colOff>
      <xdr:row>1</xdr:row>
      <xdr:rowOff>26670</xdr:rowOff>
    </xdr:from>
    <xdr:to>
      <xdr:col>15</xdr:col>
      <xdr:colOff>312420</xdr:colOff>
      <xdr:row>14</xdr:row>
      <xdr:rowOff>194310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C9ADC15-B92B-7AFB-C41A-153B1EEE8D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7620</xdr:colOff>
      <xdr:row>15</xdr:row>
      <xdr:rowOff>0</xdr:rowOff>
    </xdr:from>
    <xdr:to>
      <xdr:col>15</xdr:col>
      <xdr:colOff>312420</xdr:colOff>
      <xdr:row>28</xdr:row>
      <xdr:rowOff>167640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7B98F26-0E77-4C08-BBF0-197E44FDA6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29</xdr:row>
      <xdr:rowOff>0</xdr:rowOff>
    </xdr:from>
    <xdr:to>
      <xdr:col>15</xdr:col>
      <xdr:colOff>304800</xdr:colOff>
      <xdr:row>42</xdr:row>
      <xdr:rowOff>167640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FC70D61-7097-4F1A-83BC-44F5C7D2CF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43</xdr:row>
      <xdr:rowOff>0</xdr:rowOff>
    </xdr:from>
    <xdr:to>
      <xdr:col>15</xdr:col>
      <xdr:colOff>304800</xdr:colOff>
      <xdr:row>56</xdr:row>
      <xdr:rowOff>167640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7CF5F29-4A76-4DB2-A371-18E56E6C80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0</xdr:colOff>
      <xdr:row>57</xdr:row>
      <xdr:rowOff>0</xdr:rowOff>
    </xdr:from>
    <xdr:to>
      <xdr:col>15</xdr:col>
      <xdr:colOff>304800</xdr:colOff>
      <xdr:row>70</xdr:row>
      <xdr:rowOff>167640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13AD951-B6C4-4F55-BC70-3188C45359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0</xdr:colOff>
      <xdr:row>71</xdr:row>
      <xdr:rowOff>0</xdr:rowOff>
    </xdr:from>
    <xdr:to>
      <xdr:col>15</xdr:col>
      <xdr:colOff>304800</xdr:colOff>
      <xdr:row>84</xdr:row>
      <xdr:rowOff>167640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C33D61E-D999-49BD-8C32-D354026CB6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0</xdr:colOff>
      <xdr:row>85</xdr:row>
      <xdr:rowOff>0</xdr:rowOff>
    </xdr:from>
    <xdr:to>
      <xdr:col>15</xdr:col>
      <xdr:colOff>304800</xdr:colOff>
      <xdr:row>98</xdr:row>
      <xdr:rowOff>167640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DB03030-888A-40BE-99AC-EB91243FA9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0</xdr:colOff>
      <xdr:row>99</xdr:row>
      <xdr:rowOff>0</xdr:rowOff>
    </xdr:from>
    <xdr:to>
      <xdr:col>15</xdr:col>
      <xdr:colOff>304800</xdr:colOff>
      <xdr:row>112</xdr:row>
      <xdr:rowOff>167640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11C3E688-F078-42C3-BA7A-7C302F09E9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0</xdr:colOff>
      <xdr:row>113</xdr:row>
      <xdr:rowOff>0</xdr:rowOff>
    </xdr:from>
    <xdr:to>
      <xdr:col>15</xdr:col>
      <xdr:colOff>304800</xdr:colOff>
      <xdr:row>126</xdr:row>
      <xdr:rowOff>167640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4BAD811A-6F32-4FCF-BDC1-FC5D7DCC42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16</xdr:col>
      <xdr:colOff>22860</xdr:colOff>
      <xdr:row>1</xdr:row>
      <xdr:rowOff>22860</xdr:rowOff>
    </xdr:from>
    <xdr:to>
      <xdr:col>23</xdr:col>
      <xdr:colOff>327660</xdr:colOff>
      <xdr:row>14</xdr:row>
      <xdr:rowOff>190500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76F4B2E-A382-4C3C-91E6-51E278D52D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16</xdr:col>
      <xdr:colOff>15240</xdr:colOff>
      <xdr:row>15</xdr:row>
      <xdr:rowOff>0</xdr:rowOff>
    </xdr:from>
    <xdr:to>
      <xdr:col>23</xdr:col>
      <xdr:colOff>320040</xdr:colOff>
      <xdr:row>28</xdr:row>
      <xdr:rowOff>167640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3D2B4EB2-BAF8-4852-BB2C-351E20ABDA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16</xdr:col>
      <xdr:colOff>0</xdr:colOff>
      <xdr:row>29</xdr:row>
      <xdr:rowOff>0</xdr:rowOff>
    </xdr:from>
    <xdr:to>
      <xdr:col>23</xdr:col>
      <xdr:colOff>304800</xdr:colOff>
      <xdr:row>42</xdr:row>
      <xdr:rowOff>167640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A823CB71-D5C0-447E-8A01-EAC5933F5B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0</xdr:colOff>
      <xdr:row>43</xdr:row>
      <xdr:rowOff>0</xdr:rowOff>
    </xdr:from>
    <xdr:to>
      <xdr:col>23</xdr:col>
      <xdr:colOff>304800</xdr:colOff>
      <xdr:row>56</xdr:row>
      <xdr:rowOff>167640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3087F08D-DE20-495B-83DC-4E8CC48C97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16</xdr:col>
      <xdr:colOff>0</xdr:colOff>
      <xdr:row>57</xdr:row>
      <xdr:rowOff>0</xdr:rowOff>
    </xdr:from>
    <xdr:to>
      <xdr:col>23</xdr:col>
      <xdr:colOff>304800</xdr:colOff>
      <xdr:row>70</xdr:row>
      <xdr:rowOff>167640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D18FA82F-0768-4063-A93D-A089974011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16</xdr:col>
      <xdr:colOff>0</xdr:colOff>
      <xdr:row>71</xdr:row>
      <xdr:rowOff>0</xdr:rowOff>
    </xdr:from>
    <xdr:to>
      <xdr:col>23</xdr:col>
      <xdr:colOff>304800</xdr:colOff>
      <xdr:row>84</xdr:row>
      <xdr:rowOff>167640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CDB96835-EC3D-4C52-B94C-D90BD903DF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16</xdr:col>
      <xdr:colOff>0</xdr:colOff>
      <xdr:row>85</xdr:row>
      <xdr:rowOff>0</xdr:rowOff>
    </xdr:from>
    <xdr:to>
      <xdr:col>23</xdr:col>
      <xdr:colOff>304800</xdr:colOff>
      <xdr:row>98</xdr:row>
      <xdr:rowOff>167640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783B0D18-2312-4845-A98A-2AEEA22044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16</xdr:col>
      <xdr:colOff>0</xdr:colOff>
      <xdr:row>99</xdr:row>
      <xdr:rowOff>0</xdr:rowOff>
    </xdr:from>
    <xdr:to>
      <xdr:col>23</xdr:col>
      <xdr:colOff>304800</xdr:colOff>
      <xdr:row>112</xdr:row>
      <xdr:rowOff>167640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A3703B9E-11C6-4C95-AF34-FB7857752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16</xdr:col>
      <xdr:colOff>0</xdr:colOff>
      <xdr:row>113</xdr:row>
      <xdr:rowOff>0</xdr:rowOff>
    </xdr:from>
    <xdr:to>
      <xdr:col>23</xdr:col>
      <xdr:colOff>304800</xdr:colOff>
      <xdr:row>126</xdr:row>
      <xdr:rowOff>167640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D4220559-84B6-457E-9258-68004B42F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22860</xdr:rowOff>
    </xdr:from>
    <xdr:to>
      <xdr:col>15</xdr:col>
      <xdr:colOff>304800</xdr:colOff>
      <xdr:row>14</xdr:row>
      <xdr:rowOff>190500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371650B-2FDD-4F13-B4E8-A5A57DD957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15</xdr:row>
      <xdr:rowOff>11430</xdr:rowOff>
    </xdr:from>
    <xdr:to>
      <xdr:col>15</xdr:col>
      <xdr:colOff>304800</xdr:colOff>
      <xdr:row>28</xdr:row>
      <xdr:rowOff>179070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6AA6077-2388-4626-8A81-F2015E9A18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29</xdr:row>
      <xdr:rowOff>0</xdr:rowOff>
    </xdr:from>
    <xdr:to>
      <xdr:col>15</xdr:col>
      <xdr:colOff>304800</xdr:colOff>
      <xdr:row>42</xdr:row>
      <xdr:rowOff>167640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893C5D8-269F-464F-AD71-5814510FF3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113</xdr:row>
      <xdr:rowOff>0</xdr:rowOff>
    </xdr:from>
    <xdr:to>
      <xdr:col>15</xdr:col>
      <xdr:colOff>304800</xdr:colOff>
      <xdr:row>126</xdr:row>
      <xdr:rowOff>167640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69D47C5F-7E17-4EF6-BFF7-A373A38A66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0</xdr:colOff>
      <xdr:row>1</xdr:row>
      <xdr:rowOff>22860</xdr:rowOff>
    </xdr:from>
    <xdr:to>
      <xdr:col>23</xdr:col>
      <xdr:colOff>304800</xdr:colOff>
      <xdr:row>14</xdr:row>
      <xdr:rowOff>190500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8D9C92B-EA19-4917-B58B-672FBEF81B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0</xdr:colOff>
      <xdr:row>15</xdr:row>
      <xdr:rowOff>11430</xdr:rowOff>
    </xdr:from>
    <xdr:to>
      <xdr:col>23</xdr:col>
      <xdr:colOff>304800</xdr:colOff>
      <xdr:row>28</xdr:row>
      <xdr:rowOff>179070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723A907B-734E-44B7-AC8E-4B6E149F9F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0</xdr:colOff>
      <xdr:row>29</xdr:row>
      <xdr:rowOff>0</xdr:rowOff>
    </xdr:from>
    <xdr:to>
      <xdr:col>23</xdr:col>
      <xdr:colOff>304800</xdr:colOff>
      <xdr:row>42</xdr:row>
      <xdr:rowOff>167640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C9C33ACD-6AB2-4DD5-B615-70D2919CD0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16</xdr:col>
      <xdr:colOff>0</xdr:colOff>
      <xdr:row>113</xdr:row>
      <xdr:rowOff>0</xdr:rowOff>
    </xdr:from>
    <xdr:to>
      <xdr:col>23</xdr:col>
      <xdr:colOff>304800</xdr:colOff>
      <xdr:row>126</xdr:row>
      <xdr:rowOff>167640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DB24ADB1-7817-4DAB-9A21-5DB28B5249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</xdr:colOff>
      <xdr:row>1</xdr:row>
      <xdr:rowOff>26670</xdr:rowOff>
    </xdr:from>
    <xdr:to>
      <xdr:col>15</xdr:col>
      <xdr:colOff>312420</xdr:colOff>
      <xdr:row>14</xdr:row>
      <xdr:rowOff>194310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DBEC24D-1AFC-4DE0-9204-A55B95F39F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7620</xdr:colOff>
      <xdr:row>15</xdr:row>
      <xdr:rowOff>0</xdr:rowOff>
    </xdr:from>
    <xdr:to>
      <xdr:col>15</xdr:col>
      <xdr:colOff>312420</xdr:colOff>
      <xdr:row>28</xdr:row>
      <xdr:rowOff>167640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AB2CD91-56E7-4236-9420-A7B4AE0FA0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7620</xdr:colOff>
      <xdr:row>28</xdr:row>
      <xdr:rowOff>190500</xdr:rowOff>
    </xdr:from>
    <xdr:to>
      <xdr:col>15</xdr:col>
      <xdr:colOff>312420</xdr:colOff>
      <xdr:row>42</xdr:row>
      <xdr:rowOff>160020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1D5785A-95C8-43BF-A705-0956EE3911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43</xdr:row>
      <xdr:rowOff>0</xdr:rowOff>
    </xdr:from>
    <xdr:to>
      <xdr:col>15</xdr:col>
      <xdr:colOff>304800</xdr:colOff>
      <xdr:row>56</xdr:row>
      <xdr:rowOff>167640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D7BCD75-00FF-413C-8B12-C736F1B423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15240</xdr:colOff>
      <xdr:row>1</xdr:row>
      <xdr:rowOff>15240</xdr:rowOff>
    </xdr:from>
    <xdr:to>
      <xdr:col>23</xdr:col>
      <xdr:colOff>320040</xdr:colOff>
      <xdr:row>14</xdr:row>
      <xdr:rowOff>182880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8AC3503D-7E22-4426-8089-BA7DB7405B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15240</xdr:colOff>
      <xdr:row>15</xdr:row>
      <xdr:rowOff>0</xdr:rowOff>
    </xdr:from>
    <xdr:to>
      <xdr:col>23</xdr:col>
      <xdr:colOff>320040</xdr:colOff>
      <xdr:row>28</xdr:row>
      <xdr:rowOff>167640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EBC8E2E6-4615-4182-ACE3-691528EC67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15240</xdr:colOff>
      <xdr:row>29</xdr:row>
      <xdr:rowOff>0</xdr:rowOff>
    </xdr:from>
    <xdr:to>
      <xdr:col>23</xdr:col>
      <xdr:colOff>320040</xdr:colOff>
      <xdr:row>42</xdr:row>
      <xdr:rowOff>167640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F388CCD8-FE86-45E1-B4B3-738BE0AE7B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16</xdr:col>
      <xdr:colOff>0</xdr:colOff>
      <xdr:row>43</xdr:row>
      <xdr:rowOff>0</xdr:rowOff>
    </xdr:from>
    <xdr:to>
      <xdr:col>23</xdr:col>
      <xdr:colOff>304800</xdr:colOff>
      <xdr:row>56</xdr:row>
      <xdr:rowOff>167640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C61BFA82-CCA8-4990-BEEB-B12878D29A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</xdr:colOff>
      <xdr:row>1</xdr:row>
      <xdr:rowOff>11430</xdr:rowOff>
    </xdr:from>
    <xdr:to>
      <xdr:col>16</xdr:col>
      <xdr:colOff>594360</xdr:colOff>
      <xdr:row>16</xdr:row>
      <xdr:rowOff>11430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3C7BD21-8731-7A57-4A82-C442B51634E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18</xdr:row>
      <xdr:rowOff>0</xdr:rowOff>
    </xdr:from>
    <xdr:to>
      <xdr:col>16</xdr:col>
      <xdr:colOff>586740</xdr:colOff>
      <xdr:row>33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7833977-D32F-4E08-B1B6-5825B6D6C4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35</xdr:row>
      <xdr:rowOff>0</xdr:rowOff>
    </xdr:from>
    <xdr:to>
      <xdr:col>16</xdr:col>
      <xdr:colOff>586740</xdr:colOff>
      <xdr:row>50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CCB0BE2-3C31-406F-B14A-A1501BEF70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52</xdr:row>
      <xdr:rowOff>0</xdr:rowOff>
    </xdr:from>
    <xdr:to>
      <xdr:col>16</xdr:col>
      <xdr:colOff>586740</xdr:colOff>
      <xdr:row>67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FAFFE71-9241-4D7E-8A0D-AAE6BBF299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0</xdr:colOff>
      <xdr:row>69</xdr:row>
      <xdr:rowOff>0</xdr:rowOff>
    </xdr:from>
    <xdr:to>
      <xdr:col>16</xdr:col>
      <xdr:colOff>586740</xdr:colOff>
      <xdr:row>84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635AC87-E4BF-49B8-90DA-FBF9218085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0</xdr:colOff>
      <xdr:row>86</xdr:row>
      <xdr:rowOff>0</xdr:rowOff>
    </xdr:from>
    <xdr:to>
      <xdr:col>16</xdr:col>
      <xdr:colOff>586740</xdr:colOff>
      <xdr:row>101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C1E8E12-FFE1-4E91-B59C-8F356BE055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0</xdr:colOff>
      <xdr:row>103</xdr:row>
      <xdr:rowOff>0</xdr:rowOff>
    </xdr:from>
    <xdr:to>
      <xdr:col>16</xdr:col>
      <xdr:colOff>586740</xdr:colOff>
      <xdr:row>118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D9640C6-C364-430C-A8E9-546C5D48EC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0</xdr:colOff>
      <xdr:row>120</xdr:row>
      <xdr:rowOff>0</xdr:rowOff>
    </xdr:from>
    <xdr:to>
      <xdr:col>16</xdr:col>
      <xdr:colOff>586740</xdr:colOff>
      <xdr:row>135</xdr:row>
      <xdr:rowOff>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BC2E452B-569C-4227-AC15-471F327C1C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0</xdr:colOff>
      <xdr:row>2</xdr:row>
      <xdr:rowOff>3810</xdr:rowOff>
    </xdr:from>
    <xdr:to>
      <xdr:col>56</xdr:col>
      <xdr:colOff>7620</xdr:colOff>
      <xdr:row>18</xdr:row>
      <xdr:rowOff>190500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57AAFB0-FEE9-45D7-B2DA-B4179386E4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46</xdr:col>
      <xdr:colOff>0</xdr:colOff>
      <xdr:row>19</xdr:row>
      <xdr:rowOff>0</xdr:rowOff>
    </xdr:from>
    <xdr:to>
      <xdr:col>56</xdr:col>
      <xdr:colOff>7620</xdr:colOff>
      <xdr:row>35</xdr:row>
      <xdr:rowOff>186690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6984CA2-7660-498F-941D-F26FDD75AD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46</xdr:col>
      <xdr:colOff>0</xdr:colOff>
      <xdr:row>36</xdr:row>
      <xdr:rowOff>0</xdr:rowOff>
    </xdr:from>
    <xdr:to>
      <xdr:col>56</xdr:col>
      <xdr:colOff>7620</xdr:colOff>
      <xdr:row>52</xdr:row>
      <xdr:rowOff>186690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ADB4AC4-B062-46E6-BADD-4626134F9A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39</xdr:col>
      <xdr:colOff>7620</xdr:colOff>
      <xdr:row>19</xdr:row>
      <xdr:rowOff>3810</xdr:rowOff>
    </xdr:from>
    <xdr:to>
      <xdr:col>43</xdr:col>
      <xdr:colOff>254820</xdr:colOff>
      <xdr:row>31</xdr:row>
      <xdr:rowOff>146370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B401D4B-0F55-464A-9CFE-D5F6ECCC5B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0</xdr:colOff>
      <xdr:row>2</xdr:row>
      <xdr:rowOff>3810</xdr:rowOff>
    </xdr:from>
    <xdr:to>
      <xdr:col>56</xdr:col>
      <xdr:colOff>7620</xdr:colOff>
      <xdr:row>18</xdr:row>
      <xdr:rowOff>190500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318E6D5-C849-4661-9C1B-5E1D87270D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46</xdr:col>
      <xdr:colOff>0</xdr:colOff>
      <xdr:row>19</xdr:row>
      <xdr:rowOff>0</xdr:rowOff>
    </xdr:from>
    <xdr:to>
      <xdr:col>56</xdr:col>
      <xdr:colOff>7620</xdr:colOff>
      <xdr:row>35</xdr:row>
      <xdr:rowOff>186690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F0515F4-D3E4-46A2-93B3-F92D49136F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46</xdr:col>
      <xdr:colOff>0</xdr:colOff>
      <xdr:row>36</xdr:row>
      <xdr:rowOff>0</xdr:rowOff>
    </xdr:from>
    <xdr:to>
      <xdr:col>56</xdr:col>
      <xdr:colOff>7620</xdr:colOff>
      <xdr:row>52</xdr:row>
      <xdr:rowOff>186690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F3075AC-9C82-4175-B71D-3C1E74C1A6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39</xdr:col>
      <xdr:colOff>7620</xdr:colOff>
      <xdr:row>19</xdr:row>
      <xdr:rowOff>3810</xdr:rowOff>
    </xdr:from>
    <xdr:to>
      <xdr:col>43</xdr:col>
      <xdr:colOff>254820</xdr:colOff>
      <xdr:row>31</xdr:row>
      <xdr:rowOff>146370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8A9243F-9190-4810-B489-94E59438A1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0</xdr:colOff>
      <xdr:row>2</xdr:row>
      <xdr:rowOff>3810</xdr:rowOff>
    </xdr:from>
    <xdr:to>
      <xdr:col>56</xdr:col>
      <xdr:colOff>7620</xdr:colOff>
      <xdr:row>18</xdr:row>
      <xdr:rowOff>190500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3FFBC02-5412-4924-B59F-ECA05C23AA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46</xdr:col>
      <xdr:colOff>0</xdr:colOff>
      <xdr:row>19</xdr:row>
      <xdr:rowOff>0</xdr:rowOff>
    </xdr:from>
    <xdr:to>
      <xdr:col>56</xdr:col>
      <xdr:colOff>7620</xdr:colOff>
      <xdr:row>35</xdr:row>
      <xdr:rowOff>186690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C10920-4E27-4C8F-A3A2-13E8BCC5A9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46</xdr:col>
      <xdr:colOff>0</xdr:colOff>
      <xdr:row>36</xdr:row>
      <xdr:rowOff>0</xdr:rowOff>
    </xdr:from>
    <xdr:to>
      <xdr:col>56</xdr:col>
      <xdr:colOff>7620</xdr:colOff>
      <xdr:row>52</xdr:row>
      <xdr:rowOff>186690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69BCD8F-3FEA-4198-8DAC-A1C497606F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39</xdr:col>
      <xdr:colOff>7620</xdr:colOff>
      <xdr:row>19</xdr:row>
      <xdr:rowOff>3810</xdr:rowOff>
    </xdr:from>
    <xdr:to>
      <xdr:col>43</xdr:col>
      <xdr:colOff>254820</xdr:colOff>
      <xdr:row>31</xdr:row>
      <xdr:rowOff>146370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109619A-4D68-420F-B125-AA7459C78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0</xdr:colOff>
      <xdr:row>2</xdr:row>
      <xdr:rowOff>3810</xdr:rowOff>
    </xdr:from>
    <xdr:to>
      <xdr:col>56</xdr:col>
      <xdr:colOff>7620</xdr:colOff>
      <xdr:row>18</xdr:row>
      <xdr:rowOff>190500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AAEF708-22F6-4714-969C-15D428AC20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46</xdr:col>
      <xdr:colOff>0</xdr:colOff>
      <xdr:row>19</xdr:row>
      <xdr:rowOff>0</xdr:rowOff>
    </xdr:from>
    <xdr:to>
      <xdr:col>56</xdr:col>
      <xdr:colOff>7620</xdr:colOff>
      <xdr:row>35</xdr:row>
      <xdr:rowOff>186690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46BC1A7-DA79-4539-B625-79785EB70F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46</xdr:col>
      <xdr:colOff>0</xdr:colOff>
      <xdr:row>36</xdr:row>
      <xdr:rowOff>0</xdr:rowOff>
    </xdr:from>
    <xdr:to>
      <xdr:col>56</xdr:col>
      <xdr:colOff>7620</xdr:colOff>
      <xdr:row>52</xdr:row>
      <xdr:rowOff>186690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AF31986-45CE-4DF9-B98B-921226BBA5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39</xdr:col>
      <xdr:colOff>7620</xdr:colOff>
      <xdr:row>19</xdr:row>
      <xdr:rowOff>3810</xdr:rowOff>
    </xdr:from>
    <xdr:to>
      <xdr:col>43</xdr:col>
      <xdr:colOff>254820</xdr:colOff>
      <xdr:row>31</xdr:row>
      <xdr:rowOff>146370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3700246-B102-4091-B92F-FD63D2E480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0</xdr:colOff>
      <xdr:row>2</xdr:row>
      <xdr:rowOff>3810</xdr:rowOff>
    </xdr:from>
    <xdr:to>
      <xdr:col>56</xdr:col>
      <xdr:colOff>7620</xdr:colOff>
      <xdr:row>18</xdr:row>
      <xdr:rowOff>190500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72D6FF-4D3C-491F-AEC3-E0D9BD75FC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46</xdr:col>
      <xdr:colOff>0</xdr:colOff>
      <xdr:row>19</xdr:row>
      <xdr:rowOff>0</xdr:rowOff>
    </xdr:from>
    <xdr:to>
      <xdr:col>56</xdr:col>
      <xdr:colOff>7620</xdr:colOff>
      <xdr:row>35</xdr:row>
      <xdr:rowOff>186690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67FF6BD-1D6E-4A3B-8878-D59129DF90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46</xdr:col>
      <xdr:colOff>0</xdr:colOff>
      <xdr:row>36</xdr:row>
      <xdr:rowOff>0</xdr:rowOff>
    </xdr:from>
    <xdr:to>
      <xdr:col>56</xdr:col>
      <xdr:colOff>7620</xdr:colOff>
      <xdr:row>52</xdr:row>
      <xdr:rowOff>186690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7B82EDD-1F09-49CE-BCE4-7874B45137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39</xdr:col>
      <xdr:colOff>7620</xdr:colOff>
      <xdr:row>19</xdr:row>
      <xdr:rowOff>3810</xdr:rowOff>
    </xdr:from>
    <xdr:to>
      <xdr:col>43</xdr:col>
      <xdr:colOff>254820</xdr:colOff>
      <xdr:row>31</xdr:row>
      <xdr:rowOff>146370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5E7F186-BFE0-42D8-8227-968F607605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0</xdr:colOff>
      <xdr:row>2</xdr:row>
      <xdr:rowOff>3810</xdr:rowOff>
    </xdr:from>
    <xdr:to>
      <xdr:col>56</xdr:col>
      <xdr:colOff>7620</xdr:colOff>
      <xdr:row>18</xdr:row>
      <xdr:rowOff>190500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1B9C7C8-9C31-4CF1-AEB4-53D77B1F19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46</xdr:col>
      <xdr:colOff>0</xdr:colOff>
      <xdr:row>19</xdr:row>
      <xdr:rowOff>0</xdr:rowOff>
    </xdr:from>
    <xdr:to>
      <xdr:col>56</xdr:col>
      <xdr:colOff>7620</xdr:colOff>
      <xdr:row>35</xdr:row>
      <xdr:rowOff>186690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DF666B8-3DAB-47BF-AA09-C9FE659E9C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46</xdr:col>
      <xdr:colOff>0</xdr:colOff>
      <xdr:row>36</xdr:row>
      <xdr:rowOff>0</xdr:rowOff>
    </xdr:from>
    <xdr:to>
      <xdr:col>56</xdr:col>
      <xdr:colOff>7620</xdr:colOff>
      <xdr:row>52</xdr:row>
      <xdr:rowOff>186690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61528D4-70A0-45A2-848B-F6DBA5E022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39</xdr:col>
      <xdr:colOff>7620</xdr:colOff>
      <xdr:row>19</xdr:row>
      <xdr:rowOff>3810</xdr:rowOff>
    </xdr:from>
    <xdr:to>
      <xdr:col>43</xdr:col>
      <xdr:colOff>254820</xdr:colOff>
      <xdr:row>31</xdr:row>
      <xdr:rowOff>146370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2B301B4-DC58-4C55-89D6-782CDF4895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3810</xdr:rowOff>
    </xdr:from>
    <xdr:to>
      <xdr:col>15</xdr:col>
      <xdr:colOff>304800</xdr:colOff>
      <xdr:row>14</xdr:row>
      <xdr:rowOff>171450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1BB9D34-B31B-F448-3B4D-C9C71D621F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15</xdr:row>
      <xdr:rowOff>0</xdr:rowOff>
    </xdr:from>
    <xdr:to>
      <xdr:col>15</xdr:col>
      <xdr:colOff>304800</xdr:colOff>
      <xdr:row>28</xdr:row>
      <xdr:rowOff>167640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BC6D427-B92F-4DF3-BCC5-BBDBC2DD94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29</xdr:row>
      <xdr:rowOff>0</xdr:rowOff>
    </xdr:from>
    <xdr:to>
      <xdr:col>15</xdr:col>
      <xdr:colOff>304800</xdr:colOff>
      <xdr:row>42</xdr:row>
      <xdr:rowOff>167640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ACEB3F7-7B42-470F-912F-1B2E1943CD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43</xdr:row>
      <xdr:rowOff>0</xdr:rowOff>
    </xdr:from>
    <xdr:to>
      <xdr:col>15</xdr:col>
      <xdr:colOff>304800</xdr:colOff>
      <xdr:row>56</xdr:row>
      <xdr:rowOff>167640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F682D8B-1B6C-4B47-962F-4825559057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0</xdr:colOff>
      <xdr:row>57</xdr:row>
      <xdr:rowOff>0</xdr:rowOff>
    </xdr:from>
    <xdr:to>
      <xdr:col>15</xdr:col>
      <xdr:colOff>304800</xdr:colOff>
      <xdr:row>70</xdr:row>
      <xdr:rowOff>167640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5341DAE3-9BDC-4B76-8BC5-E999086888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0</xdr:colOff>
      <xdr:row>71</xdr:row>
      <xdr:rowOff>0</xdr:rowOff>
    </xdr:from>
    <xdr:to>
      <xdr:col>15</xdr:col>
      <xdr:colOff>304800</xdr:colOff>
      <xdr:row>84</xdr:row>
      <xdr:rowOff>167640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1323DCB-DFC0-4B58-B3D5-FD10FC250C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0</xdr:colOff>
      <xdr:row>1</xdr:row>
      <xdr:rowOff>0</xdr:rowOff>
    </xdr:from>
    <xdr:to>
      <xdr:col>23</xdr:col>
      <xdr:colOff>304800</xdr:colOff>
      <xdr:row>14</xdr:row>
      <xdr:rowOff>167640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123E7DC-12B3-4D88-9C01-5C67D1C35D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16</xdr:col>
      <xdr:colOff>0</xdr:colOff>
      <xdr:row>15</xdr:row>
      <xdr:rowOff>0</xdr:rowOff>
    </xdr:from>
    <xdr:to>
      <xdr:col>23</xdr:col>
      <xdr:colOff>304800</xdr:colOff>
      <xdr:row>28</xdr:row>
      <xdr:rowOff>167640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7E27A1BC-547F-477A-AF6B-F373867BE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16</xdr:col>
      <xdr:colOff>0</xdr:colOff>
      <xdr:row>29</xdr:row>
      <xdr:rowOff>0</xdr:rowOff>
    </xdr:from>
    <xdr:to>
      <xdr:col>23</xdr:col>
      <xdr:colOff>304800</xdr:colOff>
      <xdr:row>42</xdr:row>
      <xdr:rowOff>167640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6A86845F-59AD-4347-9A6D-4026CF3223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16</xdr:col>
      <xdr:colOff>0</xdr:colOff>
      <xdr:row>43</xdr:row>
      <xdr:rowOff>0</xdr:rowOff>
    </xdr:from>
    <xdr:to>
      <xdr:col>23</xdr:col>
      <xdr:colOff>304800</xdr:colOff>
      <xdr:row>56</xdr:row>
      <xdr:rowOff>167640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DCEAEFD0-DDDC-4023-9CFE-578C06E951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16</xdr:col>
      <xdr:colOff>0</xdr:colOff>
      <xdr:row>57</xdr:row>
      <xdr:rowOff>0</xdr:rowOff>
    </xdr:from>
    <xdr:to>
      <xdr:col>23</xdr:col>
      <xdr:colOff>304800</xdr:colOff>
      <xdr:row>70</xdr:row>
      <xdr:rowOff>167640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593242ED-1AE4-4482-9F8C-9231EEE76D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16</xdr:col>
      <xdr:colOff>0</xdr:colOff>
      <xdr:row>71</xdr:row>
      <xdr:rowOff>0</xdr:rowOff>
    </xdr:from>
    <xdr:to>
      <xdr:col>23</xdr:col>
      <xdr:colOff>304800</xdr:colOff>
      <xdr:row>84</xdr:row>
      <xdr:rowOff>167640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D90FF870-0759-4368-9F39-69AB928D1F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hit Babar" refreshedDate="44961.746649537039" createdVersion="8" refreshedVersion="8" minRefreshableVersion="3" recordCount="433" xr:uid="{00000000-000A-0000-FFFF-FFFF1E000000}">
  <cacheSource type="worksheet">
    <worksheetSource ref="A1:P1048576" sheet="QY_max_final"/>
  </cacheSource>
  <cacheFields count="16">
    <cacheField name="Sr. No." numFmtId="0">
      <sharedItems containsString="0" containsBlank="1" containsNumber="1" containsInteger="1" minValue="1" maxValue="432"/>
    </cacheField>
    <cacheField name="DoS" numFmtId="0">
      <sharedItems containsNonDate="0" containsDate="1" containsString="0" containsBlank="1" minDate="2022-07-30T00:00:00" maxDate="2022-07-31T00:00:00"/>
    </cacheField>
    <cacheField name="DoSI" numFmtId="0">
      <sharedItems containsNonDate="0" containsDate="1" containsString="0" containsBlank="1" minDate="2022-08-20T00:00:00" maxDate="2022-08-21T00:00:00"/>
    </cacheField>
    <cacheField name="DoObs" numFmtId="0">
      <sharedItems containsNonDate="0" containsDate="1" containsString="0" containsBlank="1" minDate="2022-08-20T00:00:00" maxDate="2022-09-25T00:00:00"/>
    </cacheField>
    <cacheField name="DAS" numFmtId="0">
      <sharedItems containsString="0" containsBlank="1" containsNumber="1" containsInteger="1" minValue="21" maxValue="56" count="7">
        <n v="21"/>
        <n v="30"/>
        <n v="34"/>
        <n v="45"/>
        <n v="51"/>
        <n v="56"/>
        <m/>
      </sharedItems>
    </cacheField>
    <cacheField name="DASI" numFmtId="0">
      <sharedItems containsString="0" containsBlank="1" containsNumber="1" containsInteger="1" minValue="0" maxValue="35" count="7">
        <n v="0"/>
        <n v="9"/>
        <n v="13"/>
        <n v="24"/>
        <n v="30"/>
        <n v="35"/>
        <m/>
      </sharedItems>
    </cacheField>
    <cacheField name="Pot_ID" numFmtId="0">
      <sharedItems containsBlank="1"/>
    </cacheField>
    <cacheField name="Genotype" numFmtId="0">
      <sharedItems containsBlank="1" count="13">
        <s v="EC 693356"/>
        <s v="EC 693357"/>
        <s v="EC 693358"/>
        <s v="EC 693363"/>
        <s v="Harsha"/>
        <s v="IC 415144"/>
        <s v="IPM 205-7"/>
        <s v="NM 94"/>
        <s v="PAU 911"/>
        <s v="VC 3960-88"/>
        <s v="VC 6372 (45-8-1)"/>
        <s v="Vaibhav"/>
        <m/>
      </sharedItems>
    </cacheField>
    <cacheField name="Treatment" numFmtId="0">
      <sharedItems containsBlank="1" count="3">
        <s v="Control"/>
        <s v="Stress"/>
        <m/>
      </sharedItems>
    </cacheField>
    <cacheField name="Rep" numFmtId="0">
      <sharedItems containsString="0" containsBlank="1" containsNumber="1" containsInteger="1" minValue="4" maxValue="4"/>
    </cacheField>
    <cacheField name="Sub rep" numFmtId="0">
      <sharedItems containsString="0" containsBlank="1" containsNumber="1" containsInteger="1" minValue="1" maxValue="3" count="4">
        <n v="1"/>
        <n v="2"/>
        <n v="3"/>
        <m/>
      </sharedItems>
    </cacheField>
    <cacheField name="size [mm2]" numFmtId="0">
      <sharedItems containsString="0" containsBlank="1" containsNumber="1" minValue="2.29" maxValue="794.2"/>
    </cacheField>
    <cacheField name="F0" numFmtId="0">
      <sharedItems containsString="0" containsBlank="1" containsNumber="1" minValue="208.9" maxValue="871.88"/>
    </cacheField>
    <cacheField name="Fm" numFmtId="0">
      <sharedItems containsString="0" containsBlank="1" containsNumber="1" minValue="665.36" maxValue="2178.1799999999998"/>
    </cacheField>
    <cacheField name="Fv" numFmtId="0">
      <sharedItems containsString="0" containsBlank="1" containsNumber="1" minValue="308.10000000000002" maxValue="1683.4699999999998"/>
    </cacheField>
    <cacheField name="QY_max" numFmtId="0">
      <sharedItems containsString="0" containsBlank="1" containsNumber="1" minValue="0.31" maxValue="0.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hit Babar" refreshedDate="44972.613202893517" createdVersion="8" refreshedVersion="8" minRefreshableVersion="3" recordCount="289" xr:uid="{00000000-000A-0000-FFFF-FFFF20000000}">
  <cacheSource type="worksheet">
    <worksheetSource ref="A1:N1048576" sheet="MSI_final"/>
  </cacheSource>
  <cacheFields count="14">
    <cacheField name="Sr. No." numFmtId="0">
      <sharedItems containsString="0" containsBlank="1" containsNumber="1" containsInteger="1" minValue="1" maxValue="96"/>
    </cacheField>
    <cacheField name="PotID" numFmtId="0">
      <sharedItems containsBlank="1"/>
    </cacheField>
    <cacheField name="Genotype" numFmtId="0">
      <sharedItems containsBlank="1" count="13">
        <s v="EC-693356"/>
        <s v="EC-693357"/>
        <s v="EC-693358"/>
        <s v="EC-693363"/>
        <s v="Harsha"/>
        <s v="IC-415144"/>
        <s v="IPM-205-7"/>
        <s v="NM-94"/>
        <s v="PAU-911"/>
        <s v="VC-3960-88"/>
        <s v="VC-6372 (45-8-1)"/>
        <s v="Vaibhav"/>
        <m/>
      </sharedItems>
    </cacheField>
    <cacheField name="Water treatment" numFmtId="0">
      <sharedItems containsBlank="1" count="3">
        <s v="Control"/>
        <s v="Stress"/>
        <m/>
      </sharedItems>
    </cacheField>
    <cacheField name="Rep" numFmtId="0">
      <sharedItems containsString="0" containsBlank="1" containsNumber="1" containsInteger="1" minValue="4" maxValue="4"/>
    </cacheField>
    <cacheField name="Sub Rep" numFmtId="0">
      <sharedItems containsString="0" containsBlank="1" containsNumber="1" containsInteger="1" minValue="1" maxValue="4"/>
    </cacheField>
    <cacheField name="DoS" numFmtId="0">
      <sharedItems containsNonDate="0" containsDate="1" containsString="0" containsBlank="1" minDate="2022-07-30T00:00:00" maxDate="2022-07-31T00:00:00"/>
    </cacheField>
    <cacheField name="DoSI" numFmtId="0">
      <sharedItems containsNonDate="0" containsDate="1" containsString="0" containsBlank="1" minDate="2022-08-20T00:00:00" maxDate="2022-08-21T00:00:00"/>
    </cacheField>
    <cacheField name="DoObs" numFmtId="0">
      <sharedItems containsNonDate="0" containsDate="1" containsString="0" containsBlank="1" minDate="2022-08-20T00:00:00" maxDate="2022-09-25T00:00:00"/>
    </cacheField>
    <cacheField name="DAS" numFmtId="0">
      <sharedItems containsString="0" containsBlank="1" containsNumber="1" containsInteger="1" minValue="21" maxValue="56"/>
    </cacheField>
    <cacheField name="DASI" numFmtId="0">
      <sharedItems containsString="0" containsBlank="1" containsNumber="1" containsInteger="1" minValue="0" maxValue="35"/>
    </cacheField>
    <cacheField name="EC @ 400C" numFmtId="0">
      <sharedItems containsString="0" containsBlank="1" containsNumber="1" minValue="19.03" maxValue="39.93"/>
    </cacheField>
    <cacheField name="EC @ 1000C" numFmtId="0">
      <sharedItems containsString="0" containsBlank="1" containsNumber="1" minValue="112.99" maxValue="146.59"/>
    </cacheField>
    <cacheField name="MSI (%)" numFmtId="0">
      <sharedItems containsString="0" containsBlank="1" containsNumber="1" minValue="66.989487625196588" maxValue="85.15140719629496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novo" refreshedDate="44981.666525578701" createdVersion="8" refreshedVersion="8" minRefreshableVersion="3" recordCount="97" xr:uid="{00000000-000A-0000-FFFF-FFFF1F000000}">
  <cacheSource type="worksheet">
    <worksheetSource ref="A1:M1048576" sheet="Yield&amp;Morphologydata_final"/>
  </cacheSource>
  <cacheFields count="13">
    <cacheField name="Sr. No." numFmtId="0">
      <sharedItems containsString="0" containsBlank="1" containsNumber="1" containsInteger="1" minValue="1" maxValue="96"/>
    </cacheField>
    <cacheField name="PotID" numFmtId="0">
      <sharedItems containsBlank="1"/>
    </cacheField>
    <cacheField name="Genotype" numFmtId="0">
      <sharedItems containsBlank="1" count="13">
        <s v="EC-693356"/>
        <s v="EC-693357"/>
        <s v="EC-693358"/>
        <s v="EC-693363"/>
        <s v="Harsha"/>
        <s v="IC-415144"/>
        <s v="IPM-205-7"/>
        <s v="NM-94"/>
        <s v="PAU-911"/>
        <s v="VC-3960-88"/>
        <s v="VC-6372 (45-8-1)"/>
        <s v="Vaibhav"/>
        <m/>
      </sharedItems>
    </cacheField>
    <cacheField name="Water treatment" numFmtId="0">
      <sharedItems containsBlank="1" count="3">
        <s v="Control"/>
        <s v="Stress"/>
        <m/>
      </sharedItems>
    </cacheField>
    <cacheField name="Rep" numFmtId="0">
      <sharedItems containsString="0" containsBlank="1" containsNumber="1" containsInteger="1" minValue="1" maxValue="4" count="5">
        <n v="1"/>
        <n v="2"/>
        <n v="3"/>
        <n v="4"/>
        <m/>
      </sharedItems>
    </cacheField>
    <cacheField name="Sowing date" numFmtId="0">
      <sharedItems containsNonDate="0" containsDate="1" containsString="0" containsBlank="1" minDate="2022-07-30T00:00:00" maxDate="2022-07-31T00:00:00"/>
    </cacheField>
    <cacheField name="No. of plants" numFmtId="0">
      <sharedItems containsString="0" containsBlank="1" containsNumber="1" containsInteger="1" minValue="5" maxValue="5"/>
    </cacheField>
    <cacheField name="No. of pods" numFmtId="0">
      <sharedItems containsString="0" containsBlank="1" containsNumber="1" containsInteger="1" minValue="20" maxValue="62"/>
    </cacheField>
    <cacheField name="Seed yield (g)" numFmtId="0">
      <sharedItems containsString="0" containsBlank="1" containsNumber="1" minValue="4.1500000000000004" maxValue="15.29"/>
    </cacheField>
    <cacheField name="Podsperplant" numFmtId="0">
      <sharedItems containsString="0" containsBlank="1" containsNumber="1" minValue="4" maxValue="12.4"/>
    </cacheField>
    <cacheField name="Seedyieldperplant (g)" numFmtId="0">
      <sharedItems containsString="0" containsBlank="1" containsNumber="1" minValue="0.83" maxValue="3.06"/>
    </cacheField>
    <cacheField name="Plant height (cm)" numFmtId="0">
      <sharedItems containsString="0" containsBlank="1" containsNumber="1" minValue="29" maxValue="62"/>
    </cacheField>
    <cacheField name="No. of Primary branches" numFmtId="0">
      <sharedItems containsString="0" containsBlank="1" containsNumber="1" containsInteger="1" minValue="3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3">
  <r>
    <n v="1"/>
    <d v="2022-07-30T00:00:00"/>
    <d v="2022-08-20T00:00:00"/>
    <d v="2022-08-20T00:00:00"/>
    <x v="0"/>
    <x v="0"/>
    <s v="P_04"/>
    <x v="0"/>
    <x v="0"/>
    <n v="4"/>
    <x v="0"/>
    <n v="792.92"/>
    <n v="474.93"/>
    <n v="1970.09"/>
    <n v="1495.1599999999999"/>
    <n v="0.76"/>
  </r>
  <r>
    <n v="2"/>
    <d v="2022-07-30T00:00:00"/>
    <d v="2022-08-20T00:00:00"/>
    <d v="2022-08-20T00:00:00"/>
    <x v="0"/>
    <x v="0"/>
    <s v="P_04"/>
    <x v="0"/>
    <x v="0"/>
    <n v="4"/>
    <x v="1"/>
    <n v="792.52"/>
    <n v="472.61"/>
    <n v="1930.31"/>
    <n v="1457.6999999999998"/>
    <n v="0.76"/>
  </r>
  <r>
    <n v="3"/>
    <d v="2022-07-30T00:00:00"/>
    <d v="2022-08-20T00:00:00"/>
    <d v="2022-08-20T00:00:00"/>
    <x v="0"/>
    <x v="0"/>
    <s v="P_04"/>
    <x v="0"/>
    <x v="0"/>
    <n v="4"/>
    <x v="2"/>
    <n v="793.2"/>
    <n v="495.78"/>
    <n v="2018.44"/>
    <n v="1522.66"/>
    <n v="0.75"/>
  </r>
  <r>
    <n v="4"/>
    <d v="2022-07-30T00:00:00"/>
    <d v="2022-08-20T00:00:00"/>
    <d v="2022-08-20T00:00:00"/>
    <x v="0"/>
    <x v="0"/>
    <s v="P_08"/>
    <x v="0"/>
    <x v="1"/>
    <n v="4"/>
    <x v="0"/>
    <n v="791.14"/>
    <n v="522.89"/>
    <n v="1817.91"/>
    <n v="1295.02"/>
    <n v="0.71"/>
  </r>
  <r>
    <n v="5"/>
    <d v="2022-07-30T00:00:00"/>
    <d v="2022-08-20T00:00:00"/>
    <d v="2022-08-20T00:00:00"/>
    <x v="0"/>
    <x v="0"/>
    <s v="P_08"/>
    <x v="0"/>
    <x v="1"/>
    <n v="4"/>
    <x v="1"/>
    <n v="786.8"/>
    <n v="480.06"/>
    <n v="2027.6"/>
    <n v="1547.54"/>
    <n v="0.76"/>
  </r>
  <r>
    <n v="6"/>
    <d v="2022-07-30T00:00:00"/>
    <d v="2022-08-20T00:00:00"/>
    <d v="2022-08-20T00:00:00"/>
    <x v="0"/>
    <x v="0"/>
    <s v="P_08"/>
    <x v="0"/>
    <x v="1"/>
    <n v="4"/>
    <x v="2"/>
    <n v="792.59"/>
    <n v="451.48"/>
    <n v="1981.82"/>
    <n v="1530.34"/>
    <n v="0.77"/>
  </r>
  <r>
    <n v="7"/>
    <d v="2022-07-30T00:00:00"/>
    <d v="2022-08-20T00:00:00"/>
    <d v="2022-08-20T00:00:00"/>
    <x v="0"/>
    <x v="0"/>
    <s v="P_12"/>
    <x v="1"/>
    <x v="0"/>
    <n v="4"/>
    <x v="0"/>
    <n v="794.2"/>
    <n v="431.33"/>
    <n v="2050.34"/>
    <n v="1619.0100000000002"/>
    <n v="0.79"/>
  </r>
  <r>
    <n v="8"/>
    <d v="2022-07-30T00:00:00"/>
    <d v="2022-08-20T00:00:00"/>
    <d v="2022-08-20T00:00:00"/>
    <x v="0"/>
    <x v="0"/>
    <s v="P_12"/>
    <x v="1"/>
    <x v="0"/>
    <n v="4"/>
    <x v="1"/>
    <n v="794.2"/>
    <n v="422.69"/>
    <n v="2010.6"/>
    <n v="1587.9099999999999"/>
    <n v="0.79"/>
  </r>
  <r>
    <n v="9"/>
    <d v="2022-07-30T00:00:00"/>
    <d v="2022-08-20T00:00:00"/>
    <d v="2022-08-20T00:00:00"/>
    <x v="0"/>
    <x v="0"/>
    <s v="P_12"/>
    <x v="1"/>
    <x v="0"/>
    <n v="4"/>
    <x v="2"/>
    <n v="794.2"/>
    <n v="432.36"/>
    <n v="2029.85"/>
    <n v="1597.4899999999998"/>
    <n v="0.79"/>
  </r>
  <r>
    <n v="10"/>
    <d v="2022-07-30T00:00:00"/>
    <d v="2022-08-20T00:00:00"/>
    <d v="2022-08-20T00:00:00"/>
    <x v="0"/>
    <x v="0"/>
    <s v="P_16"/>
    <x v="1"/>
    <x v="1"/>
    <n v="4"/>
    <x v="0"/>
    <n v="787.63"/>
    <n v="454.95"/>
    <n v="2087.13"/>
    <n v="1632.18"/>
    <n v="0.78"/>
  </r>
  <r>
    <n v="11"/>
    <d v="2022-07-30T00:00:00"/>
    <d v="2022-08-20T00:00:00"/>
    <d v="2022-08-20T00:00:00"/>
    <x v="0"/>
    <x v="0"/>
    <s v="P_16"/>
    <x v="1"/>
    <x v="1"/>
    <n v="4"/>
    <x v="1"/>
    <n v="789.13"/>
    <n v="475.07"/>
    <n v="2093.5500000000002"/>
    <n v="1618.4800000000002"/>
    <n v="0.77"/>
  </r>
  <r>
    <n v="12"/>
    <d v="2022-07-30T00:00:00"/>
    <d v="2022-08-20T00:00:00"/>
    <d v="2022-08-20T00:00:00"/>
    <x v="0"/>
    <x v="0"/>
    <s v="P_16"/>
    <x v="1"/>
    <x v="1"/>
    <n v="4"/>
    <x v="2"/>
    <n v="697.39"/>
    <n v="436.46"/>
    <n v="2091.5"/>
    <n v="1655.04"/>
    <n v="0.79"/>
  </r>
  <r>
    <n v="13"/>
    <d v="2022-07-30T00:00:00"/>
    <d v="2022-08-20T00:00:00"/>
    <d v="2022-08-20T00:00:00"/>
    <x v="0"/>
    <x v="0"/>
    <s v="P_20"/>
    <x v="2"/>
    <x v="0"/>
    <n v="4"/>
    <x v="0"/>
    <n v="763.88"/>
    <n v="480.63"/>
    <n v="2097.2399999999998"/>
    <n v="1616.6099999999997"/>
    <n v="0.77"/>
  </r>
  <r>
    <n v="14"/>
    <d v="2022-07-30T00:00:00"/>
    <d v="2022-08-20T00:00:00"/>
    <d v="2022-08-20T00:00:00"/>
    <x v="0"/>
    <x v="0"/>
    <s v="P_20"/>
    <x v="2"/>
    <x v="0"/>
    <n v="4"/>
    <x v="1"/>
    <n v="786.73"/>
    <n v="465.29"/>
    <n v="2114.23"/>
    <n v="1648.94"/>
    <n v="0.78"/>
  </r>
  <r>
    <n v="15"/>
    <d v="2022-07-30T00:00:00"/>
    <d v="2022-08-20T00:00:00"/>
    <d v="2022-08-20T00:00:00"/>
    <x v="0"/>
    <x v="0"/>
    <s v="P_20"/>
    <x v="2"/>
    <x v="0"/>
    <n v="4"/>
    <x v="2"/>
    <n v="776.94"/>
    <n v="485.67"/>
    <n v="2075.4"/>
    <n v="1589.73"/>
    <n v="0.77"/>
  </r>
  <r>
    <n v="16"/>
    <d v="2022-07-30T00:00:00"/>
    <d v="2022-08-20T00:00:00"/>
    <d v="2022-08-20T00:00:00"/>
    <x v="0"/>
    <x v="0"/>
    <s v="P_24"/>
    <x v="2"/>
    <x v="1"/>
    <n v="4"/>
    <x v="0"/>
    <n v="790.63"/>
    <n v="488.71"/>
    <n v="2104.06"/>
    <n v="1615.35"/>
    <n v="0.77"/>
  </r>
  <r>
    <n v="17"/>
    <d v="2022-07-30T00:00:00"/>
    <d v="2022-08-20T00:00:00"/>
    <d v="2022-08-20T00:00:00"/>
    <x v="0"/>
    <x v="0"/>
    <s v="P_24"/>
    <x v="2"/>
    <x v="1"/>
    <n v="4"/>
    <x v="1"/>
    <n v="792.85"/>
    <n v="444.75"/>
    <n v="2121.3000000000002"/>
    <n v="1676.5500000000002"/>
    <n v="0.79"/>
  </r>
  <r>
    <n v="18"/>
    <d v="2022-07-30T00:00:00"/>
    <d v="2022-08-20T00:00:00"/>
    <d v="2022-08-20T00:00:00"/>
    <x v="0"/>
    <x v="0"/>
    <s v="P_24"/>
    <x v="2"/>
    <x v="1"/>
    <n v="4"/>
    <x v="2"/>
    <n v="793.1"/>
    <n v="495.61"/>
    <n v="2108.88"/>
    <n v="1613.27"/>
    <n v="0.76"/>
  </r>
  <r>
    <n v="19"/>
    <d v="2022-07-30T00:00:00"/>
    <d v="2022-08-20T00:00:00"/>
    <d v="2022-08-20T00:00:00"/>
    <x v="0"/>
    <x v="0"/>
    <s v="P_28"/>
    <x v="3"/>
    <x v="0"/>
    <n v="4"/>
    <x v="0"/>
    <n v="793.95"/>
    <n v="450.21"/>
    <n v="2025.23"/>
    <n v="1575.02"/>
    <n v="0.78"/>
  </r>
  <r>
    <n v="20"/>
    <d v="2022-07-30T00:00:00"/>
    <d v="2022-08-20T00:00:00"/>
    <d v="2022-08-20T00:00:00"/>
    <x v="0"/>
    <x v="0"/>
    <s v="P_28"/>
    <x v="3"/>
    <x v="0"/>
    <n v="4"/>
    <x v="1"/>
    <n v="793.29"/>
    <n v="492.7"/>
    <n v="2049.0700000000002"/>
    <n v="1556.3700000000001"/>
    <n v="0.76"/>
  </r>
  <r>
    <n v="21"/>
    <d v="2022-07-30T00:00:00"/>
    <d v="2022-08-20T00:00:00"/>
    <d v="2022-08-20T00:00:00"/>
    <x v="0"/>
    <x v="0"/>
    <s v="P_28"/>
    <x v="3"/>
    <x v="0"/>
    <n v="4"/>
    <x v="2"/>
    <n v="793.14"/>
    <n v="484.75"/>
    <n v="2018.96"/>
    <n v="1534.21"/>
    <n v="0.76"/>
  </r>
  <r>
    <n v="22"/>
    <d v="2022-07-30T00:00:00"/>
    <d v="2022-08-20T00:00:00"/>
    <d v="2022-08-20T00:00:00"/>
    <x v="0"/>
    <x v="0"/>
    <s v="P_32"/>
    <x v="3"/>
    <x v="1"/>
    <n v="4"/>
    <x v="0"/>
    <n v="779.19"/>
    <n v="393.26"/>
    <n v="2000.96"/>
    <n v="1607.7"/>
    <n v="0.8"/>
  </r>
  <r>
    <n v="23"/>
    <d v="2022-07-30T00:00:00"/>
    <d v="2022-08-20T00:00:00"/>
    <d v="2022-08-20T00:00:00"/>
    <x v="0"/>
    <x v="0"/>
    <s v="P_32"/>
    <x v="3"/>
    <x v="1"/>
    <n v="4"/>
    <x v="1"/>
    <n v="752.76"/>
    <n v="428.4"/>
    <n v="1983.66"/>
    <n v="1555.2600000000002"/>
    <n v="0.78"/>
  </r>
  <r>
    <n v="24"/>
    <d v="2022-07-30T00:00:00"/>
    <d v="2022-08-20T00:00:00"/>
    <d v="2022-08-20T00:00:00"/>
    <x v="0"/>
    <x v="0"/>
    <s v="P_32"/>
    <x v="3"/>
    <x v="1"/>
    <n v="4"/>
    <x v="2"/>
    <n v="782.79"/>
    <n v="405.26"/>
    <n v="2054.1"/>
    <n v="1648.84"/>
    <n v="0.8"/>
  </r>
  <r>
    <n v="25"/>
    <d v="2022-07-30T00:00:00"/>
    <d v="2022-08-20T00:00:00"/>
    <d v="2022-08-20T00:00:00"/>
    <x v="0"/>
    <x v="0"/>
    <s v="P_36"/>
    <x v="4"/>
    <x v="0"/>
    <n v="4"/>
    <x v="0"/>
    <n v="793.7"/>
    <n v="436.89"/>
    <n v="2056.23"/>
    <n v="1619.3400000000001"/>
    <n v="0.79"/>
  </r>
  <r>
    <n v="26"/>
    <d v="2022-07-30T00:00:00"/>
    <d v="2022-08-20T00:00:00"/>
    <d v="2022-08-20T00:00:00"/>
    <x v="0"/>
    <x v="0"/>
    <s v="P_36"/>
    <x v="4"/>
    <x v="0"/>
    <n v="4"/>
    <x v="1"/>
    <n v="793.89"/>
    <n v="442.86"/>
    <n v="1979.17"/>
    <n v="1536.31"/>
    <n v="0.78"/>
  </r>
  <r>
    <n v="27"/>
    <d v="2022-07-30T00:00:00"/>
    <d v="2022-08-20T00:00:00"/>
    <d v="2022-08-20T00:00:00"/>
    <x v="0"/>
    <x v="0"/>
    <s v="P_36"/>
    <x v="4"/>
    <x v="0"/>
    <n v="4"/>
    <x v="2"/>
    <n v="793.51"/>
    <n v="435.7"/>
    <n v="2085.0100000000002"/>
    <n v="1649.3100000000002"/>
    <n v="0.79"/>
  </r>
  <r>
    <n v="28"/>
    <d v="2022-07-30T00:00:00"/>
    <d v="2022-08-20T00:00:00"/>
    <d v="2022-08-20T00:00:00"/>
    <x v="0"/>
    <x v="0"/>
    <s v="P_40"/>
    <x v="4"/>
    <x v="1"/>
    <n v="4"/>
    <x v="0"/>
    <n v="793.89"/>
    <n v="548.24"/>
    <n v="2167.87"/>
    <n v="1619.6299999999999"/>
    <n v="0.75"/>
  </r>
  <r>
    <n v="29"/>
    <d v="2022-07-30T00:00:00"/>
    <d v="2022-08-20T00:00:00"/>
    <d v="2022-08-20T00:00:00"/>
    <x v="0"/>
    <x v="0"/>
    <s v="P_40"/>
    <x v="4"/>
    <x v="1"/>
    <n v="4"/>
    <x v="1"/>
    <n v="792.56"/>
    <n v="545.57000000000005"/>
    <n v="2103.44"/>
    <n v="1557.87"/>
    <n v="0.74"/>
  </r>
  <r>
    <n v="30"/>
    <d v="2022-07-30T00:00:00"/>
    <d v="2022-08-20T00:00:00"/>
    <d v="2022-08-20T00:00:00"/>
    <x v="0"/>
    <x v="0"/>
    <s v="P_40"/>
    <x v="4"/>
    <x v="1"/>
    <n v="4"/>
    <x v="2"/>
    <n v="763.25"/>
    <n v="527.04999999999995"/>
    <n v="2080.6799999999998"/>
    <n v="1553.6299999999999"/>
    <n v="0.75"/>
  </r>
  <r>
    <n v="31"/>
    <d v="2022-07-30T00:00:00"/>
    <d v="2022-08-20T00:00:00"/>
    <d v="2022-08-20T00:00:00"/>
    <x v="0"/>
    <x v="0"/>
    <s v="P_44"/>
    <x v="5"/>
    <x v="0"/>
    <n v="4"/>
    <x v="0"/>
    <n v="791.76"/>
    <n v="409.29"/>
    <n v="1836.19"/>
    <n v="1426.9"/>
    <n v="0.78"/>
  </r>
  <r>
    <n v="32"/>
    <d v="2022-07-30T00:00:00"/>
    <d v="2022-08-20T00:00:00"/>
    <d v="2022-08-20T00:00:00"/>
    <x v="0"/>
    <x v="0"/>
    <s v="P_44"/>
    <x v="5"/>
    <x v="0"/>
    <n v="4"/>
    <x v="1"/>
    <n v="794.01"/>
    <n v="396.88"/>
    <n v="1960.89"/>
    <n v="1564.0100000000002"/>
    <n v="0.8"/>
  </r>
  <r>
    <n v="33"/>
    <d v="2022-07-30T00:00:00"/>
    <d v="2022-08-20T00:00:00"/>
    <d v="2022-08-20T00:00:00"/>
    <x v="0"/>
    <x v="0"/>
    <s v="P_44"/>
    <x v="5"/>
    <x v="0"/>
    <n v="4"/>
    <x v="2"/>
    <n v="793.46"/>
    <n v="413.96"/>
    <n v="1840.14"/>
    <n v="1426.18"/>
    <n v="0.78"/>
  </r>
  <r>
    <n v="34"/>
    <d v="2022-07-30T00:00:00"/>
    <d v="2022-08-20T00:00:00"/>
    <d v="2022-08-20T00:00:00"/>
    <x v="0"/>
    <x v="0"/>
    <s v="P_48"/>
    <x v="5"/>
    <x v="1"/>
    <n v="4"/>
    <x v="0"/>
    <n v="793.24"/>
    <n v="416.38"/>
    <n v="2023.53"/>
    <n v="1607.15"/>
    <n v="0.79"/>
  </r>
  <r>
    <n v="35"/>
    <d v="2022-07-30T00:00:00"/>
    <d v="2022-08-20T00:00:00"/>
    <d v="2022-08-20T00:00:00"/>
    <x v="0"/>
    <x v="0"/>
    <s v="P_48"/>
    <x v="5"/>
    <x v="1"/>
    <n v="4"/>
    <x v="1"/>
    <n v="787.42"/>
    <n v="438.9"/>
    <n v="1964.7"/>
    <n v="1525.8000000000002"/>
    <n v="0.78"/>
  </r>
  <r>
    <n v="36"/>
    <d v="2022-07-30T00:00:00"/>
    <d v="2022-08-20T00:00:00"/>
    <d v="2022-08-20T00:00:00"/>
    <x v="0"/>
    <x v="0"/>
    <s v="P_48"/>
    <x v="5"/>
    <x v="1"/>
    <n v="4"/>
    <x v="2"/>
    <n v="779.89"/>
    <n v="470.39"/>
    <n v="1969.06"/>
    <n v="1498.67"/>
    <n v="0.76"/>
  </r>
  <r>
    <n v="37"/>
    <d v="2022-07-30T00:00:00"/>
    <d v="2022-08-20T00:00:00"/>
    <d v="2022-08-20T00:00:00"/>
    <x v="0"/>
    <x v="0"/>
    <s v="P_52"/>
    <x v="6"/>
    <x v="0"/>
    <n v="4"/>
    <x v="0"/>
    <n v="785.72"/>
    <n v="468.12"/>
    <n v="2082.19"/>
    <n v="1614.0700000000002"/>
    <n v="0.78"/>
  </r>
  <r>
    <n v="38"/>
    <d v="2022-07-30T00:00:00"/>
    <d v="2022-08-20T00:00:00"/>
    <d v="2022-08-20T00:00:00"/>
    <x v="0"/>
    <x v="0"/>
    <s v="P_52"/>
    <x v="6"/>
    <x v="0"/>
    <n v="4"/>
    <x v="1"/>
    <n v="787.11"/>
    <n v="394.61"/>
    <n v="2003.4"/>
    <n v="1608.79"/>
    <n v="0.8"/>
  </r>
  <r>
    <n v="39"/>
    <d v="2022-07-30T00:00:00"/>
    <d v="2022-08-20T00:00:00"/>
    <d v="2022-08-20T00:00:00"/>
    <x v="0"/>
    <x v="0"/>
    <s v="P_52"/>
    <x v="6"/>
    <x v="0"/>
    <n v="4"/>
    <x v="2"/>
    <n v="784.12"/>
    <n v="469.93"/>
    <n v="2019.58"/>
    <n v="1549.6499999999999"/>
    <n v="0.77"/>
  </r>
  <r>
    <n v="40"/>
    <d v="2022-07-30T00:00:00"/>
    <d v="2022-08-20T00:00:00"/>
    <d v="2022-08-20T00:00:00"/>
    <x v="0"/>
    <x v="0"/>
    <s v="P_56"/>
    <x v="6"/>
    <x v="1"/>
    <n v="4"/>
    <x v="0"/>
    <n v="714.11"/>
    <n v="492.13"/>
    <n v="1939.53"/>
    <n v="1447.4"/>
    <n v="0.75"/>
  </r>
  <r>
    <n v="41"/>
    <d v="2022-07-30T00:00:00"/>
    <d v="2022-08-20T00:00:00"/>
    <d v="2022-08-20T00:00:00"/>
    <x v="0"/>
    <x v="0"/>
    <s v="P_56"/>
    <x v="6"/>
    <x v="1"/>
    <n v="4"/>
    <x v="1"/>
    <n v="777.2"/>
    <n v="508.8"/>
    <n v="2023.37"/>
    <n v="1514.57"/>
    <n v="0.75"/>
  </r>
  <r>
    <n v="42"/>
    <d v="2022-07-30T00:00:00"/>
    <d v="2022-08-20T00:00:00"/>
    <d v="2022-08-20T00:00:00"/>
    <x v="0"/>
    <x v="0"/>
    <s v="P_56"/>
    <x v="6"/>
    <x v="1"/>
    <n v="4"/>
    <x v="2"/>
    <n v="688.55"/>
    <n v="452.95"/>
    <n v="1966.76"/>
    <n v="1513.81"/>
    <n v="0.77"/>
  </r>
  <r>
    <n v="43"/>
    <d v="2022-07-30T00:00:00"/>
    <d v="2022-08-20T00:00:00"/>
    <d v="2022-08-20T00:00:00"/>
    <x v="0"/>
    <x v="0"/>
    <s v="P_60"/>
    <x v="7"/>
    <x v="0"/>
    <n v="4"/>
    <x v="0"/>
    <n v="790.28"/>
    <n v="409"/>
    <n v="1963.38"/>
    <n v="1554.38"/>
    <n v="0.79"/>
  </r>
  <r>
    <n v="44"/>
    <d v="2022-07-30T00:00:00"/>
    <d v="2022-08-20T00:00:00"/>
    <d v="2022-08-20T00:00:00"/>
    <x v="0"/>
    <x v="0"/>
    <s v="P_60"/>
    <x v="7"/>
    <x v="0"/>
    <n v="4"/>
    <x v="1"/>
    <n v="786.01"/>
    <n v="525.52"/>
    <n v="1982.87"/>
    <n v="1457.35"/>
    <n v="0.73"/>
  </r>
  <r>
    <n v="45"/>
    <d v="2022-07-30T00:00:00"/>
    <d v="2022-08-20T00:00:00"/>
    <d v="2022-08-20T00:00:00"/>
    <x v="0"/>
    <x v="0"/>
    <s v="P_60"/>
    <x v="7"/>
    <x v="0"/>
    <n v="4"/>
    <x v="2"/>
    <n v="782.98"/>
    <n v="526.6"/>
    <n v="1930.44"/>
    <n v="1403.8400000000001"/>
    <n v="0.73"/>
  </r>
  <r>
    <n v="46"/>
    <d v="2022-07-30T00:00:00"/>
    <d v="2022-08-20T00:00:00"/>
    <d v="2022-08-20T00:00:00"/>
    <x v="0"/>
    <x v="0"/>
    <s v="P_64"/>
    <x v="7"/>
    <x v="1"/>
    <n v="4"/>
    <x v="0"/>
    <n v="760.8"/>
    <n v="547.64"/>
    <n v="2005.47"/>
    <n v="1457.83"/>
    <n v="0.73"/>
  </r>
  <r>
    <n v="47"/>
    <d v="2022-07-30T00:00:00"/>
    <d v="2022-08-20T00:00:00"/>
    <d v="2022-08-20T00:00:00"/>
    <x v="0"/>
    <x v="0"/>
    <s v="P_64"/>
    <x v="7"/>
    <x v="1"/>
    <n v="4"/>
    <x v="1"/>
    <n v="781.17"/>
    <n v="449.41"/>
    <n v="1800.45"/>
    <n v="1351.04"/>
    <n v="0.75"/>
  </r>
  <r>
    <n v="48"/>
    <d v="2022-07-30T00:00:00"/>
    <d v="2022-08-20T00:00:00"/>
    <d v="2022-08-20T00:00:00"/>
    <x v="0"/>
    <x v="0"/>
    <s v="P_64"/>
    <x v="7"/>
    <x v="1"/>
    <n v="4"/>
    <x v="2"/>
    <n v="773.42"/>
    <n v="397.85"/>
    <n v="1689.67"/>
    <n v="1291.8200000000002"/>
    <n v="0.76"/>
  </r>
  <r>
    <n v="49"/>
    <d v="2022-07-30T00:00:00"/>
    <d v="2022-08-20T00:00:00"/>
    <d v="2022-08-20T00:00:00"/>
    <x v="0"/>
    <x v="0"/>
    <s v="P_68"/>
    <x v="8"/>
    <x v="0"/>
    <n v="4"/>
    <x v="0"/>
    <n v="785.73"/>
    <n v="388.9"/>
    <n v="1751.56"/>
    <n v="1362.6599999999999"/>
    <n v="0.78"/>
  </r>
  <r>
    <n v="50"/>
    <d v="2022-07-30T00:00:00"/>
    <d v="2022-08-20T00:00:00"/>
    <d v="2022-08-20T00:00:00"/>
    <x v="0"/>
    <x v="0"/>
    <s v="P_68"/>
    <x v="8"/>
    <x v="0"/>
    <n v="4"/>
    <x v="1"/>
    <n v="789.19"/>
    <n v="411.54"/>
    <n v="1858.59"/>
    <n v="1447.05"/>
    <n v="0.78"/>
  </r>
  <r>
    <n v="51"/>
    <d v="2022-07-30T00:00:00"/>
    <d v="2022-08-20T00:00:00"/>
    <d v="2022-08-20T00:00:00"/>
    <x v="0"/>
    <x v="0"/>
    <s v="P_68"/>
    <x v="8"/>
    <x v="0"/>
    <n v="4"/>
    <x v="2"/>
    <n v="782.43"/>
    <n v="448.86"/>
    <n v="2045.02"/>
    <n v="1596.1599999999999"/>
    <n v="0.78"/>
  </r>
  <r>
    <n v="52"/>
    <d v="2022-07-30T00:00:00"/>
    <d v="2022-08-20T00:00:00"/>
    <d v="2022-08-20T00:00:00"/>
    <x v="0"/>
    <x v="0"/>
    <s v="P_72"/>
    <x v="8"/>
    <x v="1"/>
    <n v="4"/>
    <x v="0"/>
    <n v="784.84"/>
    <n v="572.07000000000005"/>
    <n v="2133"/>
    <n v="1560.9299999999998"/>
    <n v="0.73"/>
  </r>
  <r>
    <n v="53"/>
    <d v="2022-07-30T00:00:00"/>
    <d v="2022-08-20T00:00:00"/>
    <d v="2022-08-20T00:00:00"/>
    <x v="0"/>
    <x v="0"/>
    <s v="P_72"/>
    <x v="8"/>
    <x v="1"/>
    <n v="4"/>
    <x v="1"/>
    <n v="777.65"/>
    <n v="578.04999999999995"/>
    <n v="2127.9499999999998"/>
    <n v="1549.8999999999999"/>
    <n v="0.73"/>
  </r>
  <r>
    <n v="54"/>
    <d v="2022-07-30T00:00:00"/>
    <d v="2022-08-20T00:00:00"/>
    <d v="2022-08-20T00:00:00"/>
    <x v="0"/>
    <x v="0"/>
    <s v="P_72"/>
    <x v="8"/>
    <x v="1"/>
    <n v="4"/>
    <x v="2"/>
    <n v="762.9"/>
    <n v="499.18"/>
    <n v="1942.8"/>
    <n v="1443.62"/>
    <n v="0.74"/>
  </r>
  <r>
    <n v="55"/>
    <d v="2022-07-30T00:00:00"/>
    <d v="2022-08-20T00:00:00"/>
    <d v="2022-08-20T00:00:00"/>
    <x v="0"/>
    <x v="0"/>
    <s v="P_76"/>
    <x v="9"/>
    <x v="0"/>
    <n v="4"/>
    <x v="0"/>
    <n v="771.17"/>
    <n v="415.86"/>
    <n v="1817.81"/>
    <n v="1401.9499999999998"/>
    <n v="0.77"/>
  </r>
  <r>
    <n v="56"/>
    <d v="2022-07-30T00:00:00"/>
    <d v="2022-08-20T00:00:00"/>
    <d v="2022-08-20T00:00:00"/>
    <x v="0"/>
    <x v="0"/>
    <s v="P_76"/>
    <x v="9"/>
    <x v="0"/>
    <n v="4"/>
    <x v="1"/>
    <n v="792.8"/>
    <n v="372.14"/>
    <n v="1879.34"/>
    <n v="1507.1999999999998"/>
    <n v="0.8"/>
  </r>
  <r>
    <n v="57"/>
    <d v="2022-07-30T00:00:00"/>
    <d v="2022-08-20T00:00:00"/>
    <d v="2022-08-20T00:00:00"/>
    <x v="0"/>
    <x v="0"/>
    <s v="P_76"/>
    <x v="9"/>
    <x v="0"/>
    <n v="4"/>
    <x v="2"/>
    <n v="785.56"/>
    <n v="576.67999999999995"/>
    <n v="2174.2600000000002"/>
    <n v="1597.5800000000004"/>
    <n v="0.73"/>
  </r>
  <r>
    <n v="58"/>
    <d v="2022-07-30T00:00:00"/>
    <d v="2022-08-20T00:00:00"/>
    <d v="2022-08-20T00:00:00"/>
    <x v="0"/>
    <x v="0"/>
    <s v="P_80"/>
    <x v="9"/>
    <x v="1"/>
    <n v="4"/>
    <x v="0"/>
    <n v="794.01"/>
    <n v="432.39"/>
    <n v="2077.5100000000002"/>
    <n v="1645.1200000000003"/>
    <n v="0.79"/>
  </r>
  <r>
    <n v="59"/>
    <d v="2022-07-30T00:00:00"/>
    <d v="2022-08-20T00:00:00"/>
    <d v="2022-08-20T00:00:00"/>
    <x v="0"/>
    <x v="0"/>
    <s v="P_80"/>
    <x v="9"/>
    <x v="1"/>
    <n v="4"/>
    <x v="1"/>
    <n v="793.84"/>
    <n v="544.55999999999995"/>
    <n v="2178.1799999999998"/>
    <n v="1633.62"/>
    <n v="0.75"/>
  </r>
  <r>
    <n v="60"/>
    <d v="2022-07-30T00:00:00"/>
    <d v="2022-08-20T00:00:00"/>
    <d v="2022-08-20T00:00:00"/>
    <x v="0"/>
    <x v="0"/>
    <s v="P_80"/>
    <x v="9"/>
    <x v="1"/>
    <n v="4"/>
    <x v="2"/>
    <n v="793.2"/>
    <n v="432.6"/>
    <n v="1942.63"/>
    <n v="1510.0300000000002"/>
    <n v="0.78"/>
  </r>
  <r>
    <n v="61"/>
    <d v="2022-07-30T00:00:00"/>
    <d v="2022-08-20T00:00:00"/>
    <d v="2022-08-20T00:00:00"/>
    <x v="0"/>
    <x v="0"/>
    <s v="P_84"/>
    <x v="10"/>
    <x v="0"/>
    <n v="4"/>
    <x v="0"/>
    <n v="786.99"/>
    <n v="418.45"/>
    <n v="1985.05"/>
    <n v="1566.6"/>
    <n v="0.79"/>
  </r>
  <r>
    <n v="62"/>
    <d v="2022-07-30T00:00:00"/>
    <d v="2022-08-20T00:00:00"/>
    <d v="2022-08-20T00:00:00"/>
    <x v="0"/>
    <x v="0"/>
    <s v="P_84"/>
    <x v="10"/>
    <x v="0"/>
    <n v="4"/>
    <x v="1"/>
    <n v="790.61"/>
    <n v="441.95"/>
    <n v="1976.95"/>
    <n v="1535"/>
    <n v="0.78"/>
  </r>
  <r>
    <n v="63"/>
    <d v="2022-07-30T00:00:00"/>
    <d v="2022-08-20T00:00:00"/>
    <d v="2022-08-20T00:00:00"/>
    <x v="0"/>
    <x v="0"/>
    <s v="P_84"/>
    <x v="10"/>
    <x v="0"/>
    <n v="4"/>
    <x v="2"/>
    <n v="792.96"/>
    <n v="588.47"/>
    <n v="2161.13"/>
    <n v="1572.66"/>
    <n v="0.73"/>
  </r>
  <r>
    <n v="64"/>
    <d v="2022-07-30T00:00:00"/>
    <d v="2022-08-20T00:00:00"/>
    <d v="2022-08-20T00:00:00"/>
    <x v="0"/>
    <x v="0"/>
    <s v="P_88"/>
    <x v="10"/>
    <x v="1"/>
    <n v="4"/>
    <x v="0"/>
    <n v="790.85"/>
    <n v="490.48"/>
    <n v="2153.9299999999998"/>
    <n v="1663.4499999999998"/>
    <n v="0.77"/>
  </r>
  <r>
    <n v="65"/>
    <d v="2022-07-30T00:00:00"/>
    <d v="2022-08-20T00:00:00"/>
    <d v="2022-08-20T00:00:00"/>
    <x v="0"/>
    <x v="0"/>
    <s v="P_88"/>
    <x v="10"/>
    <x v="1"/>
    <n v="4"/>
    <x v="1"/>
    <n v="793.21"/>
    <n v="445.36"/>
    <n v="2128.83"/>
    <n v="1683.4699999999998"/>
    <n v="0.79"/>
  </r>
  <r>
    <n v="66"/>
    <d v="2022-07-30T00:00:00"/>
    <d v="2022-08-20T00:00:00"/>
    <d v="2022-08-20T00:00:00"/>
    <x v="0"/>
    <x v="0"/>
    <s v="P_88"/>
    <x v="10"/>
    <x v="1"/>
    <n v="4"/>
    <x v="2"/>
    <n v="794.2"/>
    <n v="481.91"/>
    <n v="1911.75"/>
    <n v="1429.84"/>
    <n v="0.75"/>
  </r>
  <r>
    <n v="67"/>
    <d v="2022-07-30T00:00:00"/>
    <d v="2022-08-20T00:00:00"/>
    <d v="2022-08-20T00:00:00"/>
    <x v="0"/>
    <x v="0"/>
    <s v="P_92"/>
    <x v="11"/>
    <x v="0"/>
    <n v="4"/>
    <x v="0"/>
    <n v="792.7"/>
    <n v="430.49"/>
    <n v="1933.75"/>
    <n v="1503.26"/>
    <n v="0.78"/>
  </r>
  <r>
    <n v="68"/>
    <d v="2022-07-30T00:00:00"/>
    <d v="2022-08-20T00:00:00"/>
    <d v="2022-08-20T00:00:00"/>
    <x v="0"/>
    <x v="0"/>
    <s v="P_92"/>
    <x v="11"/>
    <x v="0"/>
    <n v="4"/>
    <x v="1"/>
    <n v="790.51"/>
    <n v="393.98"/>
    <n v="1896.15"/>
    <n v="1502.17"/>
    <n v="0.79"/>
  </r>
  <r>
    <n v="69"/>
    <d v="2022-07-30T00:00:00"/>
    <d v="2022-08-20T00:00:00"/>
    <d v="2022-08-20T00:00:00"/>
    <x v="0"/>
    <x v="0"/>
    <s v="P_92"/>
    <x v="11"/>
    <x v="0"/>
    <n v="4"/>
    <x v="2"/>
    <n v="791.88"/>
    <n v="423.85"/>
    <n v="1916.51"/>
    <n v="1492.6599999999999"/>
    <n v="0.78"/>
  </r>
  <r>
    <n v="70"/>
    <d v="2022-07-30T00:00:00"/>
    <d v="2022-08-20T00:00:00"/>
    <d v="2022-08-20T00:00:00"/>
    <x v="0"/>
    <x v="0"/>
    <s v="P_96"/>
    <x v="11"/>
    <x v="1"/>
    <n v="4"/>
    <x v="0"/>
    <n v="792.28"/>
    <n v="416.51"/>
    <n v="1695.74"/>
    <n v="1279.23"/>
    <n v="0.75"/>
  </r>
  <r>
    <n v="71"/>
    <d v="2022-07-30T00:00:00"/>
    <d v="2022-08-20T00:00:00"/>
    <d v="2022-08-20T00:00:00"/>
    <x v="0"/>
    <x v="0"/>
    <s v="P_96"/>
    <x v="11"/>
    <x v="1"/>
    <n v="4"/>
    <x v="1"/>
    <n v="791.99"/>
    <n v="426.12"/>
    <n v="1793.05"/>
    <n v="1366.9299999999998"/>
    <n v="0.76"/>
  </r>
  <r>
    <n v="72"/>
    <d v="2022-07-30T00:00:00"/>
    <d v="2022-08-20T00:00:00"/>
    <d v="2022-08-20T00:00:00"/>
    <x v="0"/>
    <x v="0"/>
    <s v="P_96"/>
    <x v="11"/>
    <x v="1"/>
    <n v="4"/>
    <x v="2"/>
    <n v="784.37"/>
    <n v="421.31"/>
    <n v="1801.3"/>
    <n v="1379.99"/>
    <n v="0.77"/>
  </r>
  <r>
    <n v="73"/>
    <d v="2022-07-30T00:00:00"/>
    <d v="2022-08-20T00:00:00"/>
    <d v="2022-08-29T00:00:00"/>
    <x v="1"/>
    <x v="1"/>
    <s v="P_04"/>
    <x v="0"/>
    <x v="0"/>
    <n v="4"/>
    <x v="0"/>
    <n v="791.53"/>
    <n v="374.93"/>
    <n v="1516.07"/>
    <n v="1141.1399999999999"/>
    <n v="0.75"/>
  </r>
  <r>
    <n v="74"/>
    <d v="2022-07-30T00:00:00"/>
    <d v="2022-08-20T00:00:00"/>
    <d v="2022-08-29T00:00:00"/>
    <x v="1"/>
    <x v="1"/>
    <s v="P_04"/>
    <x v="0"/>
    <x v="0"/>
    <n v="4"/>
    <x v="1"/>
    <n v="712.96"/>
    <n v="372.61"/>
    <n v="1421.46"/>
    <n v="1048.8499999999999"/>
    <n v="0.74"/>
  </r>
  <r>
    <n v="75"/>
    <d v="2022-07-30T00:00:00"/>
    <d v="2022-08-20T00:00:00"/>
    <d v="2022-08-29T00:00:00"/>
    <x v="1"/>
    <x v="1"/>
    <s v="P_04"/>
    <x v="0"/>
    <x v="0"/>
    <n v="4"/>
    <x v="2"/>
    <n v="793.2"/>
    <n v="408.16"/>
    <n v="1589"/>
    <n v="1180.8399999999999"/>
    <n v="0.74"/>
  </r>
  <r>
    <n v="76"/>
    <d v="2022-07-30T00:00:00"/>
    <d v="2022-08-20T00:00:00"/>
    <d v="2022-08-29T00:00:00"/>
    <x v="1"/>
    <x v="1"/>
    <s v="P_08"/>
    <x v="0"/>
    <x v="1"/>
    <n v="4"/>
    <x v="0"/>
    <n v="767.28"/>
    <n v="356.79"/>
    <n v="1428.92"/>
    <n v="1072.1300000000001"/>
    <n v="0.75"/>
  </r>
  <r>
    <n v="77"/>
    <d v="2022-07-30T00:00:00"/>
    <d v="2022-08-20T00:00:00"/>
    <d v="2022-08-29T00:00:00"/>
    <x v="1"/>
    <x v="1"/>
    <s v="P_08"/>
    <x v="0"/>
    <x v="1"/>
    <n v="4"/>
    <x v="1"/>
    <n v="782.6"/>
    <n v="416.4"/>
    <n v="1550.33"/>
    <n v="1133.9299999999998"/>
    <n v="0.73"/>
  </r>
  <r>
    <n v="78"/>
    <d v="2022-07-30T00:00:00"/>
    <d v="2022-08-20T00:00:00"/>
    <d v="2022-08-29T00:00:00"/>
    <x v="1"/>
    <x v="1"/>
    <s v="P_08"/>
    <x v="0"/>
    <x v="1"/>
    <n v="4"/>
    <x v="2"/>
    <n v="651.87"/>
    <n v="435.99"/>
    <n v="1685.74"/>
    <n v="1249.75"/>
    <n v="0.74"/>
  </r>
  <r>
    <n v="79"/>
    <d v="2022-07-30T00:00:00"/>
    <d v="2022-08-20T00:00:00"/>
    <d v="2022-08-29T00:00:00"/>
    <x v="1"/>
    <x v="1"/>
    <s v="P_12"/>
    <x v="1"/>
    <x v="0"/>
    <n v="4"/>
    <x v="0"/>
    <n v="786.26"/>
    <n v="331.33"/>
    <n v="1229.55"/>
    <n v="898.22"/>
    <n v="0.73"/>
  </r>
  <r>
    <n v="80"/>
    <d v="2022-07-30T00:00:00"/>
    <d v="2022-08-20T00:00:00"/>
    <d v="2022-08-29T00:00:00"/>
    <x v="1"/>
    <x v="1"/>
    <s v="P_12"/>
    <x v="1"/>
    <x v="0"/>
    <n v="4"/>
    <x v="1"/>
    <n v="660.22"/>
    <n v="322.69"/>
    <n v="1168.3900000000001"/>
    <n v="845.7"/>
    <n v="0.72"/>
  </r>
  <r>
    <n v="81"/>
    <d v="2022-07-30T00:00:00"/>
    <d v="2022-08-20T00:00:00"/>
    <d v="2022-08-29T00:00:00"/>
    <x v="1"/>
    <x v="1"/>
    <s v="P_12"/>
    <x v="1"/>
    <x v="0"/>
    <n v="4"/>
    <x v="2"/>
    <n v="638.91999999999996"/>
    <n v="332.36"/>
    <n v="1078.01"/>
    <n v="745.65"/>
    <n v="0.69"/>
  </r>
  <r>
    <n v="82"/>
    <d v="2022-07-30T00:00:00"/>
    <d v="2022-08-20T00:00:00"/>
    <d v="2022-08-29T00:00:00"/>
    <x v="1"/>
    <x v="1"/>
    <s v="P_16"/>
    <x v="1"/>
    <x v="1"/>
    <n v="4"/>
    <x v="0"/>
    <n v="451.2"/>
    <n v="438.19"/>
    <n v="1391.9"/>
    <n v="953.71"/>
    <n v="0.69"/>
  </r>
  <r>
    <n v="83"/>
    <d v="2022-07-30T00:00:00"/>
    <d v="2022-08-20T00:00:00"/>
    <d v="2022-08-29T00:00:00"/>
    <x v="1"/>
    <x v="1"/>
    <s v="P_16"/>
    <x v="1"/>
    <x v="1"/>
    <n v="4"/>
    <x v="1"/>
    <n v="606.09"/>
    <n v="599.82000000000005"/>
    <n v="1680.1"/>
    <n v="1080.2799999999997"/>
    <n v="0.64"/>
  </r>
  <r>
    <n v="84"/>
    <d v="2022-07-30T00:00:00"/>
    <d v="2022-08-20T00:00:00"/>
    <d v="2022-08-29T00:00:00"/>
    <x v="1"/>
    <x v="1"/>
    <s v="P_16"/>
    <x v="1"/>
    <x v="1"/>
    <n v="4"/>
    <x v="2"/>
    <n v="530.34"/>
    <n v="559"/>
    <n v="1961.99"/>
    <n v="1402.99"/>
    <n v="0.72"/>
  </r>
  <r>
    <n v="85"/>
    <d v="2022-07-30T00:00:00"/>
    <d v="2022-08-20T00:00:00"/>
    <d v="2022-08-29T00:00:00"/>
    <x v="1"/>
    <x v="1"/>
    <s v="P_20"/>
    <x v="2"/>
    <x v="0"/>
    <n v="4"/>
    <x v="0"/>
    <n v="763.88"/>
    <n v="444.27"/>
    <n v="1705.81"/>
    <n v="1261.54"/>
    <n v="0.74"/>
  </r>
  <r>
    <n v="86"/>
    <d v="2022-07-30T00:00:00"/>
    <d v="2022-08-20T00:00:00"/>
    <d v="2022-08-29T00:00:00"/>
    <x v="1"/>
    <x v="1"/>
    <s v="P_20"/>
    <x v="2"/>
    <x v="0"/>
    <n v="4"/>
    <x v="1"/>
    <n v="769.55"/>
    <n v="443.92"/>
    <n v="1683.29"/>
    <n v="1239.3699999999999"/>
    <n v="0.74"/>
  </r>
  <r>
    <n v="87"/>
    <d v="2022-07-30T00:00:00"/>
    <d v="2022-08-20T00:00:00"/>
    <d v="2022-08-29T00:00:00"/>
    <x v="1"/>
    <x v="1"/>
    <s v="P_20"/>
    <x v="2"/>
    <x v="0"/>
    <n v="4"/>
    <x v="2"/>
    <n v="637.58000000000004"/>
    <n v="484.61"/>
    <n v="1639.13"/>
    <n v="1154.52"/>
    <n v="0.7"/>
  </r>
  <r>
    <n v="88"/>
    <d v="2022-07-30T00:00:00"/>
    <d v="2022-08-20T00:00:00"/>
    <d v="2022-08-29T00:00:00"/>
    <x v="1"/>
    <x v="1"/>
    <s v="P_24"/>
    <x v="2"/>
    <x v="1"/>
    <n v="4"/>
    <x v="0"/>
    <n v="625.98"/>
    <n v="388.71"/>
    <n v="1095.33"/>
    <n v="706.61999999999989"/>
    <n v="0.65"/>
  </r>
  <r>
    <n v="89"/>
    <d v="2022-07-30T00:00:00"/>
    <d v="2022-08-20T00:00:00"/>
    <d v="2022-08-29T00:00:00"/>
    <x v="1"/>
    <x v="1"/>
    <s v="P_24"/>
    <x v="2"/>
    <x v="1"/>
    <n v="4"/>
    <x v="1"/>
    <n v="566.70000000000005"/>
    <n v="362.94"/>
    <n v="1079.3599999999999"/>
    <n v="716.41999999999985"/>
    <n v="0.66"/>
  </r>
  <r>
    <n v="90"/>
    <d v="2022-07-30T00:00:00"/>
    <d v="2022-08-20T00:00:00"/>
    <d v="2022-08-29T00:00:00"/>
    <x v="1"/>
    <x v="1"/>
    <s v="P_24"/>
    <x v="2"/>
    <x v="1"/>
    <n v="4"/>
    <x v="2"/>
    <n v="311.10000000000002"/>
    <n v="411.91"/>
    <n v="1196.42"/>
    <n v="784.51"/>
    <n v="0.66"/>
  </r>
  <r>
    <n v="91"/>
    <d v="2022-07-30T00:00:00"/>
    <d v="2022-08-20T00:00:00"/>
    <d v="2022-08-29T00:00:00"/>
    <x v="1"/>
    <x v="1"/>
    <s v="P_28"/>
    <x v="3"/>
    <x v="0"/>
    <n v="4"/>
    <x v="0"/>
    <n v="483.09"/>
    <n v="350.21"/>
    <n v="1421.2"/>
    <n v="1070.99"/>
    <n v="0.75"/>
  </r>
  <r>
    <n v="92"/>
    <d v="2022-07-30T00:00:00"/>
    <d v="2022-08-20T00:00:00"/>
    <d v="2022-08-29T00:00:00"/>
    <x v="1"/>
    <x v="1"/>
    <s v="P_28"/>
    <x v="3"/>
    <x v="0"/>
    <n v="4"/>
    <x v="1"/>
    <n v="632.24"/>
    <n v="406.95"/>
    <n v="1644.88"/>
    <n v="1237.93"/>
    <n v="0.75"/>
  </r>
  <r>
    <n v="93"/>
    <d v="2022-07-30T00:00:00"/>
    <d v="2022-08-20T00:00:00"/>
    <d v="2022-08-29T00:00:00"/>
    <x v="1"/>
    <x v="1"/>
    <s v="P_28"/>
    <x v="3"/>
    <x v="0"/>
    <n v="4"/>
    <x v="2"/>
    <n v="545.84"/>
    <n v="300.74"/>
    <n v="1269.69"/>
    <n v="968.95"/>
    <n v="0.76"/>
  </r>
  <r>
    <n v="94"/>
    <d v="2022-07-30T00:00:00"/>
    <d v="2022-08-20T00:00:00"/>
    <d v="2022-08-29T00:00:00"/>
    <x v="1"/>
    <x v="1"/>
    <s v="P_32"/>
    <x v="3"/>
    <x v="1"/>
    <n v="4"/>
    <x v="0"/>
    <n v="759.27"/>
    <n v="518.87"/>
    <n v="1649.88"/>
    <n v="1131.0100000000002"/>
    <n v="0.69"/>
  </r>
  <r>
    <n v="95"/>
    <d v="2022-07-30T00:00:00"/>
    <d v="2022-08-20T00:00:00"/>
    <d v="2022-08-29T00:00:00"/>
    <x v="1"/>
    <x v="1"/>
    <s v="P_32"/>
    <x v="3"/>
    <x v="1"/>
    <n v="4"/>
    <x v="1"/>
    <n v="638.92999999999995"/>
    <n v="487.29"/>
    <n v="1590.01"/>
    <n v="1102.72"/>
    <n v="0.69"/>
  </r>
  <r>
    <n v="96"/>
    <d v="2022-07-30T00:00:00"/>
    <d v="2022-08-20T00:00:00"/>
    <d v="2022-08-29T00:00:00"/>
    <x v="1"/>
    <x v="1"/>
    <s v="P_32"/>
    <x v="3"/>
    <x v="1"/>
    <n v="4"/>
    <x v="2"/>
    <n v="682.79"/>
    <n v="548.45000000000005"/>
    <n v="1635.34"/>
    <n v="1086.8899999999999"/>
    <n v="0.66"/>
  </r>
  <r>
    <n v="97"/>
    <d v="2022-07-30T00:00:00"/>
    <d v="2022-08-20T00:00:00"/>
    <d v="2022-08-29T00:00:00"/>
    <x v="1"/>
    <x v="1"/>
    <s v="P_36"/>
    <x v="4"/>
    <x v="0"/>
    <n v="4"/>
    <x v="0"/>
    <n v="753.49"/>
    <n v="336.89"/>
    <n v="1503.22"/>
    <n v="1166.33"/>
    <n v="0.78"/>
  </r>
  <r>
    <n v="98"/>
    <d v="2022-07-30T00:00:00"/>
    <d v="2022-08-20T00:00:00"/>
    <d v="2022-08-29T00:00:00"/>
    <x v="1"/>
    <x v="1"/>
    <s v="P_36"/>
    <x v="4"/>
    <x v="0"/>
    <n v="4"/>
    <x v="1"/>
    <n v="739.52"/>
    <n v="342.86"/>
    <n v="1422.88"/>
    <n v="1080.02"/>
    <n v="0.76"/>
  </r>
  <r>
    <n v="99"/>
    <d v="2022-07-30T00:00:00"/>
    <d v="2022-08-20T00:00:00"/>
    <d v="2022-08-29T00:00:00"/>
    <x v="1"/>
    <x v="1"/>
    <s v="P_36"/>
    <x v="4"/>
    <x v="0"/>
    <n v="4"/>
    <x v="2"/>
    <n v="648.24"/>
    <n v="335.7"/>
    <n v="1499.61"/>
    <n v="1163.9099999999999"/>
    <n v="0.78"/>
  </r>
  <r>
    <n v="100"/>
    <d v="2022-07-30T00:00:00"/>
    <d v="2022-08-20T00:00:00"/>
    <d v="2022-08-29T00:00:00"/>
    <x v="1"/>
    <x v="1"/>
    <s v="P_40"/>
    <x v="4"/>
    <x v="1"/>
    <n v="4"/>
    <x v="0"/>
    <n v="663.16"/>
    <n v="474.5"/>
    <n v="1731.99"/>
    <n v="1257.49"/>
    <n v="0.73"/>
  </r>
  <r>
    <n v="101"/>
    <d v="2022-07-30T00:00:00"/>
    <d v="2022-08-20T00:00:00"/>
    <d v="2022-08-29T00:00:00"/>
    <x v="1"/>
    <x v="1"/>
    <s v="P_40"/>
    <x v="4"/>
    <x v="1"/>
    <n v="4"/>
    <x v="1"/>
    <n v="576.88"/>
    <n v="497.47"/>
    <n v="1651.88"/>
    <n v="1154.4100000000001"/>
    <n v="0.7"/>
  </r>
  <r>
    <n v="102"/>
    <d v="2022-07-30T00:00:00"/>
    <d v="2022-08-20T00:00:00"/>
    <d v="2022-08-29T00:00:00"/>
    <x v="1"/>
    <x v="1"/>
    <s v="P_40"/>
    <x v="4"/>
    <x v="1"/>
    <n v="4"/>
    <x v="2"/>
    <n v="582.24"/>
    <n v="482.49"/>
    <n v="1699.83"/>
    <n v="1217.3399999999999"/>
    <n v="0.72"/>
  </r>
  <r>
    <n v="103"/>
    <d v="2022-07-30T00:00:00"/>
    <d v="2022-08-20T00:00:00"/>
    <d v="2022-08-29T00:00:00"/>
    <x v="1"/>
    <x v="1"/>
    <s v="P_44"/>
    <x v="5"/>
    <x v="0"/>
    <n v="4"/>
    <x v="0"/>
    <n v="607.32000000000005"/>
    <n v="437.52"/>
    <n v="1695.02"/>
    <n v="1257.5"/>
    <n v="0.74"/>
  </r>
  <r>
    <n v="104"/>
    <d v="2022-07-30T00:00:00"/>
    <d v="2022-08-20T00:00:00"/>
    <d v="2022-08-29T00:00:00"/>
    <x v="1"/>
    <x v="1"/>
    <s v="P_44"/>
    <x v="5"/>
    <x v="0"/>
    <n v="4"/>
    <x v="1"/>
    <n v="649.84"/>
    <n v="437.41"/>
    <n v="1696.09"/>
    <n v="1258.6799999999998"/>
    <n v="0.74"/>
  </r>
  <r>
    <n v="105"/>
    <d v="2022-07-30T00:00:00"/>
    <d v="2022-08-20T00:00:00"/>
    <d v="2022-08-29T00:00:00"/>
    <x v="1"/>
    <x v="1"/>
    <s v="P_44"/>
    <x v="5"/>
    <x v="0"/>
    <n v="4"/>
    <x v="2"/>
    <n v="701.26"/>
    <n v="430.18"/>
    <n v="1674.17"/>
    <n v="1243.99"/>
    <n v="0.74"/>
  </r>
  <r>
    <n v="106"/>
    <d v="2022-07-30T00:00:00"/>
    <d v="2022-08-20T00:00:00"/>
    <d v="2022-08-29T00:00:00"/>
    <x v="1"/>
    <x v="1"/>
    <s v="P_48"/>
    <x v="5"/>
    <x v="1"/>
    <n v="4"/>
    <x v="0"/>
    <n v="509.27"/>
    <n v="492.9"/>
    <n v="1763"/>
    <n v="1270.0999999999999"/>
    <n v="0.72"/>
  </r>
  <r>
    <n v="107"/>
    <d v="2022-07-30T00:00:00"/>
    <d v="2022-08-20T00:00:00"/>
    <d v="2022-08-29T00:00:00"/>
    <x v="1"/>
    <x v="1"/>
    <s v="P_48"/>
    <x v="5"/>
    <x v="1"/>
    <n v="4"/>
    <x v="1"/>
    <n v="575.29"/>
    <n v="481.18"/>
    <n v="1938.12"/>
    <n v="1456.9399999999998"/>
    <n v="0.75"/>
  </r>
  <r>
    <n v="108"/>
    <d v="2022-07-30T00:00:00"/>
    <d v="2022-08-20T00:00:00"/>
    <d v="2022-08-29T00:00:00"/>
    <x v="1"/>
    <x v="1"/>
    <s v="P_48"/>
    <x v="5"/>
    <x v="1"/>
    <n v="4"/>
    <x v="2"/>
    <n v="628.01"/>
    <n v="499.41"/>
    <n v="1880.58"/>
    <n v="1381.1699999999998"/>
    <n v="0.73"/>
  </r>
  <r>
    <n v="109"/>
    <d v="2022-07-30T00:00:00"/>
    <d v="2022-08-20T00:00:00"/>
    <d v="2022-08-29T00:00:00"/>
    <x v="1"/>
    <x v="1"/>
    <s v="P_52"/>
    <x v="6"/>
    <x v="0"/>
    <n v="4"/>
    <x v="0"/>
    <n v="610.97"/>
    <n v="368.12"/>
    <n v="1655.47"/>
    <n v="1287.3499999999999"/>
    <n v="0.78"/>
  </r>
  <r>
    <n v="110"/>
    <d v="2022-07-30T00:00:00"/>
    <d v="2022-08-20T00:00:00"/>
    <d v="2022-08-29T00:00:00"/>
    <x v="1"/>
    <x v="1"/>
    <s v="P_52"/>
    <x v="6"/>
    <x v="0"/>
    <n v="4"/>
    <x v="1"/>
    <n v="656.22"/>
    <n v="394.61"/>
    <n v="1649.82"/>
    <n v="1255.21"/>
    <n v="0.76"/>
  </r>
  <r>
    <n v="111"/>
    <d v="2022-07-30T00:00:00"/>
    <d v="2022-08-20T00:00:00"/>
    <d v="2022-08-29T00:00:00"/>
    <x v="1"/>
    <x v="1"/>
    <s v="P_52"/>
    <x v="6"/>
    <x v="0"/>
    <n v="4"/>
    <x v="2"/>
    <n v="525.61"/>
    <n v="380.06"/>
    <n v="1578.64"/>
    <n v="1198.5800000000002"/>
    <n v="0.76"/>
  </r>
  <r>
    <n v="112"/>
    <d v="2022-07-30T00:00:00"/>
    <d v="2022-08-20T00:00:00"/>
    <d v="2022-08-29T00:00:00"/>
    <x v="1"/>
    <x v="1"/>
    <s v="P_56"/>
    <x v="6"/>
    <x v="1"/>
    <n v="4"/>
    <x v="0"/>
    <n v="659.4"/>
    <n v="513.53"/>
    <n v="1569.73"/>
    <n v="1056.2"/>
    <n v="0.67"/>
  </r>
  <r>
    <n v="113"/>
    <d v="2022-07-30T00:00:00"/>
    <d v="2022-08-20T00:00:00"/>
    <d v="2022-08-29T00:00:00"/>
    <x v="1"/>
    <x v="1"/>
    <s v="P_56"/>
    <x v="6"/>
    <x v="1"/>
    <n v="4"/>
    <x v="1"/>
    <n v="656.6"/>
    <n v="556.44000000000005"/>
    <n v="1690.02"/>
    <n v="1133.58"/>
    <n v="0.67"/>
  </r>
  <r>
    <n v="114"/>
    <d v="2022-07-30T00:00:00"/>
    <d v="2022-08-20T00:00:00"/>
    <d v="2022-08-29T00:00:00"/>
    <x v="1"/>
    <x v="1"/>
    <s v="P_56"/>
    <x v="6"/>
    <x v="1"/>
    <n v="4"/>
    <x v="2"/>
    <n v="458.2"/>
    <n v="497.74"/>
    <n v="1638.93"/>
    <n v="1141.19"/>
    <n v="0.7"/>
  </r>
  <r>
    <n v="115"/>
    <d v="2022-07-30T00:00:00"/>
    <d v="2022-08-20T00:00:00"/>
    <d v="2022-08-29T00:00:00"/>
    <x v="1"/>
    <x v="1"/>
    <s v="P_60"/>
    <x v="7"/>
    <x v="0"/>
    <n v="4"/>
    <x v="0"/>
    <n v="790.28"/>
    <n v="451.8"/>
    <n v="1568.92"/>
    <n v="1117.1200000000001"/>
    <n v="0.71"/>
  </r>
  <r>
    <n v="116"/>
    <d v="2022-07-30T00:00:00"/>
    <d v="2022-08-20T00:00:00"/>
    <d v="2022-08-29T00:00:00"/>
    <x v="1"/>
    <x v="1"/>
    <s v="P_60"/>
    <x v="7"/>
    <x v="0"/>
    <n v="4"/>
    <x v="1"/>
    <n v="731.67"/>
    <n v="394.2"/>
    <n v="1525.83"/>
    <n v="1131.6299999999999"/>
    <n v="0.74"/>
  </r>
  <r>
    <n v="117"/>
    <d v="2022-07-30T00:00:00"/>
    <d v="2022-08-20T00:00:00"/>
    <d v="2022-08-29T00:00:00"/>
    <x v="1"/>
    <x v="1"/>
    <s v="P_60"/>
    <x v="7"/>
    <x v="0"/>
    <n v="4"/>
    <x v="2"/>
    <n v="653.89"/>
    <n v="426.4"/>
    <n v="1696.56"/>
    <n v="1270.1599999999999"/>
    <n v="0.75"/>
  </r>
  <r>
    <n v="118"/>
    <d v="2022-07-30T00:00:00"/>
    <d v="2022-08-20T00:00:00"/>
    <d v="2022-08-29T00:00:00"/>
    <x v="1"/>
    <x v="1"/>
    <s v="P_64"/>
    <x v="7"/>
    <x v="1"/>
    <n v="4"/>
    <x v="0"/>
    <n v="653.89"/>
    <n v="526.4"/>
    <n v="1696.56"/>
    <n v="1170.1599999999999"/>
    <n v="0.69"/>
  </r>
  <r>
    <n v="119"/>
    <d v="2022-07-30T00:00:00"/>
    <d v="2022-08-20T00:00:00"/>
    <d v="2022-08-29T00:00:00"/>
    <x v="1"/>
    <x v="1"/>
    <s v="P_64"/>
    <x v="7"/>
    <x v="1"/>
    <n v="4"/>
    <x v="1"/>
    <n v="659.77"/>
    <n v="619.25"/>
    <n v="1845.04"/>
    <n v="1225.79"/>
    <n v="0.66"/>
  </r>
  <r>
    <n v="120"/>
    <d v="2022-07-30T00:00:00"/>
    <d v="2022-08-20T00:00:00"/>
    <d v="2022-08-29T00:00:00"/>
    <x v="1"/>
    <x v="1"/>
    <s v="P_64"/>
    <x v="7"/>
    <x v="1"/>
    <n v="4"/>
    <x v="2"/>
    <n v="638.73"/>
    <n v="584.13"/>
    <n v="1742.28"/>
    <n v="1158.1500000000001"/>
    <n v="0.66"/>
  </r>
  <r>
    <n v="121"/>
    <d v="2022-07-30T00:00:00"/>
    <d v="2022-08-20T00:00:00"/>
    <d v="2022-08-29T00:00:00"/>
    <x v="1"/>
    <x v="1"/>
    <s v="P_68"/>
    <x v="8"/>
    <x v="0"/>
    <n v="4"/>
    <x v="0"/>
    <n v="459"/>
    <n v="417.29"/>
    <n v="1676.44"/>
    <n v="1259.1500000000001"/>
    <n v="0.75"/>
  </r>
  <r>
    <n v="122"/>
    <d v="2022-07-30T00:00:00"/>
    <d v="2022-08-20T00:00:00"/>
    <d v="2022-08-29T00:00:00"/>
    <x v="1"/>
    <x v="1"/>
    <s v="P_68"/>
    <x v="8"/>
    <x v="0"/>
    <n v="4"/>
    <x v="1"/>
    <n v="691.42"/>
    <n v="473.46"/>
    <n v="1761.27"/>
    <n v="1287.81"/>
    <n v="0.73"/>
  </r>
  <r>
    <n v="123"/>
    <d v="2022-07-30T00:00:00"/>
    <d v="2022-08-20T00:00:00"/>
    <d v="2022-08-29T00:00:00"/>
    <x v="1"/>
    <x v="1"/>
    <s v="P_68"/>
    <x v="8"/>
    <x v="0"/>
    <n v="4"/>
    <x v="2"/>
    <n v="646.80999999999995"/>
    <n v="485.39"/>
    <n v="1862.06"/>
    <n v="1376.67"/>
    <n v="0.74"/>
  </r>
  <r>
    <n v="124"/>
    <d v="2022-07-30T00:00:00"/>
    <d v="2022-08-20T00:00:00"/>
    <d v="2022-08-29T00:00:00"/>
    <x v="1"/>
    <x v="1"/>
    <s v="P_72"/>
    <x v="8"/>
    <x v="1"/>
    <n v="4"/>
    <x v="0"/>
    <n v="594.61"/>
    <n v="372.07"/>
    <n v="1373.75"/>
    <n v="1001.6800000000001"/>
    <n v="0.73"/>
  </r>
  <r>
    <n v="125"/>
    <d v="2022-07-30T00:00:00"/>
    <d v="2022-08-20T00:00:00"/>
    <d v="2022-08-29T00:00:00"/>
    <x v="1"/>
    <x v="1"/>
    <s v="P_72"/>
    <x v="8"/>
    <x v="1"/>
    <n v="4"/>
    <x v="1"/>
    <n v="547.13"/>
    <n v="378.05"/>
    <n v="1350.64"/>
    <n v="972.59000000000015"/>
    <n v="0.72"/>
  </r>
  <r>
    <n v="126"/>
    <d v="2022-07-30T00:00:00"/>
    <d v="2022-08-20T00:00:00"/>
    <d v="2022-08-29T00:00:00"/>
    <x v="1"/>
    <x v="1"/>
    <s v="P_72"/>
    <x v="8"/>
    <x v="1"/>
    <n v="4"/>
    <x v="2"/>
    <n v="542.04999999999995"/>
    <n v="369.18"/>
    <n v="1347.18"/>
    <n v="978"/>
    <n v="0.73"/>
  </r>
  <r>
    <n v="127"/>
    <d v="2022-07-30T00:00:00"/>
    <d v="2022-08-20T00:00:00"/>
    <d v="2022-08-29T00:00:00"/>
    <x v="1"/>
    <x v="1"/>
    <s v="P_76"/>
    <x v="9"/>
    <x v="0"/>
    <n v="4"/>
    <x v="0"/>
    <n v="758.8"/>
    <n v="415.86"/>
    <n v="1503.13"/>
    <n v="1087.27"/>
    <n v="0.72"/>
  </r>
  <r>
    <n v="128"/>
    <d v="2022-07-30T00:00:00"/>
    <d v="2022-08-20T00:00:00"/>
    <d v="2022-08-29T00:00:00"/>
    <x v="1"/>
    <x v="1"/>
    <s v="P_76"/>
    <x v="9"/>
    <x v="0"/>
    <n v="4"/>
    <x v="1"/>
    <n v="659.61"/>
    <n v="387.85"/>
    <n v="1482.22"/>
    <n v="1094.3699999999999"/>
    <n v="0.74"/>
  </r>
  <r>
    <n v="129"/>
    <d v="2022-07-30T00:00:00"/>
    <d v="2022-08-20T00:00:00"/>
    <d v="2022-08-29T00:00:00"/>
    <x v="1"/>
    <x v="1"/>
    <s v="P_76"/>
    <x v="9"/>
    <x v="0"/>
    <n v="4"/>
    <x v="2"/>
    <n v="767.74"/>
    <n v="394.73"/>
    <n v="1671.4"/>
    <n v="1276.67"/>
    <n v="0.76"/>
  </r>
  <r>
    <n v="130"/>
    <d v="2022-07-30T00:00:00"/>
    <d v="2022-08-20T00:00:00"/>
    <d v="2022-08-29T00:00:00"/>
    <x v="1"/>
    <x v="1"/>
    <s v="P_80"/>
    <x v="9"/>
    <x v="1"/>
    <n v="4"/>
    <x v="0"/>
    <n v="794.01"/>
    <n v="456.78"/>
    <n v="1592.73"/>
    <n v="1135.95"/>
    <n v="0.71"/>
  </r>
  <r>
    <n v="131"/>
    <d v="2022-07-30T00:00:00"/>
    <d v="2022-08-20T00:00:00"/>
    <d v="2022-08-29T00:00:00"/>
    <x v="1"/>
    <x v="1"/>
    <s v="P_80"/>
    <x v="9"/>
    <x v="1"/>
    <n v="4"/>
    <x v="1"/>
    <n v="793.84"/>
    <n v="483.64"/>
    <n v="1868.24"/>
    <n v="1384.6"/>
    <n v="0.74"/>
  </r>
  <r>
    <n v="132"/>
    <d v="2022-07-30T00:00:00"/>
    <d v="2022-08-20T00:00:00"/>
    <d v="2022-08-29T00:00:00"/>
    <x v="1"/>
    <x v="1"/>
    <s v="P_80"/>
    <x v="9"/>
    <x v="1"/>
    <n v="4"/>
    <x v="2"/>
    <n v="678.36"/>
    <n v="472.5"/>
    <n v="1686.25"/>
    <n v="1213.75"/>
    <n v="0.72"/>
  </r>
  <r>
    <n v="133"/>
    <d v="2022-07-30T00:00:00"/>
    <d v="2022-08-20T00:00:00"/>
    <d v="2022-08-29T00:00:00"/>
    <x v="1"/>
    <x v="1"/>
    <s v="P_84"/>
    <x v="10"/>
    <x v="0"/>
    <n v="4"/>
    <x v="0"/>
    <n v="762.09"/>
    <n v="418.45"/>
    <n v="1719.44"/>
    <n v="1300.99"/>
    <n v="0.76"/>
  </r>
  <r>
    <n v="134"/>
    <d v="2022-07-30T00:00:00"/>
    <d v="2022-08-20T00:00:00"/>
    <d v="2022-08-29T00:00:00"/>
    <x v="1"/>
    <x v="1"/>
    <s v="P_84"/>
    <x v="10"/>
    <x v="0"/>
    <n v="4"/>
    <x v="1"/>
    <n v="777.38"/>
    <n v="441.95"/>
    <n v="1768.59"/>
    <n v="1326.6399999999999"/>
    <n v="0.75"/>
  </r>
  <r>
    <n v="135"/>
    <d v="2022-07-30T00:00:00"/>
    <d v="2022-08-20T00:00:00"/>
    <d v="2022-08-29T00:00:00"/>
    <x v="1"/>
    <x v="1"/>
    <s v="P_84"/>
    <x v="10"/>
    <x v="0"/>
    <n v="4"/>
    <x v="2"/>
    <n v="770.82"/>
    <n v="418"/>
    <n v="1621.89"/>
    <n v="1203.8900000000001"/>
    <n v="0.74"/>
  </r>
  <r>
    <n v="136"/>
    <d v="2022-07-30T00:00:00"/>
    <d v="2022-08-20T00:00:00"/>
    <d v="2022-08-29T00:00:00"/>
    <x v="1"/>
    <x v="1"/>
    <s v="P_88"/>
    <x v="10"/>
    <x v="1"/>
    <n v="4"/>
    <x v="0"/>
    <n v="655"/>
    <n v="490.48"/>
    <n v="1497.23"/>
    <n v="1006.75"/>
    <n v="0.67"/>
  </r>
  <r>
    <n v="137"/>
    <d v="2022-07-30T00:00:00"/>
    <d v="2022-08-20T00:00:00"/>
    <d v="2022-08-29T00:00:00"/>
    <x v="1"/>
    <x v="1"/>
    <s v="P_88"/>
    <x v="10"/>
    <x v="1"/>
    <n v="4"/>
    <x v="1"/>
    <n v="793.21"/>
    <n v="445.36"/>
    <n v="1570.21"/>
    <n v="1124.8499999999999"/>
    <n v="0.72"/>
  </r>
  <r>
    <n v="138"/>
    <d v="2022-07-30T00:00:00"/>
    <d v="2022-08-20T00:00:00"/>
    <d v="2022-08-29T00:00:00"/>
    <x v="1"/>
    <x v="1"/>
    <s v="P_88"/>
    <x v="10"/>
    <x v="1"/>
    <n v="4"/>
    <x v="2"/>
    <n v="793.84"/>
    <n v="481.91"/>
    <n v="1582.79"/>
    <n v="1100.8799999999999"/>
    <n v="0.7"/>
  </r>
  <r>
    <n v="139"/>
    <d v="2022-07-30T00:00:00"/>
    <d v="2022-08-20T00:00:00"/>
    <d v="2022-08-29T00:00:00"/>
    <x v="1"/>
    <x v="1"/>
    <s v="P_92"/>
    <x v="11"/>
    <x v="0"/>
    <n v="4"/>
    <x v="0"/>
    <n v="633.39"/>
    <n v="430.49"/>
    <n v="1599.83"/>
    <n v="1169.3399999999999"/>
    <n v="0.73"/>
  </r>
  <r>
    <n v="140"/>
    <d v="2022-07-30T00:00:00"/>
    <d v="2022-08-20T00:00:00"/>
    <d v="2022-08-29T00:00:00"/>
    <x v="1"/>
    <x v="1"/>
    <s v="P_92"/>
    <x v="11"/>
    <x v="0"/>
    <n v="4"/>
    <x v="1"/>
    <n v="529.80999999999995"/>
    <n v="393.98"/>
    <n v="1449.66"/>
    <n v="1055.68"/>
    <n v="0.73"/>
  </r>
  <r>
    <n v="141"/>
    <d v="2022-07-30T00:00:00"/>
    <d v="2022-08-20T00:00:00"/>
    <d v="2022-08-29T00:00:00"/>
    <x v="1"/>
    <x v="1"/>
    <s v="P_92"/>
    <x v="11"/>
    <x v="0"/>
    <n v="4"/>
    <x v="2"/>
    <n v="626.41"/>
    <n v="343.43"/>
    <n v="1660.59"/>
    <n v="1317.1599999999999"/>
    <n v="0.79"/>
  </r>
  <r>
    <n v="142"/>
    <d v="2022-07-30T00:00:00"/>
    <d v="2022-08-20T00:00:00"/>
    <d v="2022-08-29T00:00:00"/>
    <x v="1"/>
    <x v="1"/>
    <s v="P_96"/>
    <x v="11"/>
    <x v="1"/>
    <n v="4"/>
    <x v="0"/>
    <n v="701.8"/>
    <n v="376.08"/>
    <n v="1354.82"/>
    <n v="978.74"/>
    <n v="0.72"/>
  </r>
  <r>
    <n v="143"/>
    <d v="2022-07-30T00:00:00"/>
    <d v="2022-08-20T00:00:00"/>
    <d v="2022-08-29T00:00:00"/>
    <x v="1"/>
    <x v="1"/>
    <s v="P_96"/>
    <x v="11"/>
    <x v="1"/>
    <n v="4"/>
    <x v="1"/>
    <n v="618.16999999999996"/>
    <n v="409.9"/>
    <n v="1455.74"/>
    <n v="1045.8400000000001"/>
    <n v="0.72"/>
  </r>
  <r>
    <n v="144"/>
    <d v="2022-07-30T00:00:00"/>
    <d v="2022-08-20T00:00:00"/>
    <d v="2022-08-29T00:00:00"/>
    <x v="1"/>
    <x v="1"/>
    <s v="P_96"/>
    <x v="11"/>
    <x v="1"/>
    <n v="4"/>
    <x v="2"/>
    <n v="772.78"/>
    <n v="451.69"/>
    <n v="1323.65"/>
    <n v="871.96"/>
    <n v="0.66"/>
  </r>
  <r>
    <n v="145"/>
    <d v="2022-07-30T00:00:00"/>
    <d v="2022-08-20T00:00:00"/>
    <d v="2022-09-02T00:00:00"/>
    <x v="2"/>
    <x v="2"/>
    <s v="P_04"/>
    <x v="0"/>
    <x v="0"/>
    <n v="4"/>
    <x v="0"/>
    <n v="792.92"/>
    <n v="465.33"/>
    <n v="1685"/>
    <n v="1219.67"/>
    <n v="0.72"/>
  </r>
  <r>
    <n v="146"/>
    <d v="2022-07-30T00:00:00"/>
    <d v="2022-08-20T00:00:00"/>
    <d v="2022-09-02T00:00:00"/>
    <x v="2"/>
    <x v="2"/>
    <s v="P_04"/>
    <x v="0"/>
    <x v="0"/>
    <n v="4"/>
    <x v="1"/>
    <n v="792.52"/>
    <n v="465.58"/>
    <n v="1716.42"/>
    <n v="1250.8400000000001"/>
    <n v="0.73"/>
  </r>
  <r>
    <n v="147"/>
    <d v="2022-07-30T00:00:00"/>
    <d v="2022-08-20T00:00:00"/>
    <d v="2022-09-02T00:00:00"/>
    <x v="2"/>
    <x v="2"/>
    <s v="P_04"/>
    <x v="0"/>
    <x v="0"/>
    <n v="4"/>
    <x v="2"/>
    <n v="793.07"/>
    <n v="397.84"/>
    <n v="1693.89"/>
    <n v="1296.0500000000002"/>
    <n v="0.77"/>
  </r>
  <r>
    <n v="148"/>
    <d v="2022-07-30T00:00:00"/>
    <d v="2022-08-20T00:00:00"/>
    <d v="2022-09-02T00:00:00"/>
    <x v="2"/>
    <x v="2"/>
    <s v="P_08"/>
    <x v="0"/>
    <x v="1"/>
    <n v="4"/>
    <x v="0"/>
    <n v="653.54"/>
    <n v="439.98"/>
    <n v="1591.47"/>
    <n v="1151.49"/>
    <n v="0.72"/>
  </r>
  <r>
    <n v="149"/>
    <d v="2022-07-30T00:00:00"/>
    <d v="2022-08-20T00:00:00"/>
    <d v="2022-09-02T00:00:00"/>
    <x v="2"/>
    <x v="2"/>
    <s v="P_08"/>
    <x v="0"/>
    <x v="1"/>
    <n v="4"/>
    <x v="1"/>
    <n v="786.8"/>
    <n v="453.11"/>
    <n v="1693.72"/>
    <n v="1240.6100000000001"/>
    <n v="0.73"/>
  </r>
  <r>
    <n v="150"/>
    <d v="2022-07-30T00:00:00"/>
    <d v="2022-08-20T00:00:00"/>
    <d v="2022-09-02T00:00:00"/>
    <x v="2"/>
    <x v="2"/>
    <s v="P_08"/>
    <x v="0"/>
    <x v="1"/>
    <n v="4"/>
    <x v="2"/>
    <n v="767.54"/>
    <n v="494.12"/>
    <n v="1461.76"/>
    <n v="967.64"/>
    <n v="0.66"/>
  </r>
  <r>
    <n v="151"/>
    <d v="2022-07-30T00:00:00"/>
    <d v="2022-08-20T00:00:00"/>
    <d v="2022-09-02T00:00:00"/>
    <x v="2"/>
    <x v="2"/>
    <s v="P_12"/>
    <x v="1"/>
    <x v="0"/>
    <n v="4"/>
    <x v="0"/>
    <n v="794.2"/>
    <n v="512.61"/>
    <n v="1770.22"/>
    <n v="1257.6100000000001"/>
    <n v="0.71"/>
  </r>
  <r>
    <n v="152"/>
    <d v="2022-07-30T00:00:00"/>
    <d v="2022-08-20T00:00:00"/>
    <d v="2022-09-02T00:00:00"/>
    <x v="2"/>
    <x v="2"/>
    <s v="P_12"/>
    <x v="1"/>
    <x v="0"/>
    <n v="4"/>
    <x v="1"/>
    <n v="794.2"/>
    <n v="490.2"/>
    <n v="1691.34"/>
    <n v="1201.1399999999999"/>
    <n v="0.71"/>
  </r>
  <r>
    <n v="153"/>
    <d v="2022-07-30T00:00:00"/>
    <d v="2022-08-20T00:00:00"/>
    <d v="2022-09-02T00:00:00"/>
    <x v="2"/>
    <x v="2"/>
    <s v="P_12"/>
    <x v="1"/>
    <x v="0"/>
    <n v="4"/>
    <x v="2"/>
    <n v="794.2"/>
    <n v="459"/>
    <n v="1673.27"/>
    <n v="1214.27"/>
    <n v="0.73"/>
  </r>
  <r>
    <n v="154"/>
    <d v="2022-07-30T00:00:00"/>
    <d v="2022-08-20T00:00:00"/>
    <d v="2022-09-02T00:00:00"/>
    <x v="2"/>
    <x v="2"/>
    <s v="P_16"/>
    <x v="1"/>
    <x v="1"/>
    <n v="4"/>
    <x v="0"/>
    <n v="668.37"/>
    <n v="592.75"/>
    <n v="1787.98"/>
    <n v="1195.23"/>
    <n v="0.67"/>
  </r>
  <r>
    <n v="155"/>
    <d v="2022-07-30T00:00:00"/>
    <d v="2022-08-20T00:00:00"/>
    <d v="2022-09-02T00:00:00"/>
    <x v="2"/>
    <x v="2"/>
    <s v="P_16"/>
    <x v="1"/>
    <x v="1"/>
    <n v="4"/>
    <x v="1"/>
    <n v="616.75"/>
    <n v="520.13"/>
    <n v="1671.48"/>
    <n v="1151.3499999999999"/>
    <n v="0.69"/>
  </r>
  <r>
    <n v="156"/>
    <d v="2022-07-30T00:00:00"/>
    <d v="2022-08-20T00:00:00"/>
    <d v="2022-09-02T00:00:00"/>
    <x v="2"/>
    <x v="2"/>
    <s v="P_16"/>
    <x v="1"/>
    <x v="1"/>
    <n v="4"/>
    <x v="2"/>
    <n v="648.79"/>
    <n v="558.85"/>
    <n v="1702.36"/>
    <n v="1143.5099999999998"/>
    <n v="0.67"/>
  </r>
  <r>
    <n v="157"/>
    <d v="2022-07-30T00:00:00"/>
    <d v="2022-08-20T00:00:00"/>
    <d v="2022-09-02T00:00:00"/>
    <x v="2"/>
    <x v="2"/>
    <s v="P_20"/>
    <x v="2"/>
    <x v="0"/>
    <n v="4"/>
    <x v="0"/>
    <n v="749.5"/>
    <n v="472.49"/>
    <n v="1668.89"/>
    <n v="1196.4000000000001"/>
    <n v="0.72"/>
  </r>
  <r>
    <n v="158"/>
    <d v="2022-07-30T00:00:00"/>
    <d v="2022-08-20T00:00:00"/>
    <d v="2022-09-02T00:00:00"/>
    <x v="2"/>
    <x v="2"/>
    <s v="P_20"/>
    <x v="2"/>
    <x v="0"/>
    <n v="4"/>
    <x v="1"/>
    <n v="736.83"/>
    <n v="426.44"/>
    <n v="1633.55"/>
    <n v="1207.1099999999999"/>
    <n v="0.74"/>
  </r>
  <r>
    <n v="159"/>
    <d v="2022-07-30T00:00:00"/>
    <d v="2022-08-20T00:00:00"/>
    <d v="2022-09-02T00:00:00"/>
    <x v="2"/>
    <x v="2"/>
    <s v="P_20"/>
    <x v="2"/>
    <x v="0"/>
    <n v="4"/>
    <x v="2"/>
    <n v="679.7"/>
    <n v="411.34"/>
    <n v="1681.79"/>
    <n v="1270.45"/>
    <n v="0.76"/>
  </r>
  <r>
    <n v="160"/>
    <d v="2022-07-30T00:00:00"/>
    <d v="2022-08-20T00:00:00"/>
    <d v="2022-09-02T00:00:00"/>
    <x v="2"/>
    <x v="2"/>
    <s v="P_24"/>
    <x v="2"/>
    <x v="1"/>
    <n v="4"/>
    <x v="0"/>
    <n v="417.87"/>
    <n v="442.61"/>
    <n v="1300.45"/>
    <n v="857.84"/>
    <n v="0.66"/>
  </r>
  <r>
    <n v="161"/>
    <d v="2022-07-30T00:00:00"/>
    <d v="2022-08-20T00:00:00"/>
    <d v="2022-09-02T00:00:00"/>
    <x v="2"/>
    <x v="2"/>
    <s v="P_24"/>
    <x v="2"/>
    <x v="1"/>
    <n v="4"/>
    <x v="1"/>
    <n v="569.01"/>
    <n v="544.75"/>
    <n v="1382.82"/>
    <n v="838.06999999999994"/>
    <n v="0.61"/>
  </r>
  <r>
    <n v="162"/>
    <d v="2022-07-30T00:00:00"/>
    <d v="2022-08-20T00:00:00"/>
    <d v="2022-09-02T00:00:00"/>
    <x v="2"/>
    <x v="2"/>
    <s v="P_24"/>
    <x v="2"/>
    <x v="1"/>
    <n v="4"/>
    <x v="2"/>
    <n v="593.4"/>
    <n v="595.61"/>
    <n v="1588.4"/>
    <n v="992.79000000000008"/>
    <n v="0.63"/>
  </r>
  <r>
    <n v="163"/>
    <d v="2022-07-30T00:00:00"/>
    <d v="2022-08-20T00:00:00"/>
    <d v="2022-09-02T00:00:00"/>
    <x v="2"/>
    <x v="2"/>
    <s v="P_28"/>
    <x v="3"/>
    <x v="0"/>
    <n v="4"/>
    <x v="0"/>
    <n v="714.15"/>
    <n v="456.23"/>
    <n v="1547.81"/>
    <n v="1091.58"/>
    <n v="0.71"/>
  </r>
  <r>
    <n v="164"/>
    <d v="2022-07-30T00:00:00"/>
    <d v="2022-08-20T00:00:00"/>
    <d v="2022-09-02T00:00:00"/>
    <x v="2"/>
    <x v="2"/>
    <s v="P_28"/>
    <x v="3"/>
    <x v="0"/>
    <n v="4"/>
    <x v="1"/>
    <n v="635.16"/>
    <n v="469.43"/>
    <n v="1583.57"/>
    <n v="1114.1399999999999"/>
    <n v="0.7"/>
  </r>
  <r>
    <n v="165"/>
    <d v="2022-07-30T00:00:00"/>
    <d v="2022-08-20T00:00:00"/>
    <d v="2022-09-02T00:00:00"/>
    <x v="2"/>
    <x v="2"/>
    <s v="P_28"/>
    <x v="3"/>
    <x v="0"/>
    <n v="4"/>
    <x v="2"/>
    <n v="793.14"/>
    <n v="443.04"/>
    <n v="1612.05"/>
    <n v="1169.01"/>
    <n v="0.73"/>
  </r>
  <r>
    <n v="166"/>
    <d v="2022-07-30T00:00:00"/>
    <d v="2022-08-20T00:00:00"/>
    <d v="2022-09-02T00:00:00"/>
    <x v="2"/>
    <x v="2"/>
    <s v="P_32"/>
    <x v="3"/>
    <x v="1"/>
    <n v="4"/>
    <x v="0"/>
    <n v="772.76"/>
    <n v="669.78"/>
    <n v="1900.96"/>
    <n v="1231.18"/>
    <n v="0.65"/>
  </r>
  <r>
    <n v="167"/>
    <d v="2022-07-30T00:00:00"/>
    <d v="2022-08-20T00:00:00"/>
    <d v="2022-09-02T00:00:00"/>
    <x v="2"/>
    <x v="2"/>
    <s v="P_32"/>
    <x v="3"/>
    <x v="1"/>
    <n v="4"/>
    <x v="1"/>
    <n v="737.27"/>
    <n v="723.15"/>
    <n v="1883.66"/>
    <n v="1160.5100000000002"/>
    <n v="0.62"/>
  </r>
  <r>
    <n v="168"/>
    <d v="2022-07-30T00:00:00"/>
    <d v="2022-08-20T00:00:00"/>
    <d v="2022-09-02T00:00:00"/>
    <x v="2"/>
    <x v="2"/>
    <s v="P_32"/>
    <x v="3"/>
    <x v="1"/>
    <n v="4"/>
    <x v="2"/>
    <n v="607.51"/>
    <n v="690.46"/>
    <n v="1954.1"/>
    <n v="1263.6399999999999"/>
    <n v="0.65"/>
  </r>
  <r>
    <n v="169"/>
    <d v="2022-07-30T00:00:00"/>
    <d v="2022-08-20T00:00:00"/>
    <d v="2022-09-02T00:00:00"/>
    <x v="2"/>
    <x v="2"/>
    <s v="P_36"/>
    <x v="4"/>
    <x v="0"/>
    <n v="4"/>
    <x v="0"/>
    <n v="793.7"/>
    <n v="478.93"/>
    <n v="1559.56"/>
    <n v="1080.6299999999999"/>
    <n v="0.69"/>
  </r>
  <r>
    <n v="170"/>
    <d v="2022-07-30T00:00:00"/>
    <d v="2022-08-20T00:00:00"/>
    <d v="2022-09-02T00:00:00"/>
    <x v="2"/>
    <x v="2"/>
    <s v="P_36"/>
    <x v="4"/>
    <x v="0"/>
    <n v="4"/>
    <x v="1"/>
    <n v="793.89"/>
    <n v="408.02"/>
    <n v="1628.53"/>
    <n v="1220.51"/>
    <n v="0.75"/>
  </r>
  <r>
    <n v="171"/>
    <d v="2022-07-30T00:00:00"/>
    <d v="2022-08-20T00:00:00"/>
    <d v="2022-09-02T00:00:00"/>
    <x v="2"/>
    <x v="2"/>
    <s v="P_36"/>
    <x v="4"/>
    <x v="0"/>
    <n v="4"/>
    <x v="2"/>
    <n v="793.51"/>
    <n v="390.62"/>
    <n v="1559.12"/>
    <n v="1168.5"/>
    <n v="0.75"/>
  </r>
  <r>
    <n v="172"/>
    <d v="2022-07-30T00:00:00"/>
    <d v="2022-08-20T00:00:00"/>
    <d v="2022-09-02T00:00:00"/>
    <x v="2"/>
    <x v="2"/>
    <s v="P_40"/>
    <x v="4"/>
    <x v="1"/>
    <n v="4"/>
    <x v="0"/>
    <n v="793.89"/>
    <n v="567.84"/>
    <n v="1880.51"/>
    <n v="1312.67"/>
    <n v="0.7"/>
  </r>
  <r>
    <n v="173"/>
    <d v="2022-07-30T00:00:00"/>
    <d v="2022-08-20T00:00:00"/>
    <d v="2022-09-02T00:00:00"/>
    <x v="2"/>
    <x v="2"/>
    <s v="P_40"/>
    <x v="4"/>
    <x v="1"/>
    <n v="4"/>
    <x v="1"/>
    <n v="778.41"/>
    <n v="497.65"/>
    <n v="1694.53"/>
    <n v="1196.8800000000001"/>
    <n v="0.71"/>
  </r>
  <r>
    <n v="174"/>
    <d v="2022-07-30T00:00:00"/>
    <d v="2022-08-20T00:00:00"/>
    <d v="2022-09-02T00:00:00"/>
    <x v="2"/>
    <x v="2"/>
    <s v="P_40"/>
    <x v="4"/>
    <x v="1"/>
    <n v="4"/>
    <x v="2"/>
    <n v="690.33"/>
    <n v="524.80999999999995"/>
    <n v="1641.67"/>
    <n v="1116.8600000000001"/>
    <n v="0.68"/>
  </r>
  <r>
    <n v="175"/>
    <d v="2022-07-30T00:00:00"/>
    <d v="2022-08-20T00:00:00"/>
    <d v="2022-09-02T00:00:00"/>
    <x v="2"/>
    <x v="2"/>
    <s v="P_44"/>
    <x v="5"/>
    <x v="0"/>
    <n v="4"/>
    <x v="0"/>
    <n v="791.76"/>
    <n v="417.34"/>
    <n v="1769.25"/>
    <n v="1351.91"/>
    <n v="0.76"/>
  </r>
  <r>
    <n v="176"/>
    <d v="2022-07-30T00:00:00"/>
    <d v="2022-08-20T00:00:00"/>
    <d v="2022-09-02T00:00:00"/>
    <x v="2"/>
    <x v="2"/>
    <s v="P_44"/>
    <x v="5"/>
    <x v="0"/>
    <n v="4"/>
    <x v="1"/>
    <n v="794.01"/>
    <n v="421.35"/>
    <n v="1650.42"/>
    <n v="1229.0700000000002"/>
    <n v="0.74"/>
  </r>
  <r>
    <n v="177"/>
    <d v="2022-07-30T00:00:00"/>
    <d v="2022-08-20T00:00:00"/>
    <d v="2022-09-02T00:00:00"/>
    <x v="2"/>
    <x v="2"/>
    <s v="P_44"/>
    <x v="5"/>
    <x v="0"/>
    <n v="4"/>
    <x v="2"/>
    <n v="793.46"/>
    <n v="398.14"/>
    <n v="1746.8"/>
    <n v="1348.6599999999999"/>
    <n v="0.77"/>
  </r>
  <r>
    <n v="178"/>
    <d v="2022-07-30T00:00:00"/>
    <d v="2022-08-20T00:00:00"/>
    <d v="2022-09-02T00:00:00"/>
    <x v="2"/>
    <x v="2"/>
    <s v="P_48"/>
    <x v="5"/>
    <x v="1"/>
    <n v="4"/>
    <x v="0"/>
    <n v="793.24"/>
    <n v="493.67"/>
    <n v="1797.8"/>
    <n v="1304.1299999999999"/>
    <n v="0.73"/>
  </r>
  <r>
    <n v="179"/>
    <d v="2022-07-30T00:00:00"/>
    <d v="2022-08-20T00:00:00"/>
    <d v="2022-09-02T00:00:00"/>
    <x v="2"/>
    <x v="2"/>
    <s v="P_48"/>
    <x v="5"/>
    <x v="1"/>
    <n v="4"/>
    <x v="1"/>
    <n v="787.42"/>
    <n v="519.53"/>
    <n v="1664.7"/>
    <n v="1145.17"/>
    <n v="0.69"/>
  </r>
  <r>
    <n v="180"/>
    <d v="2022-07-30T00:00:00"/>
    <d v="2022-08-20T00:00:00"/>
    <d v="2022-09-02T00:00:00"/>
    <x v="2"/>
    <x v="2"/>
    <s v="P_48"/>
    <x v="5"/>
    <x v="1"/>
    <n v="4"/>
    <x v="2"/>
    <n v="779.89"/>
    <n v="498.75"/>
    <n v="1769.06"/>
    <n v="1270.31"/>
    <n v="0.72"/>
  </r>
  <r>
    <n v="181"/>
    <d v="2022-07-30T00:00:00"/>
    <d v="2022-08-20T00:00:00"/>
    <d v="2022-09-02T00:00:00"/>
    <x v="2"/>
    <x v="2"/>
    <s v="P_52"/>
    <x v="6"/>
    <x v="0"/>
    <n v="4"/>
    <x v="0"/>
    <n v="770.96"/>
    <n v="474.24"/>
    <n v="1437.66"/>
    <n v="963.42000000000007"/>
    <n v="0.67"/>
  </r>
  <r>
    <n v="182"/>
    <d v="2022-07-30T00:00:00"/>
    <d v="2022-08-20T00:00:00"/>
    <d v="2022-09-02T00:00:00"/>
    <x v="2"/>
    <x v="2"/>
    <s v="P_52"/>
    <x v="6"/>
    <x v="0"/>
    <n v="4"/>
    <x v="1"/>
    <n v="770.24"/>
    <n v="442.82"/>
    <n v="1529.16"/>
    <n v="1086.3400000000001"/>
    <n v="0.71"/>
  </r>
  <r>
    <n v="183"/>
    <d v="2022-07-30T00:00:00"/>
    <d v="2022-08-20T00:00:00"/>
    <d v="2022-09-02T00:00:00"/>
    <x v="2"/>
    <x v="2"/>
    <s v="P_52"/>
    <x v="6"/>
    <x v="0"/>
    <n v="4"/>
    <x v="2"/>
    <n v="717.61"/>
    <n v="431.57"/>
    <n v="1497.54"/>
    <n v="1065.97"/>
    <n v="0.71"/>
  </r>
  <r>
    <n v="184"/>
    <d v="2022-07-30T00:00:00"/>
    <d v="2022-08-20T00:00:00"/>
    <d v="2022-09-02T00:00:00"/>
    <x v="2"/>
    <x v="2"/>
    <s v="P_56"/>
    <x v="6"/>
    <x v="1"/>
    <n v="4"/>
    <x v="0"/>
    <n v="714.11"/>
    <n v="609.28"/>
    <n v="1604.37"/>
    <n v="995.08999999999992"/>
    <n v="0.62"/>
  </r>
  <r>
    <n v="185"/>
    <d v="2022-07-30T00:00:00"/>
    <d v="2022-08-20T00:00:00"/>
    <d v="2022-09-02T00:00:00"/>
    <x v="2"/>
    <x v="2"/>
    <s v="P_56"/>
    <x v="6"/>
    <x v="1"/>
    <n v="4"/>
    <x v="1"/>
    <n v="617.77"/>
    <n v="525.76"/>
    <n v="1488.7"/>
    <n v="962.94"/>
    <n v="0.65"/>
  </r>
  <r>
    <n v="186"/>
    <d v="2022-07-30T00:00:00"/>
    <d v="2022-08-20T00:00:00"/>
    <d v="2022-09-02T00:00:00"/>
    <x v="2"/>
    <x v="2"/>
    <s v="P_56"/>
    <x v="6"/>
    <x v="1"/>
    <n v="4"/>
    <x v="2"/>
    <n v="583.69000000000005"/>
    <n v="580.51"/>
    <n v="1451.58"/>
    <n v="871.06999999999994"/>
    <n v="0.6"/>
  </r>
  <r>
    <n v="187"/>
    <d v="2022-07-30T00:00:00"/>
    <d v="2022-08-20T00:00:00"/>
    <d v="2022-09-02T00:00:00"/>
    <x v="2"/>
    <x v="2"/>
    <s v="P_60"/>
    <x v="7"/>
    <x v="0"/>
    <n v="4"/>
    <x v="0"/>
    <n v="757.39"/>
    <n v="405.66"/>
    <n v="1583.51"/>
    <n v="1177.8499999999999"/>
    <n v="0.74"/>
  </r>
  <r>
    <n v="188"/>
    <d v="2022-07-30T00:00:00"/>
    <d v="2022-08-20T00:00:00"/>
    <d v="2022-09-02T00:00:00"/>
    <x v="2"/>
    <x v="2"/>
    <s v="P_60"/>
    <x v="7"/>
    <x v="0"/>
    <n v="4"/>
    <x v="1"/>
    <n v="779.56"/>
    <n v="499"/>
    <n v="1685.29"/>
    <n v="1186.29"/>
    <n v="0.7"/>
  </r>
  <r>
    <n v="189"/>
    <d v="2022-07-30T00:00:00"/>
    <d v="2022-08-20T00:00:00"/>
    <d v="2022-09-02T00:00:00"/>
    <x v="2"/>
    <x v="2"/>
    <s v="P_60"/>
    <x v="7"/>
    <x v="0"/>
    <n v="4"/>
    <x v="2"/>
    <n v="680.98"/>
    <n v="458.08"/>
    <n v="1602.87"/>
    <n v="1144.79"/>
    <n v="0.71"/>
  </r>
  <r>
    <n v="190"/>
    <d v="2022-07-30T00:00:00"/>
    <d v="2022-08-20T00:00:00"/>
    <d v="2022-09-02T00:00:00"/>
    <x v="2"/>
    <x v="2"/>
    <s v="P_64"/>
    <x v="7"/>
    <x v="1"/>
    <n v="4"/>
    <x v="0"/>
    <n v="738.57"/>
    <n v="547.64"/>
    <n v="1720.65"/>
    <n v="1173.0100000000002"/>
    <n v="0.68"/>
  </r>
  <r>
    <n v="191"/>
    <d v="2022-07-30T00:00:00"/>
    <d v="2022-08-20T00:00:00"/>
    <d v="2022-09-02T00:00:00"/>
    <x v="2"/>
    <x v="2"/>
    <s v="P_64"/>
    <x v="7"/>
    <x v="1"/>
    <n v="4"/>
    <x v="1"/>
    <n v="723.02"/>
    <n v="595.30999999999995"/>
    <n v="1745.8"/>
    <n v="1150.49"/>
    <n v="0.66"/>
  </r>
  <r>
    <n v="192"/>
    <d v="2022-07-30T00:00:00"/>
    <d v="2022-08-20T00:00:00"/>
    <d v="2022-09-02T00:00:00"/>
    <x v="2"/>
    <x v="2"/>
    <s v="P_64"/>
    <x v="7"/>
    <x v="1"/>
    <n v="4"/>
    <x v="2"/>
    <n v="735.72"/>
    <n v="596.87"/>
    <n v="1689.67"/>
    <n v="1092.8000000000002"/>
    <n v="0.65"/>
  </r>
  <r>
    <n v="193"/>
    <d v="2022-07-30T00:00:00"/>
    <d v="2022-08-20T00:00:00"/>
    <d v="2022-09-02T00:00:00"/>
    <x v="2"/>
    <x v="2"/>
    <s v="P_68"/>
    <x v="8"/>
    <x v="0"/>
    <n v="4"/>
    <x v="0"/>
    <n v="785.73"/>
    <n v="439.51"/>
    <n v="1652.58"/>
    <n v="1213.07"/>
    <n v="0.73"/>
  </r>
  <r>
    <n v="194"/>
    <d v="2022-07-30T00:00:00"/>
    <d v="2022-08-20T00:00:00"/>
    <d v="2022-09-02T00:00:00"/>
    <x v="2"/>
    <x v="2"/>
    <s v="P_68"/>
    <x v="8"/>
    <x v="0"/>
    <n v="4"/>
    <x v="1"/>
    <n v="789.19"/>
    <n v="386.76"/>
    <n v="1502.02"/>
    <n v="1115.26"/>
    <n v="0.74"/>
  </r>
  <r>
    <n v="195"/>
    <d v="2022-07-30T00:00:00"/>
    <d v="2022-08-20T00:00:00"/>
    <d v="2022-09-02T00:00:00"/>
    <x v="2"/>
    <x v="2"/>
    <s v="P_68"/>
    <x v="8"/>
    <x v="0"/>
    <n v="4"/>
    <x v="2"/>
    <n v="782.43"/>
    <n v="358.49"/>
    <n v="1753.93"/>
    <n v="1395.44"/>
    <n v="0.8"/>
  </r>
  <r>
    <n v="196"/>
    <d v="2022-07-30T00:00:00"/>
    <d v="2022-08-20T00:00:00"/>
    <d v="2022-09-02T00:00:00"/>
    <x v="2"/>
    <x v="2"/>
    <s v="P_72"/>
    <x v="8"/>
    <x v="1"/>
    <n v="4"/>
    <x v="0"/>
    <n v="347.46"/>
    <n v="446.06"/>
    <n v="1497.51"/>
    <n v="1051.45"/>
    <n v="0.7"/>
  </r>
  <r>
    <n v="197"/>
    <d v="2022-07-30T00:00:00"/>
    <d v="2022-08-20T00:00:00"/>
    <d v="2022-09-02T00:00:00"/>
    <x v="2"/>
    <x v="2"/>
    <s v="P_72"/>
    <x v="8"/>
    <x v="1"/>
    <n v="4"/>
    <x v="1"/>
    <n v="466.56"/>
    <n v="470.73"/>
    <n v="1650.88"/>
    <n v="1180.1500000000001"/>
    <n v="0.71"/>
  </r>
  <r>
    <n v="198"/>
    <d v="2022-07-30T00:00:00"/>
    <d v="2022-08-20T00:00:00"/>
    <d v="2022-09-02T00:00:00"/>
    <x v="2"/>
    <x v="2"/>
    <s v="P_72"/>
    <x v="8"/>
    <x v="1"/>
    <n v="4"/>
    <x v="2"/>
    <n v="465.45"/>
    <n v="448.83"/>
    <n v="1573.11"/>
    <n v="1124.28"/>
    <n v="0.71"/>
  </r>
  <r>
    <n v="199"/>
    <d v="2022-07-30T00:00:00"/>
    <d v="2022-08-20T00:00:00"/>
    <d v="2022-09-02T00:00:00"/>
    <x v="2"/>
    <x v="2"/>
    <s v="P_76"/>
    <x v="9"/>
    <x v="0"/>
    <n v="4"/>
    <x v="0"/>
    <n v="764.33"/>
    <n v="384.31"/>
    <n v="1498.09"/>
    <n v="1113.78"/>
    <n v="0.74"/>
  </r>
  <r>
    <n v="200"/>
    <d v="2022-07-30T00:00:00"/>
    <d v="2022-08-20T00:00:00"/>
    <d v="2022-09-02T00:00:00"/>
    <x v="2"/>
    <x v="2"/>
    <s v="P_76"/>
    <x v="9"/>
    <x v="0"/>
    <n v="4"/>
    <x v="1"/>
    <n v="751.73"/>
    <n v="506.54"/>
    <n v="1626.55"/>
    <n v="1120.01"/>
    <n v="0.69"/>
  </r>
  <r>
    <n v="201"/>
    <d v="2022-07-30T00:00:00"/>
    <d v="2022-08-20T00:00:00"/>
    <d v="2022-09-02T00:00:00"/>
    <x v="2"/>
    <x v="2"/>
    <s v="P_76"/>
    <x v="9"/>
    <x v="0"/>
    <n v="4"/>
    <x v="2"/>
    <n v="782.79"/>
    <n v="444.16"/>
    <n v="1719.64"/>
    <n v="1275.48"/>
    <n v="0.74"/>
  </r>
  <r>
    <n v="202"/>
    <d v="2022-07-30T00:00:00"/>
    <d v="2022-08-20T00:00:00"/>
    <d v="2022-09-02T00:00:00"/>
    <x v="2"/>
    <x v="2"/>
    <s v="P_80"/>
    <x v="9"/>
    <x v="1"/>
    <n v="4"/>
    <x v="0"/>
    <n v="789.04"/>
    <n v="575.13"/>
    <n v="1843.17"/>
    <n v="1268.04"/>
    <n v="0.69"/>
  </r>
  <r>
    <n v="203"/>
    <d v="2022-07-30T00:00:00"/>
    <d v="2022-08-20T00:00:00"/>
    <d v="2022-09-02T00:00:00"/>
    <x v="2"/>
    <x v="2"/>
    <s v="P_80"/>
    <x v="9"/>
    <x v="1"/>
    <n v="4"/>
    <x v="1"/>
    <n v="793.52"/>
    <n v="581.14"/>
    <n v="1938.95"/>
    <n v="1357.81"/>
    <n v="0.7"/>
  </r>
  <r>
    <n v="204"/>
    <d v="2022-07-30T00:00:00"/>
    <d v="2022-08-20T00:00:00"/>
    <d v="2022-09-02T00:00:00"/>
    <x v="2"/>
    <x v="2"/>
    <s v="P_80"/>
    <x v="9"/>
    <x v="1"/>
    <n v="4"/>
    <x v="2"/>
    <n v="575.47"/>
    <n v="591.28"/>
    <n v="1876.96"/>
    <n v="1285.68"/>
    <n v="0.68"/>
  </r>
  <r>
    <n v="205"/>
    <d v="2022-07-30T00:00:00"/>
    <d v="2022-08-20T00:00:00"/>
    <d v="2022-09-02T00:00:00"/>
    <x v="2"/>
    <x v="2"/>
    <s v="P_84"/>
    <x v="10"/>
    <x v="0"/>
    <n v="4"/>
    <x v="0"/>
    <n v="747.95"/>
    <n v="355.56"/>
    <n v="1634.83"/>
    <n v="1279.27"/>
    <n v="0.78"/>
  </r>
  <r>
    <n v="206"/>
    <d v="2022-07-30T00:00:00"/>
    <d v="2022-08-20T00:00:00"/>
    <d v="2022-09-02T00:00:00"/>
    <x v="2"/>
    <x v="2"/>
    <s v="P_84"/>
    <x v="10"/>
    <x v="0"/>
    <n v="4"/>
    <x v="1"/>
    <n v="790.61"/>
    <n v="465.69"/>
    <n v="1758.53"/>
    <n v="1292.8399999999999"/>
    <n v="0.74"/>
  </r>
  <r>
    <n v="207"/>
    <d v="2022-07-30T00:00:00"/>
    <d v="2022-08-20T00:00:00"/>
    <d v="2022-09-02T00:00:00"/>
    <x v="2"/>
    <x v="2"/>
    <s v="P_84"/>
    <x v="10"/>
    <x v="0"/>
    <n v="4"/>
    <x v="2"/>
    <n v="787.19"/>
    <n v="538.69000000000005"/>
    <n v="1748.19"/>
    <n v="1209.5"/>
    <n v="0.69"/>
  </r>
  <r>
    <n v="208"/>
    <d v="2022-07-30T00:00:00"/>
    <d v="2022-08-20T00:00:00"/>
    <d v="2022-09-02T00:00:00"/>
    <x v="2"/>
    <x v="2"/>
    <s v="P_88"/>
    <x v="10"/>
    <x v="1"/>
    <n v="4"/>
    <x v="0"/>
    <n v="790.85"/>
    <n v="696.21"/>
    <n v="1866.6"/>
    <n v="1170.3899999999999"/>
    <n v="0.63"/>
  </r>
  <r>
    <n v="209"/>
    <d v="2022-07-30T00:00:00"/>
    <d v="2022-08-20T00:00:00"/>
    <d v="2022-09-02T00:00:00"/>
    <x v="2"/>
    <x v="2"/>
    <s v="P_88"/>
    <x v="10"/>
    <x v="1"/>
    <n v="4"/>
    <x v="1"/>
    <n v="793"/>
    <n v="600.29999999999995"/>
    <n v="2087.11"/>
    <n v="1486.8100000000002"/>
    <n v="0.71"/>
  </r>
  <r>
    <n v="210"/>
    <d v="2022-07-30T00:00:00"/>
    <d v="2022-08-20T00:00:00"/>
    <d v="2022-09-02T00:00:00"/>
    <x v="2"/>
    <x v="2"/>
    <s v="P_88"/>
    <x v="10"/>
    <x v="1"/>
    <n v="4"/>
    <x v="2"/>
    <n v="794.2"/>
    <n v="574.83000000000004"/>
    <n v="1821.25"/>
    <n v="1246.42"/>
    <n v="0.68"/>
  </r>
  <r>
    <n v="211"/>
    <d v="2022-07-30T00:00:00"/>
    <d v="2022-08-20T00:00:00"/>
    <d v="2022-09-02T00:00:00"/>
    <x v="2"/>
    <x v="2"/>
    <s v="P_92"/>
    <x v="11"/>
    <x v="0"/>
    <n v="4"/>
    <x v="0"/>
    <n v="792.7"/>
    <n v="496.33"/>
    <n v="1662.17"/>
    <n v="1165.8400000000001"/>
    <n v="0.7"/>
  </r>
  <r>
    <n v="212"/>
    <d v="2022-07-30T00:00:00"/>
    <d v="2022-08-20T00:00:00"/>
    <d v="2022-09-02T00:00:00"/>
    <x v="2"/>
    <x v="2"/>
    <s v="P_92"/>
    <x v="11"/>
    <x v="0"/>
    <n v="4"/>
    <x v="1"/>
    <n v="785.93"/>
    <n v="394.69"/>
    <n v="1705.16"/>
    <n v="1310.47"/>
    <n v="0.77"/>
  </r>
  <r>
    <n v="213"/>
    <d v="2022-07-30T00:00:00"/>
    <d v="2022-08-20T00:00:00"/>
    <d v="2022-09-02T00:00:00"/>
    <x v="2"/>
    <x v="2"/>
    <s v="P_92"/>
    <x v="11"/>
    <x v="0"/>
    <n v="4"/>
    <x v="2"/>
    <n v="778.42"/>
    <n v="494.23"/>
    <n v="1731.56"/>
    <n v="1237.33"/>
    <n v="0.71"/>
  </r>
  <r>
    <n v="214"/>
    <d v="2022-07-30T00:00:00"/>
    <d v="2022-08-20T00:00:00"/>
    <d v="2022-09-02T00:00:00"/>
    <x v="2"/>
    <x v="2"/>
    <s v="P_96"/>
    <x v="11"/>
    <x v="1"/>
    <n v="4"/>
    <x v="0"/>
    <n v="762.35"/>
    <n v="552.75"/>
    <n v="1695.74"/>
    <n v="1142.99"/>
    <n v="0.67"/>
  </r>
  <r>
    <n v="215"/>
    <d v="2022-07-30T00:00:00"/>
    <d v="2022-08-20T00:00:00"/>
    <d v="2022-09-02T00:00:00"/>
    <x v="2"/>
    <x v="2"/>
    <s v="P_96"/>
    <x v="11"/>
    <x v="1"/>
    <n v="4"/>
    <x v="1"/>
    <n v="791.98"/>
    <n v="584.03"/>
    <n v="1793.05"/>
    <n v="1209.02"/>
    <n v="0.67"/>
  </r>
  <r>
    <n v="216"/>
    <d v="2022-07-30T00:00:00"/>
    <d v="2022-08-20T00:00:00"/>
    <d v="2022-09-02T00:00:00"/>
    <x v="2"/>
    <x v="2"/>
    <s v="P_96"/>
    <x v="11"/>
    <x v="1"/>
    <n v="4"/>
    <x v="2"/>
    <n v="656"/>
    <n v="546.32000000000005"/>
    <n v="1801.3"/>
    <n v="1254.98"/>
    <n v="0.7"/>
  </r>
  <r>
    <n v="217"/>
    <d v="2022-07-30T00:00:00"/>
    <d v="2022-08-20T00:00:00"/>
    <d v="2022-09-13T00:00:00"/>
    <x v="3"/>
    <x v="3"/>
    <s v="P_04"/>
    <x v="0"/>
    <x v="0"/>
    <n v="4"/>
    <x v="0"/>
    <n v="631.4"/>
    <n v="310.85000000000002"/>
    <n v="1506.69"/>
    <n v="1195.8400000000001"/>
    <n v="0.79"/>
  </r>
  <r>
    <n v="218"/>
    <d v="2022-07-30T00:00:00"/>
    <d v="2022-08-20T00:00:00"/>
    <d v="2022-09-13T00:00:00"/>
    <x v="3"/>
    <x v="3"/>
    <s v="P_04"/>
    <x v="0"/>
    <x v="0"/>
    <n v="4"/>
    <x v="1"/>
    <n v="780.25"/>
    <n v="420.36"/>
    <n v="1598.45"/>
    <n v="1178.0900000000001"/>
    <n v="0.74"/>
  </r>
  <r>
    <n v="219"/>
    <d v="2022-07-30T00:00:00"/>
    <d v="2022-08-20T00:00:00"/>
    <d v="2022-09-13T00:00:00"/>
    <x v="3"/>
    <x v="3"/>
    <s v="P_04"/>
    <x v="0"/>
    <x v="0"/>
    <n v="4"/>
    <x v="2"/>
    <n v="779.66"/>
    <n v="395.78"/>
    <n v="1576.29"/>
    <n v="1180.51"/>
    <n v="0.75"/>
  </r>
  <r>
    <n v="220"/>
    <d v="2022-07-30T00:00:00"/>
    <d v="2022-08-20T00:00:00"/>
    <d v="2022-09-13T00:00:00"/>
    <x v="3"/>
    <x v="3"/>
    <s v="P_08"/>
    <x v="0"/>
    <x v="1"/>
    <n v="4"/>
    <x v="0"/>
    <n v="791.14"/>
    <n v="553.13"/>
    <n v="1765.2"/>
    <n v="1212.0700000000002"/>
    <n v="0.69"/>
  </r>
  <r>
    <n v="221"/>
    <d v="2022-07-30T00:00:00"/>
    <d v="2022-08-20T00:00:00"/>
    <d v="2022-09-13T00:00:00"/>
    <x v="3"/>
    <x v="3"/>
    <s v="P_08"/>
    <x v="0"/>
    <x v="1"/>
    <n v="4"/>
    <x v="1"/>
    <n v="778.9"/>
    <n v="571.6"/>
    <n v="1927.6"/>
    <n v="1356"/>
    <n v="0.7"/>
  </r>
  <r>
    <n v="222"/>
    <d v="2022-07-30T00:00:00"/>
    <d v="2022-08-20T00:00:00"/>
    <d v="2022-09-13T00:00:00"/>
    <x v="3"/>
    <x v="3"/>
    <s v="P_08"/>
    <x v="0"/>
    <x v="1"/>
    <n v="4"/>
    <x v="2"/>
    <n v="792.59"/>
    <n v="521.05999999999995"/>
    <n v="1681.82"/>
    <n v="1160.76"/>
    <n v="0.69"/>
  </r>
  <r>
    <n v="223"/>
    <d v="2022-07-30T00:00:00"/>
    <d v="2022-08-20T00:00:00"/>
    <d v="2022-09-13T00:00:00"/>
    <x v="3"/>
    <x v="3"/>
    <s v="P_12"/>
    <x v="1"/>
    <x v="0"/>
    <n v="4"/>
    <x v="0"/>
    <n v="650.73"/>
    <n v="504.08"/>
    <n v="1746.38"/>
    <n v="1242.3000000000002"/>
    <n v="0.71"/>
  </r>
  <r>
    <n v="224"/>
    <d v="2022-07-30T00:00:00"/>
    <d v="2022-08-20T00:00:00"/>
    <d v="2022-09-13T00:00:00"/>
    <x v="3"/>
    <x v="3"/>
    <s v="P_12"/>
    <x v="1"/>
    <x v="0"/>
    <n v="4"/>
    <x v="1"/>
    <n v="792.5"/>
    <n v="505.44"/>
    <n v="1666.33"/>
    <n v="1160.8899999999999"/>
    <n v="0.7"/>
  </r>
  <r>
    <n v="225"/>
    <d v="2022-07-30T00:00:00"/>
    <d v="2022-08-20T00:00:00"/>
    <d v="2022-09-13T00:00:00"/>
    <x v="3"/>
    <x v="3"/>
    <s v="P_12"/>
    <x v="1"/>
    <x v="0"/>
    <n v="4"/>
    <x v="2"/>
    <n v="727.73"/>
    <n v="481.13"/>
    <n v="1657.94"/>
    <n v="1176.81"/>
    <n v="0.71"/>
  </r>
  <r>
    <n v="226"/>
    <d v="2022-07-30T00:00:00"/>
    <d v="2022-08-20T00:00:00"/>
    <d v="2022-09-13T00:00:00"/>
    <x v="3"/>
    <x v="3"/>
    <s v="P_16"/>
    <x v="1"/>
    <x v="1"/>
    <n v="4"/>
    <x v="0"/>
    <n v="787.63"/>
    <n v="544.89"/>
    <n v="1558.69"/>
    <n v="1013.8000000000001"/>
    <n v="0.65"/>
  </r>
  <r>
    <n v="227"/>
    <d v="2022-07-30T00:00:00"/>
    <d v="2022-08-20T00:00:00"/>
    <d v="2022-09-13T00:00:00"/>
    <x v="3"/>
    <x v="3"/>
    <s v="P_16"/>
    <x v="1"/>
    <x v="1"/>
    <n v="4"/>
    <x v="1"/>
    <n v="773.45"/>
    <n v="475.07"/>
    <n v="1227.01"/>
    <n v="751.94"/>
    <n v="0.61"/>
  </r>
  <r>
    <n v="228"/>
    <d v="2022-07-30T00:00:00"/>
    <d v="2022-08-20T00:00:00"/>
    <d v="2022-09-13T00:00:00"/>
    <x v="3"/>
    <x v="3"/>
    <s v="P_16"/>
    <x v="1"/>
    <x v="1"/>
    <n v="4"/>
    <x v="2"/>
    <n v="656.31"/>
    <n v="596.46"/>
    <n v="1498.52"/>
    <n v="902.06"/>
    <n v="0.6"/>
  </r>
  <r>
    <n v="229"/>
    <d v="2022-07-30T00:00:00"/>
    <d v="2022-08-20T00:00:00"/>
    <d v="2022-09-13T00:00:00"/>
    <x v="3"/>
    <x v="3"/>
    <s v="P_20"/>
    <x v="2"/>
    <x v="0"/>
    <n v="4"/>
    <x v="0"/>
    <n v="752.88"/>
    <n v="495.63"/>
    <n v="1732.41"/>
    <n v="1236.7800000000002"/>
    <n v="0.71"/>
  </r>
  <r>
    <n v="230"/>
    <d v="2022-07-30T00:00:00"/>
    <d v="2022-08-20T00:00:00"/>
    <d v="2022-09-13T00:00:00"/>
    <x v="3"/>
    <x v="3"/>
    <s v="P_20"/>
    <x v="2"/>
    <x v="0"/>
    <n v="4"/>
    <x v="1"/>
    <n v="786.73"/>
    <n v="587.91999999999996"/>
    <n v="1570.76"/>
    <n v="982.84"/>
    <n v="0.63"/>
  </r>
  <r>
    <n v="231"/>
    <d v="2022-07-30T00:00:00"/>
    <d v="2022-08-20T00:00:00"/>
    <d v="2022-09-13T00:00:00"/>
    <x v="3"/>
    <x v="3"/>
    <s v="P_20"/>
    <x v="2"/>
    <x v="0"/>
    <n v="4"/>
    <x v="2"/>
    <n v="761.91"/>
    <n v="426.06"/>
    <n v="1496.59"/>
    <n v="1070.53"/>
    <n v="0.72"/>
  </r>
  <r>
    <n v="232"/>
    <d v="2022-07-30T00:00:00"/>
    <d v="2022-08-20T00:00:00"/>
    <d v="2022-09-13T00:00:00"/>
    <x v="3"/>
    <x v="3"/>
    <s v="P_24"/>
    <x v="2"/>
    <x v="1"/>
    <n v="4"/>
    <x v="0"/>
    <n v="747.42"/>
    <n v="518.51"/>
    <n v="1151.21"/>
    <n v="632.70000000000005"/>
    <n v="0.55000000000000004"/>
  </r>
  <r>
    <n v="233"/>
    <d v="2022-07-30T00:00:00"/>
    <d v="2022-08-20T00:00:00"/>
    <d v="2022-09-13T00:00:00"/>
    <x v="3"/>
    <x v="3"/>
    <s v="P_24"/>
    <x v="2"/>
    <x v="1"/>
    <n v="4"/>
    <x v="1"/>
    <n v="662.55"/>
    <n v="488.41"/>
    <n v="1153.44"/>
    <n v="665.03"/>
    <n v="0.57999999999999996"/>
  </r>
  <r>
    <n v="234"/>
    <d v="2022-07-30T00:00:00"/>
    <d v="2022-08-20T00:00:00"/>
    <d v="2022-09-13T00:00:00"/>
    <x v="3"/>
    <x v="3"/>
    <s v="P_24"/>
    <x v="2"/>
    <x v="1"/>
    <n v="4"/>
    <x v="2"/>
    <n v="750.42"/>
    <n v="495.7"/>
    <n v="1262.1500000000001"/>
    <n v="766.45"/>
    <n v="0.61"/>
  </r>
  <r>
    <n v="235"/>
    <d v="2022-07-30T00:00:00"/>
    <d v="2022-08-20T00:00:00"/>
    <d v="2022-09-13T00:00:00"/>
    <x v="3"/>
    <x v="3"/>
    <s v="P_28"/>
    <x v="3"/>
    <x v="0"/>
    <n v="4"/>
    <x v="0"/>
    <n v="789.12"/>
    <n v="560.15"/>
    <n v="2006.81"/>
    <n v="1446.6599999999999"/>
    <n v="0.72"/>
  </r>
  <r>
    <n v="236"/>
    <d v="2022-07-30T00:00:00"/>
    <d v="2022-08-20T00:00:00"/>
    <d v="2022-09-13T00:00:00"/>
    <x v="3"/>
    <x v="3"/>
    <s v="P_28"/>
    <x v="3"/>
    <x v="0"/>
    <n v="4"/>
    <x v="1"/>
    <n v="785.61"/>
    <n v="575.55999999999995"/>
    <n v="1777.77"/>
    <n v="1202.21"/>
    <n v="0.68"/>
  </r>
  <r>
    <n v="237"/>
    <d v="2022-07-30T00:00:00"/>
    <d v="2022-08-20T00:00:00"/>
    <d v="2022-09-13T00:00:00"/>
    <x v="3"/>
    <x v="3"/>
    <s v="P_28"/>
    <x v="3"/>
    <x v="0"/>
    <n v="4"/>
    <x v="2"/>
    <n v="793.03"/>
    <n v="579.72"/>
    <n v="1704.57"/>
    <n v="1124.8499999999999"/>
    <n v="0.66"/>
  </r>
  <r>
    <n v="238"/>
    <d v="2022-07-30T00:00:00"/>
    <d v="2022-08-20T00:00:00"/>
    <d v="2022-09-13T00:00:00"/>
    <x v="3"/>
    <x v="3"/>
    <s v="P_32"/>
    <x v="3"/>
    <x v="1"/>
    <n v="4"/>
    <x v="0"/>
    <n v="779.19"/>
    <n v="619.29"/>
    <n v="1495.58"/>
    <n v="876.29"/>
    <n v="0.59"/>
  </r>
  <r>
    <n v="239"/>
    <d v="2022-07-30T00:00:00"/>
    <d v="2022-08-20T00:00:00"/>
    <d v="2022-09-13T00:00:00"/>
    <x v="3"/>
    <x v="3"/>
    <s v="P_32"/>
    <x v="3"/>
    <x v="1"/>
    <n v="4"/>
    <x v="1"/>
    <n v="745.55"/>
    <n v="564.04999999999995"/>
    <n v="1308.02"/>
    <n v="743.97"/>
    <n v="0.56999999999999995"/>
  </r>
  <r>
    <n v="240"/>
    <d v="2022-07-30T00:00:00"/>
    <d v="2022-08-20T00:00:00"/>
    <d v="2022-09-13T00:00:00"/>
    <x v="3"/>
    <x v="3"/>
    <s v="P_32"/>
    <x v="3"/>
    <x v="1"/>
    <n v="4"/>
    <x v="2"/>
    <n v="782.79"/>
    <n v="587.04"/>
    <n v="1241.3399999999999"/>
    <n v="654.29999999999995"/>
    <n v="0.53"/>
  </r>
  <r>
    <n v="241"/>
    <d v="2022-07-30T00:00:00"/>
    <d v="2022-08-20T00:00:00"/>
    <d v="2022-09-13T00:00:00"/>
    <x v="3"/>
    <x v="3"/>
    <s v="P_36"/>
    <x v="4"/>
    <x v="0"/>
    <n v="4"/>
    <x v="0"/>
    <n v="781.08"/>
    <n v="472.99"/>
    <n v="1627.46"/>
    <n v="1154.47"/>
    <n v="0.71"/>
  </r>
  <r>
    <n v="242"/>
    <d v="2022-07-30T00:00:00"/>
    <d v="2022-08-20T00:00:00"/>
    <d v="2022-09-13T00:00:00"/>
    <x v="3"/>
    <x v="3"/>
    <s v="P_36"/>
    <x v="4"/>
    <x v="0"/>
    <n v="4"/>
    <x v="1"/>
    <n v="777.11"/>
    <n v="367.53"/>
    <n v="1690.66"/>
    <n v="1323.13"/>
    <n v="0.78"/>
  </r>
  <r>
    <n v="243"/>
    <d v="2022-07-30T00:00:00"/>
    <d v="2022-08-20T00:00:00"/>
    <d v="2022-09-13T00:00:00"/>
    <x v="3"/>
    <x v="3"/>
    <s v="P_36"/>
    <x v="4"/>
    <x v="0"/>
    <n v="4"/>
    <x v="2"/>
    <n v="792.47"/>
    <n v="448.58"/>
    <n v="1603.54"/>
    <n v="1154.96"/>
    <n v="0.72"/>
  </r>
  <r>
    <n v="244"/>
    <d v="2022-07-30T00:00:00"/>
    <d v="2022-08-20T00:00:00"/>
    <d v="2022-09-13T00:00:00"/>
    <x v="3"/>
    <x v="3"/>
    <s v="P_40"/>
    <x v="4"/>
    <x v="1"/>
    <n v="4"/>
    <x v="0"/>
    <n v="793.41"/>
    <n v="639.85"/>
    <n v="1867.87"/>
    <n v="1228.02"/>
    <n v="0.66"/>
  </r>
  <r>
    <n v="245"/>
    <d v="2022-07-30T00:00:00"/>
    <d v="2022-08-20T00:00:00"/>
    <d v="2022-09-13T00:00:00"/>
    <x v="3"/>
    <x v="3"/>
    <s v="P_40"/>
    <x v="4"/>
    <x v="1"/>
    <n v="4"/>
    <x v="1"/>
    <n v="525.07000000000005"/>
    <n v="643.69000000000005"/>
    <n v="1863.01"/>
    <n v="1219.32"/>
    <n v="0.65"/>
  </r>
  <r>
    <n v="246"/>
    <d v="2022-07-30T00:00:00"/>
    <d v="2022-08-20T00:00:00"/>
    <d v="2022-09-13T00:00:00"/>
    <x v="3"/>
    <x v="3"/>
    <s v="P_40"/>
    <x v="4"/>
    <x v="1"/>
    <n v="4"/>
    <x v="2"/>
    <n v="751.35"/>
    <n v="691.53"/>
    <n v="1880.68"/>
    <n v="1189.1500000000001"/>
    <n v="0.63"/>
  </r>
  <r>
    <n v="247"/>
    <d v="2022-07-30T00:00:00"/>
    <d v="2022-08-20T00:00:00"/>
    <d v="2022-09-13T00:00:00"/>
    <x v="3"/>
    <x v="3"/>
    <s v="P_44"/>
    <x v="5"/>
    <x v="0"/>
    <n v="4"/>
    <x v="0"/>
    <n v="636.77"/>
    <n v="413.26"/>
    <n v="1746.65"/>
    <n v="1333.39"/>
    <n v="0.76"/>
  </r>
  <r>
    <n v="248"/>
    <d v="2022-07-30T00:00:00"/>
    <d v="2022-08-20T00:00:00"/>
    <d v="2022-09-13T00:00:00"/>
    <x v="3"/>
    <x v="3"/>
    <s v="P_44"/>
    <x v="5"/>
    <x v="0"/>
    <n v="4"/>
    <x v="1"/>
    <n v="742.75"/>
    <n v="408.8"/>
    <n v="1692.86"/>
    <n v="1284.06"/>
    <n v="0.76"/>
  </r>
  <r>
    <n v="249"/>
    <d v="2022-07-30T00:00:00"/>
    <d v="2022-08-20T00:00:00"/>
    <d v="2022-09-13T00:00:00"/>
    <x v="3"/>
    <x v="3"/>
    <s v="P_44"/>
    <x v="5"/>
    <x v="0"/>
    <n v="4"/>
    <x v="2"/>
    <n v="575"/>
    <n v="413.96"/>
    <n v="1660.56"/>
    <n v="1246.5999999999999"/>
    <n v="0.75"/>
  </r>
  <r>
    <n v="250"/>
    <d v="2022-07-30T00:00:00"/>
    <d v="2022-08-20T00:00:00"/>
    <d v="2022-09-13T00:00:00"/>
    <x v="3"/>
    <x v="3"/>
    <s v="P_48"/>
    <x v="5"/>
    <x v="1"/>
    <n v="4"/>
    <x v="0"/>
    <n v="758.8"/>
    <n v="511.77"/>
    <n v="1631.14"/>
    <n v="1119.3700000000001"/>
    <n v="0.69"/>
  </r>
  <r>
    <n v="251"/>
    <d v="2022-07-30T00:00:00"/>
    <d v="2022-08-20T00:00:00"/>
    <d v="2022-09-13T00:00:00"/>
    <x v="3"/>
    <x v="3"/>
    <s v="P_48"/>
    <x v="5"/>
    <x v="1"/>
    <n v="4"/>
    <x v="1"/>
    <n v="767"/>
    <n v="607.45000000000005"/>
    <n v="1814.09"/>
    <n v="1206.6399999999999"/>
    <n v="0.67"/>
  </r>
  <r>
    <n v="252"/>
    <d v="2022-07-30T00:00:00"/>
    <d v="2022-08-20T00:00:00"/>
    <d v="2022-09-13T00:00:00"/>
    <x v="3"/>
    <x v="3"/>
    <s v="P_48"/>
    <x v="5"/>
    <x v="1"/>
    <n v="4"/>
    <x v="2"/>
    <n v="679.99"/>
    <n v="473.84"/>
    <n v="1615.98"/>
    <n v="1142.1400000000001"/>
    <n v="0.71"/>
  </r>
  <r>
    <n v="253"/>
    <d v="2022-07-30T00:00:00"/>
    <d v="2022-08-20T00:00:00"/>
    <d v="2022-09-13T00:00:00"/>
    <x v="3"/>
    <x v="3"/>
    <s v="P_52"/>
    <x v="6"/>
    <x v="0"/>
    <n v="4"/>
    <x v="0"/>
    <n v="777.89"/>
    <n v="478.21"/>
    <n v="1503.98"/>
    <n v="1025.77"/>
    <n v="0.68"/>
  </r>
  <r>
    <n v="254"/>
    <d v="2022-07-30T00:00:00"/>
    <d v="2022-08-20T00:00:00"/>
    <d v="2022-09-13T00:00:00"/>
    <x v="3"/>
    <x v="3"/>
    <s v="P_52"/>
    <x v="6"/>
    <x v="0"/>
    <n v="4"/>
    <x v="1"/>
    <n v="787.11"/>
    <n v="408.1"/>
    <n v="1393.06"/>
    <n v="984.95999999999992"/>
    <n v="0.71"/>
  </r>
  <r>
    <n v="255"/>
    <d v="2022-07-30T00:00:00"/>
    <d v="2022-08-20T00:00:00"/>
    <d v="2022-09-13T00:00:00"/>
    <x v="3"/>
    <x v="3"/>
    <s v="P_52"/>
    <x v="6"/>
    <x v="0"/>
    <n v="4"/>
    <x v="2"/>
    <n v="773.79"/>
    <n v="470.1"/>
    <n v="1416.11"/>
    <n v="946.00999999999988"/>
    <n v="0.67"/>
  </r>
  <r>
    <n v="256"/>
    <d v="2022-07-30T00:00:00"/>
    <d v="2022-08-20T00:00:00"/>
    <d v="2022-09-13T00:00:00"/>
    <x v="3"/>
    <x v="3"/>
    <s v="P_56"/>
    <x v="6"/>
    <x v="1"/>
    <n v="4"/>
    <x v="0"/>
    <n v="401.54"/>
    <n v="492.13"/>
    <n v="1108.78"/>
    <n v="616.65"/>
    <n v="0.56000000000000005"/>
  </r>
  <r>
    <n v="257"/>
    <d v="2022-07-30T00:00:00"/>
    <d v="2022-08-20T00:00:00"/>
    <d v="2022-09-13T00:00:00"/>
    <x v="3"/>
    <x v="3"/>
    <s v="P_56"/>
    <x v="6"/>
    <x v="1"/>
    <n v="4"/>
    <x v="1"/>
    <n v="384.47"/>
    <n v="521.19000000000005"/>
    <n v="1103.1300000000001"/>
    <n v="581.94000000000005"/>
    <n v="0.53"/>
  </r>
  <r>
    <n v="258"/>
    <d v="2022-07-30T00:00:00"/>
    <d v="2022-08-20T00:00:00"/>
    <d v="2022-09-13T00:00:00"/>
    <x v="3"/>
    <x v="3"/>
    <s v="P_56"/>
    <x v="6"/>
    <x v="1"/>
    <n v="4"/>
    <x v="2"/>
    <n v="483.96"/>
    <n v="597.52"/>
    <n v="1407.28"/>
    <n v="809.76"/>
    <n v="0.57999999999999996"/>
  </r>
  <r>
    <n v="259"/>
    <d v="2022-07-30T00:00:00"/>
    <d v="2022-08-20T00:00:00"/>
    <d v="2022-09-13T00:00:00"/>
    <x v="3"/>
    <x v="3"/>
    <s v="P_60"/>
    <x v="7"/>
    <x v="0"/>
    <n v="4"/>
    <x v="0"/>
    <n v="764.76"/>
    <n v="390.5"/>
    <n v="1336.33"/>
    <n v="945.82999999999993"/>
    <n v="0.71"/>
  </r>
  <r>
    <n v="260"/>
    <d v="2022-07-30T00:00:00"/>
    <d v="2022-08-20T00:00:00"/>
    <d v="2022-09-13T00:00:00"/>
    <x v="3"/>
    <x v="3"/>
    <s v="P_60"/>
    <x v="7"/>
    <x v="0"/>
    <n v="4"/>
    <x v="1"/>
    <n v="774.71"/>
    <n v="325.52"/>
    <n v="1429.02"/>
    <n v="1103.5"/>
    <n v="0.77"/>
  </r>
  <r>
    <n v="261"/>
    <d v="2022-07-30T00:00:00"/>
    <d v="2022-08-20T00:00:00"/>
    <d v="2022-09-13T00:00:00"/>
    <x v="3"/>
    <x v="3"/>
    <s v="P_60"/>
    <x v="7"/>
    <x v="0"/>
    <n v="4"/>
    <x v="2"/>
    <n v="782.98"/>
    <n v="326.60000000000002"/>
    <n v="1412.94"/>
    <n v="1086.3400000000001"/>
    <n v="0.77"/>
  </r>
  <r>
    <n v="262"/>
    <d v="2022-07-30T00:00:00"/>
    <d v="2022-08-20T00:00:00"/>
    <d v="2022-09-13T00:00:00"/>
    <x v="3"/>
    <x v="3"/>
    <s v="P_64"/>
    <x v="7"/>
    <x v="1"/>
    <n v="4"/>
    <x v="0"/>
    <n v="760.8"/>
    <n v="672.3"/>
    <n v="1732.14"/>
    <n v="1059.8400000000001"/>
    <n v="0.61"/>
  </r>
  <r>
    <n v="263"/>
    <d v="2022-07-30T00:00:00"/>
    <d v="2022-08-20T00:00:00"/>
    <d v="2022-09-13T00:00:00"/>
    <x v="3"/>
    <x v="3"/>
    <s v="P_64"/>
    <x v="7"/>
    <x v="1"/>
    <n v="4"/>
    <x v="1"/>
    <n v="740.75"/>
    <n v="612.63"/>
    <n v="1670.5"/>
    <n v="1057.8699999999999"/>
    <n v="0.63"/>
  </r>
  <r>
    <n v="264"/>
    <d v="2022-07-30T00:00:00"/>
    <d v="2022-08-20T00:00:00"/>
    <d v="2022-09-13T00:00:00"/>
    <x v="3"/>
    <x v="3"/>
    <s v="P_64"/>
    <x v="7"/>
    <x v="1"/>
    <n v="4"/>
    <x v="2"/>
    <n v="773.42"/>
    <n v="674.55"/>
    <n v="1730.29"/>
    <n v="1055.74"/>
    <n v="0.61"/>
  </r>
  <r>
    <n v="265"/>
    <d v="2022-07-30T00:00:00"/>
    <d v="2022-08-20T00:00:00"/>
    <d v="2022-09-13T00:00:00"/>
    <x v="3"/>
    <x v="3"/>
    <s v="P_68"/>
    <x v="8"/>
    <x v="0"/>
    <n v="4"/>
    <x v="0"/>
    <n v="780.11"/>
    <n v="411.1"/>
    <n v="1751.36"/>
    <n v="1340.2599999999998"/>
    <n v="0.77"/>
  </r>
  <r>
    <n v="266"/>
    <d v="2022-07-30T00:00:00"/>
    <d v="2022-08-20T00:00:00"/>
    <d v="2022-09-13T00:00:00"/>
    <x v="3"/>
    <x v="3"/>
    <s v="P_68"/>
    <x v="8"/>
    <x v="0"/>
    <n v="4"/>
    <x v="1"/>
    <n v="745.37"/>
    <n v="434.79"/>
    <n v="1538.62"/>
    <n v="1103.83"/>
    <n v="0.72"/>
  </r>
  <r>
    <n v="267"/>
    <d v="2022-07-30T00:00:00"/>
    <d v="2022-08-20T00:00:00"/>
    <d v="2022-09-13T00:00:00"/>
    <x v="3"/>
    <x v="3"/>
    <s v="P_68"/>
    <x v="8"/>
    <x v="0"/>
    <n v="4"/>
    <x v="2"/>
    <n v="757.59"/>
    <n v="369.09"/>
    <n v="1476.81"/>
    <n v="1107.72"/>
    <n v="0.75"/>
  </r>
  <r>
    <n v="268"/>
    <d v="2022-07-30T00:00:00"/>
    <d v="2022-08-20T00:00:00"/>
    <d v="2022-09-13T00:00:00"/>
    <x v="3"/>
    <x v="3"/>
    <s v="P_72"/>
    <x v="8"/>
    <x v="1"/>
    <n v="4"/>
    <x v="0"/>
    <n v="784.84"/>
    <n v="486.55"/>
    <n v="1627.95"/>
    <n v="1141.4000000000001"/>
    <n v="0.7"/>
  </r>
  <r>
    <n v="269"/>
    <d v="2022-07-30T00:00:00"/>
    <d v="2022-08-20T00:00:00"/>
    <d v="2022-09-13T00:00:00"/>
    <x v="3"/>
    <x v="3"/>
    <s v="P_72"/>
    <x v="8"/>
    <x v="1"/>
    <n v="4"/>
    <x v="1"/>
    <n v="777.65"/>
    <n v="470.71"/>
    <n v="1406.49"/>
    <n v="935.78"/>
    <n v="0.67"/>
  </r>
  <r>
    <n v="270"/>
    <d v="2022-07-30T00:00:00"/>
    <d v="2022-08-20T00:00:00"/>
    <d v="2022-09-13T00:00:00"/>
    <x v="3"/>
    <x v="3"/>
    <s v="P_72"/>
    <x v="8"/>
    <x v="1"/>
    <n v="4"/>
    <x v="2"/>
    <n v="762.9"/>
    <n v="517.33000000000004"/>
    <n v="1446.49"/>
    <n v="929.16"/>
    <n v="0.64"/>
  </r>
  <r>
    <n v="271"/>
    <d v="2022-07-30T00:00:00"/>
    <d v="2022-08-20T00:00:00"/>
    <d v="2022-09-13T00:00:00"/>
    <x v="3"/>
    <x v="3"/>
    <s v="P_76"/>
    <x v="9"/>
    <x v="0"/>
    <n v="4"/>
    <x v="0"/>
    <n v="771.17"/>
    <n v="433.56"/>
    <n v="1631.45"/>
    <n v="1197.8900000000001"/>
    <n v="0.73"/>
  </r>
  <r>
    <n v="272"/>
    <d v="2022-07-30T00:00:00"/>
    <d v="2022-08-20T00:00:00"/>
    <d v="2022-09-13T00:00:00"/>
    <x v="3"/>
    <x v="3"/>
    <s v="P_76"/>
    <x v="9"/>
    <x v="0"/>
    <n v="4"/>
    <x v="1"/>
    <n v="792.8"/>
    <n v="398.36"/>
    <n v="1572.38"/>
    <n v="1174.02"/>
    <n v="0.75"/>
  </r>
  <r>
    <n v="273"/>
    <d v="2022-07-30T00:00:00"/>
    <d v="2022-08-20T00:00:00"/>
    <d v="2022-09-13T00:00:00"/>
    <x v="3"/>
    <x v="3"/>
    <s v="P_76"/>
    <x v="9"/>
    <x v="0"/>
    <n v="4"/>
    <x v="2"/>
    <n v="772.89"/>
    <n v="343.73"/>
    <n v="1564.89"/>
    <n v="1221.1600000000001"/>
    <n v="0.78"/>
  </r>
  <r>
    <n v="274"/>
    <d v="2022-07-30T00:00:00"/>
    <d v="2022-08-20T00:00:00"/>
    <d v="2022-09-13T00:00:00"/>
    <x v="3"/>
    <x v="3"/>
    <s v="P_80"/>
    <x v="9"/>
    <x v="1"/>
    <n v="4"/>
    <x v="0"/>
    <n v="702.94"/>
    <n v="432.39"/>
    <n v="1277.96"/>
    <n v="845.57"/>
    <n v="0.66"/>
  </r>
  <r>
    <n v="275"/>
    <d v="2022-07-30T00:00:00"/>
    <d v="2022-08-20T00:00:00"/>
    <d v="2022-09-13T00:00:00"/>
    <x v="3"/>
    <x v="3"/>
    <s v="P_80"/>
    <x v="9"/>
    <x v="1"/>
    <n v="4"/>
    <x v="1"/>
    <n v="749.55"/>
    <n v="524.55999999999995"/>
    <n v="1322.16"/>
    <n v="797.60000000000014"/>
    <n v="0.6"/>
  </r>
  <r>
    <n v="276"/>
    <d v="2022-07-30T00:00:00"/>
    <d v="2022-08-20T00:00:00"/>
    <d v="2022-09-13T00:00:00"/>
    <x v="3"/>
    <x v="3"/>
    <s v="P_80"/>
    <x v="9"/>
    <x v="1"/>
    <n v="4"/>
    <x v="2"/>
    <n v="793.2"/>
    <n v="432.6"/>
    <n v="1213.17"/>
    <n v="780.57"/>
    <n v="0.64"/>
  </r>
  <r>
    <n v="277"/>
    <d v="2022-07-30T00:00:00"/>
    <d v="2022-08-20T00:00:00"/>
    <d v="2022-09-13T00:00:00"/>
    <x v="3"/>
    <x v="3"/>
    <s v="P_84"/>
    <x v="10"/>
    <x v="0"/>
    <n v="4"/>
    <x v="0"/>
    <n v="786.99"/>
    <n v="610.39"/>
    <n v="1785.05"/>
    <n v="1174.6599999999999"/>
    <n v="0.66"/>
  </r>
  <r>
    <n v="278"/>
    <d v="2022-07-30T00:00:00"/>
    <d v="2022-08-20T00:00:00"/>
    <d v="2022-09-13T00:00:00"/>
    <x v="3"/>
    <x v="3"/>
    <s v="P_84"/>
    <x v="10"/>
    <x v="0"/>
    <n v="4"/>
    <x v="1"/>
    <n v="744.58"/>
    <n v="426.39"/>
    <n v="1776.95"/>
    <n v="1350.56"/>
    <n v="0.76"/>
  </r>
  <r>
    <n v="279"/>
    <d v="2022-07-30T00:00:00"/>
    <d v="2022-08-20T00:00:00"/>
    <d v="2022-09-13T00:00:00"/>
    <x v="3"/>
    <x v="3"/>
    <s v="P_84"/>
    <x v="10"/>
    <x v="0"/>
    <n v="4"/>
    <x v="2"/>
    <n v="754.22"/>
    <n v="458.89"/>
    <n v="1808.16"/>
    <n v="1349.27"/>
    <n v="0.75"/>
  </r>
  <r>
    <n v="280"/>
    <d v="2022-07-30T00:00:00"/>
    <d v="2022-08-20T00:00:00"/>
    <d v="2022-09-13T00:00:00"/>
    <x v="3"/>
    <x v="3"/>
    <s v="P_88"/>
    <x v="10"/>
    <x v="1"/>
    <n v="4"/>
    <x v="0"/>
    <n v="741.78"/>
    <n v="503.53"/>
    <n v="1314.77"/>
    <n v="811.24"/>
    <n v="0.62"/>
  </r>
  <r>
    <n v="281"/>
    <d v="2022-07-30T00:00:00"/>
    <d v="2022-08-20T00:00:00"/>
    <d v="2022-09-13T00:00:00"/>
    <x v="3"/>
    <x v="3"/>
    <s v="P_88"/>
    <x v="10"/>
    <x v="1"/>
    <n v="4"/>
    <x v="1"/>
    <n v="748.28"/>
    <n v="516.04"/>
    <n v="1232.1300000000001"/>
    <n v="716.09000000000015"/>
    <n v="0.57999999999999996"/>
  </r>
  <r>
    <n v="282"/>
    <d v="2022-07-30T00:00:00"/>
    <d v="2022-08-20T00:00:00"/>
    <d v="2022-09-13T00:00:00"/>
    <x v="3"/>
    <x v="3"/>
    <s v="P_88"/>
    <x v="10"/>
    <x v="1"/>
    <n v="4"/>
    <x v="2"/>
    <n v="785.35"/>
    <n v="516.09"/>
    <n v="1394.67"/>
    <n v="878.58"/>
    <n v="0.63"/>
  </r>
  <r>
    <n v="283"/>
    <d v="2022-07-30T00:00:00"/>
    <d v="2022-08-20T00:00:00"/>
    <d v="2022-09-13T00:00:00"/>
    <x v="3"/>
    <x v="3"/>
    <s v="P_92"/>
    <x v="11"/>
    <x v="0"/>
    <n v="4"/>
    <x v="0"/>
    <n v="788.42"/>
    <n v="418.74"/>
    <n v="1878.38"/>
    <n v="1459.64"/>
    <n v="0.78"/>
  </r>
  <r>
    <n v="284"/>
    <d v="2022-07-30T00:00:00"/>
    <d v="2022-08-20T00:00:00"/>
    <d v="2022-09-13T00:00:00"/>
    <x v="3"/>
    <x v="3"/>
    <s v="P_92"/>
    <x v="11"/>
    <x v="0"/>
    <n v="4"/>
    <x v="1"/>
    <n v="790.51"/>
    <n v="403.71"/>
    <n v="1814.51"/>
    <n v="1410.8"/>
    <n v="0.78"/>
  </r>
  <r>
    <n v="285"/>
    <d v="2022-07-30T00:00:00"/>
    <d v="2022-08-20T00:00:00"/>
    <d v="2022-09-13T00:00:00"/>
    <x v="3"/>
    <x v="3"/>
    <s v="P_92"/>
    <x v="11"/>
    <x v="0"/>
    <n v="4"/>
    <x v="2"/>
    <n v="787.31"/>
    <n v="588.79"/>
    <n v="1849.11"/>
    <n v="1260.32"/>
    <n v="0.68"/>
  </r>
  <r>
    <n v="286"/>
    <d v="2022-07-30T00:00:00"/>
    <d v="2022-08-20T00:00:00"/>
    <d v="2022-09-13T00:00:00"/>
    <x v="3"/>
    <x v="3"/>
    <s v="P_96"/>
    <x v="11"/>
    <x v="1"/>
    <n v="4"/>
    <x v="0"/>
    <n v="789.39"/>
    <n v="462.84"/>
    <n v="1319.16"/>
    <n v="856.32000000000016"/>
    <n v="0.65"/>
  </r>
  <r>
    <n v="287"/>
    <d v="2022-07-30T00:00:00"/>
    <d v="2022-08-20T00:00:00"/>
    <d v="2022-09-13T00:00:00"/>
    <x v="3"/>
    <x v="3"/>
    <s v="P_96"/>
    <x v="11"/>
    <x v="1"/>
    <n v="4"/>
    <x v="1"/>
    <n v="791.99"/>
    <n v="454.9"/>
    <n v="1378.36"/>
    <n v="923.45999999999992"/>
    <n v="0.67"/>
  </r>
  <r>
    <n v="288"/>
    <d v="2022-07-30T00:00:00"/>
    <d v="2022-08-20T00:00:00"/>
    <d v="2022-09-13T00:00:00"/>
    <x v="3"/>
    <x v="3"/>
    <s v="P_96"/>
    <x v="11"/>
    <x v="1"/>
    <n v="4"/>
    <x v="2"/>
    <n v="784.37"/>
    <n v="453.31"/>
    <n v="1212.76"/>
    <n v="759.45"/>
    <n v="0.63"/>
  </r>
  <r>
    <n v="289"/>
    <d v="2022-07-30T00:00:00"/>
    <d v="2022-08-20T00:00:00"/>
    <d v="2022-09-19T00:00:00"/>
    <x v="4"/>
    <x v="4"/>
    <s v="P_04"/>
    <x v="0"/>
    <x v="0"/>
    <n v="4"/>
    <x v="0"/>
    <n v="758.67"/>
    <n v="355.6"/>
    <n v="1495.45"/>
    <n v="1139.8499999999999"/>
    <n v="0.76"/>
  </r>
  <r>
    <n v="290"/>
    <d v="2022-07-30T00:00:00"/>
    <d v="2022-08-20T00:00:00"/>
    <d v="2022-09-19T00:00:00"/>
    <x v="4"/>
    <x v="4"/>
    <s v="P_04"/>
    <x v="0"/>
    <x v="0"/>
    <n v="4"/>
    <x v="1"/>
    <n v="675.7"/>
    <n v="323.64"/>
    <n v="1503.77"/>
    <n v="1180.1300000000001"/>
    <n v="0.78"/>
  </r>
  <r>
    <n v="291"/>
    <d v="2022-07-30T00:00:00"/>
    <d v="2022-08-20T00:00:00"/>
    <d v="2022-09-19T00:00:00"/>
    <x v="4"/>
    <x v="4"/>
    <s v="P_04"/>
    <x v="0"/>
    <x v="0"/>
    <n v="4"/>
    <x v="2"/>
    <n v="732.61"/>
    <n v="354.13"/>
    <n v="1572.82"/>
    <n v="1218.69"/>
    <n v="0.77"/>
  </r>
  <r>
    <n v="292"/>
    <d v="2022-07-30T00:00:00"/>
    <d v="2022-08-20T00:00:00"/>
    <d v="2022-09-19T00:00:00"/>
    <x v="4"/>
    <x v="4"/>
    <s v="P_08"/>
    <x v="0"/>
    <x v="1"/>
    <n v="4"/>
    <x v="0"/>
    <n v="482.06"/>
    <n v="322.89"/>
    <n v="1040.79"/>
    <n v="717.9"/>
    <n v="0.69"/>
  </r>
  <r>
    <n v="293"/>
    <d v="2022-07-30T00:00:00"/>
    <d v="2022-08-20T00:00:00"/>
    <d v="2022-09-19T00:00:00"/>
    <x v="4"/>
    <x v="4"/>
    <s v="P_08"/>
    <x v="0"/>
    <x v="1"/>
    <n v="4"/>
    <x v="1"/>
    <n v="477.44"/>
    <n v="380.06"/>
    <n v="1010.24"/>
    <n v="630.18000000000006"/>
    <n v="0.62"/>
  </r>
  <r>
    <n v="294"/>
    <d v="2022-07-30T00:00:00"/>
    <d v="2022-08-20T00:00:00"/>
    <d v="2022-09-19T00:00:00"/>
    <x v="4"/>
    <x v="4"/>
    <s v="P_08"/>
    <x v="0"/>
    <x v="1"/>
    <n v="4"/>
    <x v="2"/>
    <n v="499.69"/>
    <n v="351.48"/>
    <n v="1025.51"/>
    <n v="674.03"/>
    <n v="0.66"/>
  </r>
  <r>
    <n v="295"/>
    <d v="2022-07-30T00:00:00"/>
    <d v="2022-08-20T00:00:00"/>
    <d v="2022-09-19T00:00:00"/>
    <x v="4"/>
    <x v="4"/>
    <s v="P_12"/>
    <x v="1"/>
    <x v="0"/>
    <n v="4"/>
    <x v="0"/>
    <n v="789.75"/>
    <n v="556.82000000000005"/>
    <n v="2050.34"/>
    <n v="1493.52"/>
    <n v="0.73"/>
  </r>
  <r>
    <n v="296"/>
    <d v="2022-07-30T00:00:00"/>
    <d v="2022-08-20T00:00:00"/>
    <d v="2022-09-19T00:00:00"/>
    <x v="4"/>
    <x v="4"/>
    <s v="P_12"/>
    <x v="1"/>
    <x v="0"/>
    <n v="4"/>
    <x v="1"/>
    <n v="790.95"/>
    <n v="484.48"/>
    <n v="1810.6"/>
    <n v="1326.12"/>
    <n v="0.73"/>
  </r>
  <r>
    <n v="297"/>
    <d v="2022-07-30T00:00:00"/>
    <d v="2022-08-20T00:00:00"/>
    <d v="2022-09-19T00:00:00"/>
    <x v="4"/>
    <x v="4"/>
    <s v="P_12"/>
    <x v="1"/>
    <x v="0"/>
    <n v="4"/>
    <x v="2"/>
    <n v="644.96"/>
    <n v="420.79"/>
    <n v="1670.85"/>
    <n v="1250.06"/>
    <n v="0.75"/>
  </r>
  <r>
    <n v="298"/>
    <d v="2022-07-30T00:00:00"/>
    <d v="2022-08-20T00:00:00"/>
    <d v="2022-09-19T00:00:00"/>
    <x v="4"/>
    <x v="4"/>
    <s v="P_16"/>
    <x v="1"/>
    <x v="1"/>
    <n v="4"/>
    <x v="0"/>
    <n v="761.85"/>
    <n v="692.38"/>
    <n v="1587.13"/>
    <n v="894.75000000000011"/>
    <n v="0.56000000000000005"/>
  </r>
  <r>
    <n v="299"/>
    <d v="2022-07-30T00:00:00"/>
    <d v="2022-08-20T00:00:00"/>
    <d v="2022-09-19T00:00:00"/>
    <x v="4"/>
    <x v="4"/>
    <s v="P_16"/>
    <x v="1"/>
    <x v="1"/>
    <n v="4"/>
    <x v="1"/>
    <n v="789.13"/>
    <n v="650.84"/>
    <n v="1593.55"/>
    <n v="942.70999999999992"/>
    <n v="0.59"/>
  </r>
  <r>
    <n v="300"/>
    <d v="2022-07-30T00:00:00"/>
    <d v="2022-08-20T00:00:00"/>
    <d v="2022-09-19T00:00:00"/>
    <x v="4"/>
    <x v="4"/>
    <s v="P_16"/>
    <x v="1"/>
    <x v="1"/>
    <n v="4"/>
    <x v="2"/>
    <n v="697.39"/>
    <n v="524.04999999999995"/>
    <n v="1391.5"/>
    <n v="867.45"/>
    <n v="0.62"/>
  </r>
  <r>
    <n v="301"/>
    <d v="2022-07-30T00:00:00"/>
    <d v="2022-08-20T00:00:00"/>
    <d v="2022-09-19T00:00:00"/>
    <x v="4"/>
    <x v="4"/>
    <s v="P_20"/>
    <x v="2"/>
    <x v="0"/>
    <n v="4"/>
    <x v="0"/>
    <n v="629.54999999999995"/>
    <n v="557.45000000000005"/>
    <n v="2089.0300000000002"/>
    <n v="1531.5800000000002"/>
    <n v="0.73"/>
  </r>
  <r>
    <n v="302"/>
    <d v="2022-07-30T00:00:00"/>
    <d v="2022-08-20T00:00:00"/>
    <d v="2022-09-19T00:00:00"/>
    <x v="4"/>
    <x v="4"/>
    <s v="P_20"/>
    <x v="2"/>
    <x v="0"/>
    <n v="4"/>
    <x v="1"/>
    <n v="716.75"/>
    <n v="533.44000000000005"/>
    <n v="2114.23"/>
    <n v="1580.79"/>
    <n v="0.75"/>
  </r>
  <r>
    <n v="303"/>
    <d v="2022-07-30T00:00:00"/>
    <d v="2022-08-20T00:00:00"/>
    <d v="2022-09-19T00:00:00"/>
    <x v="4"/>
    <x v="4"/>
    <s v="P_20"/>
    <x v="2"/>
    <x v="0"/>
    <n v="4"/>
    <x v="2"/>
    <n v="776.94"/>
    <n v="486.05"/>
    <n v="1875.4"/>
    <n v="1389.3500000000001"/>
    <n v="0.74"/>
  </r>
  <r>
    <n v="304"/>
    <d v="2022-07-30T00:00:00"/>
    <d v="2022-08-20T00:00:00"/>
    <d v="2022-09-19T00:00:00"/>
    <x v="4"/>
    <x v="4"/>
    <s v="P_24"/>
    <x v="2"/>
    <x v="1"/>
    <n v="4"/>
    <x v="0"/>
    <n v="658.64"/>
    <n v="527.95000000000005"/>
    <n v="1104.06"/>
    <n v="576.1099999999999"/>
    <n v="0.52"/>
  </r>
  <r>
    <n v="305"/>
    <d v="2022-07-30T00:00:00"/>
    <d v="2022-08-20T00:00:00"/>
    <d v="2022-09-19T00:00:00"/>
    <x v="4"/>
    <x v="4"/>
    <s v="P_24"/>
    <x v="2"/>
    <x v="1"/>
    <n v="4"/>
    <x v="1"/>
    <n v="711.39"/>
    <n v="640.55999999999995"/>
    <n v="1121.3"/>
    <n v="480.74"/>
    <n v="0.43"/>
  </r>
  <r>
    <n v="306"/>
    <d v="2022-07-30T00:00:00"/>
    <d v="2022-08-20T00:00:00"/>
    <d v="2022-09-19T00:00:00"/>
    <x v="4"/>
    <x v="4"/>
    <s v="P_24"/>
    <x v="2"/>
    <x v="1"/>
    <n v="4"/>
    <x v="2"/>
    <n v="502.29"/>
    <n v="531.44000000000005"/>
    <n v="1108.8800000000001"/>
    <n v="577.44000000000005"/>
    <n v="0.52"/>
  </r>
  <r>
    <n v="307"/>
    <d v="2022-07-30T00:00:00"/>
    <d v="2022-08-20T00:00:00"/>
    <d v="2022-09-19T00:00:00"/>
    <x v="4"/>
    <x v="4"/>
    <s v="P_28"/>
    <x v="3"/>
    <x v="0"/>
    <n v="4"/>
    <x v="0"/>
    <n v="140.25"/>
    <n v="487.72"/>
    <n v="1723.54"/>
    <n v="1235.82"/>
    <n v="0.72"/>
  </r>
  <r>
    <n v="308"/>
    <d v="2022-07-30T00:00:00"/>
    <d v="2022-08-20T00:00:00"/>
    <d v="2022-09-19T00:00:00"/>
    <x v="4"/>
    <x v="4"/>
    <s v="P_28"/>
    <x v="3"/>
    <x v="0"/>
    <n v="4"/>
    <x v="1"/>
    <n v="732.46"/>
    <n v="532.16"/>
    <n v="1849.07"/>
    <n v="1316.9099999999999"/>
    <n v="0.71"/>
  </r>
  <r>
    <n v="309"/>
    <d v="2022-07-30T00:00:00"/>
    <d v="2022-08-20T00:00:00"/>
    <d v="2022-09-19T00:00:00"/>
    <x v="4"/>
    <x v="4"/>
    <s v="P_28"/>
    <x v="3"/>
    <x v="0"/>
    <n v="4"/>
    <x v="2"/>
    <n v="765.62"/>
    <n v="500.76"/>
    <n v="1718.96"/>
    <n v="1218.2"/>
    <n v="0.71"/>
  </r>
  <r>
    <n v="310"/>
    <d v="2022-07-30T00:00:00"/>
    <d v="2022-08-20T00:00:00"/>
    <d v="2022-09-19T00:00:00"/>
    <x v="4"/>
    <x v="4"/>
    <s v="P_32"/>
    <x v="3"/>
    <x v="1"/>
    <n v="4"/>
    <x v="0"/>
    <n v="673.12"/>
    <n v="589.41"/>
    <n v="1328.56"/>
    <n v="739.15"/>
    <n v="0.56000000000000005"/>
  </r>
  <r>
    <n v="311"/>
    <d v="2022-07-30T00:00:00"/>
    <d v="2022-08-20T00:00:00"/>
    <d v="2022-09-19T00:00:00"/>
    <x v="4"/>
    <x v="4"/>
    <s v="P_32"/>
    <x v="3"/>
    <x v="1"/>
    <n v="4"/>
    <x v="1"/>
    <n v="752.76"/>
    <n v="591.38"/>
    <n v="1256.9000000000001"/>
    <n v="665.5200000000001"/>
    <n v="0.53"/>
  </r>
  <r>
    <n v="312"/>
    <d v="2022-07-30T00:00:00"/>
    <d v="2022-08-20T00:00:00"/>
    <d v="2022-09-19T00:00:00"/>
    <x v="4"/>
    <x v="4"/>
    <s v="P_32"/>
    <x v="3"/>
    <x v="1"/>
    <n v="4"/>
    <x v="2"/>
    <n v="674.67"/>
    <n v="578.83000000000004"/>
    <n v="1246.4100000000001"/>
    <n v="667.58"/>
    <n v="0.54"/>
  </r>
  <r>
    <n v="313"/>
    <d v="2022-07-30T00:00:00"/>
    <d v="2022-08-20T00:00:00"/>
    <d v="2022-09-19T00:00:00"/>
    <x v="4"/>
    <x v="4"/>
    <s v="P_36"/>
    <x v="4"/>
    <x v="0"/>
    <n v="4"/>
    <x v="0"/>
    <n v="630.57000000000005"/>
    <n v="543.33000000000004"/>
    <n v="2056.23"/>
    <n v="1512.9"/>
    <n v="0.74"/>
  </r>
  <r>
    <n v="314"/>
    <d v="2022-07-30T00:00:00"/>
    <d v="2022-08-20T00:00:00"/>
    <d v="2022-09-19T00:00:00"/>
    <x v="4"/>
    <x v="4"/>
    <s v="P_36"/>
    <x v="4"/>
    <x v="0"/>
    <n v="4"/>
    <x v="1"/>
    <n v="654.66"/>
    <n v="487.75"/>
    <n v="1938.24"/>
    <n v="1450.49"/>
    <n v="0.75"/>
  </r>
  <r>
    <n v="315"/>
    <d v="2022-07-30T00:00:00"/>
    <d v="2022-08-20T00:00:00"/>
    <d v="2022-09-19T00:00:00"/>
    <x v="4"/>
    <x v="4"/>
    <s v="P_36"/>
    <x v="4"/>
    <x v="0"/>
    <n v="4"/>
    <x v="2"/>
    <n v="734.83"/>
    <n v="563.09"/>
    <n v="2085.0100000000002"/>
    <n v="1521.92"/>
    <n v="0.73"/>
  </r>
  <r>
    <n v="316"/>
    <d v="2022-07-30T00:00:00"/>
    <d v="2022-08-20T00:00:00"/>
    <d v="2022-09-19T00:00:00"/>
    <x v="4"/>
    <x v="4"/>
    <s v="P_40"/>
    <x v="4"/>
    <x v="1"/>
    <n v="4"/>
    <x v="0"/>
    <n v="786.14"/>
    <n v="578.63"/>
    <n v="1441.27"/>
    <n v="862.64"/>
    <n v="0.6"/>
  </r>
  <r>
    <n v="317"/>
    <d v="2022-07-30T00:00:00"/>
    <d v="2022-08-20T00:00:00"/>
    <d v="2022-09-19T00:00:00"/>
    <x v="4"/>
    <x v="4"/>
    <s v="P_40"/>
    <x v="4"/>
    <x v="1"/>
    <n v="4"/>
    <x v="1"/>
    <n v="781.84"/>
    <n v="620.62"/>
    <n v="1701.08"/>
    <n v="1080.46"/>
    <n v="0.64"/>
  </r>
  <r>
    <n v="318"/>
    <d v="2022-07-30T00:00:00"/>
    <d v="2022-08-20T00:00:00"/>
    <d v="2022-09-19T00:00:00"/>
    <x v="4"/>
    <x v="4"/>
    <s v="P_40"/>
    <x v="4"/>
    <x v="1"/>
    <n v="4"/>
    <x v="2"/>
    <n v="755.84"/>
    <n v="527.04999999999995"/>
    <n v="1423.81"/>
    <n v="896.76"/>
    <n v="0.63"/>
  </r>
  <r>
    <n v="319"/>
    <d v="2022-07-30T00:00:00"/>
    <d v="2022-08-20T00:00:00"/>
    <d v="2022-09-19T00:00:00"/>
    <x v="4"/>
    <x v="4"/>
    <s v="P_44"/>
    <x v="5"/>
    <x v="0"/>
    <n v="4"/>
    <x v="0"/>
    <n v="778.85"/>
    <n v="409.29"/>
    <n v="1640.15"/>
    <n v="1230.8600000000001"/>
    <n v="0.75"/>
  </r>
  <r>
    <n v="320"/>
    <d v="2022-07-30T00:00:00"/>
    <d v="2022-08-20T00:00:00"/>
    <d v="2022-09-19T00:00:00"/>
    <x v="4"/>
    <x v="4"/>
    <s v="P_44"/>
    <x v="5"/>
    <x v="0"/>
    <n v="4"/>
    <x v="1"/>
    <n v="637.25"/>
    <n v="468.79"/>
    <n v="1960.89"/>
    <n v="1492.1000000000001"/>
    <n v="0.76"/>
  </r>
  <r>
    <n v="321"/>
    <d v="2022-07-30T00:00:00"/>
    <d v="2022-08-20T00:00:00"/>
    <d v="2022-09-19T00:00:00"/>
    <x v="4"/>
    <x v="4"/>
    <s v="P_44"/>
    <x v="5"/>
    <x v="0"/>
    <n v="4"/>
    <x v="2"/>
    <n v="523.91999999999996"/>
    <n v="417.17"/>
    <n v="1808.48"/>
    <n v="1391.31"/>
    <n v="0.77"/>
  </r>
  <r>
    <n v="322"/>
    <d v="2022-07-30T00:00:00"/>
    <d v="2022-08-20T00:00:00"/>
    <d v="2022-09-19T00:00:00"/>
    <x v="4"/>
    <x v="4"/>
    <s v="P_48"/>
    <x v="5"/>
    <x v="1"/>
    <n v="4"/>
    <x v="0"/>
    <n v="2.29"/>
    <n v="316.38"/>
    <n v="903.39"/>
    <n v="587.01"/>
    <n v="0.65"/>
  </r>
  <r>
    <n v="323"/>
    <d v="2022-07-30T00:00:00"/>
    <d v="2022-08-20T00:00:00"/>
    <d v="2022-09-19T00:00:00"/>
    <x v="4"/>
    <x v="4"/>
    <s v="P_48"/>
    <x v="5"/>
    <x v="1"/>
    <n v="4"/>
    <x v="1"/>
    <n v="683.55"/>
    <n v="208.9"/>
    <n v="665.36"/>
    <n v="456.46000000000004"/>
    <n v="0.69"/>
  </r>
  <r>
    <n v="324"/>
    <d v="2022-07-30T00:00:00"/>
    <d v="2022-08-20T00:00:00"/>
    <d v="2022-09-19T00:00:00"/>
    <x v="4"/>
    <x v="4"/>
    <s v="P_48"/>
    <x v="5"/>
    <x v="1"/>
    <n v="4"/>
    <x v="2"/>
    <n v="22.94"/>
    <n v="330.39"/>
    <n v="963.57"/>
    <n v="633.18000000000006"/>
    <n v="0.66"/>
  </r>
  <r>
    <n v="325"/>
    <d v="2022-07-30T00:00:00"/>
    <d v="2022-08-20T00:00:00"/>
    <d v="2022-09-19T00:00:00"/>
    <x v="4"/>
    <x v="4"/>
    <s v="P_52"/>
    <x v="6"/>
    <x v="0"/>
    <n v="4"/>
    <x v="0"/>
    <n v="785.72"/>
    <n v="548.61"/>
    <n v="2082.19"/>
    <n v="1533.58"/>
    <n v="0.74"/>
  </r>
  <r>
    <n v="326"/>
    <d v="2022-07-30T00:00:00"/>
    <d v="2022-08-20T00:00:00"/>
    <d v="2022-09-19T00:00:00"/>
    <x v="4"/>
    <x v="4"/>
    <s v="P_52"/>
    <x v="6"/>
    <x v="0"/>
    <n v="4"/>
    <x v="1"/>
    <n v="684.64"/>
    <n v="473.27"/>
    <n v="1803.4"/>
    <n v="1330.13"/>
    <n v="0.74"/>
  </r>
  <r>
    <n v="327"/>
    <d v="2022-07-30T00:00:00"/>
    <d v="2022-08-20T00:00:00"/>
    <d v="2022-09-19T00:00:00"/>
    <x v="4"/>
    <x v="4"/>
    <s v="P_52"/>
    <x v="6"/>
    <x v="0"/>
    <n v="4"/>
    <x v="2"/>
    <n v="782.58"/>
    <n v="454.78"/>
    <n v="1619.58"/>
    <n v="1164.8"/>
    <n v="0.72"/>
  </r>
  <r>
    <n v="328"/>
    <d v="2022-07-30T00:00:00"/>
    <d v="2022-08-20T00:00:00"/>
    <d v="2022-09-19T00:00:00"/>
    <x v="4"/>
    <x v="4"/>
    <s v="P_56"/>
    <x v="6"/>
    <x v="1"/>
    <n v="4"/>
    <x v="0"/>
    <n v="632.67999999999995"/>
    <n v="542.16999999999996"/>
    <n v="1139.53"/>
    <n v="597.36"/>
    <n v="0.52"/>
  </r>
  <r>
    <n v="329"/>
    <d v="2022-07-30T00:00:00"/>
    <d v="2022-08-20T00:00:00"/>
    <d v="2022-09-19T00:00:00"/>
    <x v="4"/>
    <x v="4"/>
    <s v="P_56"/>
    <x v="6"/>
    <x v="1"/>
    <n v="4"/>
    <x v="1"/>
    <n v="682.99"/>
    <n v="598.79999999999995"/>
    <n v="1193.83"/>
    <n v="595.03"/>
    <n v="0.5"/>
  </r>
  <r>
    <n v="330"/>
    <d v="2022-07-30T00:00:00"/>
    <d v="2022-08-20T00:00:00"/>
    <d v="2022-09-19T00:00:00"/>
    <x v="4"/>
    <x v="4"/>
    <s v="P_56"/>
    <x v="6"/>
    <x v="1"/>
    <n v="4"/>
    <x v="2"/>
    <n v="688.55"/>
    <n v="552.95000000000005"/>
    <n v="1207.23"/>
    <n v="654.28"/>
    <n v="0.54"/>
  </r>
  <r>
    <n v="331"/>
    <d v="2022-07-30T00:00:00"/>
    <d v="2022-08-20T00:00:00"/>
    <d v="2022-09-19T00:00:00"/>
    <x v="4"/>
    <x v="4"/>
    <s v="P_60"/>
    <x v="7"/>
    <x v="0"/>
    <n v="4"/>
    <x v="0"/>
    <n v="789.72"/>
    <n v="577.26"/>
    <n v="1963.38"/>
    <n v="1386.1200000000001"/>
    <n v="0.71"/>
  </r>
  <r>
    <n v="332"/>
    <d v="2022-07-30T00:00:00"/>
    <d v="2022-08-20T00:00:00"/>
    <d v="2022-09-19T00:00:00"/>
    <x v="4"/>
    <x v="4"/>
    <s v="P_60"/>
    <x v="7"/>
    <x v="0"/>
    <n v="4"/>
    <x v="1"/>
    <n v="778.22"/>
    <n v="446.9"/>
    <n v="1519.93"/>
    <n v="1073.0300000000002"/>
    <n v="0.71"/>
  </r>
  <r>
    <n v="333"/>
    <d v="2022-07-30T00:00:00"/>
    <d v="2022-08-20T00:00:00"/>
    <d v="2022-09-19T00:00:00"/>
    <x v="4"/>
    <x v="4"/>
    <s v="P_60"/>
    <x v="7"/>
    <x v="0"/>
    <n v="4"/>
    <x v="2"/>
    <n v="768.23"/>
    <n v="444.83"/>
    <n v="1640.09"/>
    <n v="1195.26"/>
    <n v="0.73"/>
  </r>
  <r>
    <n v="334"/>
    <d v="2022-07-30T00:00:00"/>
    <d v="2022-08-20T00:00:00"/>
    <d v="2022-09-19T00:00:00"/>
    <x v="4"/>
    <x v="4"/>
    <s v="P_64"/>
    <x v="7"/>
    <x v="1"/>
    <n v="4"/>
    <x v="0"/>
    <n v="192.55"/>
    <n v="665.9"/>
    <n v="1417.01"/>
    <n v="751.11"/>
    <n v="0.53"/>
  </r>
  <r>
    <n v="335"/>
    <d v="2022-07-30T00:00:00"/>
    <d v="2022-08-20T00:00:00"/>
    <d v="2022-09-19T00:00:00"/>
    <x v="4"/>
    <x v="4"/>
    <s v="P_64"/>
    <x v="7"/>
    <x v="1"/>
    <n v="4"/>
    <x v="1"/>
    <n v="139.28"/>
    <n v="449.41"/>
    <n v="1000.45"/>
    <n v="551.04"/>
    <n v="0.55000000000000004"/>
  </r>
  <r>
    <n v="336"/>
    <d v="2022-07-30T00:00:00"/>
    <d v="2022-08-20T00:00:00"/>
    <d v="2022-09-19T00:00:00"/>
    <x v="4"/>
    <x v="4"/>
    <s v="P_64"/>
    <x v="7"/>
    <x v="1"/>
    <n v="4"/>
    <x v="2"/>
    <n v="160.79"/>
    <n v="597.85"/>
    <n v="1279.22"/>
    <n v="681.37"/>
    <n v="0.53"/>
  </r>
  <r>
    <n v="337"/>
    <d v="2022-07-30T00:00:00"/>
    <d v="2022-08-20T00:00:00"/>
    <d v="2022-09-19T00:00:00"/>
    <x v="4"/>
    <x v="4"/>
    <s v="P_68"/>
    <x v="8"/>
    <x v="0"/>
    <n v="4"/>
    <x v="0"/>
    <n v="147.38999999999999"/>
    <n v="388.9"/>
    <n v="1744.17"/>
    <n v="1355.27"/>
    <n v="0.78"/>
  </r>
  <r>
    <n v="338"/>
    <d v="2022-07-30T00:00:00"/>
    <d v="2022-08-20T00:00:00"/>
    <d v="2022-09-19T00:00:00"/>
    <x v="4"/>
    <x v="4"/>
    <s v="P_68"/>
    <x v="8"/>
    <x v="0"/>
    <n v="4"/>
    <x v="1"/>
    <n v="160.07"/>
    <n v="411.54"/>
    <n v="1745.52"/>
    <n v="1333.98"/>
    <n v="0.76"/>
  </r>
  <r>
    <n v="339"/>
    <d v="2022-07-30T00:00:00"/>
    <d v="2022-08-20T00:00:00"/>
    <d v="2022-09-19T00:00:00"/>
    <x v="4"/>
    <x v="4"/>
    <s v="P_68"/>
    <x v="8"/>
    <x v="0"/>
    <n v="4"/>
    <x v="2"/>
    <n v="166.32"/>
    <n v="448.86"/>
    <n v="1778.13"/>
    <n v="1329.27"/>
    <n v="0.75"/>
  </r>
  <r>
    <n v="340"/>
    <d v="2022-07-30T00:00:00"/>
    <d v="2022-08-20T00:00:00"/>
    <d v="2022-09-19T00:00:00"/>
    <x v="4"/>
    <x v="4"/>
    <s v="P_72"/>
    <x v="8"/>
    <x v="1"/>
    <n v="4"/>
    <x v="0"/>
    <n v="148.52000000000001"/>
    <n v="471.01"/>
    <n v="1255.8399999999999"/>
    <n v="784.82999999999993"/>
    <n v="0.62"/>
  </r>
  <r>
    <n v="341"/>
    <d v="2022-07-30T00:00:00"/>
    <d v="2022-08-20T00:00:00"/>
    <d v="2022-09-19T00:00:00"/>
    <x v="4"/>
    <x v="4"/>
    <s v="P_72"/>
    <x v="8"/>
    <x v="1"/>
    <n v="4"/>
    <x v="1"/>
    <n v="135.04"/>
    <n v="595.87"/>
    <n v="1754.66"/>
    <n v="1158.79"/>
    <n v="0.66"/>
  </r>
  <r>
    <n v="342"/>
    <d v="2022-07-30T00:00:00"/>
    <d v="2022-08-20T00:00:00"/>
    <d v="2022-09-19T00:00:00"/>
    <x v="4"/>
    <x v="4"/>
    <s v="P_72"/>
    <x v="8"/>
    <x v="1"/>
    <n v="4"/>
    <x v="2"/>
    <n v="174.95"/>
    <n v="440.19"/>
    <n v="1258.1300000000001"/>
    <n v="817.94"/>
    <n v="0.65"/>
  </r>
  <r>
    <n v="343"/>
    <d v="2022-07-30T00:00:00"/>
    <d v="2022-08-20T00:00:00"/>
    <d v="2022-09-19T00:00:00"/>
    <x v="4"/>
    <x v="4"/>
    <s v="P_76"/>
    <x v="9"/>
    <x v="0"/>
    <n v="4"/>
    <x v="0"/>
    <n v="679.23"/>
    <n v="444.88"/>
    <n v="1627.57"/>
    <n v="1182.69"/>
    <n v="0.73"/>
  </r>
  <r>
    <n v="344"/>
    <d v="2022-07-30T00:00:00"/>
    <d v="2022-08-20T00:00:00"/>
    <d v="2022-09-19T00:00:00"/>
    <x v="4"/>
    <x v="4"/>
    <s v="P_76"/>
    <x v="9"/>
    <x v="0"/>
    <n v="4"/>
    <x v="1"/>
    <n v="734.58"/>
    <n v="372.14"/>
    <n v="1582.77"/>
    <n v="1210.6300000000001"/>
    <n v="0.76"/>
  </r>
  <r>
    <n v="345"/>
    <d v="2022-07-30T00:00:00"/>
    <d v="2022-08-20T00:00:00"/>
    <d v="2022-09-19T00:00:00"/>
    <x v="4"/>
    <x v="4"/>
    <s v="P_76"/>
    <x v="9"/>
    <x v="0"/>
    <n v="4"/>
    <x v="2"/>
    <n v="714.49"/>
    <n v="376.68"/>
    <n v="1565.86"/>
    <n v="1189.1799999999998"/>
    <n v="0.76"/>
  </r>
  <r>
    <n v="346"/>
    <d v="2022-07-30T00:00:00"/>
    <d v="2022-08-20T00:00:00"/>
    <d v="2022-09-19T00:00:00"/>
    <x v="4"/>
    <x v="4"/>
    <s v="P_80"/>
    <x v="9"/>
    <x v="1"/>
    <n v="4"/>
    <x v="0"/>
    <n v="656.83"/>
    <n v="472.19"/>
    <n v="1255.01"/>
    <n v="782.81999999999994"/>
    <n v="0.62"/>
  </r>
  <r>
    <n v="347"/>
    <d v="2022-07-30T00:00:00"/>
    <d v="2022-08-20T00:00:00"/>
    <d v="2022-09-19T00:00:00"/>
    <x v="4"/>
    <x v="4"/>
    <s v="P_80"/>
    <x v="9"/>
    <x v="1"/>
    <n v="4"/>
    <x v="1"/>
    <n v="786.81"/>
    <n v="513.69000000000005"/>
    <n v="1317.03"/>
    <n v="803.33999999999992"/>
    <n v="0.61"/>
  </r>
  <r>
    <n v="348"/>
    <d v="2022-07-30T00:00:00"/>
    <d v="2022-08-20T00:00:00"/>
    <d v="2022-09-19T00:00:00"/>
    <x v="4"/>
    <x v="4"/>
    <s v="P_80"/>
    <x v="9"/>
    <x v="1"/>
    <n v="4"/>
    <x v="2"/>
    <n v="775.55"/>
    <n v="529.29999999999995"/>
    <n v="1342.63"/>
    <n v="813.33000000000015"/>
    <n v="0.61"/>
  </r>
  <r>
    <n v="349"/>
    <d v="2022-07-30T00:00:00"/>
    <d v="2022-08-20T00:00:00"/>
    <d v="2022-09-19T00:00:00"/>
    <x v="4"/>
    <x v="4"/>
    <s v="P_84"/>
    <x v="10"/>
    <x v="0"/>
    <n v="4"/>
    <x v="0"/>
    <n v="779.6"/>
    <n v="444.33"/>
    <n v="1689.83"/>
    <n v="1245.5"/>
    <n v="0.74"/>
  </r>
  <r>
    <n v="350"/>
    <d v="2022-07-30T00:00:00"/>
    <d v="2022-08-20T00:00:00"/>
    <d v="2022-09-19T00:00:00"/>
    <x v="4"/>
    <x v="4"/>
    <s v="P_84"/>
    <x v="10"/>
    <x v="0"/>
    <n v="4"/>
    <x v="1"/>
    <n v="774.66"/>
    <n v="478.83"/>
    <n v="1783.68"/>
    <n v="1304.8500000000001"/>
    <n v="0.73"/>
  </r>
  <r>
    <n v="351"/>
    <d v="2022-07-30T00:00:00"/>
    <d v="2022-08-20T00:00:00"/>
    <d v="2022-09-19T00:00:00"/>
    <x v="4"/>
    <x v="4"/>
    <s v="P_84"/>
    <x v="10"/>
    <x v="0"/>
    <n v="4"/>
    <x v="2"/>
    <n v="721.02"/>
    <n v="388.47"/>
    <n v="1379.3"/>
    <n v="990.82999999999993"/>
    <n v="0.72"/>
  </r>
  <r>
    <n v="352"/>
    <d v="2022-07-30T00:00:00"/>
    <d v="2022-08-20T00:00:00"/>
    <d v="2022-09-19T00:00:00"/>
    <x v="4"/>
    <x v="4"/>
    <s v="P_88"/>
    <x v="10"/>
    <x v="1"/>
    <n v="4"/>
    <x v="0"/>
    <n v="782.62"/>
    <n v="589.70000000000005"/>
    <n v="1251.46"/>
    <n v="661.76"/>
    <n v="0.53"/>
  </r>
  <r>
    <n v="353"/>
    <d v="2022-07-30T00:00:00"/>
    <d v="2022-08-20T00:00:00"/>
    <d v="2022-09-19T00:00:00"/>
    <x v="4"/>
    <x v="4"/>
    <s v="P_88"/>
    <x v="10"/>
    <x v="1"/>
    <n v="4"/>
    <x v="1"/>
    <n v="769.91"/>
    <n v="602.85"/>
    <n v="1277.77"/>
    <n v="674.92"/>
    <n v="0.53"/>
  </r>
  <r>
    <n v="354"/>
    <d v="2022-07-30T00:00:00"/>
    <d v="2022-08-20T00:00:00"/>
    <d v="2022-09-19T00:00:00"/>
    <x v="4"/>
    <x v="4"/>
    <s v="P_88"/>
    <x v="10"/>
    <x v="1"/>
    <n v="4"/>
    <x v="2"/>
    <n v="716.43"/>
    <n v="571.19000000000005"/>
    <n v="1411.75"/>
    <n v="840.56"/>
    <n v="0.6"/>
  </r>
  <r>
    <n v="355"/>
    <d v="2022-07-30T00:00:00"/>
    <d v="2022-08-20T00:00:00"/>
    <d v="2022-09-19T00:00:00"/>
    <x v="4"/>
    <x v="4"/>
    <s v="P_92"/>
    <x v="11"/>
    <x v="0"/>
    <n v="4"/>
    <x v="0"/>
    <n v="781.34"/>
    <n v="535.35"/>
    <n v="1933.75"/>
    <n v="1398.4"/>
    <n v="0.72"/>
  </r>
  <r>
    <n v="356"/>
    <d v="2022-07-30T00:00:00"/>
    <d v="2022-08-20T00:00:00"/>
    <d v="2022-09-19T00:00:00"/>
    <x v="4"/>
    <x v="4"/>
    <s v="P_92"/>
    <x v="11"/>
    <x v="0"/>
    <n v="4"/>
    <x v="1"/>
    <n v="788.69"/>
    <n v="509.97"/>
    <n v="1996.15"/>
    <n v="1486.18"/>
    <n v="0.74"/>
  </r>
  <r>
    <n v="357"/>
    <d v="2022-07-30T00:00:00"/>
    <d v="2022-08-20T00:00:00"/>
    <d v="2022-09-19T00:00:00"/>
    <x v="4"/>
    <x v="4"/>
    <s v="P_92"/>
    <x v="11"/>
    <x v="0"/>
    <n v="4"/>
    <x v="2"/>
    <n v="791.88"/>
    <n v="527.78"/>
    <n v="1916.51"/>
    <n v="1388.73"/>
    <n v="0.72"/>
  </r>
  <r>
    <n v="358"/>
    <d v="2022-07-30T00:00:00"/>
    <d v="2022-08-20T00:00:00"/>
    <d v="2022-09-19T00:00:00"/>
    <x v="4"/>
    <x v="4"/>
    <s v="P_96"/>
    <x v="11"/>
    <x v="1"/>
    <n v="4"/>
    <x v="0"/>
    <n v="792.28"/>
    <n v="383.41"/>
    <n v="1031.72"/>
    <n v="648.30999999999995"/>
    <n v="0.63"/>
  </r>
  <r>
    <n v="359"/>
    <d v="2022-07-30T00:00:00"/>
    <d v="2022-08-20T00:00:00"/>
    <d v="2022-09-19T00:00:00"/>
    <x v="4"/>
    <x v="4"/>
    <s v="P_96"/>
    <x v="11"/>
    <x v="1"/>
    <n v="4"/>
    <x v="1"/>
    <n v="784.62"/>
    <n v="369.82"/>
    <n v="1006.08"/>
    <n v="636.26"/>
    <n v="0.63"/>
  </r>
  <r>
    <n v="360"/>
    <d v="2022-07-30T00:00:00"/>
    <d v="2022-08-20T00:00:00"/>
    <d v="2022-09-19T00:00:00"/>
    <x v="4"/>
    <x v="4"/>
    <s v="P_96"/>
    <x v="11"/>
    <x v="1"/>
    <n v="4"/>
    <x v="2"/>
    <n v="770.89"/>
    <n v="449.15"/>
    <n v="1091.3399999999999"/>
    <n v="642.18999999999994"/>
    <n v="0.59"/>
  </r>
  <r>
    <n v="361"/>
    <d v="2022-07-30T00:00:00"/>
    <d v="2022-08-20T00:00:00"/>
    <d v="2022-09-24T00:00:00"/>
    <x v="5"/>
    <x v="5"/>
    <s v="P_04"/>
    <x v="0"/>
    <x v="0"/>
    <n v="4"/>
    <x v="0"/>
    <n v="780.24"/>
    <n v="521.19000000000005"/>
    <n v="1970.09"/>
    <n v="1448.8999999999999"/>
    <n v="0.74"/>
  </r>
  <r>
    <n v="362"/>
    <d v="2022-07-30T00:00:00"/>
    <d v="2022-08-20T00:00:00"/>
    <d v="2022-09-24T00:00:00"/>
    <x v="5"/>
    <x v="5"/>
    <s v="P_04"/>
    <x v="0"/>
    <x v="0"/>
    <n v="4"/>
    <x v="1"/>
    <n v="791.6"/>
    <n v="540.79"/>
    <n v="2130.31"/>
    <n v="1589.52"/>
    <n v="0.75"/>
  </r>
  <r>
    <n v="363"/>
    <d v="2022-07-30T00:00:00"/>
    <d v="2022-08-20T00:00:00"/>
    <d v="2022-09-24T00:00:00"/>
    <x v="5"/>
    <x v="5"/>
    <s v="P_04"/>
    <x v="0"/>
    <x v="0"/>
    <n v="4"/>
    <x v="2"/>
    <n v="782.43"/>
    <n v="487.04"/>
    <n v="2018.44"/>
    <n v="1531.4"/>
    <n v="0.76"/>
  </r>
  <r>
    <n v="364"/>
    <d v="2022-07-30T00:00:00"/>
    <d v="2022-08-20T00:00:00"/>
    <d v="2022-09-24T00:00:00"/>
    <x v="5"/>
    <x v="5"/>
    <s v="P_08"/>
    <x v="0"/>
    <x v="1"/>
    <n v="4"/>
    <x v="0"/>
    <n v="724.73"/>
    <n v="769.16"/>
    <n v="1876.05"/>
    <n v="1106.8899999999999"/>
    <n v="0.59"/>
  </r>
  <r>
    <n v="365"/>
    <d v="2022-07-30T00:00:00"/>
    <d v="2022-08-20T00:00:00"/>
    <d v="2022-09-24T00:00:00"/>
    <x v="5"/>
    <x v="5"/>
    <s v="P_08"/>
    <x v="0"/>
    <x v="1"/>
    <n v="4"/>
    <x v="1"/>
    <n v="687.6"/>
    <n v="641.09"/>
    <n v="1566.07"/>
    <n v="924.9799999999999"/>
    <n v="0.59"/>
  </r>
  <r>
    <n v="366"/>
    <d v="2022-07-30T00:00:00"/>
    <d v="2022-08-20T00:00:00"/>
    <d v="2022-09-24T00:00:00"/>
    <x v="5"/>
    <x v="5"/>
    <s v="P_08"/>
    <x v="0"/>
    <x v="1"/>
    <n v="4"/>
    <x v="2"/>
    <n v="725.67"/>
    <n v="555.36"/>
    <n v="1478.02"/>
    <n v="922.66"/>
    <n v="0.62"/>
  </r>
  <r>
    <n v="367"/>
    <d v="2022-07-30T00:00:00"/>
    <d v="2022-08-20T00:00:00"/>
    <d v="2022-09-24T00:00:00"/>
    <x v="5"/>
    <x v="5"/>
    <s v="P_12"/>
    <x v="1"/>
    <x v="0"/>
    <n v="4"/>
    <x v="0"/>
    <n v="773.29"/>
    <n v="449.13"/>
    <n v="1684.82"/>
    <n v="1235.69"/>
    <n v="0.73"/>
  </r>
  <r>
    <n v="368"/>
    <d v="2022-07-30T00:00:00"/>
    <d v="2022-08-20T00:00:00"/>
    <d v="2022-09-24T00:00:00"/>
    <x v="5"/>
    <x v="5"/>
    <s v="P_12"/>
    <x v="1"/>
    <x v="0"/>
    <n v="4"/>
    <x v="1"/>
    <n v="782.47"/>
    <n v="459.31"/>
    <n v="1600.9"/>
    <n v="1141.5900000000001"/>
    <n v="0.71"/>
  </r>
  <r>
    <n v="369"/>
    <d v="2022-07-30T00:00:00"/>
    <d v="2022-08-20T00:00:00"/>
    <d v="2022-09-24T00:00:00"/>
    <x v="5"/>
    <x v="5"/>
    <s v="P_12"/>
    <x v="1"/>
    <x v="0"/>
    <n v="4"/>
    <x v="2"/>
    <n v="785.98"/>
    <n v="444.96"/>
    <n v="1729.85"/>
    <n v="1284.8899999999999"/>
    <n v="0.74"/>
  </r>
  <r>
    <n v="370"/>
    <d v="2022-07-30T00:00:00"/>
    <d v="2022-08-20T00:00:00"/>
    <d v="2022-09-24T00:00:00"/>
    <x v="5"/>
    <x v="5"/>
    <s v="P_16"/>
    <x v="1"/>
    <x v="1"/>
    <n v="4"/>
    <x v="0"/>
    <n v="294.13"/>
    <n v="554.95000000000005"/>
    <n v="1002.16"/>
    <n v="447.20999999999992"/>
    <n v="0.45"/>
  </r>
  <r>
    <n v="371"/>
    <d v="2022-07-30T00:00:00"/>
    <d v="2022-08-20T00:00:00"/>
    <d v="2022-09-24T00:00:00"/>
    <x v="5"/>
    <x v="5"/>
    <s v="P_16"/>
    <x v="1"/>
    <x v="1"/>
    <n v="4"/>
    <x v="1"/>
    <n v="550.36"/>
    <n v="609.48"/>
    <n v="1003.83"/>
    <n v="394.35"/>
    <n v="0.39"/>
  </r>
  <r>
    <n v="372"/>
    <d v="2022-07-30T00:00:00"/>
    <d v="2022-08-20T00:00:00"/>
    <d v="2022-09-24T00:00:00"/>
    <x v="5"/>
    <x v="5"/>
    <s v="P_16"/>
    <x v="1"/>
    <x v="1"/>
    <n v="4"/>
    <x v="2"/>
    <n v="669.75"/>
    <n v="600.91"/>
    <n v="1085"/>
    <n v="484.09000000000003"/>
    <n v="0.45"/>
  </r>
  <r>
    <n v="373"/>
    <d v="2022-07-30T00:00:00"/>
    <d v="2022-08-20T00:00:00"/>
    <d v="2022-09-24T00:00:00"/>
    <x v="5"/>
    <x v="5"/>
    <s v="P_20"/>
    <x v="2"/>
    <x v="0"/>
    <n v="4"/>
    <x v="0"/>
    <n v="737.57"/>
    <n v="480.63"/>
    <n v="1797.24"/>
    <n v="1316.6100000000001"/>
    <n v="0.73"/>
  </r>
  <r>
    <n v="374"/>
    <d v="2022-07-30T00:00:00"/>
    <d v="2022-08-20T00:00:00"/>
    <d v="2022-09-24T00:00:00"/>
    <x v="5"/>
    <x v="5"/>
    <s v="P_20"/>
    <x v="2"/>
    <x v="0"/>
    <n v="4"/>
    <x v="1"/>
    <n v="778.87"/>
    <n v="465.29"/>
    <n v="1693.31"/>
    <n v="1228.02"/>
    <n v="0.73"/>
  </r>
  <r>
    <n v="375"/>
    <d v="2022-07-30T00:00:00"/>
    <d v="2022-08-20T00:00:00"/>
    <d v="2022-09-24T00:00:00"/>
    <x v="5"/>
    <x v="5"/>
    <s v="P_20"/>
    <x v="2"/>
    <x v="0"/>
    <n v="4"/>
    <x v="2"/>
    <n v="745.74"/>
    <n v="485.67"/>
    <n v="1838.65"/>
    <n v="1352.98"/>
    <n v="0.74"/>
  </r>
  <r>
    <n v="376"/>
    <d v="2022-07-30T00:00:00"/>
    <d v="2022-08-20T00:00:00"/>
    <d v="2022-09-24T00:00:00"/>
    <x v="5"/>
    <x v="5"/>
    <s v="P_24"/>
    <x v="2"/>
    <x v="1"/>
    <n v="4"/>
    <x v="0"/>
    <n v="790.63"/>
    <n v="684.92"/>
    <n v="1025.6199999999999"/>
    <n v="340.69999999999993"/>
    <n v="0.33"/>
  </r>
  <r>
    <n v="377"/>
    <d v="2022-07-30T00:00:00"/>
    <d v="2022-08-20T00:00:00"/>
    <d v="2022-09-24T00:00:00"/>
    <x v="5"/>
    <x v="5"/>
    <s v="P_24"/>
    <x v="2"/>
    <x v="1"/>
    <n v="4"/>
    <x v="1"/>
    <n v="792.85"/>
    <n v="871.88"/>
    <n v="1492.71"/>
    <n v="620.83000000000004"/>
    <n v="0.42"/>
  </r>
  <r>
    <n v="378"/>
    <d v="2022-07-30T00:00:00"/>
    <d v="2022-08-20T00:00:00"/>
    <d v="2022-09-24T00:00:00"/>
    <x v="5"/>
    <x v="5"/>
    <s v="P_24"/>
    <x v="2"/>
    <x v="1"/>
    <n v="4"/>
    <x v="2"/>
    <n v="793.1"/>
    <n v="740.49"/>
    <n v="1094.96"/>
    <n v="354.47"/>
    <n v="0.32"/>
  </r>
  <r>
    <n v="379"/>
    <d v="2022-07-30T00:00:00"/>
    <d v="2022-08-20T00:00:00"/>
    <d v="2022-09-24T00:00:00"/>
    <x v="5"/>
    <x v="5"/>
    <s v="P_28"/>
    <x v="3"/>
    <x v="0"/>
    <n v="4"/>
    <x v="0"/>
    <n v="793.95"/>
    <n v="475.75"/>
    <n v="1625.23"/>
    <n v="1149.48"/>
    <n v="0.71"/>
  </r>
  <r>
    <n v="380"/>
    <d v="2022-07-30T00:00:00"/>
    <d v="2022-08-20T00:00:00"/>
    <d v="2022-09-24T00:00:00"/>
    <x v="5"/>
    <x v="5"/>
    <s v="P_28"/>
    <x v="3"/>
    <x v="0"/>
    <n v="4"/>
    <x v="1"/>
    <n v="793.29"/>
    <n v="392.7"/>
    <n v="1505.45"/>
    <n v="1112.75"/>
    <n v="0.74"/>
  </r>
  <r>
    <n v="381"/>
    <d v="2022-07-30T00:00:00"/>
    <d v="2022-08-20T00:00:00"/>
    <d v="2022-09-24T00:00:00"/>
    <x v="5"/>
    <x v="5"/>
    <s v="P_28"/>
    <x v="3"/>
    <x v="0"/>
    <n v="4"/>
    <x v="2"/>
    <n v="789.69"/>
    <n v="384.75"/>
    <n v="1441.72"/>
    <n v="1056.97"/>
    <n v="0.73"/>
  </r>
  <r>
    <n v="382"/>
    <d v="2022-07-30T00:00:00"/>
    <d v="2022-08-20T00:00:00"/>
    <d v="2022-09-24T00:00:00"/>
    <x v="5"/>
    <x v="5"/>
    <s v="P_32"/>
    <x v="3"/>
    <x v="1"/>
    <n v="4"/>
    <x v="0"/>
    <n v="546.41999999999996"/>
    <n v="693.26"/>
    <n v="1008.81"/>
    <n v="315.54999999999995"/>
    <n v="0.31"/>
  </r>
  <r>
    <n v="383"/>
    <d v="2022-07-30T00:00:00"/>
    <d v="2022-08-20T00:00:00"/>
    <d v="2022-09-24T00:00:00"/>
    <x v="5"/>
    <x v="5"/>
    <s v="P_32"/>
    <x v="3"/>
    <x v="1"/>
    <n v="4"/>
    <x v="1"/>
    <n v="526.14"/>
    <n v="628.4"/>
    <n v="1003.09"/>
    <n v="374.69000000000005"/>
    <n v="0.37"/>
  </r>
  <r>
    <n v="384"/>
    <d v="2022-07-30T00:00:00"/>
    <d v="2022-08-20T00:00:00"/>
    <d v="2022-09-24T00:00:00"/>
    <x v="5"/>
    <x v="5"/>
    <s v="P_32"/>
    <x v="3"/>
    <x v="1"/>
    <n v="4"/>
    <x v="2"/>
    <n v="676.96"/>
    <n v="605.26"/>
    <n v="1001.13"/>
    <n v="395.87"/>
    <n v="0.4"/>
  </r>
  <r>
    <n v="385"/>
    <d v="2022-07-30T00:00:00"/>
    <d v="2022-08-20T00:00:00"/>
    <d v="2022-09-24T00:00:00"/>
    <x v="5"/>
    <x v="5"/>
    <s v="P_36"/>
    <x v="4"/>
    <x v="0"/>
    <n v="4"/>
    <x v="0"/>
    <n v="791.95"/>
    <n v="449.9"/>
    <n v="1700.65"/>
    <n v="1250.75"/>
    <n v="0.74"/>
  </r>
  <r>
    <n v="386"/>
    <d v="2022-07-30T00:00:00"/>
    <d v="2022-08-20T00:00:00"/>
    <d v="2022-09-24T00:00:00"/>
    <x v="5"/>
    <x v="5"/>
    <s v="P_36"/>
    <x v="4"/>
    <x v="0"/>
    <n v="4"/>
    <x v="1"/>
    <n v="787.6"/>
    <n v="456.17"/>
    <n v="1609.17"/>
    <n v="1153"/>
    <n v="0.72"/>
  </r>
  <r>
    <n v="387"/>
    <d v="2022-07-30T00:00:00"/>
    <d v="2022-08-20T00:00:00"/>
    <d v="2022-09-24T00:00:00"/>
    <x v="5"/>
    <x v="5"/>
    <s v="P_36"/>
    <x v="4"/>
    <x v="0"/>
    <n v="4"/>
    <x v="2"/>
    <n v="766.22"/>
    <n v="458.83"/>
    <n v="1692.78"/>
    <n v="1233.95"/>
    <n v="0.73"/>
  </r>
  <r>
    <n v="388"/>
    <d v="2022-07-30T00:00:00"/>
    <d v="2022-08-20T00:00:00"/>
    <d v="2022-09-24T00:00:00"/>
    <x v="5"/>
    <x v="5"/>
    <s v="P_40"/>
    <x v="4"/>
    <x v="1"/>
    <n v="4"/>
    <x v="0"/>
    <n v="759.6"/>
    <n v="548.24"/>
    <n v="1108.26"/>
    <n v="560.02"/>
    <n v="0.51"/>
  </r>
  <r>
    <n v="389"/>
    <d v="2022-07-30T00:00:00"/>
    <d v="2022-08-20T00:00:00"/>
    <d v="2022-09-24T00:00:00"/>
    <x v="5"/>
    <x v="5"/>
    <s v="P_40"/>
    <x v="4"/>
    <x v="1"/>
    <n v="4"/>
    <x v="1"/>
    <n v="792.56"/>
    <n v="545.57000000000005"/>
    <n v="1203.44"/>
    <n v="657.87"/>
    <n v="0.55000000000000004"/>
  </r>
  <r>
    <n v="390"/>
    <d v="2022-07-30T00:00:00"/>
    <d v="2022-08-20T00:00:00"/>
    <d v="2022-09-24T00:00:00"/>
    <x v="5"/>
    <x v="5"/>
    <s v="P_40"/>
    <x v="4"/>
    <x v="1"/>
    <n v="4"/>
    <x v="2"/>
    <n v="763.25"/>
    <n v="529.86"/>
    <n v="1005.48"/>
    <n v="475.62"/>
    <n v="0.47"/>
  </r>
  <r>
    <n v="391"/>
    <d v="2022-07-30T00:00:00"/>
    <d v="2022-08-20T00:00:00"/>
    <d v="2022-09-24T00:00:00"/>
    <x v="5"/>
    <x v="5"/>
    <s v="P_44"/>
    <x v="5"/>
    <x v="0"/>
    <n v="4"/>
    <x v="0"/>
    <n v="396.65"/>
    <n v="490.56"/>
    <n v="1836.19"/>
    <n v="1345.63"/>
    <n v="0.73"/>
  </r>
  <r>
    <n v="392"/>
    <d v="2022-07-30T00:00:00"/>
    <d v="2022-08-20T00:00:00"/>
    <d v="2022-09-24T00:00:00"/>
    <x v="5"/>
    <x v="5"/>
    <s v="P_44"/>
    <x v="5"/>
    <x v="0"/>
    <n v="4"/>
    <x v="1"/>
    <n v="736.15"/>
    <n v="396.88"/>
    <n v="1571.65"/>
    <n v="1174.77"/>
    <n v="0.75"/>
  </r>
  <r>
    <n v="393"/>
    <d v="2022-07-30T00:00:00"/>
    <d v="2022-08-20T00:00:00"/>
    <d v="2022-09-24T00:00:00"/>
    <x v="5"/>
    <x v="5"/>
    <s v="P_44"/>
    <x v="5"/>
    <x v="0"/>
    <n v="4"/>
    <x v="2"/>
    <n v="677.83"/>
    <n v="455.2"/>
    <n v="1840.14"/>
    <n v="1384.94"/>
    <n v="0.75"/>
  </r>
  <r>
    <n v="394"/>
    <d v="2022-07-30T00:00:00"/>
    <d v="2022-08-20T00:00:00"/>
    <d v="2022-09-24T00:00:00"/>
    <x v="5"/>
    <x v="5"/>
    <s v="P_48"/>
    <x v="5"/>
    <x v="1"/>
    <n v="4"/>
    <x v="0"/>
    <n v="704.47"/>
    <n v="588.95000000000005"/>
    <n v="1423.53"/>
    <n v="834.57999999999993"/>
    <n v="0.59"/>
  </r>
  <r>
    <n v="395"/>
    <d v="2022-07-30T00:00:00"/>
    <d v="2022-08-20T00:00:00"/>
    <d v="2022-09-24T00:00:00"/>
    <x v="5"/>
    <x v="5"/>
    <s v="P_48"/>
    <x v="5"/>
    <x v="1"/>
    <n v="4"/>
    <x v="1"/>
    <n v="741.98"/>
    <n v="622.05999999999995"/>
    <n v="1540.96"/>
    <n v="918.90000000000009"/>
    <n v="0.6"/>
  </r>
  <r>
    <n v="396"/>
    <d v="2022-07-30T00:00:00"/>
    <d v="2022-08-20T00:00:00"/>
    <d v="2022-09-24T00:00:00"/>
    <x v="5"/>
    <x v="5"/>
    <s v="P_48"/>
    <x v="5"/>
    <x v="1"/>
    <n v="4"/>
    <x v="2"/>
    <n v="716.7"/>
    <n v="611.70000000000005"/>
    <n v="1518.67"/>
    <n v="906.97"/>
    <n v="0.6"/>
  </r>
  <r>
    <n v="397"/>
    <d v="2022-07-30T00:00:00"/>
    <d v="2022-08-20T00:00:00"/>
    <d v="2022-09-24T00:00:00"/>
    <x v="5"/>
    <x v="5"/>
    <s v="P_52"/>
    <x v="6"/>
    <x v="0"/>
    <n v="4"/>
    <x v="0"/>
    <n v="753.09"/>
    <n v="414.1"/>
    <n v="1492.49"/>
    <n v="1078.3899999999999"/>
    <n v="0.72"/>
  </r>
  <r>
    <n v="398"/>
    <d v="2022-07-30T00:00:00"/>
    <d v="2022-08-20T00:00:00"/>
    <d v="2022-09-24T00:00:00"/>
    <x v="5"/>
    <x v="5"/>
    <s v="P_52"/>
    <x v="6"/>
    <x v="0"/>
    <n v="4"/>
    <x v="1"/>
    <n v="779.81"/>
    <n v="419.38"/>
    <n v="1611.91"/>
    <n v="1192.5300000000002"/>
    <n v="0.74"/>
  </r>
  <r>
    <n v="399"/>
    <d v="2022-07-30T00:00:00"/>
    <d v="2022-08-20T00:00:00"/>
    <d v="2022-09-24T00:00:00"/>
    <x v="5"/>
    <x v="5"/>
    <s v="P_52"/>
    <x v="6"/>
    <x v="0"/>
    <n v="4"/>
    <x v="2"/>
    <n v="784.12"/>
    <n v="369.93"/>
    <n v="1382.24"/>
    <n v="1012.31"/>
    <n v="0.73"/>
  </r>
  <r>
    <n v="400"/>
    <d v="2022-07-30T00:00:00"/>
    <d v="2022-08-20T00:00:00"/>
    <d v="2022-09-24T00:00:00"/>
    <x v="5"/>
    <x v="5"/>
    <s v="P_56"/>
    <x v="6"/>
    <x v="1"/>
    <n v="4"/>
    <x v="0"/>
    <n v="541.26"/>
    <n v="693"/>
    <n v="1001.1"/>
    <n v="308.10000000000002"/>
    <n v="0.31"/>
  </r>
  <r>
    <n v="401"/>
    <d v="2022-07-30T00:00:00"/>
    <d v="2022-08-20T00:00:00"/>
    <d v="2022-09-24T00:00:00"/>
    <x v="5"/>
    <x v="5"/>
    <s v="P_56"/>
    <x v="6"/>
    <x v="1"/>
    <n v="4"/>
    <x v="1"/>
    <n v="777.2"/>
    <n v="690.77"/>
    <n v="1023.37"/>
    <n v="332.6"/>
    <n v="0.33"/>
  </r>
  <r>
    <n v="402"/>
    <d v="2022-07-30T00:00:00"/>
    <d v="2022-08-20T00:00:00"/>
    <d v="2022-09-24T00:00:00"/>
    <x v="5"/>
    <x v="5"/>
    <s v="P_56"/>
    <x v="6"/>
    <x v="1"/>
    <n v="4"/>
    <x v="2"/>
    <n v="598.61"/>
    <n v="698.63"/>
    <n v="1006.76"/>
    <n v="308.13"/>
    <n v="0.31"/>
  </r>
  <r>
    <n v="403"/>
    <d v="2022-07-30T00:00:00"/>
    <d v="2022-08-20T00:00:00"/>
    <d v="2022-09-24T00:00:00"/>
    <x v="5"/>
    <x v="5"/>
    <s v="P_60"/>
    <x v="7"/>
    <x v="0"/>
    <n v="4"/>
    <x v="0"/>
    <n v="531.48"/>
    <n v="533.59"/>
    <n v="1812.79"/>
    <n v="1279.1999999999998"/>
    <n v="0.71"/>
  </r>
  <r>
    <n v="404"/>
    <d v="2022-07-30T00:00:00"/>
    <d v="2022-08-20T00:00:00"/>
    <d v="2022-09-24T00:00:00"/>
    <x v="5"/>
    <x v="5"/>
    <s v="P_60"/>
    <x v="7"/>
    <x v="0"/>
    <n v="4"/>
    <x v="1"/>
    <n v="786.01"/>
    <n v="584.89"/>
    <n v="1982.87"/>
    <n v="1397.98"/>
    <n v="0.71"/>
  </r>
  <r>
    <n v="405"/>
    <d v="2022-07-30T00:00:00"/>
    <d v="2022-08-20T00:00:00"/>
    <d v="2022-09-24T00:00:00"/>
    <x v="5"/>
    <x v="5"/>
    <s v="P_60"/>
    <x v="7"/>
    <x v="0"/>
    <n v="4"/>
    <x v="2"/>
    <n v="568.13"/>
    <n v="541.74"/>
    <n v="1930.44"/>
    <n v="1388.7"/>
    <n v="0.72"/>
  </r>
  <r>
    <n v="406"/>
    <d v="2022-07-30T00:00:00"/>
    <d v="2022-08-20T00:00:00"/>
    <d v="2022-09-24T00:00:00"/>
    <x v="5"/>
    <x v="5"/>
    <s v="P_64"/>
    <x v="7"/>
    <x v="1"/>
    <n v="4"/>
    <x v="0"/>
    <n v="706.73"/>
    <n v="543.13"/>
    <n v="1005.47"/>
    <n v="462.34000000000003"/>
    <n v="0.46"/>
  </r>
  <r>
    <n v="407"/>
    <d v="2022-07-30T00:00:00"/>
    <d v="2022-08-20T00:00:00"/>
    <d v="2022-09-24T00:00:00"/>
    <x v="5"/>
    <x v="5"/>
    <s v="P_64"/>
    <x v="7"/>
    <x v="1"/>
    <n v="4"/>
    <x v="1"/>
    <n v="781.17"/>
    <n v="589.45000000000005"/>
    <n v="1004.12"/>
    <n v="414.66999999999996"/>
    <n v="0.41"/>
  </r>
  <r>
    <n v="408"/>
    <d v="2022-07-30T00:00:00"/>
    <d v="2022-08-20T00:00:00"/>
    <d v="2022-09-24T00:00:00"/>
    <x v="5"/>
    <x v="5"/>
    <s v="P_64"/>
    <x v="7"/>
    <x v="1"/>
    <n v="4"/>
    <x v="2"/>
    <n v="648.55999999999995"/>
    <n v="480.6"/>
    <n v="901.25"/>
    <n v="420.65"/>
    <n v="0.47"/>
  </r>
  <r>
    <n v="409"/>
    <d v="2022-07-30T00:00:00"/>
    <d v="2022-08-20T00:00:00"/>
    <d v="2022-09-24T00:00:00"/>
    <x v="5"/>
    <x v="5"/>
    <s v="P_68"/>
    <x v="8"/>
    <x v="0"/>
    <n v="4"/>
    <x v="0"/>
    <n v="768.88"/>
    <n v="502.03"/>
    <n v="1751.56"/>
    <n v="1249.53"/>
    <n v="0.71"/>
  </r>
  <r>
    <n v="410"/>
    <d v="2022-07-30T00:00:00"/>
    <d v="2022-08-20T00:00:00"/>
    <d v="2022-09-24T00:00:00"/>
    <x v="5"/>
    <x v="5"/>
    <s v="P_68"/>
    <x v="8"/>
    <x v="0"/>
    <n v="4"/>
    <x v="1"/>
    <n v="752.77"/>
    <n v="508.92"/>
    <n v="1858.59"/>
    <n v="1349.6699999999998"/>
    <n v="0.73"/>
  </r>
  <r>
    <n v="411"/>
    <d v="2022-07-30T00:00:00"/>
    <d v="2022-08-20T00:00:00"/>
    <d v="2022-09-24T00:00:00"/>
    <x v="5"/>
    <x v="5"/>
    <s v="P_68"/>
    <x v="8"/>
    <x v="0"/>
    <n v="4"/>
    <x v="2"/>
    <n v="769.34"/>
    <n v="523.89"/>
    <n v="2045.02"/>
    <n v="1521.13"/>
    <n v="0.74"/>
  </r>
  <r>
    <n v="412"/>
    <d v="2022-07-30T00:00:00"/>
    <d v="2022-08-20T00:00:00"/>
    <d v="2022-09-24T00:00:00"/>
    <x v="5"/>
    <x v="5"/>
    <s v="P_72"/>
    <x v="8"/>
    <x v="1"/>
    <n v="4"/>
    <x v="0"/>
    <n v="777.87"/>
    <n v="560.62"/>
    <n v="1233"/>
    <n v="672.38"/>
    <n v="0.55000000000000004"/>
  </r>
  <r>
    <n v="413"/>
    <d v="2022-07-30T00:00:00"/>
    <d v="2022-08-20T00:00:00"/>
    <d v="2022-09-24T00:00:00"/>
    <x v="5"/>
    <x v="5"/>
    <s v="P_72"/>
    <x v="8"/>
    <x v="1"/>
    <n v="4"/>
    <x v="1"/>
    <n v="740.29"/>
    <n v="718.92"/>
    <n v="1527.95"/>
    <n v="809.03000000000009"/>
    <n v="0.53"/>
  </r>
  <r>
    <n v="414"/>
    <d v="2022-07-30T00:00:00"/>
    <d v="2022-08-20T00:00:00"/>
    <d v="2022-09-24T00:00:00"/>
    <x v="5"/>
    <x v="5"/>
    <s v="P_72"/>
    <x v="8"/>
    <x v="1"/>
    <n v="4"/>
    <x v="2"/>
    <n v="734.47"/>
    <n v="577.46"/>
    <n v="1442.8"/>
    <n v="865.33999999999992"/>
    <n v="0.6"/>
  </r>
  <r>
    <n v="415"/>
    <d v="2022-07-30T00:00:00"/>
    <d v="2022-08-20T00:00:00"/>
    <d v="2022-09-24T00:00:00"/>
    <x v="5"/>
    <x v="5"/>
    <s v="P_76"/>
    <x v="9"/>
    <x v="0"/>
    <n v="4"/>
    <x v="0"/>
    <n v="750.75"/>
    <n v="519.47"/>
    <n v="1817.81"/>
    <n v="1298.3399999999999"/>
    <n v="0.71"/>
  </r>
  <r>
    <n v="416"/>
    <d v="2022-07-30T00:00:00"/>
    <d v="2022-08-20T00:00:00"/>
    <d v="2022-09-24T00:00:00"/>
    <x v="5"/>
    <x v="5"/>
    <s v="P_76"/>
    <x v="9"/>
    <x v="0"/>
    <n v="4"/>
    <x v="1"/>
    <n v="747.58"/>
    <n v="565.29999999999995"/>
    <n v="1879.34"/>
    <n v="1314.04"/>
    <n v="0.7"/>
  </r>
  <r>
    <n v="417"/>
    <d v="2022-07-30T00:00:00"/>
    <d v="2022-08-20T00:00:00"/>
    <d v="2022-09-24T00:00:00"/>
    <x v="5"/>
    <x v="5"/>
    <s v="P_76"/>
    <x v="9"/>
    <x v="0"/>
    <n v="4"/>
    <x v="2"/>
    <n v="785.56"/>
    <n v="597.04"/>
    <n v="2174.2600000000002"/>
    <n v="1577.2200000000003"/>
    <n v="0.73"/>
  </r>
  <r>
    <n v="418"/>
    <d v="2022-07-30T00:00:00"/>
    <d v="2022-08-20T00:00:00"/>
    <d v="2022-09-24T00:00:00"/>
    <x v="5"/>
    <x v="5"/>
    <s v="P_80"/>
    <x v="9"/>
    <x v="1"/>
    <n v="4"/>
    <x v="0"/>
    <n v="773.74"/>
    <n v="836.9"/>
    <n v="1577.51"/>
    <n v="740.61"/>
    <n v="0.47"/>
  </r>
  <r>
    <n v="419"/>
    <d v="2022-07-30T00:00:00"/>
    <d v="2022-08-20T00:00:00"/>
    <d v="2022-09-24T00:00:00"/>
    <x v="5"/>
    <x v="5"/>
    <s v="P_80"/>
    <x v="9"/>
    <x v="1"/>
    <n v="4"/>
    <x v="1"/>
    <n v="758.41"/>
    <n v="817.77"/>
    <n v="1678.18"/>
    <n v="860.41000000000008"/>
    <n v="0.51"/>
  </r>
  <r>
    <n v="420"/>
    <d v="2022-07-30T00:00:00"/>
    <d v="2022-08-20T00:00:00"/>
    <d v="2022-09-24T00:00:00"/>
    <x v="5"/>
    <x v="5"/>
    <s v="P_80"/>
    <x v="9"/>
    <x v="1"/>
    <n v="4"/>
    <x v="2"/>
    <n v="763.47"/>
    <n v="543.04999999999995"/>
    <n v="1105.23"/>
    <n v="562.18000000000006"/>
    <n v="0.51"/>
  </r>
  <r>
    <n v="421"/>
    <d v="2022-07-30T00:00:00"/>
    <d v="2022-08-20T00:00:00"/>
    <d v="2022-09-24T00:00:00"/>
    <x v="5"/>
    <x v="5"/>
    <s v="P_84"/>
    <x v="10"/>
    <x v="0"/>
    <n v="4"/>
    <x v="0"/>
    <n v="779.56"/>
    <n v="484.68"/>
    <n v="1770.77"/>
    <n v="1286.0899999999999"/>
    <n v="0.73"/>
  </r>
  <r>
    <n v="422"/>
    <d v="2022-07-30T00:00:00"/>
    <d v="2022-08-20T00:00:00"/>
    <d v="2022-09-24T00:00:00"/>
    <x v="5"/>
    <x v="5"/>
    <s v="P_84"/>
    <x v="10"/>
    <x v="0"/>
    <n v="4"/>
    <x v="1"/>
    <n v="749.34"/>
    <n v="524.37"/>
    <n v="1874.25"/>
    <n v="1349.88"/>
    <n v="0.72"/>
  </r>
  <r>
    <n v="423"/>
    <d v="2022-07-30T00:00:00"/>
    <d v="2022-08-20T00:00:00"/>
    <d v="2022-09-24T00:00:00"/>
    <x v="5"/>
    <x v="5"/>
    <s v="P_84"/>
    <x v="10"/>
    <x v="0"/>
    <n v="4"/>
    <x v="2"/>
    <n v="792.96"/>
    <n v="555.86"/>
    <n v="2161.13"/>
    <n v="1605.27"/>
    <n v="0.74"/>
  </r>
  <r>
    <n v="424"/>
    <d v="2022-07-30T00:00:00"/>
    <d v="2022-08-20T00:00:00"/>
    <d v="2022-09-24T00:00:00"/>
    <x v="5"/>
    <x v="5"/>
    <s v="P_88"/>
    <x v="10"/>
    <x v="1"/>
    <n v="4"/>
    <x v="0"/>
    <n v="753.67"/>
    <n v="699.36"/>
    <n v="1153.93"/>
    <n v="454.57000000000005"/>
    <n v="0.39"/>
  </r>
  <r>
    <n v="425"/>
    <d v="2022-07-30T00:00:00"/>
    <d v="2022-08-20T00:00:00"/>
    <d v="2022-09-24T00:00:00"/>
    <x v="5"/>
    <x v="5"/>
    <s v="P_88"/>
    <x v="10"/>
    <x v="1"/>
    <n v="4"/>
    <x v="1"/>
    <n v="752.86"/>
    <n v="627.01"/>
    <n v="1108.83"/>
    <n v="481.81999999999994"/>
    <n v="0.43"/>
  </r>
  <r>
    <n v="426"/>
    <d v="2022-07-30T00:00:00"/>
    <d v="2022-08-20T00:00:00"/>
    <d v="2022-09-24T00:00:00"/>
    <x v="5"/>
    <x v="5"/>
    <s v="P_88"/>
    <x v="10"/>
    <x v="1"/>
    <n v="4"/>
    <x v="2"/>
    <n v="748.43"/>
    <n v="531.66999999999996"/>
    <n v="1007"/>
    <n v="475.33000000000004"/>
    <n v="0.47"/>
  </r>
  <r>
    <n v="427"/>
    <d v="2022-07-30T00:00:00"/>
    <d v="2022-08-20T00:00:00"/>
    <d v="2022-09-24T00:00:00"/>
    <x v="5"/>
    <x v="5"/>
    <s v="P_92"/>
    <x v="11"/>
    <x v="0"/>
    <n v="4"/>
    <x v="0"/>
    <n v="765.93"/>
    <n v="505.39"/>
    <n v="1826.32"/>
    <n v="1320.9299999999998"/>
    <n v="0.72"/>
  </r>
  <r>
    <n v="428"/>
    <d v="2022-07-30T00:00:00"/>
    <d v="2022-08-20T00:00:00"/>
    <d v="2022-09-24T00:00:00"/>
    <x v="5"/>
    <x v="5"/>
    <s v="P_92"/>
    <x v="11"/>
    <x v="0"/>
    <n v="4"/>
    <x v="1"/>
    <n v="774.24"/>
    <n v="454.59"/>
    <n v="1887.4"/>
    <n v="1432.8100000000002"/>
    <n v="0.76"/>
  </r>
  <r>
    <n v="429"/>
    <d v="2022-07-30T00:00:00"/>
    <d v="2022-08-20T00:00:00"/>
    <d v="2022-09-24T00:00:00"/>
    <x v="5"/>
    <x v="5"/>
    <s v="P_92"/>
    <x v="11"/>
    <x v="0"/>
    <n v="4"/>
    <x v="2"/>
    <n v="735.5"/>
    <n v="523.85"/>
    <n v="1795.78"/>
    <n v="1271.9299999999998"/>
    <n v="0.71"/>
  </r>
  <r>
    <n v="430"/>
    <d v="2022-07-30T00:00:00"/>
    <d v="2022-08-20T00:00:00"/>
    <d v="2022-09-24T00:00:00"/>
    <x v="5"/>
    <x v="5"/>
    <s v="P_96"/>
    <x v="11"/>
    <x v="1"/>
    <n v="4"/>
    <x v="0"/>
    <n v="723.85"/>
    <n v="616.51"/>
    <n v="1318.04"/>
    <n v="701.53"/>
    <n v="0.53"/>
  </r>
  <r>
    <n v="431"/>
    <d v="2022-07-30T00:00:00"/>
    <d v="2022-08-20T00:00:00"/>
    <d v="2022-09-24T00:00:00"/>
    <x v="5"/>
    <x v="5"/>
    <s v="P_96"/>
    <x v="11"/>
    <x v="1"/>
    <n v="4"/>
    <x v="1"/>
    <n v="658.39"/>
    <n v="626.12"/>
    <n v="1313.51"/>
    <n v="687.39"/>
    <n v="0.52"/>
  </r>
  <r>
    <n v="432"/>
    <d v="2022-07-30T00:00:00"/>
    <d v="2022-08-20T00:00:00"/>
    <d v="2022-09-24T00:00:00"/>
    <x v="5"/>
    <x v="5"/>
    <s v="P_96"/>
    <x v="11"/>
    <x v="1"/>
    <n v="4"/>
    <x v="2"/>
    <n v="691.12"/>
    <n v="521.30999999999995"/>
    <n v="1365.77"/>
    <n v="844.46"/>
    <n v="0.62"/>
  </r>
  <r>
    <m/>
    <m/>
    <m/>
    <m/>
    <x v="6"/>
    <x v="6"/>
    <m/>
    <x v="12"/>
    <x v="2"/>
    <m/>
    <x v="3"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9">
  <r>
    <n v="1"/>
    <s v="P_01"/>
    <x v="0"/>
    <x v="0"/>
    <n v="4"/>
    <n v="1"/>
    <d v="2022-07-30T00:00:00"/>
    <d v="2022-08-20T00:00:00"/>
    <d v="2022-08-20T00:00:00"/>
    <n v="21"/>
    <n v="0"/>
    <n v="26.35"/>
    <n v="131.19999999999999"/>
    <n v="79.916158536585357"/>
  </r>
  <r>
    <n v="2"/>
    <s v="P_02"/>
    <x v="0"/>
    <x v="0"/>
    <n v="4"/>
    <n v="2"/>
    <d v="2022-07-30T00:00:00"/>
    <d v="2022-08-20T00:00:00"/>
    <d v="2022-08-20T00:00:00"/>
    <n v="21"/>
    <n v="0"/>
    <n v="28.46"/>
    <n v="136.44999999999999"/>
    <n v="79.142543056064497"/>
  </r>
  <r>
    <n v="3"/>
    <s v="P_03"/>
    <x v="0"/>
    <x v="0"/>
    <n v="4"/>
    <n v="3"/>
    <d v="2022-07-30T00:00:00"/>
    <d v="2022-08-20T00:00:00"/>
    <d v="2022-08-20T00:00:00"/>
    <n v="21"/>
    <n v="0"/>
    <n v="27.4"/>
    <n v="133.82"/>
    <n v="79.524734718278282"/>
  </r>
  <r>
    <n v="4"/>
    <s v="P_04"/>
    <x v="0"/>
    <x v="0"/>
    <n v="4"/>
    <n v="4"/>
    <d v="2022-07-30T00:00:00"/>
    <d v="2022-08-20T00:00:00"/>
    <d v="2022-08-20T00:00:00"/>
    <n v="21"/>
    <n v="0"/>
    <n v="29.6"/>
    <n v="124.46"/>
    <n v="76.217258556966101"/>
  </r>
  <r>
    <n v="5"/>
    <s v="P_05"/>
    <x v="0"/>
    <x v="1"/>
    <n v="4"/>
    <n v="1"/>
    <d v="2022-07-30T00:00:00"/>
    <d v="2022-08-20T00:00:00"/>
    <d v="2022-08-20T00:00:00"/>
    <n v="21"/>
    <n v="0"/>
    <n v="27.19"/>
    <n v="132.04"/>
    <n v="79.407755225689186"/>
  </r>
  <r>
    <n v="6"/>
    <s v="P_06"/>
    <x v="0"/>
    <x v="1"/>
    <n v="4"/>
    <n v="2"/>
    <d v="2022-07-30T00:00:00"/>
    <d v="2022-08-20T00:00:00"/>
    <d v="2022-08-20T00:00:00"/>
    <n v="21"/>
    <n v="0"/>
    <n v="27.62"/>
    <n v="135.61000000000001"/>
    <n v="79.632770444657481"/>
  </r>
  <r>
    <n v="7"/>
    <s v="P_07"/>
    <x v="0"/>
    <x v="1"/>
    <n v="4"/>
    <n v="3"/>
    <d v="2022-07-30T00:00:00"/>
    <d v="2022-08-20T00:00:00"/>
    <d v="2022-08-20T00:00:00"/>
    <n v="21"/>
    <n v="0"/>
    <n v="28.27"/>
    <n v="134.69999999999999"/>
    <n v="79.012620638455815"/>
  </r>
  <r>
    <n v="8"/>
    <s v="P_08"/>
    <x v="0"/>
    <x v="1"/>
    <n v="4"/>
    <n v="4"/>
    <d v="2022-07-30T00:00:00"/>
    <d v="2022-08-20T00:00:00"/>
    <d v="2022-08-20T00:00:00"/>
    <n v="21"/>
    <n v="0"/>
    <n v="30.57"/>
    <n v="125.58"/>
    <n v="75.656951743908266"/>
  </r>
  <r>
    <n v="9"/>
    <s v="P_09"/>
    <x v="1"/>
    <x v="0"/>
    <n v="4"/>
    <n v="1"/>
    <d v="2022-07-30T00:00:00"/>
    <d v="2022-08-20T00:00:00"/>
    <d v="2022-08-20T00:00:00"/>
    <n v="21"/>
    <n v="0"/>
    <n v="26.77"/>
    <n v="131.62"/>
    <n v="79.66114572253457"/>
  </r>
  <r>
    <n v="10"/>
    <s v="P_10"/>
    <x v="1"/>
    <x v="0"/>
    <n v="4"/>
    <n v="2"/>
    <d v="2022-07-30T00:00:00"/>
    <d v="2022-08-20T00:00:00"/>
    <d v="2022-08-20T00:00:00"/>
    <n v="21"/>
    <n v="0"/>
    <n v="28.04"/>
    <n v="136.03"/>
    <n v="79.386899948540773"/>
  </r>
  <r>
    <n v="11"/>
    <s v="P_11"/>
    <x v="1"/>
    <x v="0"/>
    <n v="4"/>
    <n v="3"/>
    <d v="2022-07-30T00:00:00"/>
    <d v="2022-08-20T00:00:00"/>
    <d v="2022-08-20T00:00:00"/>
    <n v="21"/>
    <n v="0"/>
    <n v="27.84"/>
    <n v="134.26"/>
    <n v="79.264114404886044"/>
  </r>
  <r>
    <n v="12"/>
    <s v="P_12"/>
    <x v="1"/>
    <x v="0"/>
    <n v="4"/>
    <n v="4"/>
    <d v="2022-07-30T00:00:00"/>
    <d v="2022-08-20T00:00:00"/>
    <d v="2022-08-20T00:00:00"/>
    <n v="21"/>
    <n v="0"/>
    <n v="30.08"/>
    <n v="125.02"/>
    <n v="75.939849624060145"/>
  </r>
  <r>
    <n v="13"/>
    <s v="P_13"/>
    <x v="1"/>
    <x v="1"/>
    <n v="4"/>
    <n v="1"/>
    <d v="2022-07-30T00:00:00"/>
    <d v="2022-08-20T00:00:00"/>
    <d v="2022-08-20T00:00:00"/>
    <n v="21"/>
    <n v="0"/>
    <n v="26.98"/>
    <n v="131.83000000000001"/>
    <n v="79.534248653568994"/>
  </r>
  <r>
    <n v="14"/>
    <s v="P_14"/>
    <x v="1"/>
    <x v="1"/>
    <n v="4"/>
    <n v="2"/>
    <d v="2022-07-30T00:00:00"/>
    <d v="2022-08-20T00:00:00"/>
    <d v="2022-08-20T00:00:00"/>
    <n v="21"/>
    <n v="0"/>
    <n v="27.83"/>
    <n v="135.82"/>
    <n v="79.50964511853924"/>
  </r>
  <r>
    <n v="15"/>
    <s v="P_15"/>
    <x v="1"/>
    <x v="1"/>
    <n v="4"/>
    <n v="3"/>
    <d v="2022-07-30T00:00:00"/>
    <d v="2022-08-20T00:00:00"/>
    <d v="2022-08-20T00:00:00"/>
    <n v="21"/>
    <n v="0"/>
    <n v="28.06"/>
    <n v="134.47999999999999"/>
    <n v="79.134443783462231"/>
  </r>
  <r>
    <n v="16"/>
    <s v="P_16"/>
    <x v="1"/>
    <x v="1"/>
    <n v="4"/>
    <n v="4"/>
    <d v="2022-07-30T00:00:00"/>
    <d v="2022-08-20T00:00:00"/>
    <d v="2022-08-20T00:00:00"/>
    <n v="21"/>
    <n v="0"/>
    <n v="30.32"/>
    <n v="125.3"/>
    <n v="75.802075019952113"/>
  </r>
  <r>
    <n v="17"/>
    <s v="P_17"/>
    <x v="2"/>
    <x v="0"/>
    <n v="4"/>
    <n v="1"/>
    <d v="2022-07-30T00:00:00"/>
    <d v="2022-08-20T00:00:00"/>
    <d v="2022-08-20T00:00:00"/>
    <n v="21"/>
    <n v="0"/>
    <n v="27.95"/>
    <n v="136.99"/>
    <n v="79.597050879626252"/>
  </r>
  <r>
    <n v="18"/>
    <s v="P_18"/>
    <x v="2"/>
    <x v="0"/>
    <n v="4"/>
    <n v="2"/>
    <d v="2022-07-30T00:00:00"/>
    <d v="2022-08-20T00:00:00"/>
    <d v="2022-08-20T00:00:00"/>
    <n v="21"/>
    <n v="0"/>
    <n v="29.05"/>
    <n v="141.36000000000001"/>
    <n v="79.449632144878322"/>
  </r>
  <r>
    <n v="19"/>
    <s v="P_19"/>
    <x v="2"/>
    <x v="0"/>
    <n v="4"/>
    <n v="3"/>
    <d v="2022-07-30T00:00:00"/>
    <d v="2022-08-20T00:00:00"/>
    <d v="2022-08-20T00:00:00"/>
    <n v="21"/>
    <n v="0"/>
    <n v="29.07"/>
    <n v="139.75"/>
    <n v="79.198568872987479"/>
  </r>
  <r>
    <n v="20"/>
    <s v="P_20"/>
    <x v="2"/>
    <x v="0"/>
    <n v="4"/>
    <n v="4"/>
    <d v="2022-07-30T00:00:00"/>
    <d v="2022-08-20T00:00:00"/>
    <d v="2022-08-20T00:00:00"/>
    <n v="21"/>
    <n v="0"/>
    <n v="30.5"/>
    <n v="117.65"/>
    <n v="74.075648108797282"/>
  </r>
  <r>
    <n v="21"/>
    <s v="P_21"/>
    <x v="2"/>
    <x v="1"/>
    <n v="4"/>
    <n v="1"/>
    <d v="2022-07-30T00:00:00"/>
    <d v="2022-08-20T00:00:00"/>
    <d v="2022-08-20T00:00:00"/>
    <n v="21"/>
    <n v="0"/>
    <n v="27.47"/>
    <n v="134.41"/>
    <n v="79.562532549661483"/>
  </r>
  <r>
    <n v="22"/>
    <s v="P_22"/>
    <x v="2"/>
    <x v="1"/>
    <n v="4"/>
    <n v="2"/>
    <d v="2022-07-30T00:00:00"/>
    <d v="2022-08-20T00:00:00"/>
    <d v="2022-08-20T00:00:00"/>
    <n v="21"/>
    <n v="0"/>
    <n v="28.44"/>
    <n v="138.59"/>
    <n v="79.479038891694927"/>
  </r>
  <r>
    <n v="23"/>
    <s v="P_23"/>
    <x v="2"/>
    <x v="1"/>
    <n v="4"/>
    <n v="3"/>
    <d v="2022-07-30T00:00:00"/>
    <d v="2022-08-20T00:00:00"/>
    <d v="2022-08-20T00:00:00"/>
    <n v="21"/>
    <n v="0"/>
    <n v="28.56"/>
    <n v="137.12"/>
    <n v="79.171528588098013"/>
  </r>
  <r>
    <n v="24"/>
    <s v="P_24"/>
    <x v="2"/>
    <x v="1"/>
    <n v="4"/>
    <n v="4"/>
    <d v="2022-07-30T00:00:00"/>
    <d v="2022-08-20T00:00:00"/>
    <d v="2022-08-20T00:00:00"/>
    <n v="21"/>
    <n v="0"/>
    <n v="30.41"/>
    <n v="121.47"/>
    <n v="74.96501193710381"/>
  </r>
  <r>
    <n v="25"/>
    <s v="P_25"/>
    <x v="3"/>
    <x v="0"/>
    <n v="4"/>
    <n v="1"/>
    <d v="2022-07-30T00:00:00"/>
    <d v="2022-08-20T00:00:00"/>
    <d v="2022-08-20T00:00:00"/>
    <n v="21"/>
    <n v="0"/>
    <n v="26.6"/>
    <n v="135.69999999999999"/>
    <n v="80.397936624907885"/>
  </r>
  <r>
    <n v="26"/>
    <s v="P_26"/>
    <x v="3"/>
    <x v="0"/>
    <n v="4"/>
    <n v="2"/>
    <d v="2022-07-30T00:00:00"/>
    <d v="2022-08-20T00:00:00"/>
    <d v="2022-08-20T00:00:00"/>
    <n v="21"/>
    <n v="0"/>
    <n v="28.74"/>
    <n v="139.97"/>
    <n v="79.467028648996219"/>
  </r>
  <r>
    <n v="27"/>
    <s v="P_27"/>
    <x v="3"/>
    <x v="0"/>
    <n v="4"/>
    <n v="3"/>
    <d v="2022-07-30T00:00:00"/>
    <d v="2022-08-20T00:00:00"/>
    <d v="2022-08-20T00:00:00"/>
    <n v="21"/>
    <n v="0"/>
    <n v="28.81"/>
    <n v="138.43"/>
    <n v="79.188037275157114"/>
  </r>
  <r>
    <n v="28"/>
    <s v="P_28"/>
    <x v="3"/>
    <x v="0"/>
    <n v="4"/>
    <n v="4"/>
    <d v="2022-07-30T00:00:00"/>
    <d v="2022-08-20T00:00:00"/>
    <d v="2022-08-20T00:00:00"/>
    <n v="21"/>
    <n v="0"/>
    <n v="27.11"/>
    <n v="119.56"/>
    <n v="77.325192372030784"/>
  </r>
  <r>
    <n v="29"/>
    <s v="P_29"/>
    <x v="3"/>
    <x v="1"/>
    <n v="4"/>
    <n v="1"/>
    <d v="2022-07-30T00:00:00"/>
    <d v="2022-08-20T00:00:00"/>
    <d v="2022-08-20T00:00:00"/>
    <n v="21"/>
    <n v="0"/>
    <n v="24.6"/>
    <n v="135.06"/>
    <n v="81.785872945357625"/>
  </r>
  <r>
    <n v="30"/>
    <s v="P_30"/>
    <x v="3"/>
    <x v="1"/>
    <n v="4"/>
    <n v="2"/>
    <d v="2022-07-30T00:00:00"/>
    <d v="2022-08-20T00:00:00"/>
    <d v="2022-08-20T00:00:00"/>
    <n v="21"/>
    <n v="0"/>
    <n v="28.59"/>
    <n v="139.28"/>
    <n v="79.473004020677777"/>
  </r>
  <r>
    <n v="31"/>
    <s v="P_31"/>
    <x v="3"/>
    <x v="1"/>
    <n v="4"/>
    <n v="3"/>
    <d v="2022-07-30T00:00:00"/>
    <d v="2022-08-20T00:00:00"/>
    <d v="2022-08-20T00:00:00"/>
    <n v="21"/>
    <n v="0"/>
    <n v="28.69"/>
    <n v="137.77000000000001"/>
    <n v="79.175437323074689"/>
  </r>
  <r>
    <n v="32"/>
    <s v="P_32"/>
    <x v="3"/>
    <x v="1"/>
    <n v="4"/>
    <n v="4"/>
    <d v="2022-07-30T00:00:00"/>
    <d v="2022-08-20T00:00:00"/>
    <d v="2022-08-20T00:00:00"/>
    <n v="21"/>
    <n v="0"/>
    <n v="25.02"/>
    <n v="120.52"/>
    <n v="79.239960172585469"/>
  </r>
  <r>
    <n v="33"/>
    <s v="P_33"/>
    <x v="4"/>
    <x v="0"/>
    <n v="4"/>
    <n v="1"/>
    <d v="2022-07-30T00:00:00"/>
    <d v="2022-08-20T00:00:00"/>
    <d v="2022-08-20T00:00:00"/>
    <n v="21"/>
    <n v="0"/>
    <n v="25.6"/>
    <n v="135.38"/>
    <n v="81.090264440833209"/>
  </r>
  <r>
    <n v="34"/>
    <s v="P_34"/>
    <x v="4"/>
    <x v="0"/>
    <n v="4"/>
    <n v="2"/>
    <d v="2022-07-30T00:00:00"/>
    <d v="2022-08-20T00:00:00"/>
    <d v="2022-08-20T00:00:00"/>
    <n v="21"/>
    <n v="0"/>
    <n v="28.67"/>
    <n v="139.63"/>
    <n v="79.467163217073704"/>
  </r>
  <r>
    <n v="35"/>
    <s v="P_35"/>
    <x v="4"/>
    <x v="0"/>
    <n v="4"/>
    <n v="3"/>
    <d v="2022-07-30T00:00:00"/>
    <d v="2022-08-20T00:00:00"/>
    <d v="2022-08-20T00:00:00"/>
    <n v="21"/>
    <n v="0"/>
    <n v="28.75"/>
    <n v="138.1"/>
    <n v="79.181752353367131"/>
  </r>
  <r>
    <n v="36"/>
    <s v="P_36"/>
    <x v="4"/>
    <x v="0"/>
    <n v="4"/>
    <n v="4"/>
    <d v="2022-07-30T00:00:00"/>
    <d v="2022-08-20T00:00:00"/>
    <d v="2022-08-20T00:00:00"/>
    <n v="21"/>
    <n v="0"/>
    <n v="26.07"/>
    <n v="120.04"/>
    <n v="78.282239253582148"/>
  </r>
  <r>
    <n v="37"/>
    <s v="P_37"/>
    <x v="4"/>
    <x v="1"/>
    <n v="4"/>
    <n v="1"/>
    <d v="2022-07-30T00:00:00"/>
    <d v="2022-08-20T00:00:00"/>
    <d v="2022-08-20T00:00:00"/>
    <n v="21"/>
    <n v="0"/>
    <n v="25.1"/>
    <n v="135.22"/>
    <n v="81.437657151308969"/>
  </r>
  <r>
    <n v="38"/>
    <s v="P_38"/>
    <x v="4"/>
    <x v="1"/>
    <n v="4"/>
    <n v="2"/>
    <d v="2022-07-30T00:00:00"/>
    <d v="2022-08-20T00:00:00"/>
    <d v="2022-08-20T00:00:00"/>
    <n v="21"/>
    <n v="0"/>
    <n v="28.63"/>
    <n v="139.44999999999999"/>
    <n v="79.469343850842591"/>
  </r>
  <r>
    <n v="39"/>
    <s v="P_39"/>
    <x v="4"/>
    <x v="1"/>
    <n v="4"/>
    <n v="3"/>
    <d v="2022-07-30T00:00:00"/>
    <d v="2022-08-20T00:00:00"/>
    <d v="2022-08-20T00:00:00"/>
    <n v="21"/>
    <n v="0"/>
    <n v="28.72"/>
    <n v="137.94"/>
    <n v="79.179353342032769"/>
  </r>
  <r>
    <n v="40"/>
    <s v="P_40"/>
    <x v="4"/>
    <x v="1"/>
    <n v="4"/>
    <n v="4"/>
    <d v="2022-07-30T00:00:00"/>
    <d v="2022-08-20T00:00:00"/>
    <d v="2022-08-20T00:00:00"/>
    <n v="21"/>
    <n v="0"/>
    <n v="25.54"/>
    <n v="120.28"/>
    <n v="78.766212171599605"/>
  </r>
  <r>
    <n v="41"/>
    <s v="P_41"/>
    <x v="5"/>
    <x v="0"/>
    <n v="4"/>
    <n v="1"/>
    <d v="2022-07-30T00:00:00"/>
    <d v="2022-08-20T00:00:00"/>
    <d v="2022-08-20T00:00:00"/>
    <n v="21"/>
    <n v="0"/>
    <n v="25.6"/>
    <n v="135.30000000000001"/>
    <n v="81.079083518107907"/>
  </r>
  <r>
    <n v="42"/>
    <s v="P_42"/>
    <x v="5"/>
    <x v="0"/>
    <n v="4"/>
    <n v="2"/>
    <d v="2022-07-30T00:00:00"/>
    <d v="2022-08-20T00:00:00"/>
    <d v="2022-08-20T00:00:00"/>
    <n v="21"/>
    <n v="0"/>
    <n v="28.94"/>
    <n v="139.54"/>
    <n v="79.26042711767235"/>
  </r>
  <r>
    <n v="43"/>
    <s v="P_43"/>
    <x v="5"/>
    <x v="0"/>
    <n v="4"/>
    <n v="3"/>
    <d v="2022-07-30T00:00:00"/>
    <d v="2022-08-20T00:00:00"/>
    <d v="2022-08-20T00:00:00"/>
    <n v="21"/>
    <n v="0"/>
    <n v="29.02"/>
    <n v="138.02000000000001"/>
    <n v="78.974061730184033"/>
  </r>
  <r>
    <n v="44"/>
    <s v="P_44"/>
    <x v="5"/>
    <x v="0"/>
    <n v="4"/>
    <n v="4"/>
    <d v="2022-07-30T00:00:00"/>
    <d v="2022-08-20T00:00:00"/>
    <d v="2022-08-20T00:00:00"/>
    <n v="21"/>
    <n v="0"/>
    <n v="26.06"/>
    <n v="120.16"/>
    <n v="78.312250332889477"/>
  </r>
  <r>
    <n v="45"/>
    <s v="P_45"/>
    <x v="5"/>
    <x v="1"/>
    <n v="4"/>
    <n v="1"/>
    <d v="2022-07-30T00:00:00"/>
    <d v="2022-08-20T00:00:00"/>
    <d v="2022-08-20T00:00:00"/>
    <n v="21"/>
    <n v="0"/>
    <n v="25.6"/>
    <n v="135.26"/>
    <n v="81.073488096998375"/>
  </r>
  <r>
    <n v="46"/>
    <s v="P_46"/>
    <x v="5"/>
    <x v="1"/>
    <n v="4"/>
    <n v="2"/>
    <d v="2022-07-30T00:00:00"/>
    <d v="2022-08-20T00:00:00"/>
    <d v="2022-08-20T00:00:00"/>
    <n v="21"/>
    <n v="0"/>
    <n v="29.07"/>
    <n v="139.5"/>
    <n v="79.161290322580641"/>
  </r>
  <r>
    <n v="47"/>
    <s v="P_47"/>
    <x v="5"/>
    <x v="1"/>
    <n v="4"/>
    <n v="3"/>
    <d v="2022-07-30T00:00:00"/>
    <d v="2022-08-20T00:00:00"/>
    <d v="2022-08-20T00:00:00"/>
    <n v="21"/>
    <n v="0"/>
    <n v="29.16"/>
    <n v="137.97999999999999"/>
    <n v="78.866502391650954"/>
  </r>
  <r>
    <n v="48"/>
    <s v="P_48"/>
    <x v="5"/>
    <x v="1"/>
    <n v="4"/>
    <n v="4"/>
    <d v="2022-07-30T00:00:00"/>
    <d v="2022-08-20T00:00:00"/>
    <d v="2022-08-20T00:00:00"/>
    <n v="21"/>
    <n v="0"/>
    <n v="26.06"/>
    <n v="120.22"/>
    <n v="78.323074363666606"/>
  </r>
  <r>
    <n v="49"/>
    <s v="P_49"/>
    <x v="6"/>
    <x v="0"/>
    <n v="4"/>
    <n v="1"/>
    <d v="2022-07-30T00:00:00"/>
    <d v="2022-08-20T00:00:00"/>
    <d v="2022-08-20T00:00:00"/>
    <n v="21"/>
    <n v="0"/>
    <n v="25.86"/>
    <n v="135.28"/>
    <n v="80.884092253104669"/>
  </r>
  <r>
    <n v="50"/>
    <s v="P_50"/>
    <x v="6"/>
    <x v="0"/>
    <n v="4"/>
    <n v="2"/>
    <d v="2022-07-30T00:00:00"/>
    <d v="2022-08-20T00:00:00"/>
    <d v="2022-08-20T00:00:00"/>
    <n v="21"/>
    <n v="0"/>
    <n v="29.29"/>
    <n v="139.52000000000001"/>
    <n v="79.006594036697251"/>
  </r>
  <r>
    <n v="51"/>
    <s v="P_51"/>
    <x v="6"/>
    <x v="0"/>
    <n v="4"/>
    <n v="3"/>
    <d v="2022-07-30T00:00:00"/>
    <d v="2022-08-20T00:00:00"/>
    <d v="2022-08-20T00:00:00"/>
    <n v="21"/>
    <n v="0"/>
    <n v="29.38"/>
    <n v="138"/>
    <n v="78.710144927536234"/>
  </r>
  <r>
    <n v="52"/>
    <s v="P_52"/>
    <x v="6"/>
    <x v="0"/>
    <n v="4"/>
    <n v="4"/>
    <d v="2022-07-30T00:00:00"/>
    <d v="2022-08-20T00:00:00"/>
    <d v="2022-08-20T00:00:00"/>
    <n v="21"/>
    <n v="0"/>
    <n v="26.32"/>
    <n v="120.19"/>
    <n v="78.10133954571927"/>
  </r>
  <r>
    <n v="53"/>
    <s v="P_53"/>
    <x v="6"/>
    <x v="1"/>
    <n v="4"/>
    <n v="1"/>
    <d v="2022-07-30T00:00:00"/>
    <d v="2022-08-20T00:00:00"/>
    <d v="2022-08-20T00:00:00"/>
    <n v="21"/>
    <n v="0"/>
    <n v="25.99"/>
    <n v="135.27000000000001"/>
    <n v="80.786574998151849"/>
  </r>
  <r>
    <n v="54"/>
    <s v="P_54"/>
    <x v="6"/>
    <x v="1"/>
    <n v="4"/>
    <n v="2"/>
    <d v="2022-07-30T00:00:00"/>
    <d v="2022-08-20T00:00:00"/>
    <d v="2022-08-20T00:00:00"/>
    <n v="21"/>
    <n v="0"/>
    <n v="29.47"/>
    <n v="139.51"/>
    <n v="78.876066231811336"/>
  </r>
  <r>
    <n v="55"/>
    <s v="P_55"/>
    <x v="6"/>
    <x v="1"/>
    <n v="4"/>
    <n v="3"/>
    <d v="2022-07-30T00:00:00"/>
    <d v="2022-08-20T00:00:00"/>
    <d v="2022-08-20T00:00:00"/>
    <n v="21"/>
    <n v="0"/>
    <n v="29.56"/>
    <n v="137.99"/>
    <n v="78.578157837524458"/>
  </r>
  <r>
    <n v="56"/>
    <s v="P_56"/>
    <x v="6"/>
    <x v="1"/>
    <n v="4"/>
    <n v="4"/>
    <d v="2022-07-30T00:00:00"/>
    <d v="2022-08-20T00:00:00"/>
    <d v="2022-08-20T00:00:00"/>
    <n v="21"/>
    <n v="0"/>
    <n v="26.45"/>
    <n v="120.2"/>
    <n v="77.995008319467559"/>
  </r>
  <r>
    <n v="57"/>
    <s v="P_57"/>
    <x v="7"/>
    <x v="0"/>
    <n v="4"/>
    <n v="1"/>
    <d v="2022-07-30T00:00:00"/>
    <d v="2022-08-20T00:00:00"/>
    <d v="2022-08-20T00:00:00"/>
    <n v="21"/>
    <n v="0"/>
    <n v="24.63"/>
    <n v="135.27000000000001"/>
    <n v="81.791971612330897"/>
  </r>
  <r>
    <n v="58"/>
    <s v="P_58"/>
    <x v="7"/>
    <x v="0"/>
    <n v="4"/>
    <n v="2"/>
    <d v="2022-07-30T00:00:00"/>
    <d v="2022-08-20T00:00:00"/>
    <d v="2022-08-20T00:00:00"/>
    <n v="21"/>
    <n v="0"/>
    <n v="27.91"/>
    <n v="139.51"/>
    <n v="79.994265644039857"/>
  </r>
  <r>
    <n v="59"/>
    <s v="P_59"/>
    <x v="7"/>
    <x v="0"/>
    <n v="4"/>
    <n v="3"/>
    <d v="2022-07-30T00:00:00"/>
    <d v="2022-08-20T00:00:00"/>
    <d v="2022-08-20T00:00:00"/>
    <n v="21"/>
    <n v="0"/>
    <n v="28"/>
    <n v="138"/>
    <n v="79.710144927536234"/>
  </r>
  <r>
    <n v="60"/>
    <s v="P_60"/>
    <x v="7"/>
    <x v="0"/>
    <n v="4"/>
    <n v="4"/>
    <d v="2022-07-30T00:00:00"/>
    <d v="2022-08-20T00:00:00"/>
    <d v="2022-08-20T00:00:00"/>
    <n v="21"/>
    <n v="0"/>
    <n v="25.07"/>
    <n v="120.19"/>
    <n v="79.141359514102675"/>
  </r>
  <r>
    <n v="61"/>
    <s v="P_61"/>
    <x v="7"/>
    <x v="1"/>
    <n v="4"/>
    <n v="1"/>
    <d v="2022-07-30T00:00:00"/>
    <d v="2022-08-20T00:00:00"/>
    <d v="2022-08-20T00:00:00"/>
    <n v="21"/>
    <n v="0"/>
    <n v="25.31"/>
    <n v="135.27000000000001"/>
    <n v="81.289273305241366"/>
  </r>
  <r>
    <n v="62"/>
    <s v="P_62"/>
    <x v="7"/>
    <x v="1"/>
    <n v="4"/>
    <n v="2"/>
    <d v="2022-07-30T00:00:00"/>
    <d v="2022-08-20T00:00:00"/>
    <d v="2022-08-20T00:00:00"/>
    <n v="21"/>
    <n v="0"/>
    <n v="28.69"/>
    <n v="139.51"/>
    <n v="79.435165937925589"/>
  </r>
  <r>
    <n v="63"/>
    <s v="P_63"/>
    <x v="7"/>
    <x v="1"/>
    <n v="4"/>
    <n v="3"/>
    <d v="2022-07-30T00:00:00"/>
    <d v="2022-08-20T00:00:00"/>
    <d v="2022-08-20T00:00:00"/>
    <n v="21"/>
    <n v="0"/>
    <n v="28.78"/>
    <n v="137.99"/>
    <n v="79.143416189578957"/>
  </r>
  <r>
    <n v="64"/>
    <s v="P_64"/>
    <x v="7"/>
    <x v="1"/>
    <n v="4"/>
    <n v="4"/>
    <d v="2022-07-30T00:00:00"/>
    <d v="2022-08-20T00:00:00"/>
    <d v="2022-08-20T00:00:00"/>
    <n v="21"/>
    <n v="0"/>
    <n v="25.76"/>
    <n v="120.2"/>
    <n v="78.56905158069884"/>
  </r>
  <r>
    <n v="65"/>
    <s v="P_65"/>
    <x v="8"/>
    <x v="0"/>
    <n v="4"/>
    <n v="1"/>
    <d v="2022-07-30T00:00:00"/>
    <d v="2022-08-20T00:00:00"/>
    <d v="2022-08-20T00:00:00"/>
    <n v="21"/>
    <n v="0"/>
    <n v="24.97"/>
    <n v="135.27000000000001"/>
    <n v="81.540622458786132"/>
  </r>
  <r>
    <n v="66"/>
    <s v="P_66"/>
    <x v="8"/>
    <x v="0"/>
    <n v="4"/>
    <n v="2"/>
    <d v="2022-07-30T00:00:00"/>
    <d v="2022-08-20T00:00:00"/>
    <d v="2022-08-20T00:00:00"/>
    <n v="21"/>
    <n v="0"/>
    <n v="28.3"/>
    <n v="139.51"/>
    <n v="79.714715790982723"/>
  </r>
  <r>
    <n v="67"/>
    <s v="P_67"/>
    <x v="8"/>
    <x v="0"/>
    <n v="4"/>
    <n v="3"/>
    <d v="2022-07-30T00:00:00"/>
    <d v="2022-08-20T00:00:00"/>
    <d v="2022-08-20T00:00:00"/>
    <n v="21"/>
    <n v="0"/>
    <n v="28.39"/>
    <n v="137.99"/>
    <n v="79.4260453656062"/>
  </r>
  <r>
    <n v="68"/>
    <s v="P_68"/>
    <x v="8"/>
    <x v="0"/>
    <n v="4"/>
    <n v="4"/>
    <d v="2022-07-30T00:00:00"/>
    <d v="2022-08-20T00:00:00"/>
    <d v="2022-08-20T00:00:00"/>
    <n v="21"/>
    <n v="0"/>
    <n v="25.42"/>
    <n v="120.2"/>
    <n v="78.851913477537437"/>
  </r>
  <r>
    <n v="69"/>
    <s v="P_69"/>
    <x v="8"/>
    <x v="1"/>
    <n v="4"/>
    <n v="1"/>
    <d v="2022-07-30T00:00:00"/>
    <d v="2022-08-20T00:00:00"/>
    <d v="2022-08-20T00:00:00"/>
    <n v="21"/>
    <n v="0"/>
    <n v="26.14"/>
    <n v="140.68"/>
    <n v="81.418822860392382"/>
  </r>
  <r>
    <n v="70"/>
    <s v="P_70"/>
    <x v="8"/>
    <x v="1"/>
    <n v="4"/>
    <n v="2"/>
    <d v="2022-07-30T00:00:00"/>
    <d v="2022-08-20T00:00:00"/>
    <d v="2022-08-20T00:00:00"/>
    <n v="21"/>
    <n v="0"/>
    <n v="29.64"/>
    <n v="145.09"/>
    <n v="79.571300572058718"/>
  </r>
  <r>
    <n v="71"/>
    <s v="P_71"/>
    <x v="8"/>
    <x v="1"/>
    <n v="4"/>
    <n v="3"/>
    <d v="2022-07-30T00:00:00"/>
    <d v="2022-08-20T00:00:00"/>
    <d v="2022-08-20T00:00:00"/>
    <n v="21"/>
    <n v="0"/>
    <n v="29.73"/>
    <n v="143.51"/>
    <n v="79.283673611595006"/>
  </r>
  <r>
    <n v="72"/>
    <s v="P_72"/>
    <x v="8"/>
    <x v="1"/>
    <n v="4"/>
    <n v="4"/>
    <d v="2022-07-30T00:00:00"/>
    <d v="2022-08-20T00:00:00"/>
    <d v="2022-08-20T00:00:00"/>
    <n v="21"/>
    <n v="0"/>
    <n v="25.84"/>
    <n v="112.99"/>
    <n v="77.130719532702003"/>
  </r>
  <r>
    <n v="73"/>
    <s v="P_73"/>
    <x v="9"/>
    <x v="0"/>
    <n v="4"/>
    <n v="1"/>
    <d v="2022-07-30T00:00:00"/>
    <d v="2022-08-20T00:00:00"/>
    <d v="2022-08-20T00:00:00"/>
    <n v="21"/>
    <n v="0"/>
    <n v="25.56"/>
    <n v="137.97999999999999"/>
    <n v="81.47557617045949"/>
  </r>
  <r>
    <n v="74"/>
    <s v="P_74"/>
    <x v="9"/>
    <x v="0"/>
    <n v="4"/>
    <n v="2"/>
    <d v="2022-07-30T00:00:00"/>
    <d v="2022-08-20T00:00:00"/>
    <d v="2022-08-20T00:00:00"/>
    <n v="21"/>
    <n v="0"/>
    <n v="28.97"/>
    <n v="142.30000000000001"/>
    <n v="79.641602248770198"/>
  </r>
  <r>
    <n v="75"/>
    <s v="P_75"/>
    <x v="9"/>
    <x v="0"/>
    <n v="4"/>
    <n v="3"/>
    <d v="2022-07-30T00:00:00"/>
    <d v="2022-08-20T00:00:00"/>
    <d v="2022-08-20T00:00:00"/>
    <n v="21"/>
    <n v="0"/>
    <n v="29.06"/>
    <n v="140.75"/>
    <n v="79.353463587921851"/>
  </r>
  <r>
    <n v="76"/>
    <s v="P_76"/>
    <x v="9"/>
    <x v="0"/>
    <n v="4"/>
    <n v="4"/>
    <d v="2022-07-30T00:00:00"/>
    <d v="2022-08-20T00:00:00"/>
    <d v="2022-08-20T00:00:00"/>
    <n v="21"/>
    <n v="0"/>
    <n v="25.63"/>
    <n v="116.59"/>
    <n v="78.016982588558207"/>
  </r>
  <r>
    <n v="77"/>
    <s v="P_77"/>
    <x v="9"/>
    <x v="1"/>
    <n v="4"/>
    <n v="1"/>
    <d v="2022-07-30T00:00:00"/>
    <d v="2022-08-20T00:00:00"/>
    <d v="2022-08-20T00:00:00"/>
    <n v="21"/>
    <n v="0"/>
    <n v="24.82"/>
    <n v="139.33000000000001"/>
    <n v="82.18617670279194"/>
  </r>
  <r>
    <n v="78"/>
    <s v="P_78"/>
    <x v="9"/>
    <x v="1"/>
    <n v="4"/>
    <n v="2"/>
    <d v="2022-07-30T00:00:00"/>
    <d v="2022-08-20T00:00:00"/>
    <d v="2022-08-20T00:00:00"/>
    <n v="21"/>
    <n v="0"/>
    <n v="29.31"/>
    <n v="143.69999999999999"/>
    <n v="79.603340292275576"/>
  </r>
  <r>
    <n v="79"/>
    <s v="P_79"/>
    <x v="9"/>
    <x v="1"/>
    <n v="4"/>
    <n v="3"/>
    <d v="2022-07-30T00:00:00"/>
    <d v="2022-08-20T00:00:00"/>
    <d v="2022-08-20T00:00:00"/>
    <n v="21"/>
    <n v="0"/>
    <n v="29.39"/>
    <n v="142.13"/>
    <n v="79.321747695771478"/>
  </r>
  <r>
    <n v="80"/>
    <s v="P_80"/>
    <x v="9"/>
    <x v="1"/>
    <n v="4"/>
    <n v="4"/>
    <d v="2022-07-30T00:00:00"/>
    <d v="2022-08-20T00:00:00"/>
    <d v="2022-08-20T00:00:00"/>
    <n v="21"/>
    <n v="0"/>
    <n v="22.91"/>
    <n v="114.79"/>
    <n v="80.041815489154118"/>
  </r>
  <r>
    <n v="81"/>
    <s v="P_81"/>
    <x v="10"/>
    <x v="0"/>
    <n v="4"/>
    <n v="1"/>
    <d v="2022-07-30T00:00:00"/>
    <d v="2022-08-20T00:00:00"/>
    <d v="2022-08-20T00:00:00"/>
    <n v="21"/>
    <n v="0"/>
    <n v="22.92"/>
    <n v="138.65"/>
    <n v="83.469166967183554"/>
  </r>
  <r>
    <n v="82"/>
    <s v="P_82"/>
    <x v="10"/>
    <x v="0"/>
    <n v="4"/>
    <n v="2"/>
    <d v="2022-07-30T00:00:00"/>
    <d v="2022-08-20T00:00:00"/>
    <d v="2022-08-20T00:00:00"/>
    <n v="21"/>
    <n v="0"/>
    <n v="29.14"/>
    <n v="143"/>
    <n v="79.622377622377627"/>
  </r>
  <r>
    <n v="83"/>
    <s v="P_83"/>
    <x v="10"/>
    <x v="0"/>
    <n v="4"/>
    <n v="3"/>
    <d v="2022-07-30T00:00:00"/>
    <d v="2022-08-20T00:00:00"/>
    <d v="2022-08-20T00:00:00"/>
    <n v="21"/>
    <n v="0"/>
    <n v="29.23"/>
    <n v="141.44"/>
    <n v="79.333993212669682"/>
  </r>
  <r>
    <n v="84"/>
    <s v="P_84"/>
    <x v="10"/>
    <x v="0"/>
    <n v="4"/>
    <n v="4"/>
    <d v="2022-07-30T00:00:00"/>
    <d v="2022-08-20T00:00:00"/>
    <d v="2022-08-20T00:00:00"/>
    <n v="21"/>
    <n v="0"/>
    <n v="21.11"/>
    <n v="115.69"/>
    <n v="81.75296049788227"/>
  </r>
  <r>
    <n v="85"/>
    <s v="P_85"/>
    <x v="10"/>
    <x v="1"/>
    <n v="4"/>
    <n v="1"/>
    <d v="2022-07-30T00:00:00"/>
    <d v="2022-08-20T00:00:00"/>
    <d v="2022-08-20T00:00:00"/>
    <n v="21"/>
    <n v="0"/>
    <n v="23.87"/>
    <n v="138.99"/>
    <n v="82.826102597309159"/>
  </r>
  <r>
    <n v="86"/>
    <s v="P_86"/>
    <x v="10"/>
    <x v="1"/>
    <n v="4"/>
    <n v="2"/>
    <d v="2022-07-30T00:00:00"/>
    <d v="2022-08-20T00:00:00"/>
    <d v="2022-08-20T00:00:00"/>
    <n v="21"/>
    <n v="0"/>
    <n v="29.22"/>
    <n v="143.35"/>
    <n v="79.616323683292634"/>
  </r>
  <r>
    <n v="87"/>
    <s v="P_87"/>
    <x v="10"/>
    <x v="1"/>
    <n v="4"/>
    <n v="3"/>
    <d v="2022-07-30T00:00:00"/>
    <d v="2022-08-20T00:00:00"/>
    <d v="2022-08-20T00:00:00"/>
    <n v="21"/>
    <n v="0"/>
    <n v="29.31"/>
    <n v="141.79"/>
    <n v="79.3285845264123"/>
  </r>
  <r>
    <n v="88"/>
    <s v="P_88"/>
    <x v="10"/>
    <x v="1"/>
    <n v="4"/>
    <n v="4"/>
    <d v="2022-07-30T00:00:00"/>
    <d v="2022-08-20T00:00:00"/>
    <d v="2022-08-20T00:00:00"/>
    <n v="21"/>
    <n v="0"/>
    <n v="22.01"/>
    <n v="115.24"/>
    <n v="80.900728913571669"/>
  </r>
  <r>
    <n v="89"/>
    <s v="P_89"/>
    <x v="11"/>
    <x v="0"/>
    <n v="4"/>
    <n v="1"/>
    <d v="2022-07-30T00:00:00"/>
    <d v="2022-08-20T00:00:00"/>
    <d v="2022-08-20T00:00:00"/>
    <n v="21"/>
    <n v="0"/>
    <n v="23.39"/>
    <n v="138.82"/>
    <n v="83.150842818037745"/>
  </r>
  <r>
    <n v="90"/>
    <s v="P_90"/>
    <x v="11"/>
    <x v="0"/>
    <n v="4"/>
    <n v="2"/>
    <d v="2022-07-30T00:00:00"/>
    <d v="2022-08-20T00:00:00"/>
    <d v="2022-08-20T00:00:00"/>
    <n v="21"/>
    <n v="0"/>
    <n v="29.18"/>
    <n v="143.16999999999999"/>
    <n v="79.618635188936224"/>
  </r>
  <r>
    <n v="91"/>
    <s v="P_91"/>
    <x v="11"/>
    <x v="0"/>
    <n v="4"/>
    <n v="3"/>
    <d v="2022-07-30T00:00:00"/>
    <d v="2022-08-20T00:00:00"/>
    <d v="2022-08-20T00:00:00"/>
    <n v="21"/>
    <n v="0"/>
    <n v="29.27"/>
    <n v="141.62"/>
    <n v="79.332015252083039"/>
  </r>
  <r>
    <n v="92"/>
    <s v="P_92"/>
    <x v="11"/>
    <x v="0"/>
    <n v="4"/>
    <n v="4"/>
    <d v="2022-07-30T00:00:00"/>
    <d v="2022-08-20T00:00:00"/>
    <d v="2022-08-20T00:00:00"/>
    <n v="21"/>
    <n v="0"/>
    <n v="21.56"/>
    <n v="115.46"/>
    <n v="81.32686644725446"/>
  </r>
  <r>
    <n v="93"/>
    <s v="P_93"/>
    <x v="11"/>
    <x v="1"/>
    <n v="4"/>
    <n v="1"/>
    <d v="2022-07-30T00:00:00"/>
    <d v="2022-08-20T00:00:00"/>
    <d v="2022-08-20T00:00:00"/>
    <n v="21"/>
    <n v="0"/>
    <n v="25.48"/>
    <n v="141.26"/>
    <n v="81.962338949454903"/>
  </r>
  <r>
    <n v="94"/>
    <s v="P_94"/>
    <x v="11"/>
    <x v="1"/>
    <n v="4"/>
    <n v="2"/>
    <d v="2022-07-30T00:00:00"/>
    <d v="2022-08-20T00:00:00"/>
    <d v="2022-08-20T00:00:00"/>
    <n v="21"/>
    <n v="0"/>
    <n v="26.08"/>
    <n v="121.26"/>
    <n v="78.492495464291608"/>
  </r>
  <r>
    <n v="95"/>
    <s v="P_95"/>
    <x v="11"/>
    <x v="1"/>
    <n v="4"/>
    <n v="3"/>
    <d v="2022-07-30T00:00:00"/>
    <d v="2022-08-20T00:00:00"/>
    <d v="2022-08-20T00:00:00"/>
    <n v="21"/>
    <n v="0"/>
    <n v="24.87"/>
    <n v="124.05"/>
    <n v="79.951632406287786"/>
  </r>
  <r>
    <n v="96"/>
    <s v="P_96"/>
    <x v="11"/>
    <x v="1"/>
    <n v="4"/>
    <n v="4"/>
    <d v="2022-07-30T00:00:00"/>
    <d v="2022-08-20T00:00:00"/>
    <d v="2022-08-20T00:00:00"/>
    <n v="21"/>
    <n v="0"/>
    <n v="25.33"/>
    <n v="116.85"/>
    <n v="78.322635857937527"/>
  </r>
  <r>
    <m/>
    <s v="P_01"/>
    <x v="0"/>
    <x v="0"/>
    <n v="4"/>
    <n v="1"/>
    <d v="2022-07-30T00:00:00"/>
    <d v="2022-08-20T00:00:00"/>
    <d v="2022-09-13T00:00:00"/>
    <n v="45"/>
    <n v="24"/>
    <n v="25.1"/>
    <n v="132.05000000000001"/>
    <n v="80.992048466489962"/>
  </r>
  <r>
    <m/>
    <s v="P_02"/>
    <x v="0"/>
    <x v="0"/>
    <n v="4"/>
    <n v="2"/>
    <d v="2022-07-30T00:00:00"/>
    <d v="2022-08-20T00:00:00"/>
    <d v="2022-09-13T00:00:00"/>
    <n v="45"/>
    <n v="24"/>
    <n v="27.21"/>
    <n v="137.30000000000001"/>
    <n v="80.182083029861616"/>
  </r>
  <r>
    <m/>
    <s v="P_03"/>
    <x v="0"/>
    <x v="0"/>
    <n v="4"/>
    <n v="3"/>
    <d v="2022-07-30T00:00:00"/>
    <d v="2022-08-20T00:00:00"/>
    <d v="2022-09-13T00:00:00"/>
    <n v="45"/>
    <n v="24"/>
    <n v="26.15"/>
    <n v="134.66999999999999"/>
    <n v="80.582163807826532"/>
  </r>
  <r>
    <m/>
    <s v="P_04"/>
    <x v="0"/>
    <x v="0"/>
    <n v="4"/>
    <n v="4"/>
    <d v="2022-07-30T00:00:00"/>
    <d v="2022-08-20T00:00:00"/>
    <d v="2022-09-13T00:00:00"/>
    <n v="45"/>
    <n v="24"/>
    <n v="28.35"/>
    <n v="125.31"/>
    <n v="77.376107254010051"/>
  </r>
  <r>
    <m/>
    <s v="P_05"/>
    <x v="0"/>
    <x v="1"/>
    <n v="4"/>
    <n v="1"/>
    <d v="2022-07-30T00:00:00"/>
    <d v="2022-08-20T00:00:00"/>
    <d v="2022-09-13T00:00:00"/>
    <n v="45"/>
    <n v="24"/>
    <n v="29.37"/>
    <n v="132.79"/>
    <n v="77.882370660441296"/>
  </r>
  <r>
    <m/>
    <s v="P_06"/>
    <x v="0"/>
    <x v="1"/>
    <n v="4"/>
    <n v="2"/>
    <d v="2022-07-30T00:00:00"/>
    <d v="2022-08-20T00:00:00"/>
    <d v="2022-09-13T00:00:00"/>
    <n v="45"/>
    <n v="24"/>
    <n v="29.8"/>
    <n v="136.36000000000001"/>
    <n v="78.146083895570555"/>
  </r>
  <r>
    <m/>
    <s v="P_07"/>
    <x v="0"/>
    <x v="1"/>
    <n v="4"/>
    <n v="3"/>
    <d v="2022-07-30T00:00:00"/>
    <d v="2022-08-20T00:00:00"/>
    <d v="2022-09-13T00:00:00"/>
    <n v="45"/>
    <n v="24"/>
    <n v="30.45"/>
    <n v="135.44999999999999"/>
    <n v="77.51937984496125"/>
  </r>
  <r>
    <m/>
    <s v="P_08"/>
    <x v="0"/>
    <x v="1"/>
    <n v="4"/>
    <n v="4"/>
    <d v="2022-07-30T00:00:00"/>
    <d v="2022-08-20T00:00:00"/>
    <d v="2022-09-13T00:00:00"/>
    <n v="45"/>
    <n v="24"/>
    <n v="32.75"/>
    <n v="126.33"/>
    <n v="74.075833135438927"/>
  </r>
  <r>
    <m/>
    <s v="P_09"/>
    <x v="1"/>
    <x v="0"/>
    <n v="4"/>
    <n v="1"/>
    <d v="2022-07-30T00:00:00"/>
    <d v="2022-08-20T00:00:00"/>
    <d v="2022-09-13T00:00:00"/>
    <n v="45"/>
    <n v="24"/>
    <n v="25.52"/>
    <n v="132.47"/>
    <n v="80.735260813769159"/>
  </r>
  <r>
    <m/>
    <s v="P_10"/>
    <x v="1"/>
    <x v="0"/>
    <n v="4"/>
    <n v="2"/>
    <d v="2022-07-30T00:00:00"/>
    <d v="2022-08-20T00:00:00"/>
    <d v="2022-09-13T00:00:00"/>
    <n v="45"/>
    <n v="24"/>
    <n v="26.79"/>
    <n v="136.88"/>
    <n v="80.428112215078912"/>
  </r>
  <r>
    <m/>
    <s v="P_11"/>
    <x v="1"/>
    <x v="0"/>
    <n v="4"/>
    <n v="3"/>
    <d v="2022-07-30T00:00:00"/>
    <d v="2022-08-20T00:00:00"/>
    <d v="2022-09-13T00:00:00"/>
    <n v="45"/>
    <n v="24"/>
    <n v="26.59"/>
    <n v="135.11000000000001"/>
    <n v="80.319739471541709"/>
  </r>
  <r>
    <m/>
    <s v="P_12"/>
    <x v="1"/>
    <x v="0"/>
    <n v="4"/>
    <n v="4"/>
    <d v="2022-07-30T00:00:00"/>
    <d v="2022-08-20T00:00:00"/>
    <d v="2022-09-13T00:00:00"/>
    <n v="45"/>
    <n v="24"/>
    <n v="28.83"/>
    <n v="125.87"/>
    <n v="77.09541590529912"/>
  </r>
  <r>
    <m/>
    <s v="P_13"/>
    <x v="1"/>
    <x v="1"/>
    <n v="4"/>
    <n v="1"/>
    <d v="2022-07-30T00:00:00"/>
    <d v="2022-08-20T00:00:00"/>
    <d v="2022-09-13T00:00:00"/>
    <n v="45"/>
    <n v="24"/>
    <n v="30.77"/>
    <n v="131.22"/>
    <n v="76.550830666056996"/>
  </r>
  <r>
    <m/>
    <s v="P_14"/>
    <x v="1"/>
    <x v="1"/>
    <n v="4"/>
    <n v="2"/>
    <d v="2022-07-30T00:00:00"/>
    <d v="2022-08-20T00:00:00"/>
    <d v="2022-09-13T00:00:00"/>
    <n v="45"/>
    <n v="24"/>
    <n v="31.62"/>
    <n v="135.21"/>
    <n v="76.614155757710222"/>
  </r>
  <r>
    <m/>
    <s v="P_15"/>
    <x v="1"/>
    <x v="1"/>
    <n v="4"/>
    <n v="3"/>
    <d v="2022-07-30T00:00:00"/>
    <d v="2022-08-20T00:00:00"/>
    <d v="2022-09-13T00:00:00"/>
    <n v="45"/>
    <n v="24"/>
    <n v="31.85"/>
    <n v="133.87"/>
    <n v="76.20826174647047"/>
  </r>
  <r>
    <m/>
    <s v="P_16"/>
    <x v="1"/>
    <x v="1"/>
    <n v="4"/>
    <n v="4"/>
    <d v="2022-07-30T00:00:00"/>
    <d v="2022-08-20T00:00:00"/>
    <d v="2022-09-13T00:00:00"/>
    <n v="45"/>
    <n v="24"/>
    <n v="34.11"/>
    <n v="124.69"/>
    <n v="72.644157510626357"/>
  </r>
  <r>
    <m/>
    <s v="P_17"/>
    <x v="2"/>
    <x v="0"/>
    <n v="4"/>
    <n v="1"/>
    <d v="2022-07-30T00:00:00"/>
    <d v="2022-08-20T00:00:00"/>
    <d v="2022-09-13T00:00:00"/>
    <n v="45"/>
    <n v="24"/>
    <n v="26.7"/>
    <n v="137.84"/>
    <n v="80.629715612304125"/>
  </r>
  <r>
    <m/>
    <s v="P_18"/>
    <x v="2"/>
    <x v="0"/>
    <n v="4"/>
    <n v="2"/>
    <d v="2022-07-30T00:00:00"/>
    <d v="2022-08-20T00:00:00"/>
    <d v="2022-09-13T00:00:00"/>
    <n v="45"/>
    <n v="24"/>
    <n v="27.8"/>
    <n v="142.21"/>
    <n v="80.451445046058652"/>
  </r>
  <r>
    <m/>
    <s v="P_19"/>
    <x v="2"/>
    <x v="0"/>
    <n v="4"/>
    <n v="3"/>
    <d v="2022-07-30T00:00:00"/>
    <d v="2022-08-20T00:00:00"/>
    <d v="2022-09-13T00:00:00"/>
    <n v="45"/>
    <n v="24"/>
    <n v="27.82"/>
    <n v="140.6"/>
    <n v="80.213371266002838"/>
  </r>
  <r>
    <m/>
    <s v="P_20"/>
    <x v="2"/>
    <x v="0"/>
    <n v="4"/>
    <n v="4"/>
    <d v="2022-07-30T00:00:00"/>
    <d v="2022-08-20T00:00:00"/>
    <d v="2022-09-13T00:00:00"/>
    <n v="45"/>
    <n v="24"/>
    <n v="29.25"/>
    <n v="118.5"/>
    <n v="75.316455696202539"/>
  </r>
  <r>
    <m/>
    <s v="P_21"/>
    <x v="2"/>
    <x v="1"/>
    <n v="4"/>
    <n v="1"/>
    <d v="2022-07-30T00:00:00"/>
    <d v="2022-08-20T00:00:00"/>
    <d v="2022-09-13T00:00:00"/>
    <n v="45"/>
    <n v="24"/>
    <n v="31.39"/>
    <n v="133.1"/>
    <n v="76.416228399699477"/>
  </r>
  <r>
    <m/>
    <s v="P_22"/>
    <x v="2"/>
    <x v="1"/>
    <n v="4"/>
    <n v="2"/>
    <d v="2022-07-30T00:00:00"/>
    <d v="2022-08-20T00:00:00"/>
    <d v="2022-09-13T00:00:00"/>
    <n v="45"/>
    <n v="24"/>
    <n v="32.36"/>
    <n v="137.28"/>
    <n v="76.427738927738929"/>
  </r>
  <r>
    <m/>
    <s v="P_23"/>
    <x v="2"/>
    <x v="1"/>
    <n v="4"/>
    <n v="3"/>
    <d v="2022-07-30T00:00:00"/>
    <d v="2022-08-20T00:00:00"/>
    <d v="2022-09-13T00:00:00"/>
    <n v="45"/>
    <n v="24"/>
    <n v="32.479999999999997"/>
    <n v="135.81"/>
    <n v="76.084235328768131"/>
  </r>
  <r>
    <m/>
    <s v="P_24"/>
    <x v="2"/>
    <x v="1"/>
    <n v="4"/>
    <n v="4"/>
    <d v="2022-07-30T00:00:00"/>
    <d v="2022-08-20T00:00:00"/>
    <d v="2022-09-13T00:00:00"/>
    <n v="45"/>
    <n v="24"/>
    <n v="34.33"/>
    <n v="120.16"/>
    <n v="71.429760319573916"/>
  </r>
  <r>
    <m/>
    <s v="P_25"/>
    <x v="3"/>
    <x v="0"/>
    <n v="4"/>
    <n v="1"/>
    <d v="2022-07-30T00:00:00"/>
    <d v="2022-08-20T00:00:00"/>
    <d v="2022-09-13T00:00:00"/>
    <n v="45"/>
    <n v="24"/>
    <n v="25.05"/>
    <n v="136.55000000000001"/>
    <n v="81.655071402416695"/>
  </r>
  <r>
    <m/>
    <s v="P_26"/>
    <x v="3"/>
    <x v="0"/>
    <n v="4"/>
    <n v="2"/>
    <d v="2022-07-30T00:00:00"/>
    <d v="2022-08-20T00:00:00"/>
    <d v="2022-09-13T00:00:00"/>
    <n v="45"/>
    <n v="24"/>
    <n v="27.19"/>
    <n v="140.82"/>
    <n v="80.691663116034647"/>
  </r>
  <r>
    <m/>
    <s v="P_27"/>
    <x v="3"/>
    <x v="0"/>
    <n v="4"/>
    <n v="3"/>
    <d v="2022-07-30T00:00:00"/>
    <d v="2022-08-20T00:00:00"/>
    <d v="2022-09-13T00:00:00"/>
    <n v="45"/>
    <n v="24"/>
    <n v="27.26"/>
    <n v="139.28"/>
    <n v="80.42791499138427"/>
  </r>
  <r>
    <m/>
    <s v="P_28"/>
    <x v="3"/>
    <x v="0"/>
    <n v="4"/>
    <n v="4"/>
    <d v="2022-07-30T00:00:00"/>
    <d v="2022-08-20T00:00:00"/>
    <d v="2022-09-13T00:00:00"/>
    <n v="45"/>
    <n v="24"/>
    <n v="25.56"/>
    <n v="120.41"/>
    <n v="78.772527198737635"/>
  </r>
  <r>
    <m/>
    <s v="P_29"/>
    <x v="3"/>
    <x v="1"/>
    <n v="4"/>
    <n v="1"/>
    <d v="2022-07-30T00:00:00"/>
    <d v="2022-08-20T00:00:00"/>
    <d v="2022-09-13T00:00:00"/>
    <n v="45"/>
    <n v="24"/>
    <n v="28.72"/>
    <n v="133.75"/>
    <n v="78.527102803738316"/>
  </r>
  <r>
    <m/>
    <s v="P_30"/>
    <x v="3"/>
    <x v="1"/>
    <n v="4"/>
    <n v="2"/>
    <d v="2022-07-30T00:00:00"/>
    <d v="2022-08-20T00:00:00"/>
    <d v="2022-09-13T00:00:00"/>
    <n v="45"/>
    <n v="24"/>
    <n v="32.71"/>
    <n v="137.97"/>
    <n v="76.291947524824238"/>
  </r>
  <r>
    <m/>
    <s v="P_31"/>
    <x v="3"/>
    <x v="1"/>
    <n v="4"/>
    <n v="3"/>
    <d v="2022-07-30T00:00:00"/>
    <d v="2022-08-20T00:00:00"/>
    <d v="2022-09-13T00:00:00"/>
    <n v="45"/>
    <n v="24"/>
    <n v="32.81"/>
    <n v="136.46"/>
    <n v="75.956324197567042"/>
  </r>
  <r>
    <m/>
    <s v="P_32"/>
    <x v="3"/>
    <x v="1"/>
    <n v="4"/>
    <n v="4"/>
    <d v="2022-07-30T00:00:00"/>
    <d v="2022-08-20T00:00:00"/>
    <d v="2022-09-13T00:00:00"/>
    <n v="45"/>
    <n v="24"/>
    <n v="29.14"/>
    <n v="119.21"/>
    <n v="75.555741967955697"/>
  </r>
  <r>
    <m/>
    <s v="P_33"/>
    <x v="4"/>
    <x v="0"/>
    <n v="4"/>
    <n v="1"/>
    <d v="2022-07-30T00:00:00"/>
    <d v="2022-08-20T00:00:00"/>
    <d v="2022-09-13T00:00:00"/>
    <n v="45"/>
    <n v="24"/>
    <n v="24.35"/>
    <n v="136.22999999999999"/>
    <n v="82.125816633634301"/>
  </r>
  <r>
    <m/>
    <s v="P_34"/>
    <x v="4"/>
    <x v="0"/>
    <n v="4"/>
    <n v="2"/>
    <d v="2022-07-30T00:00:00"/>
    <d v="2022-08-20T00:00:00"/>
    <d v="2022-09-13T00:00:00"/>
    <n v="45"/>
    <n v="24"/>
    <n v="27.42"/>
    <n v="140.47999999999999"/>
    <n v="80.481207289293849"/>
  </r>
  <r>
    <m/>
    <s v="P_35"/>
    <x v="4"/>
    <x v="0"/>
    <n v="4"/>
    <n v="3"/>
    <d v="2022-07-30T00:00:00"/>
    <d v="2022-08-20T00:00:00"/>
    <d v="2022-09-13T00:00:00"/>
    <n v="45"/>
    <n v="24"/>
    <n v="27.5"/>
    <n v="138.94999999999999"/>
    <n v="80.208708168405906"/>
  </r>
  <r>
    <m/>
    <s v="P_36"/>
    <x v="4"/>
    <x v="0"/>
    <n v="4"/>
    <n v="4"/>
    <d v="2022-07-30T00:00:00"/>
    <d v="2022-08-20T00:00:00"/>
    <d v="2022-09-13T00:00:00"/>
    <n v="45"/>
    <n v="24"/>
    <n v="24.82"/>
    <n v="120.89"/>
    <n v="79.468938704607496"/>
  </r>
  <r>
    <m/>
    <s v="P_37"/>
    <x v="4"/>
    <x v="1"/>
    <n v="4"/>
    <n v="1"/>
    <d v="2022-07-30T00:00:00"/>
    <d v="2022-08-20T00:00:00"/>
    <d v="2022-09-13T00:00:00"/>
    <n v="45"/>
    <n v="24"/>
    <n v="27.59"/>
    <n v="134.61000000000001"/>
    <n v="79.503751578634578"/>
  </r>
  <r>
    <m/>
    <s v="P_38"/>
    <x v="4"/>
    <x v="1"/>
    <n v="4"/>
    <n v="2"/>
    <d v="2022-07-30T00:00:00"/>
    <d v="2022-08-20T00:00:00"/>
    <d v="2022-09-13T00:00:00"/>
    <n v="45"/>
    <n v="24"/>
    <n v="31.12"/>
    <n v="138.84"/>
    <n v="77.585710169979833"/>
  </r>
  <r>
    <m/>
    <s v="P_39"/>
    <x v="4"/>
    <x v="1"/>
    <n v="4"/>
    <n v="3"/>
    <d v="2022-07-30T00:00:00"/>
    <d v="2022-08-20T00:00:00"/>
    <d v="2022-09-13T00:00:00"/>
    <n v="45"/>
    <n v="24"/>
    <n v="31.21"/>
    <n v="137.33000000000001"/>
    <n v="77.273720235928053"/>
  </r>
  <r>
    <m/>
    <s v="P_40"/>
    <x v="4"/>
    <x v="1"/>
    <n v="4"/>
    <n v="4"/>
    <d v="2022-07-30T00:00:00"/>
    <d v="2022-08-20T00:00:00"/>
    <d v="2022-09-13T00:00:00"/>
    <n v="45"/>
    <n v="24"/>
    <n v="28.03"/>
    <n v="119.67"/>
    <n v="76.577254115484251"/>
  </r>
  <r>
    <m/>
    <s v="P_41"/>
    <x v="5"/>
    <x v="0"/>
    <n v="4"/>
    <n v="1"/>
    <d v="2022-07-30T00:00:00"/>
    <d v="2022-08-20T00:00:00"/>
    <d v="2022-09-13T00:00:00"/>
    <n v="45"/>
    <n v="24"/>
    <n v="24.35"/>
    <n v="136.15"/>
    <n v="82.115313991920672"/>
  </r>
  <r>
    <m/>
    <s v="P_42"/>
    <x v="5"/>
    <x v="0"/>
    <n v="4"/>
    <n v="2"/>
    <d v="2022-07-30T00:00:00"/>
    <d v="2022-08-20T00:00:00"/>
    <d v="2022-09-13T00:00:00"/>
    <n v="45"/>
    <n v="24"/>
    <n v="27.69"/>
    <n v="140.38999999999999"/>
    <n v="80.276372961037112"/>
  </r>
  <r>
    <m/>
    <s v="P_43"/>
    <x v="5"/>
    <x v="0"/>
    <n v="4"/>
    <n v="3"/>
    <d v="2022-07-30T00:00:00"/>
    <d v="2022-08-20T00:00:00"/>
    <d v="2022-09-13T00:00:00"/>
    <n v="45"/>
    <n v="24"/>
    <n v="27.77"/>
    <n v="138.87"/>
    <n v="80.002880391733271"/>
  </r>
  <r>
    <m/>
    <s v="P_44"/>
    <x v="5"/>
    <x v="0"/>
    <n v="4"/>
    <n v="4"/>
    <d v="2022-07-30T00:00:00"/>
    <d v="2022-08-20T00:00:00"/>
    <d v="2022-09-13T00:00:00"/>
    <n v="45"/>
    <n v="24"/>
    <n v="24.81"/>
    <n v="121.01"/>
    <n v="79.497562184943391"/>
  </r>
  <r>
    <m/>
    <s v="P_45"/>
    <x v="5"/>
    <x v="1"/>
    <n v="4"/>
    <n v="1"/>
    <d v="2022-07-30T00:00:00"/>
    <d v="2022-08-20T00:00:00"/>
    <d v="2022-09-13T00:00:00"/>
    <n v="45"/>
    <n v="24"/>
    <n v="27.78"/>
    <n v="136.01"/>
    <n v="79.575031247702384"/>
  </r>
  <r>
    <m/>
    <s v="P_46"/>
    <x v="5"/>
    <x v="1"/>
    <n v="4"/>
    <n v="2"/>
    <d v="2022-07-30T00:00:00"/>
    <d v="2022-08-20T00:00:00"/>
    <d v="2022-09-13T00:00:00"/>
    <n v="45"/>
    <n v="24"/>
    <n v="31.25"/>
    <n v="140.25"/>
    <n v="77.718360071301248"/>
  </r>
  <r>
    <m/>
    <s v="P_47"/>
    <x v="5"/>
    <x v="1"/>
    <n v="4"/>
    <n v="3"/>
    <d v="2022-07-30T00:00:00"/>
    <d v="2022-08-20T00:00:00"/>
    <d v="2022-09-13T00:00:00"/>
    <n v="45"/>
    <n v="24"/>
    <n v="31.34"/>
    <n v="138.72999999999999"/>
    <n v="77.409356303611332"/>
  </r>
  <r>
    <m/>
    <s v="P_48"/>
    <x v="5"/>
    <x v="1"/>
    <n v="4"/>
    <n v="4"/>
    <d v="2022-07-30T00:00:00"/>
    <d v="2022-08-20T00:00:00"/>
    <d v="2022-09-13T00:00:00"/>
    <n v="45"/>
    <n v="24"/>
    <n v="28.24"/>
    <n v="120.97"/>
    <n v="76.655369099776806"/>
  </r>
  <r>
    <m/>
    <s v="P_49"/>
    <x v="6"/>
    <x v="0"/>
    <n v="4"/>
    <n v="1"/>
    <d v="2022-07-30T00:00:00"/>
    <d v="2022-08-20T00:00:00"/>
    <d v="2022-09-13T00:00:00"/>
    <n v="45"/>
    <n v="24"/>
    <n v="24.61"/>
    <n v="136.13"/>
    <n v="81.921692499816359"/>
  </r>
  <r>
    <m/>
    <s v="P_50"/>
    <x v="6"/>
    <x v="0"/>
    <n v="4"/>
    <n v="2"/>
    <d v="2022-07-30T00:00:00"/>
    <d v="2022-08-20T00:00:00"/>
    <d v="2022-09-13T00:00:00"/>
    <n v="45"/>
    <n v="24"/>
    <n v="28.04"/>
    <n v="140.37"/>
    <n v="80.024221699793401"/>
  </r>
  <r>
    <m/>
    <s v="P_51"/>
    <x v="6"/>
    <x v="0"/>
    <n v="4"/>
    <n v="3"/>
    <d v="2022-07-30T00:00:00"/>
    <d v="2022-08-20T00:00:00"/>
    <d v="2022-09-13T00:00:00"/>
    <n v="45"/>
    <n v="24"/>
    <n v="28.13"/>
    <n v="138.85"/>
    <n v="79.740727403673034"/>
  </r>
  <r>
    <m/>
    <s v="P_52"/>
    <x v="6"/>
    <x v="0"/>
    <n v="4"/>
    <n v="4"/>
    <d v="2022-07-30T00:00:00"/>
    <d v="2022-08-20T00:00:00"/>
    <d v="2022-09-13T00:00:00"/>
    <n v="45"/>
    <n v="24"/>
    <n v="25.07"/>
    <n v="121.04"/>
    <n v="79.287838730998018"/>
  </r>
  <r>
    <m/>
    <s v="P_53"/>
    <x v="6"/>
    <x v="1"/>
    <n v="4"/>
    <n v="1"/>
    <d v="2022-07-30T00:00:00"/>
    <d v="2022-08-20T00:00:00"/>
    <d v="2022-09-13T00:00:00"/>
    <n v="45"/>
    <n v="24"/>
    <n v="29.91"/>
    <n v="133.96"/>
    <n v="77.672439534189309"/>
  </r>
  <r>
    <m/>
    <s v="P_54"/>
    <x v="6"/>
    <x v="1"/>
    <n v="4"/>
    <n v="2"/>
    <d v="2022-07-30T00:00:00"/>
    <d v="2022-08-20T00:00:00"/>
    <d v="2022-09-13T00:00:00"/>
    <n v="45"/>
    <n v="24"/>
    <n v="33.39"/>
    <n v="138.19999999999999"/>
    <n v="75.839363241678726"/>
  </r>
  <r>
    <m/>
    <s v="P_55"/>
    <x v="6"/>
    <x v="1"/>
    <n v="4"/>
    <n v="3"/>
    <d v="2022-07-30T00:00:00"/>
    <d v="2022-08-20T00:00:00"/>
    <d v="2022-09-13T00:00:00"/>
    <n v="45"/>
    <n v="24"/>
    <n v="33.479999999999997"/>
    <n v="136.68"/>
    <n v="75.504828797190513"/>
  </r>
  <r>
    <m/>
    <s v="P_56"/>
    <x v="6"/>
    <x v="1"/>
    <n v="4"/>
    <n v="4"/>
    <d v="2022-07-30T00:00:00"/>
    <d v="2022-08-20T00:00:00"/>
    <d v="2022-09-13T00:00:00"/>
    <n v="45"/>
    <n v="24"/>
    <n v="30.37"/>
    <n v="118.89"/>
    <n v="74.455378921692315"/>
  </r>
  <r>
    <m/>
    <s v="P_57"/>
    <x v="7"/>
    <x v="0"/>
    <n v="4"/>
    <n v="1"/>
    <d v="2022-07-30T00:00:00"/>
    <d v="2022-08-20T00:00:00"/>
    <d v="2022-09-13T00:00:00"/>
    <n v="45"/>
    <n v="24"/>
    <n v="23.38"/>
    <n v="136.12"/>
    <n v="82.823978842198059"/>
  </r>
  <r>
    <m/>
    <s v="P_58"/>
    <x v="7"/>
    <x v="0"/>
    <n v="4"/>
    <n v="2"/>
    <d v="2022-07-30T00:00:00"/>
    <d v="2022-08-20T00:00:00"/>
    <d v="2022-09-13T00:00:00"/>
    <n v="45"/>
    <n v="24"/>
    <n v="26.66"/>
    <n v="140.36000000000001"/>
    <n v="81.005984611000287"/>
  </r>
  <r>
    <m/>
    <s v="P_59"/>
    <x v="7"/>
    <x v="0"/>
    <n v="4"/>
    <n v="3"/>
    <d v="2022-07-30T00:00:00"/>
    <d v="2022-08-20T00:00:00"/>
    <d v="2022-09-13T00:00:00"/>
    <n v="45"/>
    <n v="24"/>
    <n v="26.75"/>
    <n v="138.85"/>
    <n v="80.734605689593081"/>
  </r>
  <r>
    <m/>
    <s v="P_60"/>
    <x v="7"/>
    <x v="0"/>
    <n v="4"/>
    <n v="4"/>
    <d v="2022-07-30T00:00:00"/>
    <d v="2022-08-20T00:00:00"/>
    <d v="2022-09-13T00:00:00"/>
    <n v="45"/>
    <n v="24"/>
    <n v="23.82"/>
    <n v="121.04"/>
    <n v="80.320555188367479"/>
  </r>
  <r>
    <m/>
    <s v="P_61"/>
    <x v="7"/>
    <x v="1"/>
    <n v="4"/>
    <n v="1"/>
    <d v="2022-07-30T00:00:00"/>
    <d v="2022-08-20T00:00:00"/>
    <d v="2022-09-13T00:00:00"/>
    <n v="45"/>
    <n v="24"/>
    <n v="29.1"/>
    <n v="134.66"/>
    <n v="78.390019307886533"/>
  </r>
  <r>
    <m/>
    <s v="P_62"/>
    <x v="7"/>
    <x v="1"/>
    <n v="4"/>
    <n v="2"/>
    <d v="2022-07-30T00:00:00"/>
    <d v="2022-08-20T00:00:00"/>
    <d v="2022-09-13T00:00:00"/>
    <n v="45"/>
    <n v="24"/>
    <n v="32.479999999999997"/>
    <n v="138.9"/>
    <n v="76.616270698344138"/>
  </r>
  <r>
    <m/>
    <s v="P_63"/>
    <x v="7"/>
    <x v="1"/>
    <n v="4"/>
    <n v="3"/>
    <d v="2022-07-30T00:00:00"/>
    <d v="2022-08-20T00:00:00"/>
    <d v="2022-09-13T00:00:00"/>
    <n v="45"/>
    <n v="24"/>
    <n v="32.57"/>
    <n v="137.38"/>
    <n v="76.29203668656281"/>
  </r>
  <r>
    <m/>
    <s v="P_64"/>
    <x v="7"/>
    <x v="1"/>
    <n v="4"/>
    <n v="4"/>
    <d v="2022-07-30T00:00:00"/>
    <d v="2022-08-20T00:00:00"/>
    <d v="2022-09-13T00:00:00"/>
    <n v="45"/>
    <n v="24"/>
    <n v="29.55"/>
    <n v="119.59"/>
    <n v="75.290576135128347"/>
  </r>
  <r>
    <m/>
    <s v="P_65"/>
    <x v="8"/>
    <x v="0"/>
    <n v="4"/>
    <n v="1"/>
    <d v="2022-07-30T00:00:00"/>
    <d v="2022-08-20T00:00:00"/>
    <d v="2022-09-13T00:00:00"/>
    <n v="45"/>
    <n v="24"/>
    <n v="23.78"/>
    <n v="136.12"/>
    <n v="82.53012048192771"/>
  </r>
  <r>
    <m/>
    <s v="P_66"/>
    <x v="8"/>
    <x v="0"/>
    <n v="4"/>
    <n v="2"/>
    <d v="2022-07-30T00:00:00"/>
    <d v="2022-08-20T00:00:00"/>
    <d v="2022-09-13T00:00:00"/>
    <n v="45"/>
    <n v="24"/>
    <n v="27.11"/>
    <n v="140.36000000000001"/>
    <n v="80.685380450270742"/>
  </r>
  <r>
    <m/>
    <s v="P_67"/>
    <x v="8"/>
    <x v="0"/>
    <n v="4"/>
    <n v="3"/>
    <d v="2022-07-30T00:00:00"/>
    <d v="2022-08-20T00:00:00"/>
    <d v="2022-09-13T00:00:00"/>
    <n v="45"/>
    <n v="24"/>
    <n v="27.2"/>
    <n v="138.84"/>
    <n v="80.409104004609617"/>
  </r>
  <r>
    <m/>
    <s v="P_68"/>
    <x v="8"/>
    <x v="0"/>
    <n v="4"/>
    <n v="4"/>
    <d v="2022-07-30T00:00:00"/>
    <d v="2022-08-20T00:00:00"/>
    <d v="2022-09-13T00:00:00"/>
    <n v="45"/>
    <n v="24"/>
    <n v="24.23"/>
    <n v="121.05"/>
    <n v="79.983477901693504"/>
  </r>
  <r>
    <m/>
    <s v="P_69"/>
    <x v="8"/>
    <x v="1"/>
    <n v="4"/>
    <n v="1"/>
    <d v="2022-07-30T00:00:00"/>
    <d v="2022-08-20T00:00:00"/>
    <d v="2022-09-13T00:00:00"/>
    <n v="45"/>
    <n v="24"/>
    <n v="28.22"/>
    <n v="141.43"/>
    <n v="80.046666195290967"/>
  </r>
  <r>
    <m/>
    <s v="P_70"/>
    <x v="8"/>
    <x v="1"/>
    <n v="4"/>
    <n v="2"/>
    <d v="2022-07-30T00:00:00"/>
    <d v="2022-08-20T00:00:00"/>
    <d v="2022-09-13T00:00:00"/>
    <n v="45"/>
    <n v="24"/>
    <n v="31.72"/>
    <n v="145.84"/>
    <n v="78.250137136588037"/>
  </r>
  <r>
    <m/>
    <s v="P_71"/>
    <x v="8"/>
    <x v="1"/>
    <n v="4"/>
    <n v="3"/>
    <d v="2022-07-30T00:00:00"/>
    <d v="2022-08-20T00:00:00"/>
    <d v="2022-09-13T00:00:00"/>
    <n v="45"/>
    <n v="24"/>
    <n v="31.81"/>
    <n v="144.26"/>
    <n v="77.949535560793009"/>
  </r>
  <r>
    <m/>
    <s v="P_72"/>
    <x v="8"/>
    <x v="1"/>
    <n v="4"/>
    <n v="4"/>
    <d v="2022-07-30T00:00:00"/>
    <d v="2022-08-20T00:00:00"/>
    <d v="2022-09-13T00:00:00"/>
    <n v="45"/>
    <n v="24"/>
    <n v="27.92"/>
    <n v="113.74"/>
    <n v="75.452787058202915"/>
  </r>
  <r>
    <m/>
    <s v="P_73"/>
    <x v="9"/>
    <x v="0"/>
    <n v="4"/>
    <n v="1"/>
    <d v="2022-07-30T00:00:00"/>
    <d v="2022-08-20T00:00:00"/>
    <d v="2022-09-13T00:00:00"/>
    <n v="45"/>
    <n v="24"/>
    <n v="24.31"/>
    <n v="138.83000000000001"/>
    <n v="82.48937549520997"/>
  </r>
  <r>
    <m/>
    <s v="P_74"/>
    <x v="9"/>
    <x v="0"/>
    <n v="4"/>
    <n v="2"/>
    <d v="2022-07-30T00:00:00"/>
    <d v="2022-08-20T00:00:00"/>
    <d v="2022-09-13T00:00:00"/>
    <n v="45"/>
    <n v="24"/>
    <n v="27.72"/>
    <n v="143.15"/>
    <n v="80.635696821515907"/>
  </r>
  <r>
    <m/>
    <s v="P_75"/>
    <x v="9"/>
    <x v="0"/>
    <n v="4"/>
    <n v="3"/>
    <d v="2022-07-30T00:00:00"/>
    <d v="2022-08-20T00:00:00"/>
    <d v="2022-09-13T00:00:00"/>
    <n v="45"/>
    <n v="24"/>
    <n v="27.81"/>
    <n v="141.6"/>
    <n v="80.360169491525426"/>
  </r>
  <r>
    <m/>
    <s v="P_76"/>
    <x v="9"/>
    <x v="0"/>
    <n v="4"/>
    <n v="4"/>
    <d v="2022-07-30T00:00:00"/>
    <d v="2022-08-20T00:00:00"/>
    <d v="2022-09-13T00:00:00"/>
    <n v="45"/>
    <n v="24"/>
    <n v="24.38"/>
    <n v="117.44"/>
    <n v="79.240463215258856"/>
  </r>
  <r>
    <m/>
    <s v="P_77"/>
    <x v="9"/>
    <x v="1"/>
    <n v="4"/>
    <n v="1"/>
    <d v="2022-07-30T00:00:00"/>
    <d v="2022-08-20T00:00:00"/>
    <d v="2022-09-13T00:00:00"/>
    <n v="45"/>
    <n v="24"/>
    <n v="27.31"/>
    <n v="138.72"/>
    <n v="80.312860438292972"/>
  </r>
  <r>
    <m/>
    <s v="P_78"/>
    <x v="9"/>
    <x v="1"/>
    <n v="4"/>
    <n v="2"/>
    <d v="2022-07-30T00:00:00"/>
    <d v="2022-08-20T00:00:00"/>
    <d v="2022-09-13T00:00:00"/>
    <n v="45"/>
    <n v="24"/>
    <n v="31.8"/>
    <n v="143.09"/>
    <n v="77.776224753651547"/>
  </r>
  <r>
    <m/>
    <s v="P_79"/>
    <x v="9"/>
    <x v="1"/>
    <n v="4"/>
    <n v="3"/>
    <d v="2022-07-30T00:00:00"/>
    <d v="2022-08-20T00:00:00"/>
    <d v="2022-09-13T00:00:00"/>
    <n v="45"/>
    <n v="24"/>
    <n v="31.88"/>
    <n v="141.52000000000001"/>
    <n v="77.473148671565866"/>
  </r>
  <r>
    <m/>
    <s v="P_80"/>
    <x v="9"/>
    <x v="1"/>
    <n v="4"/>
    <n v="4"/>
    <d v="2022-07-30T00:00:00"/>
    <d v="2022-08-20T00:00:00"/>
    <d v="2022-09-13T00:00:00"/>
    <n v="45"/>
    <n v="24"/>
    <n v="25.4"/>
    <n v="114.18"/>
    <n v="77.754422841128047"/>
  </r>
  <r>
    <m/>
    <s v="P_81"/>
    <x v="10"/>
    <x v="0"/>
    <n v="4"/>
    <n v="1"/>
    <d v="2022-07-30T00:00:00"/>
    <d v="2022-08-20T00:00:00"/>
    <d v="2022-09-13T00:00:00"/>
    <n v="45"/>
    <n v="24"/>
    <n v="21.67"/>
    <n v="139.5"/>
    <n v="84.465949820788538"/>
  </r>
  <r>
    <m/>
    <s v="P_82"/>
    <x v="10"/>
    <x v="0"/>
    <n v="4"/>
    <n v="2"/>
    <d v="2022-07-30T00:00:00"/>
    <d v="2022-08-20T00:00:00"/>
    <d v="2022-09-13T00:00:00"/>
    <n v="45"/>
    <n v="24"/>
    <n v="27.89"/>
    <n v="143.85"/>
    <n v="80.611748348974615"/>
  </r>
  <r>
    <m/>
    <s v="P_83"/>
    <x v="10"/>
    <x v="0"/>
    <n v="4"/>
    <n v="3"/>
    <d v="2022-07-30T00:00:00"/>
    <d v="2022-08-20T00:00:00"/>
    <d v="2022-09-13T00:00:00"/>
    <n v="45"/>
    <n v="24"/>
    <n v="27.98"/>
    <n v="142.29"/>
    <n v="80.33593365661676"/>
  </r>
  <r>
    <m/>
    <s v="P_84"/>
    <x v="10"/>
    <x v="0"/>
    <n v="4"/>
    <n v="4"/>
    <d v="2022-07-30T00:00:00"/>
    <d v="2022-08-20T00:00:00"/>
    <d v="2022-09-13T00:00:00"/>
    <n v="45"/>
    <n v="24"/>
    <n v="19.86"/>
    <n v="116.54"/>
    <n v="82.958640810022317"/>
  </r>
  <r>
    <m/>
    <s v="P_85"/>
    <x v="10"/>
    <x v="1"/>
    <n v="4"/>
    <n v="1"/>
    <d v="2022-07-30T00:00:00"/>
    <d v="2022-08-20T00:00:00"/>
    <d v="2022-09-13T00:00:00"/>
    <n v="45"/>
    <n v="24"/>
    <n v="27.66"/>
    <n v="138.38"/>
    <n v="80.011562364503547"/>
  </r>
  <r>
    <m/>
    <s v="P_86"/>
    <x v="10"/>
    <x v="1"/>
    <n v="4"/>
    <n v="2"/>
    <d v="2022-07-30T00:00:00"/>
    <d v="2022-08-20T00:00:00"/>
    <d v="2022-09-13T00:00:00"/>
    <n v="45"/>
    <n v="24"/>
    <n v="33.01"/>
    <n v="142.74"/>
    <n v="76.874036710102288"/>
  </r>
  <r>
    <m/>
    <s v="P_87"/>
    <x v="10"/>
    <x v="1"/>
    <n v="4"/>
    <n v="3"/>
    <d v="2022-07-30T00:00:00"/>
    <d v="2022-08-20T00:00:00"/>
    <d v="2022-09-13T00:00:00"/>
    <n v="45"/>
    <n v="24"/>
    <n v="33.1"/>
    <n v="141.18"/>
    <n v="76.554752797846717"/>
  </r>
  <r>
    <m/>
    <s v="P_88"/>
    <x v="10"/>
    <x v="1"/>
    <n v="4"/>
    <n v="4"/>
    <d v="2022-07-30T00:00:00"/>
    <d v="2022-08-20T00:00:00"/>
    <d v="2022-09-13T00:00:00"/>
    <n v="45"/>
    <n v="24"/>
    <n v="25.8"/>
    <n v="114.63"/>
    <n v="77.492802931169848"/>
  </r>
  <r>
    <m/>
    <s v="P_89"/>
    <x v="11"/>
    <x v="0"/>
    <n v="4"/>
    <n v="1"/>
    <d v="2022-07-30T00:00:00"/>
    <d v="2022-08-20T00:00:00"/>
    <d v="2022-09-13T00:00:00"/>
    <n v="45"/>
    <n v="24"/>
    <n v="22.14"/>
    <n v="139.66999999999999"/>
    <n v="84.148349681391849"/>
  </r>
  <r>
    <m/>
    <s v="P_90"/>
    <x v="11"/>
    <x v="0"/>
    <n v="4"/>
    <n v="2"/>
    <d v="2022-07-30T00:00:00"/>
    <d v="2022-08-20T00:00:00"/>
    <d v="2022-09-13T00:00:00"/>
    <n v="45"/>
    <n v="24"/>
    <n v="27.93"/>
    <n v="144.02000000000001"/>
    <n v="80.606860158311349"/>
  </r>
  <r>
    <m/>
    <s v="P_91"/>
    <x v="11"/>
    <x v="0"/>
    <n v="4"/>
    <n v="3"/>
    <d v="2022-07-30T00:00:00"/>
    <d v="2022-08-20T00:00:00"/>
    <d v="2022-09-13T00:00:00"/>
    <n v="45"/>
    <n v="24"/>
    <n v="28.02"/>
    <n v="142.47"/>
    <n v="80.33270162139398"/>
  </r>
  <r>
    <m/>
    <s v="P_92"/>
    <x v="11"/>
    <x v="0"/>
    <n v="4"/>
    <n v="4"/>
    <d v="2022-07-30T00:00:00"/>
    <d v="2022-08-20T00:00:00"/>
    <d v="2022-09-13T00:00:00"/>
    <n v="45"/>
    <n v="24"/>
    <n v="20.309999999999999"/>
    <n v="116.31"/>
    <n v="82.538044880061918"/>
  </r>
  <r>
    <m/>
    <s v="P_93"/>
    <x v="11"/>
    <x v="1"/>
    <n v="4"/>
    <n v="1"/>
    <d v="2022-07-30T00:00:00"/>
    <d v="2022-08-20T00:00:00"/>
    <d v="2022-09-13T00:00:00"/>
    <n v="45"/>
    <n v="24"/>
    <n v="27.67"/>
    <n v="140.65"/>
    <n v="80.327052968361173"/>
  </r>
  <r>
    <m/>
    <s v="P_94"/>
    <x v="11"/>
    <x v="1"/>
    <n v="4"/>
    <n v="2"/>
    <d v="2022-07-30T00:00:00"/>
    <d v="2022-08-20T00:00:00"/>
    <d v="2022-09-13T00:00:00"/>
    <n v="45"/>
    <n v="24"/>
    <n v="28.57"/>
    <n v="120.65"/>
    <n v="76.319933692498964"/>
  </r>
  <r>
    <m/>
    <s v="P_95"/>
    <x v="11"/>
    <x v="1"/>
    <n v="4"/>
    <n v="3"/>
    <d v="2022-07-30T00:00:00"/>
    <d v="2022-08-20T00:00:00"/>
    <d v="2022-09-13T00:00:00"/>
    <n v="45"/>
    <n v="24"/>
    <n v="27.36"/>
    <n v="123.44"/>
    <n v="77.835385612443304"/>
  </r>
  <r>
    <m/>
    <s v="P_96"/>
    <x v="11"/>
    <x v="1"/>
    <n v="4"/>
    <n v="4"/>
    <d v="2022-07-30T00:00:00"/>
    <d v="2022-08-20T00:00:00"/>
    <d v="2022-09-13T00:00:00"/>
    <n v="45"/>
    <n v="24"/>
    <n v="27.92"/>
    <n v="116.24"/>
    <n v="75.980729525120438"/>
  </r>
  <r>
    <m/>
    <s v="P_01"/>
    <x v="0"/>
    <x v="0"/>
    <n v="4"/>
    <n v="1"/>
    <d v="2022-07-30T00:00:00"/>
    <d v="2022-08-20T00:00:00"/>
    <d v="2022-09-24T00:00:00"/>
    <n v="56"/>
    <n v="35"/>
    <n v="24.26"/>
    <n v="132.9"/>
    <n v="81.745673438675695"/>
  </r>
  <r>
    <m/>
    <s v="P_02"/>
    <x v="0"/>
    <x v="0"/>
    <n v="4"/>
    <n v="2"/>
    <d v="2022-07-30T00:00:00"/>
    <d v="2022-08-20T00:00:00"/>
    <d v="2022-09-24T00:00:00"/>
    <n v="56"/>
    <n v="35"/>
    <n v="26.37"/>
    <n v="138.15"/>
    <n v="80.912052117263841"/>
  </r>
  <r>
    <m/>
    <s v="P_03"/>
    <x v="0"/>
    <x v="0"/>
    <n v="4"/>
    <n v="3"/>
    <d v="2022-07-30T00:00:00"/>
    <d v="2022-08-20T00:00:00"/>
    <d v="2022-09-24T00:00:00"/>
    <n v="56"/>
    <n v="35"/>
    <n v="25.31"/>
    <n v="135.52000000000001"/>
    <n v="81.32378984651713"/>
  </r>
  <r>
    <m/>
    <s v="P_04"/>
    <x v="0"/>
    <x v="0"/>
    <n v="4"/>
    <n v="4"/>
    <d v="2022-07-30T00:00:00"/>
    <d v="2022-08-20T00:00:00"/>
    <d v="2022-09-24T00:00:00"/>
    <n v="56"/>
    <n v="35"/>
    <n v="27.51"/>
    <n v="126.16"/>
    <n v="78.194356372859858"/>
  </r>
  <r>
    <m/>
    <s v="P_05"/>
    <x v="0"/>
    <x v="1"/>
    <n v="4"/>
    <n v="1"/>
    <d v="2022-07-30T00:00:00"/>
    <d v="2022-08-20T00:00:00"/>
    <d v="2022-09-24T00:00:00"/>
    <n v="56"/>
    <n v="35"/>
    <n v="32.450000000000003"/>
    <n v="133.54"/>
    <n v="75.700164744645789"/>
  </r>
  <r>
    <m/>
    <s v="P_06"/>
    <x v="0"/>
    <x v="1"/>
    <n v="4"/>
    <n v="2"/>
    <d v="2022-07-30T00:00:00"/>
    <d v="2022-08-20T00:00:00"/>
    <d v="2022-09-24T00:00:00"/>
    <n v="56"/>
    <n v="35"/>
    <n v="32.880000000000003"/>
    <n v="137.11000000000001"/>
    <n v="76.019254613084385"/>
  </r>
  <r>
    <m/>
    <s v="P_07"/>
    <x v="0"/>
    <x v="1"/>
    <n v="4"/>
    <n v="3"/>
    <d v="2022-07-30T00:00:00"/>
    <d v="2022-08-20T00:00:00"/>
    <d v="2022-09-24T00:00:00"/>
    <n v="56"/>
    <n v="35"/>
    <n v="33.53"/>
    <n v="136.19999999999999"/>
    <n v="75.381791483113076"/>
  </r>
  <r>
    <m/>
    <s v="P_08"/>
    <x v="0"/>
    <x v="1"/>
    <n v="4"/>
    <n v="4"/>
    <d v="2022-07-30T00:00:00"/>
    <d v="2022-08-20T00:00:00"/>
    <d v="2022-09-24T00:00:00"/>
    <n v="56"/>
    <n v="35"/>
    <n v="35.83"/>
    <n v="127.08"/>
    <n v="71.805162102612528"/>
  </r>
  <r>
    <m/>
    <s v="P_09"/>
    <x v="1"/>
    <x v="0"/>
    <n v="4"/>
    <n v="1"/>
    <d v="2022-07-30T00:00:00"/>
    <d v="2022-08-20T00:00:00"/>
    <d v="2022-09-24T00:00:00"/>
    <n v="56"/>
    <n v="35"/>
    <n v="24.79"/>
    <n v="133.32"/>
    <n v="81.405640564056398"/>
  </r>
  <r>
    <m/>
    <s v="P_10"/>
    <x v="1"/>
    <x v="0"/>
    <n v="4"/>
    <n v="2"/>
    <d v="2022-07-30T00:00:00"/>
    <d v="2022-08-20T00:00:00"/>
    <d v="2022-09-24T00:00:00"/>
    <n v="56"/>
    <n v="35"/>
    <n v="26.06"/>
    <n v="137.72999999999999"/>
    <n v="81.078922529586876"/>
  </r>
  <r>
    <m/>
    <s v="P_11"/>
    <x v="1"/>
    <x v="0"/>
    <n v="4"/>
    <n v="3"/>
    <d v="2022-07-30T00:00:00"/>
    <d v="2022-08-20T00:00:00"/>
    <d v="2022-09-24T00:00:00"/>
    <n v="56"/>
    <n v="35"/>
    <n v="25.86"/>
    <n v="135.96"/>
    <n v="80.979699911738749"/>
  </r>
  <r>
    <m/>
    <s v="P_12"/>
    <x v="1"/>
    <x v="0"/>
    <n v="4"/>
    <n v="4"/>
    <d v="2022-07-30T00:00:00"/>
    <d v="2022-08-20T00:00:00"/>
    <d v="2022-09-24T00:00:00"/>
    <n v="56"/>
    <n v="35"/>
    <n v="28.1"/>
    <n v="126.72"/>
    <n v="77.82512626262627"/>
  </r>
  <r>
    <m/>
    <s v="P_13"/>
    <x v="1"/>
    <x v="1"/>
    <n v="4"/>
    <n v="1"/>
    <d v="2022-07-30T00:00:00"/>
    <d v="2022-08-20T00:00:00"/>
    <d v="2022-09-24T00:00:00"/>
    <n v="56"/>
    <n v="35"/>
    <n v="35.72"/>
    <n v="131.87"/>
    <n v="72.91271706984152"/>
  </r>
  <r>
    <m/>
    <s v="P_14"/>
    <x v="1"/>
    <x v="1"/>
    <n v="4"/>
    <n v="2"/>
    <d v="2022-07-30T00:00:00"/>
    <d v="2022-08-20T00:00:00"/>
    <d v="2022-09-24T00:00:00"/>
    <n v="56"/>
    <n v="35"/>
    <n v="36.57"/>
    <n v="135.86000000000001"/>
    <n v="73.082585013984996"/>
  </r>
  <r>
    <m/>
    <s v="P_15"/>
    <x v="1"/>
    <x v="1"/>
    <n v="4"/>
    <n v="3"/>
    <d v="2022-07-30T00:00:00"/>
    <d v="2022-08-20T00:00:00"/>
    <d v="2022-09-24T00:00:00"/>
    <n v="56"/>
    <n v="35"/>
    <n v="36.799999999999997"/>
    <n v="134.52000000000001"/>
    <n v="72.643473089503431"/>
  </r>
  <r>
    <m/>
    <s v="P_16"/>
    <x v="1"/>
    <x v="1"/>
    <n v="4"/>
    <n v="4"/>
    <d v="2022-07-30T00:00:00"/>
    <d v="2022-08-20T00:00:00"/>
    <d v="2022-09-24T00:00:00"/>
    <n v="56"/>
    <n v="35"/>
    <n v="39.06"/>
    <n v="125.34"/>
    <n v="68.836764001914787"/>
  </r>
  <r>
    <m/>
    <s v="P_17"/>
    <x v="2"/>
    <x v="0"/>
    <n v="4"/>
    <n v="1"/>
    <d v="2022-07-30T00:00:00"/>
    <d v="2022-08-20T00:00:00"/>
    <d v="2022-09-24T00:00:00"/>
    <n v="56"/>
    <n v="35"/>
    <n v="26.47"/>
    <n v="138.69"/>
    <n v="80.914269233542441"/>
  </r>
  <r>
    <m/>
    <s v="P_18"/>
    <x v="2"/>
    <x v="0"/>
    <n v="4"/>
    <n v="2"/>
    <d v="2022-07-30T00:00:00"/>
    <d v="2022-08-20T00:00:00"/>
    <d v="2022-09-24T00:00:00"/>
    <n v="56"/>
    <n v="35"/>
    <n v="27.57"/>
    <n v="143.06"/>
    <n v="80.728365720676649"/>
  </r>
  <r>
    <m/>
    <s v="P_19"/>
    <x v="2"/>
    <x v="0"/>
    <n v="4"/>
    <n v="3"/>
    <d v="2022-07-30T00:00:00"/>
    <d v="2022-08-20T00:00:00"/>
    <d v="2022-09-24T00:00:00"/>
    <n v="56"/>
    <n v="35"/>
    <n v="27.59"/>
    <n v="141.44999999999999"/>
    <n v="80.494874513962529"/>
  </r>
  <r>
    <m/>
    <s v="P_20"/>
    <x v="2"/>
    <x v="0"/>
    <n v="4"/>
    <n v="4"/>
    <d v="2022-07-30T00:00:00"/>
    <d v="2022-08-20T00:00:00"/>
    <d v="2022-09-24T00:00:00"/>
    <n v="56"/>
    <n v="35"/>
    <n v="29.02"/>
    <n v="119.35"/>
    <n v="75.68496020108924"/>
  </r>
  <r>
    <m/>
    <s v="P_21"/>
    <x v="2"/>
    <x v="1"/>
    <n v="4"/>
    <n v="1"/>
    <d v="2022-07-30T00:00:00"/>
    <d v="2022-08-20T00:00:00"/>
    <d v="2022-09-24T00:00:00"/>
    <n v="56"/>
    <n v="35"/>
    <n v="36.94"/>
    <n v="133.75"/>
    <n v="72.381308411214945"/>
  </r>
  <r>
    <m/>
    <s v="P_22"/>
    <x v="2"/>
    <x v="1"/>
    <n v="4"/>
    <n v="2"/>
    <d v="2022-07-30T00:00:00"/>
    <d v="2022-08-20T00:00:00"/>
    <d v="2022-09-24T00:00:00"/>
    <n v="56"/>
    <n v="35"/>
    <n v="37.909999999999997"/>
    <n v="137.93"/>
    <n v="72.515043862828975"/>
  </r>
  <r>
    <m/>
    <s v="P_23"/>
    <x v="2"/>
    <x v="1"/>
    <n v="4"/>
    <n v="3"/>
    <d v="2022-07-30T00:00:00"/>
    <d v="2022-08-20T00:00:00"/>
    <d v="2022-09-24T00:00:00"/>
    <n v="56"/>
    <n v="35"/>
    <n v="38.03"/>
    <n v="136.46"/>
    <n v="72.131027407298845"/>
  </r>
  <r>
    <m/>
    <s v="P_24"/>
    <x v="2"/>
    <x v="1"/>
    <n v="4"/>
    <n v="4"/>
    <d v="2022-07-30T00:00:00"/>
    <d v="2022-08-20T00:00:00"/>
    <d v="2022-09-24T00:00:00"/>
    <n v="56"/>
    <n v="35"/>
    <n v="39.880000000000003"/>
    <n v="120.81"/>
    <n v="66.989487625196588"/>
  </r>
  <r>
    <m/>
    <s v="P_25"/>
    <x v="3"/>
    <x v="0"/>
    <n v="4"/>
    <n v="1"/>
    <d v="2022-07-30T00:00:00"/>
    <d v="2022-08-20T00:00:00"/>
    <d v="2022-09-24T00:00:00"/>
    <n v="56"/>
    <n v="35"/>
    <n v="24.82"/>
    <n v="137.4"/>
    <n v="81.935953420669577"/>
  </r>
  <r>
    <m/>
    <s v="P_26"/>
    <x v="3"/>
    <x v="0"/>
    <n v="4"/>
    <n v="2"/>
    <d v="2022-07-30T00:00:00"/>
    <d v="2022-08-20T00:00:00"/>
    <d v="2022-09-24T00:00:00"/>
    <n v="56"/>
    <n v="35"/>
    <n v="26.96"/>
    <n v="141.66999999999999"/>
    <n v="80.969859532716868"/>
  </r>
  <r>
    <m/>
    <s v="P_27"/>
    <x v="3"/>
    <x v="0"/>
    <n v="4"/>
    <n v="3"/>
    <d v="2022-07-30T00:00:00"/>
    <d v="2022-08-20T00:00:00"/>
    <d v="2022-09-24T00:00:00"/>
    <n v="56"/>
    <n v="35"/>
    <n v="27.03"/>
    <n v="140.13"/>
    <n v="80.710768572040251"/>
  </r>
  <r>
    <m/>
    <s v="P_28"/>
    <x v="3"/>
    <x v="0"/>
    <n v="4"/>
    <n v="4"/>
    <d v="2022-07-30T00:00:00"/>
    <d v="2022-08-20T00:00:00"/>
    <d v="2022-09-24T00:00:00"/>
    <n v="56"/>
    <n v="35"/>
    <n v="25.33"/>
    <n v="121.26"/>
    <n v="79.111001154543956"/>
  </r>
  <r>
    <m/>
    <s v="P_29"/>
    <x v="3"/>
    <x v="1"/>
    <n v="4"/>
    <n v="1"/>
    <d v="2022-07-30T00:00:00"/>
    <d v="2022-08-20T00:00:00"/>
    <d v="2022-09-24T00:00:00"/>
    <n v="56"/>
    <n v="35"/>
    <n v="34.770000000000003"/>
    <n v="134.4"/>
    <n v="74.129464285714292"/>
  </r>
  <r>
    <m/>
    <s v="P_30"/>
    <x v="3"/>
    <x v="1"/>
    <n v="4"/>
    <n v="2"/>
    <d v="2022-07-30T00:00:00"/>
    <d v="2022-08-20T00:00:00"/>
    <d v="2022-09-24T00:00:00"/>
    <n v="56"/>
    <n v="35"/>
    <n v="38.76"/>
    <n v="138.62"/>
    <n v="72.038666859039097"/>
  </r>
  <r>
    <m/>
    <s v="P_31"/>
    <x v="3"/>
    <x v="1"/>
    <n v="4"/>
    <n v="3"/>
    <d v="2022-07-30T00:00:00"/>
    <d v="2022-08-20T00:00:00"/>
    <d v="2022-09-24T00:00:00"/>
    <n v="56"/>
    <n v="35"/>
    <n v="38.86"/>
    <n v="137.11000000000001"/>
    <n v="71.657793012909352"/>
  </r>
  <r>
    <m/>
    <s v="P_32"/>
    <x v="3"/>
    <x v="1"/>
    <n v="4"/>
    <n v="4"/>
    <d v="2022-07-30T00:00:00"/>
    <d v="2022-08-20T00:00:00"/>
    <d v="2022-09-24T00:00:00"/>
    <n v="56"/>
    <n v="35"/>
    <n v="35.19"/>
    <n v="119.86"/>
    <n v="70.640747538795253"/>
  </r>
  <r>
    <m/>
    <s v="P_33"/>
    <x v="4"/>
    <x v="0"/>
    <n v="4"/>
    <n v="1"/>
    <d v="2022-07-30T00:00:00"/>
    <d v="2022-08-20T00:00:00"/>
    <d v="2022-09-24T00:00:00"/>
    <n v="56"/>
    <n v="35"/>
    <n v="23.52"/>
    <n v="137.08000000000001"/>
    <n v="82.84213597899037"/>
  </r>
  <r>
    <m/>
    <s v="P_34"/>
    <x v="4"/>
    <x v="0"/>
    <n v="4"/>
    <n v="2"/>
    <d v="2022-07-30T00:00:00"/>
    <d v="2022-08-20T00:00:00"/>
    <d v="2022-09-24T00:00:00"/>
    <n v="56"/>
    <n v="35"/>
    <n v="26.59"/>
    <n v="141.33000000000001"/>
    <n v="81.185877025401538"/>
  </r>
  <r>
    <m/>
    <s v="P_35"/>
    <x v="4"/>
    <x v="0"/>
    <n v="4"/>
    <n v="3"/>
    <d v="2022-07-30T00:00:00"/>
    <d v="2022-08-20T00:00:00"/>
    <d v="2022-09-24T00:00:00"/>
    <n v="56"/>
    <n v="35"/>
    <n v="26.67"/>
    <n v="139.80000000000001"/>
    <n v="80.92274678111589"/>
  </r>
  <r>
    <m/>
    <s v="P_36"/>
    <x v="4"/>
    <x v="0"/>
    <n v="4"/>
    <n v="4"/>
    <d v="2022-07-30T00:00:00"/>
    <d v="2022-08-20T00:00:00"/>
    <d v="2022-09-24T00:00:00"/>
    <n v="56"/>
    <n v="35"/>
    <n v="23.99"/>
    <n v="121.74"/>
    <n v="80.294069328076233"/>
  </r>
  <r>
    <m/>
    <s v="P_37"/>
    <x v="4"/>
    <x v="1"/>
    <n v="4"/>
    <n v="1"/>
    <d v="2022-07-30T00:00:00"/>
    <d v="2022-08-20T00:00:00"/>
    <d v="2022-09-24T00:00:00"/>
    <n v="56"/>
    <n v="35"/>
    <n v="31.87"/>
    <n v="135.26"/>
    <n v="76.43797131450539"/>
  </r>
  <r>
    <m/>
    <s v="P_38"/>
    <x v="4"/>
    <x v="1"/>
    <n v="4"/>
    <n v="2"/>
    <d v="2022-07-30T00:00:00"/>
    <d v="2022-08-20T00:00:00"/>
    <d v="2022-09-24T00:00:00"/>
    <n v="56"/>
    <n v="35"/>
    <n v="35.4"/>
    <n v="139.49"/>
    <n v="74.621836690802212"/>
  </r>
  <r>
    <m/>
    <s v="P_39"/>
    <x v="4"/>
    <x v="1"/>
    <n v="4"/>
    <n v="3"/>
    <d v="2022-07-30T00:00:00"/>
    <d v="2022-08-20T00:00:00"/>
    <d v="2022-09-24T00:00:00"/>
    <n v="56"/>
    <n v="35"/>
    <n v="35.49"/>
    <n v="137.97999999999999"/>
    <n v="74.278880997245977"/>
  </r>
  <r>
    <m/>
    <s v="P_40"/>
    <x v="4"/>
    <x v="1"/>
    <n v="4"/>
    <n v="4"/>
    <d v="2022-07-30T00:00:00"/>
    <d v="2022-08-20T00:00:00"/>
    <d v="2022-09-24T00:00:00"/>
    <n v="56"/>
    <n v="35"/>
    <n v="32.31"/>
    <n v="120.32"/>
    <n v="73.146609042553195"/>
  </r>
  <r>
    <m/>
    <s v="P_41"/>
    <x v="5"/>
    <x v="0"/>
    <n v="4"/>
    <n v="1"/>
    <d v="2022-07-30T00:00:00"/>
    <d v="2022-08-20T00:00:00"/>
    <d v="2022-09-24T00:00:00"/>
    <n v="56"/>
    <n v="35"/>
    <n v="23.51"/>
    <n v="137"/>
    <n v="82.83941605839415"/>
  </r>
  <r>
    <m/>
    <s v="P_42"/>
    <x v="5"/>
    <x v="0"/>
    <n v="4"/>
    <n v="2"/>
    <d v="2022-07-30T00:00:00"/>
    <d v="2022-08-20T00:00:00"/>
    <d v="2022-09-24T00:00:00"/>
    <n v="56"/>
    <n v="35"/>
    <n v="26.85"/>
    <n v="141.24"/>
    <n v="80.989804587935438"/>
  </r>
  <r>
    <m/>
    <s v="P_43"/>
    <x v="5"/>
    <x v="0"/>
    <n v="4"/>
    <n v="3"/>
    <d v="2022-07-30T00:00:00"/>
    <d v="2022-08-20T00:00:00"/>
    <d v="2022-09-24T00:00:00"/>
    <n v="56"/>
    <n v="35"/>
    <n v="26.93"/>
    <n v="139.72"/>
    <n v="80.725737188663032"/>
  </r>
  <r>
    <m/>
    <s v="P_44"/>
    <x v="5"/>
    <x v="0"/>
    <n v="4"/>
    <n v="4"/>
    <d v="2022-07-30T00:00:00"/>
    <d v="2022-08-20T00:00:00"/>
    <d v="2022-09-24T00:00:00"/>
    <n v="56"/>
    <n v="35"/>
    <n v="23.97"/>
    <n v="121.86"/>
    <n v="80.329886755292961"/>
  </r>
  <r>
    <m/>
    <s v="P_45"/>
    <x v="5"/>
    <x v="1"/>
    <n v="4"/>
    <n v="1"/>
    <d v="2022-07-30T00:00:00"/>
    <d v="2022-08-20T00:00:00"/>
    <d v="2022-09-24T00:00:00"/>
    <n v="56"/>
    <n v="35"/>
    <n v="31.06"/>
    <n v="136.76"/>
    <n v="77.288680900848192"/>
  </r>
  <r>
    <m/>
    <s v="P_46"/>
    <x v="5"/>
    <x v="1"/>
    <n v="4"/>
    <n v="2"/>
    <d v="2022-07-30T00:00:00"/>
    <d v="2022-08-20T00:00:00"/>
    <d v="2022-09-24T00:00:00"/>
    <n v="56"/>
    <n v="35"/>
    <n v="34.53"/>
    <n v="141"/>
    <n v="75.510638297872347"/>
  </r>
  <r>
    <m/>
    <s v="P_47"/>
    <x v="5"/>
    <x v="1"/>
    <n v="4"/>
    <n v="3"/>
    <d v="2022-07-30T00:00:00"/>
    <d v="2022-08-20T00:00:00"/>
    <d v="2022-09-24T00:00:00"/>
    <n v="56"/>
    <n v="35"/>
    <n v="34.619999999999997"/>
    <n v="139.47999999999999"/>
    <n v="75.179237166618876"/>
  </r>
  <r>
    <m/>
    <s v="P_48"/>
    <x v="5"/>
    <x v="1"/>
    <n v="4"/>
    <n v="4"/>
    <d v="2022-07-30T00:00:00"/>
    <d v="2022-08-20T00:00:00"/>
    <d v="2022-09-24T00:00:00"/>
    <n v="56"/>
    <n v="35"/>
    <n v="31.52"/>
    <n v="121.72"/>
    <n v="74.104502136049959"/>
  </r>
  <r>
    <m/>
    <s v="P_49"/>
    <x v="6"/>
    <x v="0"/>
    <n v="4"/>
    <n v="1"/>
    <d v="2022-07-30T00:00:00"/>
    <d v="2022-08-20T00:00:00"/>
    <d v="2022-09-24T00:00:00"/>
    <n v="56"/>
    <n v="35"/>
    <n v="24.38"/>
    <n v="136.97999999999999"/>
    <n v="82.201781281938963"/>
  </r>
  <r>
    <m/>
    <s v="P_50"/>
    <x v="6"/>
    <x v="0"/>
    <n v="4"/>
    <n v="2"/>
    <d v="2022-07-30T00:00:00"/>
    <d v="2022-08-20T00:00:00"/>
    <d v="2022-09-24T00:00:00"/>
    <n v="56"/>
    <n v="35"/>
    <n v="27.81"/>
    <n v="141.22"/>
    <n v="80.307321909078027"/>
  </r>
  <r>
    <m/>
    <s v="P_51"/>
    <x v="6"/>
    <x v="0"/>
    <n v="4"/>
    <n v="3"/>
    <d v="2022-07-30T00:00:00"/>
    <d v="2022-08-20T00:00:00"/>
    <d v="2022-09-24T00:00:00"/>
    <n v="56"/>
    <n v="35"/>
    <n v="27.9"/>
    <n v="139.69999999999999"/>
    <n v="80.028632784538289"/>
  </r>
  <r>
    <m/>
    <s v="P_52"/>
    <x v="6"/>
    <x v="0"/>
    <n v="4"/>
    <n v="4"/>
    <d v="2022-07-30T00:00:00"/>
    <d v="2022-08-20T00:00:00"/>
    <d v="2022-09-24T00:00:00"/>
    <n v="56"/>
    <n v="35"/>
    <n v="24.84"/>
    <n v="121.89"/>
    <n v="79.620969726802855"/>
  </r>
  <r>
    <m/>
    <s v="P_53"/>
    <x v="6"/>
    <x v="1"/>
    <n v="4"/>
    <n v="1"/>
    <d v="2022-07-30T00:00:00"/>
    <d v="2022-08-20T00:00:00"/>
    <d v="2022-09-24T00:00:00"/>
    <n v="56"/>
    <n v="35"/>
    <n v="36.36"/>
    <n v="134.21"/>
    <n v="72.908129051486483"/>
  </r>
  <r>
    <m/>
    <s v="P_54"/>
    <x v="6"/>
    <x v="1"/>
    <n v="4"/>
    <n v="2"/>
    <d v="2022-07-30T00:00:00"/>
    <d v="2022-08-20T00:00:00"/>
    <d v="2022-09-24T00:00:00"/>
    <n v="56"/>
    <n v="35"/>
    <n v="39.840000000000003"/>
    <n v="138.44999999999999"/>
    <n v="71.224268689057425"/>
  </r>
  <r>
    <m/>
    <s v="P_55"/>
    <x v="6"/>
    <x v="1"/>
    <n v="4"/>
    <n v="3"/>
    <d v="2022-07-30T00:00:00"/>
    <d v="2022-08-20T00:00:00"/>
    <d v="2022-09-24T00:00:00"/>
    <n v="56"/>
    <n v="35"/>
    <n v="39.93"/>
    <n v="136.93"/>
    <n v="70.839114876214126"/>
  </r>
  <r>
    <m/>
    <s v="P_56"/>
    <x v="6"/>
    <x v="1"/>
    <n v="4"/>
    <n v="4"/>
    <d v="2022-07-30T00:00:00"/>
    <d v="2022-08-20T00:00:00"/>
    <d v="2022-09-24T00:00:00"/>
    <n v="56"/>
    <n v="35"/>
    <n v="36.82"/>
    <n v="119.14"/>
    <n v="69.095182138660391"/>
  </r>
  <r>
    <m/>
    <s v="P_57"/>
    <x v="7"/>
    <x v="0"/>
    <n v="4"/>
    <n v="1"/>
    <d v="2022-07-30T00:00:00"/>
    <d v="2022-08-20T00:00:00"/>
    <d v="2022-09-24T00:00:00"/>
    <n v="56"/>
    <n v="35"/>
    <n v="23.15"/>
    <n v="136.97"/>
    <n v="83.098488720157704"/>
  </r>
  <r>
    <m/>
    <s v="P_58"/>
    <x v="7"/>
    <x v="0"/>
    <n v="4"/>
    <n v="2"/>
    <d v="2022-07-30T00:00:00"/>
    <d v="2022-08-20T00:00:00"/>
    <d v="2022-09-24T00:00:00"/>
    <n v="56"/>
    <n v="35"/>
    <n v="26.43"/>
    <n v="141.21"/>
    <n v="81.28319524113023"/>
  </r>
  <r>
    <m/>
    <s v="P_59"/>
    <x v="7"/>
    <x v="0"/>
    <n v="4"/>
    <n v="3"/>
    <d v="2022-07-30T00:00:00"/>
    <d v="2022-08-20T00:00:00"/>
    <d v="2022-09-24T00:00:00"/>
    <n v="56"/>
    <n v="35"/>
    <n v="26.52"/>
    <n v="139.69999999999999"/>
    <n v="81.016463851109521"/>
  </r>
  <r>
    <m/>
    <s v="P_60"/>
    <x v="7"/>
    <x v="0"/>
    <n v="4"/>
    <n v="4"/>
    <d v="2022-07-30T00:00:00"/>
    <d v="2022-08-20T00:00:00"/>
    <d v="2022-09-24T00:00:00"/>
    <n v="56"/>
    <n v="35"/>
    <n v="23.59"/>
    <n v="121.89"/>
    <n v="80.646484535236681"/>
  </r>
  <r>
    <m/>
    <s v="P_61"/>
    <x v="7"/>
    <x v="1"/>
    <n v="4"/>
    <n v="1"/>
    <d v="2022-07-30T00:00:00"/>
    <d v="2022-08-20T00:00:00"/>
    <d v="2022-09-24T00:00:00"/>
    <n v="56"/>
    <n v="35"/>
    <n v="34.35"/>
    <n v="135.31"/>
    <n v="74.613849678516004"/>
  </r>
  <r>
    <m/>
    <s v="P_62"/>
    <x v="7"/>
    <x v="1"/>
    <n v="4"/>
    <n v="2"/>
    <d v="2022-07-30T00:00:00"/>
    <d v="2022-08-20T00:00:00"/>
    <d v="2022-09-24T00:00:00"/>
    <n v="56"/>
    <n v="35"/>
    <n v="37.729999999999997"/>
    <n v="139.55000000000001"/>
    <n v="72.963095664636342"/>
  </r>
  <r>
    <m/>
    <s v="P_63"/>
    <x v="7"/>
    <x v="1"/>
    <n v="4"/>
    <n v="3"/>
    <d v="2022-07-30T00:00:00"/>
    <d v="2022-08-20T00:00:00"/>
    <d v="2022-09-24T00:00:00"/>
    <n v="56"/>
    <n v="35"/>
    <n v="37.82"/>
    <n v="138.03"/>
    <n v="72.600159385640794"/>
  </r>
  <r>
    <m/>
    <s v="P_64"/>
    <x v="7"/>
    <x v="1"/>
    <n v="4"/>
    <n v="4"/>
    <d v="2022-07-30T00:00:00"/>
    <d v="2022-08-20T00:00:00"/>
    <d v="2022-09-24T00:00:00"/>
    <n v="56"/>
    <n v="35"/>
    <n v="34.799999999999997"/>
    <n v="120.24"/>
    <n v="71.057884231536931"/>
  </r>
  <r>
    <m/>
    <s v="P_65"/>
    <x v="8"/>
    <x v="0"/>
    <n v="4"/>
    <n v="1"/>
    <d v="2022-07-30T00:00:00"/>
    <d v="2022-08-20T00:00:00"/>
    <d v="2022-09-24T00:00:00"/>
    <n v="56"/>
    <n v="35"/>
    <n v="22.97"/>
    <n v="136.97"/>
    <n v="83.229904358618683"/>
  </r>
  <r>
    <m/>
    <s v="P_66"/>
    <x v="8"/>
    <x v="0"/>
    <n v="4"/>
    <n v="2"/>
    <d v="2022-07-30T00:00:00"/>
    <d v="2022-08-20T00:00:00"/>
    <d v="2022-09-24T00:00:00"/>
    <n v="56"/>
    <n v="35"/>
    <n v="26.3"/>
    <n v="141.21"/>
    <n v="81.375256709864743"/>
  </r>
  <r>
    <m/>
    <s v="P_67"/>
    <x v="8"/>
    <x v="0"/>
    <n v="4"/>
    <n v="3"/>
    <d v="2022-07-30T00:00:00"/>
    <d v="2022-08-20T00:00:00"/>
    <d v="2022-09-24T00:00:00"/>
    <n v="56"/>
    <n v="35"/>
    <n v="26.39"/>
    <n v="139.69"/>
    <n v="81.108168086477193"/>
  </r>
  <r>
    <m/>
    <s v="P_68"/>
    <x v="8"/>
    <x v="0"/>
    <n v="4"/>
    <n v="4"/>
    <d v="2022-07-30T00:00:00"/>
    <d v="2022-08-20T00:00:00"/>
    <d v="2022-09-24T00:00:00"/>
    <n v="56"/>
    <n v="35"/>
    <n v="23.42"/>
    <n v="121.9"/>
    <n v="80.787530762920426"/>
  </r>
  <r>
    <m/>
    <s v="P_69"/>
    <x v="8"/>
    <x v="1"/>
    <n v="4"/>
    <n v="1"/>
    <d v="2022-07-30T00:00:00"/>
    <d v="2022-08-20T00:00:00"/>
    <d v="2022-09-24T00:00:00"/>
    <n v="56"/>
    <n v="35"/>
    <n v="31.9"/>
    <n v="142.18"/>
    <n v="77.563651709101151"/>
  </r>
  <r>
    <m/>
    <s v="P_70"/>
    <x v="8"/>
    <x v="1"/>
    <n v="4"/>
    <n v="2"/>
    <d v="2022-07-30T00:00:00"/>
    <d v="2022-08-20T00:00:00"/>
    <d v="2022-09-24T00:00:00"/>
    <n v="56"/>
    <n v="35"/>
    <n v="35.4"/>
    <n v="146.59"/>
    <n v="75.851013029538166"/>
  </r>
  <r>
    <m/>
    <s v="P_71"/>
    <x v="8"/>
    <x v="1"/>
    <n v="4"/>
    <n v="3"/>
    <d v="2022-07-30T00:00:00"/>
    <d v="2022-08-20T00:00:00"/>
    <d v="2022-09-24T00:00:00"/>
    <n v="56"/>
    <n v="35"/>
    <n v="35.49"/>
    <n v="145.01"/>
    <n v="75.525825805116881"/>
  </r>
  <r>
    <m/>
    <s v="P_72"/>
    <x v="8"/>
    <x v="1"/>
    <n v="4"/>
    <n v="4"/>
    <d v="2022-07-30T00:00:00"/>
    <d v="2022-08-20T00:00:00"/>
    <d v="2022-09-24T00:00:00"/>
    <n v="56"/>
    <n v="35"/>
    <n v="31.6"/>
    <n v="114.49"/>
    <n v="72.399336186566515"/>
  </r>
  <r>
    <m/>
    <s v="P_73"/>
    <x v="9"/>
    <x v="0"/>
    <n v="4"/>
    <n v="1"/>
    <d v="2022-07-30T00:00:00"/>
    <d v="2022-08-20T00:00:00"/>
    <d v="2022-09-24T00:00:00"/>
    <n v="56"/>
    <n v="35"/>
    <n v="23.37"/>
    <n v="139.68"/>
    <n v="83.268900343642613"/>
  </r>
  <r>
    <m/>
    <s v="P_74"/>
    <x v="9"/>
    <x v="0"/>
    <n v="4"/>
    <n v="2"/>
    <d v="2022-07-30T00:00:00"/>
    <d v="2022-08-20T00:00:00"/>
    <d v="2022-09-24T00:00:00"/>
    <n v="56"/>
    <n v="35"/>
    <n v="26.78"/>
    <n v="144"/>
    <n v="81.402777777777786"/>
  </r>
  <r>
    <m/>
    <s v="P_75"/>
    <x v="9"/>
    <x v="0"/>
    <n v="4"/>
    <n v="3"/>
    <d v="2022-07-30T00:00:00"/>
    <d v="2022-08-20T00:00:00"/>
    <d v="2022-09-24T00:00:00"/>
    <n v="56"/>
    <n v="35"/>
    <n v="26.87"/>
    <n v="142.44999999999999"/>
    <n v="81.137241137241134"/>
  </r>
  <r>
    <m/>
    <s v="P_76"/>
    <x v="9"/>
    <x v="0"/>
    <n v="4"/>
    <n v="4"/>
    <d v="2022-07-30T00:00:00"/>
    <d v="2022-08-20T00:00:00"/>
    <d v="2022-09-24T00:00:00"/>
    <n v="56"/>
    <n v="35"/>
    <n v="23.44"/>
    <n v="118.29"/>
    <n v="80.184292839631411"/>
  </r>
  <r>
    <m/>
    <s v="P_77"/>
    <x v="9"/>
    <x v="1"/>
    <n v="4"/>
    <n v="1"/>
    <d v="2022-07-30T00:00:00"/>
    <d v="2022-08-20T00:00:00"/>
    <d v="2022-09-24T00:00:00"/>
    <n v="56"/>
    <n v="35"/>
    <n v="31.19"/>
    <n v="139.37"/>
    <n v="77.620721819616847"/>
  </r>
  <r>
    <m/>
    <s v="P_78"/>
    <x v="9"/>
    <x v="1"/>
    <n v="4"/>
    <n v="2"/>
    <d v="2022-07-30T00:00:00"/>
    <d v="2022-08-20T00:00:00"/>
    <d v="2022-09-24T00:00:00"/>
    <n v="56"/>
    <n v="35"/>
    <n v="35.68"/>
    <n v="143.74"/>
    <n v="75.177403645470989"/>
  </r>
  <r>
    <m/>
    <s v="P_79"/>
    <x v="9"/>
    <x v="1"/>
    <n v="4"/>
    <n v="3"/>
    <d v="2022-07-30T00:00:00"/>
    <d v="2022-08-20T00:00:00"/>
    <d v="2022-09-24T00:00:00"/>
    <n v="56"/>
    <n v="35"/>
    <n v="35.76"/>
    <n v="142.16999999999999"/>
    <n v="74.8470141380038"/>
  </r>
  <r>
    <m/>
    <s v="P_80"/>
    <x v="9"/>
    <x v="1"/>
    <n v="4"/>
    <n v="4"/>
    <d v="2022-07-30T00:00:00"/>
    <d v="2022-08-20T00:00:00"/>
    <d v="2022-09-24T00:00:00"/>
    <n v="56"/>
    <n v="35"/>
    <n v="29.28"/>
    <n v="114.83"/>
    <n v="74.501436906731684"/>
  </r>
  <r>
    <m/>
    <s v="P_81"/>
    <x v="10"/>
    <x v="0"/>
    <n v="4"/>
    <n v="1"/>
    <d v="2022-07-30T00:00:00"/>
    <d v="2022-08-20T00:00:00"/>
    <d v="2022-09-24T00:00:00"/>
    <n v="56"/>
    <n v="35"/>
    <n v="20.84"/>
    <n v="140.35"/>
    <n v="85.151407196294969"/>
  </r>
  <r>
    <m/>
    <s v="P_82"/>
    <x v="10"/>
    <x v="0"/>
    <n v="4"/>
    <n v="2"/>
    <d v="2022-07-30T00:00:00"/>
    <d v="2022-08-20T00:00:00"/>
    <d v="2022-09-24T00:00:00"/>
    <n v="56"/>
    <n v="35"/>
    <n v="27.06"/>
    <n v="144.69999999999999"/>
    <n v="81.299239806496203"/>
  </r>
  <r>
    <m/>
    <s v="P_83"/>
    <x v="10"/>
    <x v="0"/>
    <n v="4"/>
    <n v="3"/>
    <d v="2022-07-30T00:00:00"/>
    <d v="2022-08-20T00:00:00"/>
    <d v="2022-09-24T00:00:00"/>
    <n v="56"/>
    <n v="35"/>
    <n v="27.15"/>
    <n v="143.13999999999999"/>
    <n v="81.032555540030742"/>
  </r>
  <r>
    <m/>
    <s v="P_84"/>
    <x v="10"/>
    <x v="0"/>
    <n v="4"/>
    <n v="4"/>
    <d v="2022-07-30T00:00:00"/>
    <d v="2022-08-20T00:00:00"/>
    <d v="2022-09-24T00:00:00"/>
    <n v="56"/>
    <n v="35"/>
    <n v="19.03"/>
    <n v="117.39"/>
    <n v="83.789079137916346"/>
  </r>
  <r>
    <m/>
    <s v="P_85"/>
    <x v="10"/>
    <x v="1"/>
    <n v="4"/>
    <n v="1"/>
    <d v="2022-07-30T00:00:00"/>
    <d v="2022-08-20T00:00:00"/>
    <d v="2022-09-24T00:00:00"/>
    <n v="56"/>
    <n v="35"/>
    <n v="32.24"/>
    <n v="139.03"/>
    <n v="76.810760267568142"/>
  </r>
  <r>
    <m/>
    <s v="P_86"/>
    <x v="10"/>
    <x v="1"/>
    <n v="4"/>
    <n v="2"/>
    <d v="2022-07-30T00:00:00"/>
    <d v="2022-08-20T00:00:00"/>
    <d v="2022-09-24T00:00:00"/>
    <n v="56"/>
    <n v="35"/>
    <n v="37.590000000000003"/>
    <n v="143.38999999999999"/>
    <n v="73.784782760304068"/>
  </r>
  <r>
    <m/>
    <s v="P_87"/>
    <x v="10"/>
    <x v="1"/>
    <n v="4"/>
    <n v="3"/>
    <d v="2022-07-30T00:00:00"/>
    <d v="2022-08-20T00:00:00"/>
    <d v="2022-09-24T00:00:00"/>
    <n v="56"/>
    <n v="35"/>
    <n v="37.68"/>
    <n v="141.83000000000001"/>
    <n v="73.432983148840165"/>
  </r>
  <r>
    <m/>
    <s v="P_88"/>
    <x v="10"/>
    <x v="1"/>
    <n v="4"/>
    <n v="4"/>
    <d v="2022-07-30T00:00:00"/>
    <d v="2022-08-20T00:00:00"/>
    <d v="2022-09-24T00:00:00"/>
    <n v="56"/>
    <n v="35"/>
    <n v="30.38"/>
    <n v="115.28"/>
    <n v="73.646773074253986"/>
  </r>
  <r>
    <m/>
    <s v="P_89"/>
    <x v="11"/>
    <x v="0"/>
    <n v="4"/>
    <n v="1"/>
    <d v="2022-07-30T00:00:00"/>
    <d v="2022-08-20T00:00:00"/>
    <d v="2022-09-24T00:00:00"/>
    <n v="56"/>
    <n v="35"/>
    <n v="21.2"/>
    <n v="140.52000000000001"/>
    <n v="84.913179618559639"/>
  </r>
  <r>
    <m/>
    <s v="P_90"/>
    <x v="11"/>
    <x v="0"/>
    <n v="4"/>
    <n v="2"/>
    <d v="2022-07-30T00:00:00"/>
    <d v="2022-08-20T00:00:00"/>
    <d v="2022-09-24T00:00:00"/>
    <n v="56"/>
    <n v="35"/>
    <n v="26.99"/>
    <n v="144.87"/>
    <n v="81.369503692966106"/>
  </r>
  <r>
    <m/>
    <s v="P_91"/>
    <x v="11"/>
    <x v="0"/>
    <n v="4"/>
    <n v="3"/>
    <d v="2022-07-30T00:00:00"/>
    <d v="2022-08-20T00:00:00"/>
    <d v="2022-09-24T00:00:00"/>
    <n v="56"/>
    <n v="35"/>
    <n v="27.08"/>
    <n v="143.32"/>
    <n v="81.105219090147912"/>
  </r>
  <r>
    <m/>
    <s v="P_92"/>
    <x v="11"/>
    <x v="0"/>
    <n v="4"/>
    <n v="4"/>
    <d v="2022-07-30T00:00:00"/>
    <d v="2022-08-20T00:00:00"/>
    <d v="2022-09-24T00:00:00"/>
    <n v="56"/>
    <n v="35"/>
    <n v="19.37"/>
    <n v="117.16"/>
    <n v="83.467053601911914"/>
  </r>
  <r>
    <m/>
    <s v="P_93"/>
    <x v="11"/>
    <x v="1"/>
    <n v="4"/>
    <n v="1"/>
    <d v="2022-07-30T00:00:00"/>
    <d v="2022-08-20T00:00:00"/>
    <d v="2022-09-24T00:00:00"/>
    <n v="56"/>
    <n v="35"/>
    <n v="31.55"/>
    <n v="141.30000000000001"/>
    <n v="77.67162066525124"/>
  </r>
  <r>
    <m/>
    <s v="P_94"/>
    <x v="11"/>
    <x v="1"/>
    <n v="4"/>
    <n v="2"/>
    <d v="2022-07-30T00:00:00"/>
    <d v="2022-08-20T00:00:00"/>
    <d v="2022-09-24T00:00:00"/>
    <n v="56"/>
    <n v="35"/>
    <n v="32.450000000000003"/>
    <n v="121.3"/>
    <n v="73.248145094806262"/>
  </r>
  <r>
    <m/>
    <s v="P_95"/>
    <x v="11"/>
    <x v="1"/>
    <n v="4"/>
    <n v="3"/>
    <d v="2022-07-30T00:00:00"/>
    <d v="2022-08-20T00:00:00"/>
    <d v="2022-09-24T00:00:00"/>
    <n v="56"/>
    <n v="35"/>
    <n v="31.24"/>
    <n v="124.09"/>
    <n v="74.824723990651947"/>
  </r>
  <r>
    <m/>
    <s v="P_96"/>
    <x v="11"/>
    <x v="1"/>
    <n v="4"/>
    <n v="4"/>
    <d v="2022-07-30T00:00:00"/>
    <d v="2022-08-20T00:00:00"/>
    <d v="2022-09-24T00:00:00"/>
    <n v="56"/>
    <n v="35"/>
    <n v="31.8"/>
    <n v="116.89"/>
    <n v="72.794935409359212"/>
  </r>
  <r>
    <m/>
    <m/>
    <x v="12"/>
    <x v="2"/>
    <m/>
    <m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7">
  <r>
    <n v="1"/>
    <s v="P_01"/>
    <x v="0"/>
    <x v="0"/>
    <x v="0"/>
    <d v="2022-07-30T00:00:00"/>
    <n v="5"/>
    <n v="61"/>
    <n v="14.98"/>
    <n v="12.2"/>
    <n v="3"/>
    <n v="57.5"/>
    <n v="7"/>
  </r>
  <r>
    <n v="2"/>
    <s v="P_02"/>
    <x v="0"/>
    <x v="0"/>
    <x v="1"/>
    <d v="2022-07-30T00:00:00"/>
    <n v="5"/>
    <n v="59"/>
    <n v="14.36"/>
    <n v="11.8"/>
    <n v="2.87"/>
    <n v="58"/>
    <n v="5"/>
  </r>
  <r>
    <n v="3"/>
    <s v="P_03"/>
    <x v="0"/>
    <x v="0"/>
    <x v="2"/>
    <d v="2022-07-30T00:00:00"/>
    <n v="5"/>
    <n v="62"/>
    <n v="15.29"/>
    <n v="12.4"/>
    <n v="3.06"/>
    <n v="56.5"/>
    <n v="8"/>
  </r>
  <r>
    <n v="4"/>
    <s v="P_04"/>
    <x v="0"/>
    <x v="0"/>
    <x v="3"/>
    <d v="2022-07-30T00:00:00"/>
    <n v="5"/>
    <n v="52"/>
    <n v="12.56"/>
    <n v="10.4"/>
    <n v="2.5099999999999998"/>
    <n v="62"/>
    <n v="5"/>
  </r>
  <r>
    <n v="5"/>
    <s v="P_05"/>
    <x v="0"/>
    <x v="1"/>
    <x v="0"/>
    <d v="2022-07-30T00:00:00"/>
    <n v="5"/>
    <n v="45"/>
    <n v="10.85"/>
    <n v="9"/>
    <n v="2.17"/>
    <n v="53.5"/>
    <n v="6"/>
  </r>
  <r>
    <n v="6"/>
    <s v="P_06"/>
    <x v="0"/>
    <x v="1"/>
    <x v="1"/>
    <d v="2022-07-30T00:00:00"/>
    <n v="5"/>
    <n v="49"/>
    <n v="11.73"/>
    <n v="9.8000000000000007"/>
    <n v="2.35"/>
    <n v="51"/>
    <n v="6"/>
  </r>
  <r>
    <n v="7"/>
    <s v="P_07"/>
    <x v="0"/>
    <x v="1"/>
    <x v="2"/>
    <d v="2022-07-30T00:00:00"/>
    <n v="5"/>
    <n v="40"/>
    <n v="9.44"/>
    <n v="8"/>
    <n v="1.89"/>
    <n v="52.5"/>
    <n v="7"/>
  </r>
  <r>
    <n v="8"/>
    <s v="P_08"/>
    <x v="0"/>
    <x v="1"/>
    <x v="3"/>
    <d v="2022-07-30T00:00:00"/>
    <n v="5"/>
    <n v="38"/>
    <n v="9.06"/>
    <n v="7.6"/>
    <n v="1.81"/>
    <n v="49"/>
    <n v="5"/>
  </r>
  <r>
    <n v="9"/>
    <s v="P_09"/>
    <x v="1"/>
    <x v="0"/>
    <x v="0"/>
    <d v="2022-07-30T00:00:00"/>
    <n v="5"/>
    <n v="39"/>
    <n v="9.11"/>
    <n v="7.8"/>
    <n v="1.82"/>
    <n v="55"/>
    <n v="5"/>
  </r>
  <r>
    <n v="10"/>
    <s v="P_10"/>
    <x v="1"/>
    <x v="0"/>
    <x v="1"/>
    <d v="2022-07-30T00:00:00"/>
    <n v="5"/>
    <n v="51"/>
    <n v="12.27"/>
    <n v="10.199999999999999"/>
    <n v="2.4500000000000002"/>
    <n v="55.5"/>
    <n v="4"/>
  </r>
  <r>
    <n v="11"/>
    <s v="P_11"/>
    <x v="1"/>
    <x v="0"/>
    <x v="2"/>
    <d v="2022-07-30T00:00:00"/>
    <n v="5"/>
    <n v="44"/>
    <n v="10.47"/>
    <n v="8.8000000000000007"/>
    <n v="2.09"/>
    <n v="54"/>
    <n v="6"/>
  </r>
  <r>
    <n v="12"/>
    <s v="P_12"/>
    <x v="1"/>
    <x v="0"/>
    <x v="3"/>
    <d v="2022-07-30T00:00:00"/>
    <n v="5"/>
    <n v="53"/>
    <n v="12.74"/>
    <n v="10.6"/>
    <n v="2.5499999999999998"/>
    <n v="59.5"/>
    <n v="4"/>
  </r>
  <r>
    <n v="13"/>
    <s v="P_13"/>
    <x v="1"/>
    <x v="1"/>
    <x v="0"/>
    <d v="2022-07-30T00:00:00"/>
    <n v="5"/>
    <n v="28"/>
    <n v="6.26"/>
    <n v="5.6"/>
    <n v="1.25"/>
    <n v="51"/>
    <n v="4"/>
  </r>
  <r>
    <n v="14"/>
    <s v="P_14"/>
    <x v="1"/>
    <x v="1"/>
    <x v="1"/>
    <d v="2022-07-30T00:00:00"/>
    <n v="5"/>
    <n v="28"/>
    <n v="6.44"/>
    <n v="5.6"/>
    <n v="1.29"/>
    <n v="48.5"/>
    <n v="5"/>
  </r>
  <r>
    <n v="15"/>
    <s v="P_15"/>
    <x v="1"/>
    <x v="1"/>
    <x v="2"/>
    <d v="2022-07-30T00:00:00"/>
    <n v="5"/>
    <n v="28"/>
    <n v="6.31"/>
    <n v="5.6"/>
    <n v="1.26"/>
    <n v="50"/>
    <n v="5"/>
  </r>
  <r>
    <n v="16"/>
    <s v="P_16"/>
    <x v="1"/>
    <x v="1"/>
    <x v="3"/>
    <d v="2022-07-30T00:00:00"/>
    <n v="5"/>
    <n v="39"/>
    <n v="9.1999999999999993"/>
    <n v="7.8"/>
    <n v="1.84"/>
    <n v="46.5"/>
    <n v="4"/>
  </r>
  <r>
    <n v="17"/>
    <s v="P_17"/>
    <x v="2"/>
    <x v="0"/>
    <x v="0"/>
    <d v="2022-07-30T00:00:00"/>
    <n v="5"/>
    <n v="43"/>
    <n v="10.24"/>
    <n v="8.6"/>
    <n v="2.0499999999999998"/>
    <n v="55"/>
    <n v="5"/>
  </r>
  <r>
    <n v="18"/>
    <s v="P_18"/>
    <x v="2"/>
    <x v="0"/>
    <x v="1"/>
    <d v="2022-07-30T00:00:00"/>
    <n v="5"/>
    <n v="37"/>
    <n v="8.7799999999999994"/>
    <n v="7.4"/>
    <n v="1.76"/>
    <n v="55.5"/>
    <n v="4"/>
  </r>
  <r>
    <n v="19"/>
    <s v="P_19"/>
    <x v="2"/>
    <x v="0"/>
    <x v="2"/>
    <d v="2022-07-30T00:00:00"/>
    <n v="5"/>
    <n v="49"/>
    <n v="11.88"/>
    <n v="9.8000000000000007"/>
    <n v="2.38"/>
    <n v="54"/>
    <n v="6"/>
  </r>
  <r>
    <n v="20"/>
    <s v="P_20"/>
    <x v="2"/>
    <x v="0"/>
    <x v="3"/>
    <d v="2022-07-30T00:00:00"/>
    <n v="5"/>
    <n v="51"/>
    <n v="12.23"/>
    <n v="10.199999999999999"/>
    <n v="2.4500000000000002"/>
    <n v="59.5"/>
    <n v="4"/>
  </r>
  <r>
    <n v="21"/>
    <s v="P_21"/>
    <x v="2"/>
    <x v="1"/>
    <x v="0"/>
    <d v="2022-07-30T00:00:00"/>
    <n v="5"/>
    <n v="24"/>
    <n v="5.34"/>
    <n v="4.8"/>
    <n v="1.07"/>
    <n v="51"/>
    <n v="4"/>
  </r>
  <r>
    <n v="22"/>
    <s v="P_22"/>
    <x v="2"/>
    <x v="1"/>
    <x v="1"/>
    <d v="2022-07-30T00:00:00"/>
    <n v="5"/>
    <n v="27"/>
    <n v="5.96"/>
    <n v="5.4"/>
    <n v="1.19"/>
    <n v="48.5"/>
    <n v="5"/>
  </r>
  <r>
    <n v="23"/>
    <s v="P_23"/>
    <x v="2"/>
    <x v="1"/>
    <x v="2"/>
    <d v="2022-07-30T00:00:00"/>
    <n v="5"/>
    <n v="21"/>
    <n v="4.5599999999999996"/>
    <n v="4.2"/>
    <n v="0.91"/>
    <n v="50"/>
    <n v="5"/>
  </r>
  <r>
    <n v="24"/>
    <s v="P_24"/>
    <x v="2"/>
    <x v="1"/>
    <x v="3"/>
    <d v="2022-07-30T00:00:00"/>
    <n v="5"/>
    <n v="29"/>
    <n v="6.54"/>
    <n v="5.8"/>
    <n v="1.31"/>
    <n v="46.5"/>
    <n v="4"/>
  </r>
  <r>
    <n v="25"/>
    <s v="P_25"/>
    <x v="3"/>
    <x v="0"/>
    <x v="0"/>
    <d v="2022-07-30T00:00:00"/>
    <n v="5"/>
    <n v="44"/>
    <n v="10.58"/>
    <n v="8.8000000000000007"/>
    <n v="2.12"/>
    <n v="50.5"/>
    <n v="6"/>
  </r>
  <r>
    <n v="26"/>
    <s v="P_26"/>
    <x v="3"/>
    <x v="0"/>
    <x v="1"/>
    <d v="2022-07-30T00:00:00"/>
    <n v="5"/>
    <n v="35"/>
    <n v="8.23"/>
    <n v="7"/>
    <n v="1.65"/>
    <n v="54.5"/>
    <n v="4"/>
  </r>
  <r>
    <n v="27"/>
    <s v="P_27"/>
    <x v="3"/>
    <x v="0"/>
    <x v="2"/>
    <d v="2022-07-30T00:00:00"/>
    <n v="5"/>
    <n v="35"/>
    <n v="8.1199999999999992"/>
    <n v="7"/>
    <n v="1.62"/>
    <n v="55"/>
    <n v="6"/>
  </r>
  <r>
    <n v="28"/>
    <s v="P_28"/>
    <x v="3"/>
    <x v="0"/>
    <x v="3"/>
    <d v="2022-07-30T00:00:00"/>
    <n v="5"/>
    <n v="39"/>
    <n v="9.1999999999999993"/>
    <n v="7.8"/>
    <n v="1.84"/>
    <n v="55.5"/>
    <n v="4"/>
  </r>
  <r>
    <n v="29"/>
    <s v="P_29"/>
    <x v="3"/>
    <x v="1"/>
    <x v="0"/>
    <d v="2022-07-30T00:00:00"/>
    <n v="5"/>
    <n v="26"/>
    <n v="5.74"/>
    <n v="5.2"/>
    <n v="1.1499999999999999"/>
    <n v="33"/>
    <n v="5"/>
  </r>
  <r>
    <n v="30"/>
    <s v="P_30"/>
    <x v="3"/>
    <x v="1"/>
    <x v="1"/>
    <d v="2022-07-30T00:00:00"/>
    <n v="5"/>
    <n v="27"/>
    <n v="6.03"/>
    <n v="5.4"/>
    <n v="1.21"/>
    <n v="32"/>
    <n v="4"/>
  </r>
  <r>
    <n v="31"/>
    <s v="P_31"/>
    <x v="3"/>
    <x v="1"/>
    <x v="2"/>
    <d v="2022-07-30T00:00:00"/>
    <n v="5"/>
    <n v="29"/>
    <n v="6.51"/>
    <n v="5.8"/>
    <n v="1.3"/>
    <n v="34.5"/>
    <n v="4"/>
  </r>
  <r>
    <n v="32"/>
    <s v="P_32"/>
    <x v="3"/>
    <x v="1"/>
    <x v="3"/>
    <d v="2022-07-30T00:00:00"/>
    <n v="5"/>
    <n v="32"/>
    <n v="7.36"/>
    <n v="6.4"/>
    <n v="1.47"/>
    <n v="32"/>
    <n v="4"/>
  </r>
  <r>
    <n v="33"/>
    <s v="P_33"/>
    <x v="4"/>
    <x v="0"/>
    <x v="0"/>
    <d v="2022-07-30T00:00:00"/>
    <n v="5"/>
    <n v="57"/>
    <n v="13.97"/>
    <n v="11.4"/>
    <n v="2.79"/>
    <n v="48.5"/>
    <n v="5"/>
  </r>
  <r>
    <n v="34"/>
    <s v="P_34"/>
    <x v="4"/>
    <x v="0"/>
    <x v="1"/>
    <d v="2022-07-30T00:00:00"/>
    <n v="5"/>
    <n v="56"/>
    <n v="13.74"/>
    <n v="11.2"/>
    <n v="2.75"/>
    <n v="47.5"/>
    <n v="4"/>
  </r>
  <r>
    <n v="35"/>
    <s v="P_35"/>
    <x v="4"/>
    <x v="0"/>
    <x v="2"/>
    <d v="2022-07-30T00:00:00"/>
    <n v="5"/>
    <n v="44"/>
    <n v="10.56"/>
    <n v="8.8000000000000007"/>
    <n v="2.11"/>
    <n v="50"/>
    <n v="6"/>
  </r>
  <r>
    <n v="36"/>
    <s v="P_36"/>
    <x v="4"/>
    <x v="0"/>
    <x v="3"/>
    <d v="2022-07-30T00:00:00"/>
    <n v="5"/>
    <n v="50"/>
    <n v="12.13"/>
    <n v="10"/>
    <n v="2.4300000000000002"/>
    <n v="47"/>
    <n v="6"/>
  </r>
  <r>
    <n v="37"/>
    <s v="P_37"/>
    <x v="4"/>
    <x v="1"/>
    <x v="0"/>
    <d v="2022-07-30T00:00:00"/>
    <n v="5"/>
    <n v="33"/>
    <n v="7.62"/>
    <n v="6.6"/>
    <n v="1.52"/>
    <n v="41"/>
    <n v="4"/>
  </r>
  <r>
    <n v="38"/>
    <s v="P_38"/>
    <x v="4"/>
    <x v="1"/>
    <x v="1"/>
    <d v="2022-07-30T00:00:00"/>
    <n v="5"/>
    <n v="36"/>
    <n v="8.43"/>
    <n v="7.2"/>
    <n v="1.69"/>
    <n v="41.5"/>
    <n v="5"/>
  </r>
  <r>
    <n v="39"/>
    <s v="P_39"/>
    <x v="4"/>
    <x v="1"/>
    <x v="2"/>
    <d v="2022-07-30T00:00:00"/>
    <n v="5"/>
    <n v="26"/>
    <n v="5.89"/>
    <n v="5.2"/>
    <n v="1.18"/>
    <n v="42"/>
    <n v="4"/>
  </r>
  <r>
    <n v="40"/>
    <s v="P_40"/>
    <x v="4"/>
    <x v="1"/>
    <x v="3"/>
    <d v="2022-07-30T00:00:00"/>
    <n v="5"/>
    <n v="31"/>
    <n v="7.06"/>
    <n v="6.2"/>
    <n v="1.41"/>
    <n v="42"/>
    <n v="3"/>
  </r>
  <r>
    <n v="41"/>
    <s v="P_41"/>
    <x v="5"/>
    <x v="0"/>
    <x v="0"/>
    <d v="2022-07-30T00:00:00"/>
    <n v="5"/>
    <n v="40"/>
    <n v="9.4"/>
    <n v="8"/>
    <n v="1.88"/>
    <n v="59.5"/>
    <n v="5"/>
  </r>
  <r>
    <n v="42"/>
    <s v="P_42"/>
    <x v="5"/>
    <x v="0"/>
    <x v="1"/>
    <d v="2022-07-30T00:00:00"/>
    <n v="5"/>
    <n v="48"/>
    <n v="11.65"/>
    <n v="9.6"/>
    <n v="2.33"/>
    <n v="62"/>
    <n v="4"/>
  </r>
  <r>
    <n v="43"/>
    <s v="P_43"/>
    <x v="5"/>
    <x v="0"/>
    <x v="2"/>
    <d v="2022-07-30T00:00:00"/>
    <n v="5"/>
    <n v="54"/>
    <n v="13.11"/>
    <n v="10.8"/>
    <n v="2.62"/>
    <n v="60.5"/>
    <n v="6"/>
  </r>
  <r>
    <n v="44"/>
    <s v="P_44"/>
    <x v="5"/>
    <x v="0"/>
    <x v="3"/>
    <d v="2022-07-30T00:00:00"/>
    <n v="5"/>
    <n v="52"/>
    <n v="12.69"/>
    <n v="10.4"/>
    <n v="2.54"/>
    <n v="59"/>
    <n v="4"/>
  </r>
  <r>
    <n v="45"/>
    <s v="P_45"/>
    <x v="5"/>
    <x v="1"/>
    <x v="0"/>
    <d v="2022-07-30T00:00:00"/>
    <n v="5"/>
    <n v="32"/>
    <n v="7.3"/>
    <n v="6.4"/>
    <n v="1.46"/>
    <n v="50.5"/>
    <n v="4"/>
  </r>
  <r>
    <n v="46"/>
    <s v="P_46"/>
    <x v="5"/>
    <x v="1"/>
    <x v="1"/>
    <d v="2022-07-30T00:00:00"/>
    <n v="5"/>
    <n v="37"/>
    <n v="8.73"/>
    <n v="7.4"/>
    <n v="1.75"/>
    <n v="55"/>
    <n v="5"/>
  </r>
  <r>
    <n v="47"/>
    <s v="P_47"/>
    <x v="5"/>
    <x v="1"/>
    <x v="2"/>
    <d v="2022-07-30T00:00:00"/>
    <n v="5"/>
    <n v="27"/>
    <n v="6.15"/>
    <n v="5.4"/>
    <n v="1.23"/>
    <n v="52.5"/>
    <n v="5"/>
  </r>
  <r>
    <n v="48"/>
    <s v="P_48"/>
    <x v="5"/>
    <x v="1"/>
    <x v="3"/>
    <d v="2022-07-30T00:00:00"/>
    <n v="5"/>
    <n v="33"/>
    <n v="7.75"/>
    <n v="6.6"/>
    <n v="1.55"/>
    <n v="54"/>
    <n v="4"/>
  </r>
  <r>
    <n v="49"/>
    <s v="P_49"/>
    <x v="6"/>
    <x v="0"/>
    <x v="0"/>
    <d v="2022-07-30T00:00:00"/>
    <n v="5"/>
    <n v="40"/>
    <n v="9.58"/>
    <n v="8"/>
    <n v="1.92"/>
    <n v="47.5"/>
    <n v="5"/>
  </r>
  <r>
    <n v="50"/>
    <s v="P_50"/>
    <x v="6"/>
    <x v="0"/>
    <x v="1"/>
    <d v="2022-07-30T00:00:00"/>
    <n v="5"/>
    <n v="32"/>
    <n v="7.37"/>
    <n v="6.4"/>
    <n v="1.47"/>
    <n v="45.5"/>
    <n v="4"/>
  </r>
  <r>
    <n v="51"/>
    <s v="P_51"/>
    <x v="6"/>
    <x v="0"/>
    <x v="2"/>
    <d v="2022-07-30T00:00:00"/>
    <n v="5"/>
    <n v="28"/>
    <n v="6.44"/>
    <n v="5.6"/>
    <n v="1.29"/>
    <n v="53.5"/>
    <n v="5"/>
  </r>
  <r>
    <n v="52"/>
    <s v="P_52"/>
    <x v="6"/>
    <x v="0"/>
    <x v="3"/>
    <d v="2022-07-30T00:00:00"/>
    <n v="5"/>
    <n v="36"/>
    <n v="8.2899999999999991"/>
    <n v="7.2"/>
    <n v="1.66"/>
    <n v="46.5"/>
    <n v="4"/>
  </r>
  <r>
    <n v="53"/>
    <s v="P_53"/>
    <x v="6"/>
    <x v="1"/>
    <x v="0"/>
    <d v="2022-07-30T00:00:00"/>
    <n v="5"/>
    <n v="24"/>
    <n v="5.25"/>
    <n v="4.8"/>
    <n v="1.05"/>
    <n v="31.5"/>
    <n v="5"/>
  </r>
  <r>
    <n v="54"/>
    <s v="P_54"/>
    <x v="6"/>
    <x v="1"/>
    <x v="1"/>
    <d v="2022-07-30T00:00:00"/>
    <n v="5"/>
    <n v="20"/>
    <n v="4.38"/>
    <n v="4"/>
    <n v="0.88"/>
    <n v="29"/>
    <n v="4"/>
  </r>
  <r>
    <n v="55"/>
    <s v="P_55"/>
    <x v="6"/>
    <x v="1"/>
    <x v="2"/>
    <d v="2022-07-30T00:00:00"/>
    <n v="5"/>
    <n v="20"/>
    <n v="4.1500000000000004"/>
    <n v="4"/>
    <n v="0.83"/>
    <n v="32.5"/>
    <n v="4"/>
  </r>
  <r>
    <n v="56"/>
    <s v="P_56"/>
    <x v="6"/>
    <x v="1"/>
    <x v="3"/>
    <d v="2022-07-30T00:00:00"/>
    <n v="5"/>
    <n v="20"/>
    <n v="4.18"/>
    <n v="4"/>
    <n v="0.84"/>
    <n v="30.5"/>
    <n v="3"/>
  </r>
  <r>
    <n v="57"/>
    <s v="P_57"/>
    <x v="7"/>
    <x v="0"/>
    <x v="0"/>
    <d v="2022-07-30T00:00:00"/>
    <n v="5"/>
    <n v="39"/>
    <n v="9.1199999999999992"/>
    <n v="7.8"/>
    <n v="1.82"/>
    <n v="39"/>
    <n v="4"/>
  </r>
  <r>
    <n v="58"/>
    <s v="P_58"/>
    <x v="7"/>
    <x v="0"/>
    <x v="1"/>
    <d v="2022-07-30T00:00:00"/>
    <n v="5"/>
    <n v="46"/>
    <n v="11.01"/>
    <n v="9.1999999999999993"/>
    <n v="2.2000000000000002"/>
    <n v="45"/>
    <n v="3"/>
  </r>
  <r>
    <n v="59"/>
    <s v="P_59"/>
    <x v="7"/>
    <x v="0"/>
    <x v="2"/>
    <d v="2022-07-30T00:00:00"/>
    <n v="5"/>
    <n v="46"/>
    <n v="10.99"/>
    <n v="9.1999999999999993"/>
    <n v="2.2000000000000002"/>
    <n v="41.5"/>
    <n v="5"/>
  </r>
  <r>
    <n v="60"/>
    <s v="P_60"/>
    <x v="7"/>
    <x v="0"/>
    <x v="3"/>
    <d v="2022-07-30T00:00:00"/>
    <n v="5"/>
    <n v="52"/>
    <n v="12.56"/>
    <n v="10.4"/>
    <n v="2.5099999999999998"/>
    <n v="46"/>
    <n v="4"/>
  </r>
  <r>
    <n v="61"/>
    <s v="P_61"/>
    <x v="7"/>
    <x v="1"/>
    <x v="0"/>
    <d v="2022-07-30T00:00:00"/>
    <n v="5"/>
    <n v="24"/>
    <n v="5.42"/>
    <n v="4.8"/>
    <n v="1.08"/>
    <n v="34.5"/>
    <n v="5"/>
  </r>
  <r>
    <n v="62"/>
    <s v="P_62"/>
    <x v="7"/>
    <x v="1"/>
    <x v="1"/>
    <d v="2022-07-30T00:00:00"/>
    <n v="5"/>
    <n v="28"/>
    <n v="6.32"/>
    <n v="5.6"/>
    <n v="1.26"/>
    <n v="36.5"/>
    <n v="4"/>
  </r>
  <r>
    <n v="63"/>
    <s v="P_63"/>
    <x v="7"/>
    <x v="1"/>
    <x v="2"/>
    <d v="2022-07-30T00:00:00"/>
    <n v="5"/>
    <n v="28"/>
    <n v="6.44"/>
    <n v="5.6"/>
    <n v="1.29"/>
    <n v="38"/>
    <n v="4"/>
  </r>
  <r>
    <n v="64"/>
    <s v="P_64"/>
    <x v="7"/>
    <x v="1"/>
    <x v="3"/>
    <d v="2022-07-30T00:00:00"/>
    <n v="5"/>
    <n v="26"/>
    <n v="5.93"/>
    <n v="5.2"/>
    <n v="1.19"/>
    <n v="33.5"/>
    <n v="3"/>
  </r>
  <r>
    <n v="65"/>
    <s v="P_65"/>
    <x v="8"/>
    <x v="0"/>
    <x v="0"/>
    <d v="2022-07-30T00:00:00"/>
    <n v="5"/>
    <n v="55"/>
    <n v="13.25"/>
    <n v="11"/>
    <n v="2.65"/>
    <n v="59.5"/>
    <n v="5"/>
  </r>
  <r>
    <n v="66"/>
    <s v="P_66"/>
    <x v="8"/>
    <x v="0"/>
    <x v="1"/>
    <d v="2022-07-30T00:00:00"/>
    <n v="5"/>
    <n v="61"/>
    <n v="14.94"/>
    <n v="12.2"/>
    <n v="2.99"/>
    <n v="62"/>
    <n v="4"/>
  </r>
  <r>
    <n v="67"/>
    <s v="P_67"/>
    <x v="8"/>
    <x v="0"/>
    <x v="2"/>
    <d v="2022-07-30T00:00:00"/>
    <n v="5"/>
    <n v="57"/>
    <n v="13.95"/>
    <n v="11.4"/>
    <n v="2.79"/>
    <n v="60.5"/>
    <n v="7"/>
  </r>
  <r>
    <n v="68"/>
    <s v="P_68"/>
    <x v="8"/>
    <x v="0"/>
    <x v="3"/>
    <d v="2022-07-30T00:00:00"/>
    <n v="5"/>
    <n v="52"/>
    <n v="12.64"/>
    <n v="10.4"/>
    <n v="2.5299999999999998"/>
    <n v="59"/>
    <n v="5"/>
  </r>
  <r>
    <n v="69"/>
    <s v="P_69"/>
    <x v="8"/>
    <x v="1"/>
    <x v="0"/>
    <d v="2022-07-30T00:00:00"/>
    <n v="5"/>
    <n v="29"/>
    <n v="6.67"/>
    <n v="5.8"/>
    <n v="1.33"/>
    <n v="50.5"/>
    <n v="4"/>
  </r>
  <r>
    <n v="70"/>
    <s v="P_70"/>
    <x v="8"/>
    <x v="1"/>
    <x v="1"/>
    <d v="2022-07-30T00:00:00"/>
    <n v="5"/>
    <n v="32"/>
    <n v="7.35"/>
    <n v="6.4"/>
    <n v="1.47"/>
    <n v="55"/>
    <n v="4"/>
  </r>
  <r>
    <n v="71"/>
    <s v="P_71"/>
    <x v="8"/>
    <x v="1"/>
    <x v="2"/>
    <d v="2022-07-30T00:00:00"/>
    <n v="5"/>
    <n v="35"/>
    <n v="8.16"/>
    <n v="7"/>
    <n v="1.63"/>
    <n v="52.5"/>
    <n v="4"/>
  </r>
  <r>
    <n v="72"/>
    <s v="P_72"/>
    <x v="8"/>
    <x v="1"/>
    <x v="3"/>
    <d v="2022-07-30T00:00:00"/>
    <n v="5"/>
    <n v="37"/>
    <n v="8.5500000000000007"/>
    <n v="7.4"/>
    <n v="1.71"/>
    <n v="54"/>
    <n v="3"/>
  </r>
  <r>
    <n v="73"/>
    <s v="P_73"/>
    <x v="9"/>
    <x v="0"/>
    <x v="0"/>
    <d v="2022-07-30T00:00:00"/>
    <n v="5"/>
    <n v="45"/>
    <n v="10.86"/>
    <n v="9"/>
    <n v="2.17"/>
    <n v="37"/>
    <n v="7"/>
  </r>
  <r>
    <n v="74"/>
    <s v="P_74"/>
    <x v="9"/>
    <x v="0"/>
    <x v="1"/>
    <d v="2022-07-30T00:00:00"/>
    <n v="5"/>
    <n v="52"/>
    <n v="12.64"/>
    <n v="10.4"/>
    <n v="2.5299999999999998"/>
    <n v="41.5"/>
    <n v="6"/>
  </r>
  <r>
    <n v="75"/>
    <s v="P_75"/>
    <x v="9"/>
    <x v="0"/>
    <x v="2"/>
    <d v="2022-07-30T00:00:00"/>
    <n v="5"/>
    <n v="45"/>
    <n v="10.7"/>
    <n v="9"/>
    <n v="2.14"/>
    <n v="42"/>
    <n v="8"/>
  </r>
  <r>
    <n v="76"/>
    <s v="P_76"/>
    <x v="9"/>
    <x v="0"/>
    <x v="3"/>
    <d v="2022-07-30T00:00:00"/>
    <n v="5"/>
    <n v="57"/>
    <n v="13.77"/>
    <n v="11.4"/>
    <n v="2.75"/>
    <n v="42.5"/>
    <n v="6"/>
  </r>
  <r>
    <n v="77"/>
    <s v="P_77"/>
    <x v="9"/>
    <x v="1"/>
    <x v="0"/>
    <d v="2022-07-30T00:00:00"/>
    <n v="5"/>
    <n v="28"/>
    <n v="6.38"/>
    <n v="5.6"/>
    <n v="1.28"/>
    <n v="33.5"/>
    <n v="5"/>
  </r>
  <r>
    <n v="78"/>
    <s v="P_78"/>
    <x v="9"/>
    <x v="1"/>
    <x v="1"/>
    <d v="2022-07-30T00:00:00"/>
    <n v="5"/>
    <n v="34"/>
    <n v="7.89"/>
    <n v="6.8"/>
    <n v="1.58"/>
    <n v="31.5"/>
    <n v="5"/>
  </r>
  <r>
    <n v="79"/>
    <s v="P_79"/>
    <x v="9"/>
    <x v="1"/>
    <x v="2"/>
    <d v="2022-07-30T00:00:00"/>
    <n v="5"/>
    <n v="28"/>
    <n v="6.21"/>
    <n v="5.6"/>
    <n v="1.24"/>
    <n v="35"/>
    <n v="5"/>
  </r>
  <r>
    <n v="80"/>
    <s v="P_80"/>
    <x v="9"/>
    <x v="1"/>
    <x v="3"/>
    <d v="2022-07-30T00:00:00"/>
    <n v="5"/>
    <n v="32"/>
    <n v="7.33"/>
    <n v="6.4"/>
    <n v="1.47"/>
    <n v="32.5"/>
    <n v="4"/>
  </r>
  <r>
    <n v="81"/>
    <s v="P_81"/>
    <x v="10"/>
    <x v="0"/>
    <x v="0"/>
    <d v="2022-07-30T00:00:00"/>
    <n v="5"/>
    <n v="48"/>
    <n v="11.43"/>
    <n v="9.6"/>
    <n v="2.29"/>
    <n v="39.5"/>
    <n v="5"/>
  </r>
  <r>
    <n v="82"/>
    <s v="P_82"/>
    <x v="10"/>
    <x v="0"/>
    <x v="1"/>
    <d v="2022-07-30T00:00:00"/>
    <n v="5"/>
    <n v="38"/>
    <n v="9.02"/>
    <n v="7.6"/>
    <n v="1.8"/>
    <n v="45.5"/>
    <n v="4"/>
  </r>
  <r>
    <n v="83"/>
    <s v="P_83"/>
    <x v="10"/>
    <x v="0"/>
    <x v="2"/>
    <d v="2022-07-30T00:00:00"/>
    <n v="5"/>
    <n v="47"/>
    <n v="11.2"/>
    <n v="9.4"/>
    <n v="2.2400000000000002"/>
    <n v="42"/>
    <n v="6"/>
  </r>
  <r>
    <n v="84"/>
    <s v="P_84"/>
    <x v="10"/>
    <x v="0"/>
    <x v="3"/>
    <d v="2022-07-30T00:00:00"/>
    <n v="5"/>
    <n v="46"/>
    <n v="10.96"/>
    <n v="9.1999999999999993"/>
    <n v="2.19"/>
    <n v="46.5"/>
    <n v="5"/>
  </r>
  <r>
    <n v="85"/>
    <s v="P_85"/>
    <x v="10"/>
    <x v="1"/>
    <x v="0"/>
    <d v="2022-07-30T00:00:00"/>
    <n v="5"/>
    <n v="30"/>
    <n v="6.86"/>
    <n v="6"/>
    <n v="1.37"/>
    <n v="35"/>
    <n v="5"/>
  </r>
  <r>
    <n v="86"/>
    <s v="P_86"/>
    <x v="10"/>
    <x v="1"/>
    <x v="1"/>
    <d v="2022-07-30T00:00:00"/>
    <n v="5"/>
    <n v="28"/>
    <n v="6.29"/>
    <n v="5.6"/>
    <n v="1.26"/>
    <n v="37"/>
    <n v="5"/>
  </r>
  <r>
    <n v="87"/>
    <s v="P_87"/>
    <x v="10"/>
    <x v="1"/>
    <x v="2"/>
    <d v="2022-07-30T00:00:00"/>
    <n v="5"/>
    <n v="35"/>
    <n v="8.07"/>
    <n v="7"/>
    <n v="1.61"/>
    <n v="38.5"/>
    <n v="5"/>
  </r>
  <r>
    <n v="88"/>
    <s v="P_88"/>
    <x v="10"/>
    <x v="1"/>
    <x v="3"/>
    <d v="2022-07-30T00:00:00"/>
    <n v="5"/>
    <n v="31"/>
    <n v="7.03"/>
    <n v="6.2"/>
    <n v="1.41"/>
    <n v="34"/>
    <n v="4"/>
  </r>
  <r>
    <n v="89"/>
    <s v="P_89"/>
    <x v="11"/>
    <x v="0"/>
    <x v="0"/>
    <d v="2022-07-30T00:00:00"/>
    <n v="5"/>
    <n v="40"/>
    <n v="9.36"/>
    <n v="8"/>
    <n v="1.87"/>
    <n v="36"/>
    <n v="6"/>
  </r>
  <r>
    <n v="90"/>
    <s v="P_90"/>
    <x v="11"/>
    <x v="0"/>
    <x v="1"/>
    <d v="2022-07-30T00:00:00"/>
    <n v="5"/>
    <n v="43"/>
    <n v="10.34"/>
    <n v="8.6"/>
    <n v="2.0699999999999998"/>
    <n v="40.5"/>
    <n v="5"/>
  </r>
  <r>
    <n v="91"/>
    <s v="P_91"/>
    <x v="11"/>
    <x v="0"/>
    <x v="2"/>
    <d v="2022-07-30T00:00:00"/>
    <n v="5"/>
    <n v="39"/>
    <n v="9.2100000000000009"/>
    <n v="7.8"/>
    <n v="1.84"/>
    <n v="41"/>
    <n v="7"/>
  </r>
  <r>
    <n v="92"/>
    <s v="P_92"/>
    <x v="11"/>
    <x v="0"/>
    <x v="3"/>
    <d v="2022-07-30T00:00:00"/>
    <n v="5"/>
    <n v="47"/>
    <n v="11.15"/>
    <n v="9.4"/>
    <n v="2.23"/>
    <n v="41.5"/>
    <n v="5"/>
  </r>
  <r>
    <n v="93"/>
    <s v="P_93"/>
    <x v="11"/>
    <x v="1"/>
    <x v="0"/>
    <d v="2022-07-30T00:00:00"/>
    <n v="5"/>
    <n v="29"/>
    <n v="6.48"/>
    <n v="5.8"/>
    <n v="1.3"/>
    <n v="32.5"/>
    <n v="4"/>
  </r>
  <r>
    <n v="94"/>
    <s v="P_94"/>
    <x v="11"/>
    <x v="1"/>
    <x v="1"/>
    <d v="2022-07-30T00:00:00"/>
    <n v="5"/>
    <n v="23"/>
    <n v="5"/>
    <n v="4.5999999999999996"/>
    <n v="1"/>
    <n v="30.5"/>
    <n v="4"/>
  </r>
  <r>
    <n v="95"/>
    <s v="P_95"/>
    <x v="11"/>
    <x v="1"/>
    <x v="2"/>
    <d v="2022-07-30T00:00:00"/>
    <n v="5"/>
    <n v="24"/>
    <n v="5.42"/>
    <n v="4.8"/>
    <n v="1.08"/>
    <n v="34"/>
    <n v="4"/>
  </r>
  <r>
    <n v="96"/>
    <s v="P_96"/>
    <x v="11"/>
    <x v="1"/>
    <x v="3"/>
    <d v="2022-07-30T00:00:00"/>
    <n v="5"/>
    <n v="30"/>
    <n v="6.78"/>
    <n v="6"/>
    <n v="1.36"/>
    <n v="31.5"/>
    <n v="3"/>
  </r>
  <r>
    <m/>
    <m/>
    <x v="12"/>
    <x v="2"/>
    <x v="4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9" cacheId="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>
  <location ref="P2:R15" firstHeaderRow="1" firstDataRow="2" firstDataCol="1"/>
  <pivotFields count="14">
    <pivotField showAll="0"/>
    <pivotField showAll="0"/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11"/>
        <item x="9"/>
        <item x="10"/>
        <item h="1" x="12"/>
        <item t="default"/>
      </items>
    </pivotField>
    <pivotField axis="axisCol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</rowItems>
  <colFields count="1">
    <field x="3"/>
  </colFields>
  <colItems count="2">
    <i>
      <x/>
    </i>
    <i>
      <x v="1"/>
    </i>
  </colItems>
  <dataFields count="1">
    <dataField name="Average of MSI (%)" fld="13" subtotal="average" baseField="2" baseItem="0" numFmtId="2"/>
  </dataFields>
  <formats count="1">
    <format dxfId="3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le11" cacheId="2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>
  <location ref="O2:S16" firstHeaderRow="1" firstDataRow="3" firstDataCol="1"/>
  <pivotFields count="13">
    <pivotField showAll="0"/>
    <pivotField showAll="0"/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11"/>
        <item x="9"/>
        <item x="10"/>
        <item h="1" x="12"/>
        <item t="default"/>
      </items>
    </pivotField>
    <pivotField axis="axisCol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</pivotFields>
  <rowFields count="1">
    <field x="2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dataFields count="2">
    <dataField name="Average of Plant height (cm)" fld="11" subtotal="average" baseField="2" baseItem="0"/>
    <dataField name="Average of No. of Primary branches" fld="12" subtotal="average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3000000}" name="PivotTable4" cacheId="2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outline="1" outlineData="1" multipleFieldFilters="0">
  <location ref="A54:D66" firstHeaderRow="0" firstDataRow="1" firstDataCol="1" rowPageCount="1" colPageCount="1"/>
  <pivotFields count="13">
    <pivotField showAll="0"/>
    <pivotField showAll="0"/>
    <pivotField axis="axisRow" showAll="0" sortType="ascending">
      <items count="14">
        <item x="0"/>
        <item x="1"/>
        <item x="2"/>
        <item x="3"/>
        <item x="4"/>
        <item x="5"/>
        <item x="6"/>
        <item x="7"/>
        <item x="8"/>
        <item x="11"/>
        <item x="9"/>
        <item x="10"/>
        <item h="1" x="1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multipleItemSelectionAllowed="1" showAll="0">
      <items count="4">
        <item h="1" x="0"/>
        <item x="1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12">
    <i>
      <x v="8"/>
    </i>
    <i>
      <x v="9"/>
    </i>
    <i>
      <x v="4"/>
    </i>
    <i>
      <x v="7"/>
    </i>
    <i>
      <x v="6"/>
    </i>
    <i>
      <x v="3"/>
    </i>
    <i>
      <x v="5"/>
    </i>
    <i>
      <x v="1"/>
    </i>
    <i>
      <x v="2"/>
    </i>
    <i>
      <x v="10"/>
    </i>
    <i>
      <x v="11"/>
    </i>
    <i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-1"/>
  </pageFields>
  <dataFields count="3">
    <dataField name="Average of No. of Primary branches" fld="12" subtotal="average" baseField="2" baseItem="0"/>
    <dataField name="StdDev of No. of Primary branches2" fld="12" subtotal="stdDev" baseField="2" baseItem="0"/>
    <dataField name="Count of No. of Primary branches3" fld="12" subtotal="count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7000000}" name="PivotTable8" cacheId="2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outline="1" outlineData="1" multipleFieldFilters="0">
  <location ref="A122:D134" firstHeaderRow="0" firstDataRow="1" firstDataCol="1" rowPageCount="1" colPageCount="1"/>
  <pivotFields count="13">
    <pivotField showAll="0"/>
    <pivotField showAll="0"/>
    <pivotField axis="axisRow" showAll="0" sortType="ascending">
      <items count="14">
        <item x="0"/>
        <item x="1"/>
        <item x="2"/>
        <item x="3"/>
        <item x="4"/>
        <item x="5"/>
        <item x="6"/>
        <item x="7"/>
        <item x="8"/>
        <item x="11"/>
        <item x="9"/>
        <item x="10"/>
        <item h="1" x="1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multipleItemSelectionAllowed="1" showAll="0">
      <items count="4">
        <item h="1" x="0"/>
        <item x="1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</pivotFields>
  <rowFields count="1">
    <field x="2"/>
  </rowFields>
  <rowItems count="12">
    <i>
      <x v="6"/>
    </i>
    <i>
      <x v="2"/>
    </i>
    <i>
      <x v="9"/>
    </i>
    <i>
      <x v="7"/>
    </i>
    <i>
      <x v="3"/>
    </i>
    <i>
      <x v="10"/>
    </i>
    <i>
      <x v="1"/>
    </i>
    <i>
      <x v="11"/>
    </i>
    <i>
      <x v="4"/>
    </i>
    <i>
      <x v="5"/>
    </i>
    <i>
      <x v="8"/>
    </i>
    <i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-1"/>
  </pageFields>
  <dataFields count="3">
    <dataField name="Average of Seedyieldperplant (g)" fld="10" subtotal="average" baseField="2" baseItem="0"/>
    <dataField name="StdDev of Seedyieldperplant (g)2" fld="10" subtotal="stdDev" baseField="2" baseItem="0"/>
    <dataField name="Count of Seedyieldperplant (g)3" fld="10" subtotal="count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4000000}" name="PivotTable5" cacheId="2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outline="1" outlineData="1" multipleFieldFilters="0">
  <location ref="A71:D83" firstHeaderRow="0" firstDataRow="1" firstDataCol="1" rowPageCount="1" colPageCount="1"/>
  <pivotFields count="13">
    <pivotField showAll="0"/>
    <pivotField showAll="0"/>
    <pivotField axis="axisRow" showAll="0" sortType="ascending">
      <items count="14">
        <item x="0"/>
        <item x="1"/>
        <item x="2"/>
        <item x="3"/>
        <item x="4"/>
        <item x="5"/>
        <item x="6"/>
        <item x="7"/>
        <item x="8"/>
        <item x="11"/>
        <item x="9"/>
        <item x="10"/>
        <item h="1" x="1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multipleItemSelectionAllowed="1" showAll="0">
      <items count="4">
        <item x="0"/>
        <item h="1" x="1"/>
        <item h="1" x="2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Fields count="1">
    <field x="2"/>
  </rowFields>
  <rowItems count="12">
    <i>
      <x v="6"/>
    </i>
    <i>
      <x v="3"/>
    </i>
    <i>
      <x v="9"/>
    </i>
    <i>
      <x v="11"/>
    </i>
    <i>
      <x v="2"/>
    </i>
    <i>
      <x v="7"/>
    </i>
    <i>
      <x v="1"/>
    </i>
    <i>
      <x v="5"/>
    </i>
    <i>
      <x v="10"/>
    </i>
    <i>
      <x v="4"/>
    </i>
    <i>
      <x v="8"/>
    </i>
    <i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-1"/>
  </pageFields>
  <dataFields count="3">
    <dataField name="Average of Podsperplant" fld="9" subtotal="average" baseField="2" baseItem="0"/>
    <dataField name="StdDev of Podsperplant2" fld="9" subtotal="stdDev" baseField="2" baseItem="0"/>
    <dataField name="Count of Podsperplant3" fld="9" subtotal="count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0F31C5-E081-4D38-9279-900E8FC4BF14}" name="PivotTable9" cacheId="2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compact="0" compactData="0" gridDropZones="1" multipleFieldFilters="0">
  <location ref="A141:D238" firstHeaderRow="2" firstDataRow="2" firstDataCol="3"/>
  <pivotFields count="13">
    <pivotField compact="0" outline="0" showAll="0"/>
    <pivotField compact="0" outline="0" showAll="0"/>
    <pivotField axis="axisRow" compact="0" outline="0" showAll="0" sortType="ascending" defaultSubtotal="0">
      <items count="13">
        <item x="0"/>
        <item x="1"/>
        <item x="2"/>
        <item x="3"/>
        <item x="4"/>
        <item x="5"/>
        <item x="6"/>
        <item x="7"/>
        <item x="8"/>
        <item x="11"/>
        <item x="9"/>
        <item x="10"/>
        <item h="1" x="12"/>
      </items>
    </pivotField>
    <pivotField axis="axisRow" compact="0" outline="0" multipleItemSelectionAllowed="1" showAll="0" defaultSubtotal="0">
      <items count="3">
        <item x="0"/>
        <item x="1"/>
        <item h="1" x="2"/>
      </items>
    </pivotField>
    <pivotField axis="axisRow" compact="0" outline="0" showAll="0" defaultSubtotal="0">
      <items count="5">
        <item x="0"/>
        <item x="1"/>
        <item x="2"/>
        <item x="3"/>
        <item x="4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</pivotFields>
  <rowFields count="3">
    <field x="4"/>
    <field x="3"/>
    <field x="2"/>
  </rowFields>
  <rowItems count="96">
    <i>
      <x/>
      <x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1">
      <x v="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>
      <x v="1"/>
      <x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1">
      <x v="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>
      <x v="2"/>
      <x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1">
      <x v="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>
      <x v="3"/>
      <x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1">
      <x v="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</rowItems>
  <colItems count="1">
    <i/>
  </colItems>
  <dataFields count="1">
    <dataField name="Average of Seedyieldperplant (g)" fld="10" subtotal="average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5000000}" name="PivotTable6" cacheId="2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outline="1" outlineData="1" multipleFieldFilters="0">
  <location ref="A88:D100" firstHeaderRow="0" firstDataRow="1" firstDataCol="1" rowPageCount="1" colPageCount="1"/>
  <pivotFields count="13">
    <pivotField showAll="0"/>
    <pivotField showAll="0"/>
    <pivotField axis="axisRow" showAll="0" sortType="ascending">
      <items count="14">
        <item x="0"/>
        <item x="1"/>
        <item x="2"/>
        <item x="3"/>
        <item x="4"/>
        <item x="5"/>
        <item x="6"/>
        <item x="7"/>
        <item x="8"/>
        <item x="11"/>
        <item x="9"/>
        <item x="10"/>
        <item h="1" x="1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multipleItemSelectionAllowed="1" showAll="0">
      <items count="4">
        <item h="1" x="0"/>
        <item x="1"/>
        <item h="1" x="2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Fields count="1">
    <field x="2"/>
  </rowFields>
  <rowItems count="12">
    <i>
      <x v="6"/>
    </i>
    <i>
      <x v="2"/>
    </i>
    <i>
      <x v="9"/>
    </i>
    <i>
      <x v="7"/>
    </i>
    <i>
      <x v="3"/>
    </i>
    <i>
      <x v="10"/>
    </i>
    <i>
      <x v="1"/>
    </i>
    <i>
      <x v="11"/>
    </i>
    <i>
      <x v="4"/>
    </i>
    <i>
      <x v="5"/>
    </i>
    <i>
      <x v="8"/>
    </i>
    <i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-1"/>
  </pageFields>
  <dataFields count="3">
    <dataField name="Average of Podsperplant" fld="9" subtotal="average" baseField="2" baseItem="0"/>
    <dataField name="StdDev of Podsperplant2" fld="9" subtotal="stdDev" baseField="2" baseItem="0"/>
    <dataField name="Count of Podsperplant3" fld="9" subtotal="count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1000000}" name="PivotTable2" cacheId="2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outline="1" outlineData="1" multipleFieldFilters="0">
  <location ref="A20:D32" firstHeaderRow="0" firstDataRow="1" firstDataCol="1" rowPageCount="1" colPageCount="1"/>
  <pivotFields count="13">
    <pivotField showAll="0"/>
    <pivotField showAll="0"/>
    <pivotField axis="axisRow" showAll="0" sortType="ascending">
      <items count="14">
        <item x="0"/>
        <item x="1"/>
        <item x="2"/>
        <item x="3"/>
        <item x="4"/>
        <item x="5"/>
        <item x="6"/>
        <item x="7"/>
        <item x="8"/>
        <item x="11"/>
        <item x="9"/>
        <item x="10"/>
        <item h="1" x="1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multipleItemSelectionAllowed="1" showAll="0">
      <items count="4">
        <item h="1" x="0"/>
        <item x="1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</pivotFields>
  <rowFields count="1">
    <field x="2"/>
  </rowFields>
  <rowItems count="12">
    <i>
      <x v="6"/>
    </i>
    <i>
      <x v="9"/>
    </i>
    <i>
      <x v="3"/>
    </i>
    <i>
      <x v="10"/>
    </i>
    <i>
      <x v="7"/>
    </i>
    <i>
      <x v="11"/>
    </i>
    <i>
      <x v="4"/>
    </i>
    <i>
      <x v="1"/>
    </i>
    <i>
      <x v="2"/>
    </i>
    <i>
      <x/>
    </i>
    <i>
      <x v="5"/>
    </i>
    <i>
      <x v="8"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-1"/>
  </pageFields>
  <dataFields count="3">
    <dataField name="Average of Plant height (cm)" fld="11" subtotal="average" baseField="2" baseItem="0" numFmtId="164"/>
    <dataField name="StdDev of Plant height (cm)2" fld="11" subtotal="stdDev" baseField="2" baseItem="0"/>
    <dataField name="Count of Plant height (cm)3" fld="11" subtotal="count" baseField="2" baseItem="0"/>
  </dataFields>
  <formats count="1">
    <format dxfId="14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2000000}" name="PivotTable3" cacheId="2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outline="1" outlineData="1" multipleFieldFilters="0">
  <location ref="A37:D49" firstHeaderRow="0" firstDataRow="1" firstDataCol="1" rowPageCount="1" colPageCount="1"/>
  <pivotFields count="13">
    <pivotField showAll="0"/>
    <pivotField showAll="0"/>
    <pivotField axis="axisRow" showAll="0" sortType="ascending">
      <items count="14">
        <item x="0"/>
        <item x="1"/>
        <item x="2"/>
        <item x="3"/>
        <item x="4"/>
        <item x="5"/>
        <item x="6"/>
        <item x="7"/>
        <item x="8"/>
        <item x="11"/>
        <item x="9"/>
        <item x="10"/>
        <item h="1" x="1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multipleItemSelectionAllowed="1" showAll="0">
      <items count="4">
        <item x="0"/>
        <item h="1" x="1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12">
    <i>
      <x v="7"/>
    </i>
    <i>
      <x v="6"/>
    </i>
    <i>
      <x v="5"/>
    </i>
    <i>
      <x v="2"/>
    </i>
    <i>
      <x v="1"/>
    </i>
    <i>
      <x v="3"/>
    </i>
    <i>
      <x v="11"/>
    </i>
    <i>
      <x v="8"/>
    </i>
    <i>
      <x v="4"/>
    </i>
    <i>
      <x v="9"/>
    </i>
    <i>
      <x/>
    </i>
    <i>
      <x v="10"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-1"/>
  </pageFields>
  <dataFields count="3">
    <dataField name="Average of No. of Primary branches" fld="12" subtotal="average" baseField="2" baseItem="0"/>
    <dataField name="StdDev of No. of Primary branches2" fld="12" subtotal="stdDev" baseField="2" baseItem="0"/>
    <dataField name="Count of No. of Primary branches3" fld="12" subtotal="count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6000000}" name="PivotTable7" cacheId="2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outline="1" outlineData="1" multipleFieldFilters="0">
  <location ref="A105:D117" firstHeaderRow="0" firstDataRow="1" firstDataCol="1" rowPageCount="1" colPageCount="1"/>
  <pivotFields count="13">
    <pivotField showAll="0"/>
    <pivotField showAll="0"/>
    <pivotField axis="axisRow" showAll="0" sortType="ascending">
      <items count="14">
        <item x="0"/>
        <item x="1"/>
        <item x="2"/>
        <item x="3"/>
        <item x="4"/>
        <item x="5"/>
        <item x="6"/>
        <item x="7"/>
        <item x="8"/>
        <item x="11"/>
        <item x="9"/>
        <item x="10"/>
        <item h="1" x="1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multipleItemSelectionAllowed="1" showAll="0">
      <items count="4">
        <item x="0"/>
        <item h="1" x="1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</pivotFields>
  <rowFields count="1">
    <field x="2"/>
  </rowFields>
  <rowItems count="12">
    <i>
      <x v="6"/>
    </i>
    <i>
      <x v="3"/>
    </i>
    <i>
      <x v="9"/>
    </i>
    <i>
      <x v="11"/>
    </i>
    <i>
      <x v="2"/>
    </i>
    <i>
      <x v="7"/>
    </i>
    <i>
      <x v="1"/>
    </i>
    <i>
      <x v="5"/>
    </i>
    <i>
      <x v="10"/>
    </i>
    <i>
      <x v="4"/>
    </i>
    <i>
      <x v="8"/>
    </i>
    <i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-1"/>
  </pageFields>
  <dataFields count="3">
    <dataField name="Average of Seedyieldperplant (g)" fld="10" subtotal="average" baseField="2" baseItem="0"/>
    <dataField name="StdDev of Seedyieldperplant (g)2" fld="10" subtotal="stdDev" baseField="2" baseItem="0"/>
    <dataField name="Count of Seedyieldperplant (g)3" fld="10" subtotal="count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PivotTable1" cacheId="2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outline="1" outlineData="1" multipleFieldFilters="0">
  <location ref="A3:D15" firstHeaderRow="0" firstDataRow="1" firstDataCol="1" rowPageCount="1" colPageCount="1"/>
  <pivotFields count="13">
    <pivotField showAll="0"/>
    <pivotField showAll="0"/>
    <pivotField axis="axisRow" showAll="0" sortType="ascending">
      <items count="14">
        <item x="0"/>
        <item x="1"/>
        <item x="2"/>
        <item x="3"/>
        <item x="4"/>
        <item x="5"/>
        <item x="6"/>
        <item x="7"/>
        <item x="8"/>
        <item x="11"/>
        <item x="9"/>
        <item x="10"/>
        <item h="1" x="1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multipleItemSelectionAllowed="1" showAll="0">
      <items count="4">
        <item x="0"/>
        <item h="1" x="1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</pivotFields>
  <rowFields count="1">
    <field x="2"/>
  </rowFields>
  <rowItems count="12">
    <i>
      <x v="9"/>
    </i>
    <i>
      <x v="10"/>
    </i>
    <i>
      <x v="7"/>
    </i>
    <i>
      <x v="11"/>
    </i>
    <i>
      <x v="4"/>
    </i>
    <i>
      <x v="6"/>
    </i>
    <i>
      <x v="3"/>
    </i>
    <i>
      <x v="2"/>
    </i>
    <i>
      <x v="1"/>
    </i>
    <i>
      <x/>
    </i>
    <i>
      <x v="5"/>
    </i>
    <i>
      <x v="8"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-1"/>
  </pageFields>
  <dataFields count="3">
    <dataField name="Average of Plant height (cm)" fld="11" subtotal="average" baseField="2" baseItem="0" numFmtId="164"/>
    <dataField name="StdDev of Plant height (cm)2" fld="11" subtotal="stdDev" baseField="2" baseItem="0"/>
    <dataField name="Count of Plant height (cm)3" fld="11" subtotal="count" baseField="2" baseItem="0"/>
  </dataFields>
  <formats count="1">
    <format dxfId="15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F95FD4-E6C0-46E8-B258-CB203DFDFED3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C18" firstHeaderRow="0" firstDataRow="1" firstDataCol="1" rowPageCount="3" colPageCount="1"/>
  <pivotFields count="16">
    <pivotField showAll="0"/>
    <pivotField showAll="0"/>
    <pivotField showAll="0"/>
    <pivotField showAll="0"/>
    <pivotField axis="axisPage" dataField="1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/>
    <pivotField showAll="0"/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11"/>
        <item x="9"/>
        <item x="10"/>
        <item x="12"/>
        <item t="default"/>
      </items>
    </pivotField>
    <pivotField axis="axisPage" showAll="0">
      <items count="4">
        <item x="0"/>
        <item x="1"/>
        <item x="2"/>
        <item t="default"/>
      </items>
    </pivotField>
    <pivotField showAll="0"/>
    <pivotField axis="axisPage" showAll="0">
      <items count="5">
        <item x="0"/>
        <item x="1"/>
        <item x="2"/>
        <item x="3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7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-2"/>
  </colFields>
  <colItems count="2">
    <i>
      <x/>
    </i>
    <i i="1">
      <x v="1"/>
    </i>
  </colItems>
  <pageFields count="3">
    <pageField fld="8" item="1" hier="-1"/>
    <pageField fld="10" item="2" hier="-1"/>
    <pageField fld="4" item="5" hier="-1"/>
  </pageFields>
  <dataFields count="2">
    <dataField name="Average of QY_max" fld="15" subtotal="average" baseField="7" baseItem="0"/>
    <dataField name="Sum of DAS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chartFormat="2">
  <location ref="A21:G35" firstHeaderRow="1" firstDataRow="3" firstDataCol="1" rowPageCount="1" colPageCount="1"/>
  <pivotFields count="16">
    <pivotField showAll="0"/>
    <pivotField showAll="0"/>
    <pivotField showAll="0"/>
    <pivotField showAll="0"/>
    <pivotField showAll="0"/>
    <pivotField axis="axisPage" multipleItemSelectionAllowed="1" showAll="0">
      <items count="8">
        <item h="1" x="0"/>
        <item x="1"/>
        <item h="1" x="2"/>
        <item h="1" x="3"/>
        <item h="1" x="4"/>
        <item h="1" x="5"/>
        <item h="1" x="6"/>
        <item t="default"/>
      </items>
    </pivotField>
    <pivotField showAll="0"/>
    <pivotField axis="axisRow" showAll="0" sortType="ascending">
      <items count="14">
        <item x="0"/>
        <item x="1"/>
        <item x="2"/>
        <item x="3"/>
        <item x="4"/>
        <item x="5"/>
        <item x="6"/>
        <item x="7"/>
        <item x="8"/>
        <item x="11"/>
        <item x="9"/>
        <item x="10"/>
        <item x="12"/>
        <item t="default"/>
      </items>
      <autoSortScope>
        <pivotArea dataOnly="0" outline="0" fieldPosition="0">
          <references count="2">
            <reference field="4294967294" count="1" selected="0">
              <x v="0"/>
            </reference>
            <reference field="8" count="1" selected="0">
              <x v="1"/>
            </reference>
          </references>
        </pivotArea>
      </autoSortScope>
    </pivotField>
    <pivotField axis="axisCol" showAll="0" defaultSubtotal="0">
      <items count="3">
        <item x="0"/>
        <item x="1"/>
        <item h="1" x="2"/>
      </items>
    </pivotField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7"/>
  </rowFields>
  <rowItems count="12">
    <i>
      <x v="2"/>
    </i>
    <i>
      <x v="7"/>
    </i>
    <i>
      <x v="3"/>
    </i>
    <i>
      <x v="6"/>
    </i>
    <i>
      <x v="1"/>
    </i>
    <i>
      <x v="11"/>
    </i>
    <i>
      <x v="9"/>
    </i>
    <i>
      <x v="4"/>
    </i>
    <i>
      <x v="10"/>
    </i>
    <i>
      <x v="8"/>
    </i>
    <i>
      <x v="5"/>
    </i>
    <i>
      <x/>
    </i>
  </rowItems>
  <colFields count="2">
    <field x="8"/>
    <field x="-2"/>
  </colFields>
  <colItems count="6">
    <i>
      <x/>
      <x/>
    </i>
    <i r="1" i="1">
      <x v="1"/>
    </i>
    <i r="1" i="2">
      <x v="2"/>
    </i>
    <i>
      <x v="1"/>
      <x/>
    </i>
    <i r="1" i="1">
      <x v="1"/>
    </i>
    <i r="1" i="2">
      <x v="2"/>
    </i>
  </colItems>
  <pageFields count="1">
    <pageField fld="5" hier="-1"/>
  </pageFields>
  <dataFields count="3">
    <dataField name="Average of QY_max" fld="15" subtotal="average" baseField="7" baseItem="1" numFmtId="2"/>
    <dataField name="StdDev of QY_max" fld="15" subtotal="stdDev" baseField="5" baseItem="0"/>
    <dataField name="Count of QY_max" fld="15" subtotal="count" baseField="5" baseItem="0"/>
  </dataFields>
  <formats count="2">
    <format dxfId="17">
      <pivotArea collapsedLevelsAreSubtotals="1" fieldPosition="0">
        <references count="1">
          <reference field="8" count="1">
            <x v="1"/>
          </reference>
        </references>
      </pivotArea>
    </format>
    <format dxfId="1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4000000}" name="PivotTable5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chartFormat="2">
  <location ref="A75:G89" firstHeaderRow="1" firstDataRow="3" firstDataCol="1" rowPageCount="1" colPageCount="1"/>
  <pivotFields count="16">
    <pivotField showAll="0"/>
    <pivotField showAll="0"/>
    <pivotField showAll="0"/>
    <pivotField showAll="0"/>
    <pivotField showAll="0"/>
    <pivotField axis="axisPage" multipleItemSelectionAllowed="1" showAll="0">
      <items count="8">
        <item h="1" x="0"/>
        <item h="1" x="1"/>
        <item h="1" x="2"/>
        <item h="1" x="3"/>
        <item x="4"/>
        <item h="1" x="5"/>
        <item h="1" x="6"/>
        <item t="default"/>
      </items>
    </pivotField>
    <pivotField showAll="0"/>
    <pivotField axis="axisRow" showAll="0" sortType="ascending">
      <items count="14">
        <item x="0"/>
        <item x="1"/>
        <item x="2"/>
        <item x="3"/>
        <item x="4"/>
        <item x="5"/>
        <item x="6"/>
        <item x="7"/>
        <item x="8"/>
        <item x="11"/>
        <item x="9"/>
        <item x="10"/>
        <item x="12"/>
        <item t="default"/>
      </items>
      <autoSortScope>
        <pivotArea dataOnly="0" outline="0" fieldPosition="0">
          <references count="2">
            <reference field="4294967294" count="1" selected="0">
              <x v="0"/>
            </reference>
            <reference field="8" count="1" selected="0">
              <x v="1"/>
            </reference>
          </references>
        </pivotArea>
      </autoSortScope>
    </pivotField>
    <pivotField axis="axisCol" showAll="0" defaultSubtotal="0">
      <items count="3">
        <item x="0"/>
        <item x="1"/>
        <item h="1" x="2"/>
      </items>
    </pivotField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7"/>
  </rowFields>
  <rowItems count="12">
    <i>
      <x v="2"/>
    </i>
    <i>
      <x v="6"/>
    </i>
    <i>
      <x v="7"/>
    </i>
    <i>
      <x v="3"/>
    </i>
    <i>
      <x v="11"/>
    </i>
    <i>
      <x v="1"/>
    </i>
    <i>
      <x v="10"/>
    </i>
    <i>
      <x v="9"/>
    </i>
    <i>
      <x v="4"/>
    </i>
    <i>
      <x v="8"/>
    </i>
    <i>
      <x/>
    </i>
    <i>
      <x v="5"/>
    </i>
  </rowItems>
  <colFields count="2">
    <field x="8"/>
    <field x="-2"/>
  </colFields>
  <colItems count="6">
    <i>
      <x/>
      <x/>
    </i>
    <i r="1" i="1">
      <x v="1"/>
    </i>
    <i r="1" i="2">
      <x v="2"/>
    </i>
    <i>
      <x v="1"/>
      <x/>
    </i>
    <i r="1" i="1">
      <x v="1"/>
    </i>
    <i r="1" i="2">
      <x v="2"/>
    </i>
  </colItems>
  <pageFields count="1">
    <pageField fld="5" hier="-1"/>
  </pageFields>
  <dataFields count="3">
    <dataField name="Average of QY_max" fld="15" subtotal="average" baseField="7" baseItem="1" numFmtId="2"/>
    <dataField name="StdDev of QY_max" fld="15" subtotal="stdDev" baseField="5" baseItem="0"/>
    <dataField name="Count of QY_max" fld="15" subtotal="count" baseField="5" baseItem="0"/>
  </dataFields>
  <formats count="2">
    <format dxfId="19">
      <pivotArea collapsedLevelsAreSubtotals="1" fieldPosition="0">
        <references count="1">
          <reference field="8" count="1">
            <x v="1"/>
          </reference>
        </references>
      </pivotArea>
    </format>
    <format dxfId="1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5000000}" name="PivotTable6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chartFormat="2">
  <location ref="A93:G107" firstHeaderRow="1" firstDataRow="3" firstDataCol="1" rowPageCount="1" colPageCount="1"/>
  <pivotFields count="16">
    <pivotField showAll="0"/>
    <pivotField showAll="0"/>
    <pivotField showAll="0"/>
    <pivotField showAll="0"/>
    <pivotField showAll="0"/>
    <pivotField axis="axisPage" multipleItemSelectionAllowed="1" showAll="0">
      <items count="8">
        <item h="1" x="0"/>
        <item h="1" x="1"/>
        <item h="1" x="2"/>
        <item h="1" x="3"/>
        <item h="1" x="4"/>
        <item x="5"/>
        <item h="1" x="6"/>
        <item t="default"/>
      </items>
    </pivotField>
    <pivotField showAll="0"/>
    <pivotField axis="axisRow" showAll="0" sortType="ascending">
      <items count="14">
        <item x="0"/>
        <item x="1"/>
        <item x="2"/>
        <item x="3"/>
        <item x="4"/>
        <item x="5"/>
        <item x="6"/>
        <item x="7"/>
        <item x="8"/>
        <item x="11"/>
        <item x="9"/>
        <item x="10"/>
        <item x="12"/>
        <item t="default"/>
      </items>
      <autoSortScope>
        <pivotArea dataOnly="0" outline="0" fieldPosition="0">
          <references count="2">
            <reference field="4294967294" count="1" selected="0">
              <x v="0"/>
            </reference>
            <reference field="8" count="1" selected="0">
              <x v="1"/>
            </reference>
          </references>
        </pivotArea>
      </autoSortScope>
    </pivotField>
    <pivotField axis="axisCol" showAll="0" defaultSubtotal="0">
      <items count="3">
        <item x="0"/>
        <item x="1"/>
        <item h="1" x="2"/>
      </items>
    </pivotField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7"/>
  </rowFields>
  <rowItems count="12">
    <i>
      <x v="6"/>
    </i>
    <i>
      <x v="2"/>
    </i>
    <i>
      <x v="3"/>
    </i>
    <i>
      <x v="11"/>
    </i>
    <i>
      <x v="1"/>
    </i>
    <i>
      <x v="7"/>
    </i>
    <i>
      <x v="10"/>
    </i>
    <i>
      <x v="4"/>
    </i>
    <i>
      <x v="9"/>
    </i>
    <i>
      <x v="8"/>
    </i>
    <i>
      <x v="5"/>
    </i>
    <i>
      <x/>
    </i>
  </rowItems>
  <colFields count="2">
    <field x="8"/>
    <field x="-2"/>
  </colFields>
  <colItems count="6">
    <i>
      <x/>
      <x/>
    </i>
    <i r="1" i="1">
      <x v="1"/>
    </i>
    <i r="1" i="2">
      <x v="2"/>
    </i>
    <i>
      <x v="1"/>
      <x/>
    </i>
    <i r="1" i="1">
      <x v="1"/>
    </i>
    <i r="1" i="2">
      <x v="2"/>
    </i>
  </colItems>
  <pageFields count="1">
    <pageField fld="5" hier="-1"/>
  </pageFields>
  <dataFields count="3">
    <dataField name="Average of QY_max" fld="15" subtotal="average" baseField="7" baseItem="1" numFmtId="2"/>
    <dataField name="StdDev of QY_max" fld="15" subtotal="stdDev" baseField="5" baseItem="0"/>
    <dataField name="Count of QY_max" fld="15" subtotal="count" baseField="5" baseItem="0"/>
  </dataFields>
  <formats count="2">
    <format dxfId="21">
      <pivotArea collapsedLevelsAreSubtotals="1" fieldPosition="0">
        <references count="1">
          <reference field="8" count="1">
            <x v="1"/>
          </reference>
        </references>
      </pivotArea>
    </format>
    <format dxfId="2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3000000}" name="PivotTable4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chartFormat="2">
  <location ref="A3:G17" firstHeaderRow="1" firstDataRow="3" firstDataCol="1" rowPageCount="1" colPageCount="1"/>
  <pivotFields count="16">
    <pivotField showAll="0"/>
    <pivotField showAll="0"/>
    <pivotField showAll="0"/>
    <pivotField showAll="0"/>
    <pivotField showAll="0"/>
    <pivotField axis="axisPage" multipleItemSelectionAllowed="1" showAll="0">
      <items count="8">
        <item x="0"/>
        <item h="1" x="1"/>
        <item h="1" x="2"/>
        <item h="1" x="3"/>
        <item h="1" x="4"/>
        <item h="1" x="5"/>
        <item h="1" x="6"/>
        <item t="default"/>
      </items>
    </pivotField>
    <pivotField showAll="0"/>
    <pivotField axis="axisRow" showAll="0" sortType="ascending">
      <items count="14">
        <item x="0"/>
        <item x="1"/>
        <item x="2"/>
        <item x="3"/>
        <item x="4"/>
        <item x="5"/>
        <item x="6"/>
        <item x="7"/>
        <item x="8"/>
        <item x="11"/>
        <item x="9"/>
        <item x="10"/>
        <item x="12"/>
        <item t="default"/>
      </items>
      <autoSortScope>
        <pivotArea dataOnly="0" outline="0" fieldPosition="0">
          <references count="2">
            <reference field="4294967294" count="1" selected="0">
              <x v="0"/>
            </reference>
            <reference field="8" count="1" selected="0">
              <x v="1"/>
            </reference>
          </references>
        </pivotArea>
      </autoSortScope>
    </pivotField>
    <pivotField axis="axisCol" showAll="0" defaultSubtotal="0">
      <items count="3">
        <item x="0"/>
        <item x="1"/>
        <item h="1" x="2"/>
      </items>
    </pivotField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7"/>
  </rowFields>
  <rowItems count="12">
    <i>
      <x v="8"/>
    </i>
    <i>
      <x v="4"/>
    </i>
    <i>
      <x/>
    </i>
    <i>
      <x v="7"/>
    </i>
    <i>
      <x v="6"/>
    </i>
    <i>
      <x v="9"/>
    </i>
    <i>
      <x v="11"/>
    </i>
    <i>
      <x v="2"/>
    </i>
    <i>
      <x v="10"/>
    </i>
    <i>
      <x v="5"/>
    </i>
    <i>
      <x v="1"/>
    </i>
    <i>
      <x v="3"/>
    </i>
  </rowItems>
  <colFields count="2">
    <field x="8"/>
    <field x="-2"/>
  </colFields>
  <colItems count="6">
    <i>
      <x/>
      <x/>
    </i>
    <i r="1" i="1">
      <x v="1"/>
    </i>
    <i r="1" i="2">
      <x v="2"/>
    </i>
    <i>
      <x v="1"/>
      <x/>
    </i>
    <i r="1" i="1">
      <x v="1"/>
    </i>
    <i r="1" i="2">
      <x v="2"/>
    </i>
  </colItems>
  <pageFields count="1">
    <pageField fld="5" hier="-1"/>
  </pageFields>
  <dataFields count="3">
    <dataField name="Average of QY_max" fld="15" subtotal="average" baseField="7" baseItem="1" numFmtId="2"/>
    <dataField name="StdDev of QY_max" fld="15" subtotal="stdDev" baseField="5" baseItem="0"/>
    <dataField name="Count of QY_max" fld="15" subtotal="count" baseField="5" baseItem="0"/>
  </dataFields>
  <formats count="2">
    <format dxfId="23">
      <pivotArea collapsedLevelsAreSubtotals="1" fieldPosition="0">
        <references count="1">
          <reference field="8" count="1">
            <x v="1"/>
          </reference>
        </references>
      </pivotArea>
    </format>
    <format dxfId="2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6000000}" name="PivotTable7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chartFormat="2">
  <location ref="A114:C127" firstHeaderRow="1" firstDataRow="2" firstDataCol="1" rowPageCount="1" colPageCount="1"/>
  <pivotFields count="16">
    <pivotField showAll="0"/>
    <pivotField showAll="0"/>
    <pivotField showAll="0"/>
    <pivotField showAll="0"/>
    <pivotField showAll="0"/>
    <pivotField axis="axisPage" multipleItemSelectionAllowed="1" showAll="0">
      <items count="8">
        <item x="0"/>
        <item x="1"/>
        <item x="2"/>
        <item x="3"/>
        <item x="4"/>
        <item x="5"/>
        <item h="1" x="6"/>
        <item t="default"/>
      </items>
    </pivotField>
    <pivotField showAll="0"/>
    <pivotField axis="axisRow" showAll="0" sortType="ascending">
      <items count="14">
        <item x="0"/>
        <item x="1"/>
        <item x="2"/>
        <item x="3"/>
        <item x="4"/>
        <item x="5"/>
        <item x="6"/>
        <item x="7"/>
        <item x="8"/>
        <item x="11"/>
        <item x="9"/>
        <item x="10"/>
        <item x="12"/>
        <item t="default"/>
      </items>
    </pivotField>
    <pivotField axis="axisCol" showAll="0" defaultSubtotal="0">
      <items count="3">
        <item x="0"/>
        <item x="1"/>
        <item h="1" x="2"/>
      </items>
    </pivotField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7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</rowItems>
  <colFields count="1">
    <field x="8"/>
  </colFields>
  <colItems count="2">
    <i>
      <x/>
    </i>
    <i>
      <x v="1"/>
    </i>
  </colItems>
  <pageFields count="1">
    <pageField fld="5" hier="-1"/>
  </pageFields>
  <dataFields count="1">
    <dataField name="Average of QY_max" fld="15" subtotal="average" baseField="7" baseItem="1" numFmtId="2"/>
  </dataFields>
  <formats count="2">
    <format dxfId="25">
      <pivotArea collapsedLevelsAreSubtotals="1" fieldPosition="0">
        <references count="1">
          <reference field="8" count="1">
            <x v="1"/>
          </reference>
        </references>
      </pivotArea>
    </format>
    <format dxfId="2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2000000}" name="PivotTable3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chartFormat="2">
  <location ref="A57:G71" firstHeaderRow="1" firstDataRow="3" firstDataCol="1" rowPageCount="1" colPageCount="1"/>
  <pivotFields count="16">
    <pivotField showAll="0"/>
    <pivotField showAll="0"/>
    <pivotField showAll="0"/>
    <pivotField showAll="0"/>
    <pivotField showAll="0"/>
    <pivotField axis="axisPage" multipleItemSelectionAllowed="1" showAll="0">
      <items count="8">
        <item h="1" x="0"/>
        <item h="1" x="1"/>
        <item h="1" x="2"/>
        <item x="3"/>
        <item h="1" x="4"/>
        <item h="1" x="5"/>
        <item h="1" x="6"/>
        <item t="default"/>
      </items>
    </pivotField>
    <pivotField showAll="0"/>
    <pivotField axis="axisRow" showAll="0" sortType="ascending">
      <items count="14">
        <item x="0"/>
        <item x="1"/>
        <item x="2"/>
        <item x="3"/>
        <item x="4"/>
        <item x="5"/>
        <item x="6"/>
        <item x="7"/>
        <item x="8"/>
        <item x="11"/>
        <item x="9"/>
        <item x="10"/>
        <item x="12"/>
        <item t="default"/>
      </items>
      <autoSortScope>
        <pivotArea dataOnly="0" outline="0" fieldPosition="0">
          <references count="2">
            <reference field="4294967294" count="1" selected="0">
              <x v="0"/>
            </reference>
            <reference field="8" count="1" selected="0">
              <x v="1"/>
            </reference>
          </references>
        </pivotArea>
      </autoSortScope>
    </pivotField>
    <pivotField axis="axisCol" showAll="0" defaultSubtotal="0">
      <items count="3">
        <item x="0"/>
        <item x="1"/>
        <item h="1" x="2"/>
      </items>
    </pivotField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7"/>
  </rowFields>
  <rowItems count="12">
    <i>
      <x v="6"/>
    </i>
    <i>
      <x v="3"/>
    </i>
    <i>
      <x v="2"/>
    </i>
    <i>
      <x v="11"/>
    </i>
    <i>
      <x v="7"/>
    </i>
    <i>
      <x v="1"/>
    </i>
    <i>
      <x v="10"/>
    </i>
    <i>
      <x v="4"/>
    </i>
    <i>
      <x v="9"/>
    </i>
    <i>
      <x v="8"/>
    </i>
    <i>
      <x v="5"/>
    </i>
    <i>
      <x/>
    </i>
  </rowItems>
  <colFields count="2">
    <field x="8"/>
    <field x="-2"/>
  </colFields>
  <colItems count="6">
    <i>
      <x/>
      <x/>
    </i>
    <i r="1" i="1">
      <x v="1"/>
    </i>
    <i r="1" i="2">
      <x v="2"/>
    </i>
    <i>
      <x v="1"/>
      <x/>
    </i>
    <i r="1" i="1">
      <x v="1"/>
    </i>
    <i r="1" i="2">
      <x v="2"/>
    </i>
  </colItems>
  <pageFields count="1">
    <pageField fld="5" hier="-1"/>
  </pageFields>
  <dataFields count="3">
    <dataField name="Average of QY_max" fld="15" subtotal="average" baseField="7" baseItem="1" numFmtId="2"/>
    <dataField name="StdDev of QY_max" fld="15" subtotal="stdDev" baseField="5" baseItem="0"/>
    <dataField name="Count of QY_max" fld="15" subtotal="count" baseField="5" baseItem="0"/>
  </dataFields>
  <formats count="2">
    <format dxfId="27">
      <pivotArea collapsedLevelsAreSubtotals="1" fieldPosition="0">
        <references count="1">
          <reference field="8" count="1">
            <x v="1"/>
          </reference>
        </references>
      </pivotArea>
    </format>
    <format dxfId="2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1000000}" name="PivotTable2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chartFormat="2">
  <location ref="A39:G53" firstHeaderRow="1" firstDataRow="3" firstDataCol="1" rowPageCount="1" colPageCount="1"/>
  <pivotFields count="16">
    <pivotField showAll="0"/>
    <pivotField showAll="0"/>
    <pivotField showAll="0"/>
    <pivotField showAll="0"/>
    <pivotField showAll="0"/>
    <pivotField axis="axisPage" multipleItemSelectionAllowed="1" showAll="0">
      <items count="8">
        <item h="1" x="0"/>
        <item h="1" x="1"/>
        <item x="2"/>
        <item h="1" x="3"/>
        <item h="1" x="4"/>
        <item h="1" x="5"/>
        <item h="1" x="6"/>
        <item t="default"/>
      </items>
    </pivotField>
    <pivotField showAll="0"/>
    <pivotField axis="axisRow" showAll="0" sortType="ascending">
      <items count="14">
        <item x="0"/>
        <item x="1"/>
        <item x="2"/>
        <item x="3"/>
        <item x="4"/>
        <item x="5"/>
        <item x="6"/>
        <item x="7"/>
        <item x="8"/>
        <item x="11"/>
        <item x="9"/>
        <item x="10"/>
        <item x="12"/>
        <item t="default"/>
      </items>
      <autoSortScope>
        <pivotArea dataOnly="0" outline="0" fieldPosition="0">
          <references count="2">
            <reference field="4294967294" count="1" selected="0">
              <x v="0"/>
            </reference>
            <reference field="8" count="1" selected="0">
              <x v="1"/>
            </reference>
          </references>
        </pivotArea>
      </autoSortScope>
    </pivotField>
    <pivotField axis="axisCol" showAll="0" defaultSubtotal="0">
      <items count="3">
        <item x="0"/>
        <item x="1"/>
        <item h="1" x="2"/>
      </items>
    </pivotField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7"/>
  </rowFields>
  <rowItems count="12">
    <i>
      <x v="6"/>
    </i>
    <i>
      <x v="2"/>
    </i>
    <i>
      <x v="3"/>
    </i>
    <i>
      <x v="7"/>
    </i>
    <i>
      <x v="11"/>
    </i>
    <i>
      <x v="1"/>
    </i>
    <i>
      <x v="9"/>
    </i>
    <i>
      <x v="10"/>
    </i>
    <i>
      <x v="4"/>
    </i>
    <i>
      <x/>
    </i>
    <i>
      <x v="8"/>
    </i>
    <i>
      <x v="5"/>
    </i>
  </rowItems>
  <colFields count="2">
    <field x="8"/>
    <field x="-2"/>
  </colFields>
  <colItems count="6">
    <i>
      <x/>
      <x/>
    </i>
    <i r="1" i="1">
      <x v="1"/>
    </i>
    <i r="1" i="2">
      <x v="2"/>
    </i>
    <i>
      <x v="1"/>
      <x/>
    </i>
    <i r="1" i="1">
      <x v="1"/>
    </i>
    <i r="1" i="2">
      <x v="2"/>
    </i>
  </colItems>
  <pageFields count="1">
    <pageField fld="5" hier="-1"/>
  </pageFields>
  <dataFields count="3">
    <dataField name="Average of QY_max" fld="15" subtotal="average" baseField="7" baseItem="1" numFmtId="2"/>
    <dataField name="StdDev of QY_max" fld="15" subtotal="stdDev" baseField="5" baseItem="0"/>
    <dataField name="Count of QY_max" fld="15" subtotal="count" baseField="5" baseItem="0"/>
  </dataFields>
  <formats count="2">
    <format dxfId="29">
      <pivotArea collapsedLevelsAreSubtotals="1" fieldPosition="0">
        <references count="1">
          <reference field="8" count="1">
            <x v="1"/>
          </reference>
        </references>
      </pivotArea>
    </format>
    <format dxfId="2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pivotTable" Target="../pivotTables/pivotTable5.xml"/><Relationship Id="rId7" Type="http://schemas.openxmlformats.org/officeDocument/2006/relationships/pivotTable" Target="../pivotTables/pivotTable9.xml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Relationship Id="rId6" Type="http://schemas.openxmlformats.org/officeDocument/2006/relationships/pivotTable" Target="../pivotTables/pivotTable8.xml"/><Relationship Id="rId5" Type="http://schemas.openxmlformats.org/officeDocument/2006/relationships/pivotTable" Target="../pivotTables/pivotTable7.xml"/><Relationship Id="rId4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8.xml"/><Relationship Id="rId3" Type="http://schemas.openxmlformats.org/officeDocument/2006/relationships/pivotTable" Target="../pivotTables/pivotTable13.xml"/><Relationship Id="rId7" Type="http://schemas.openxmlformats.org/officeDocument/2006/relationships/pivotTable" Target="../pivotTables/pivotTable17.xml"/><Relationship Id="rId2" Type="http://schemas.openxmlformats.org/officeDocument/2006/relationships/pivotTable" Target="../pivotTables/pivotTable12.xml"/><Relationship Id="rId1" Type="http://schemas.openxmlformats.org/officeDocument/2006/relationships/pivotTable" Target="../pivotTables/pivotTable11.xml"/><Relationship Id="rId6" Type="http://schemas.openxmlformats.org/officeDocument/2006/relationships/pivotTable" Target="../pivotTables/pivotTable16.xml"/><Relationship Id="rId5" Type="http://schemas.openxmlformats.org/officeDocument/2006/relationships/pivotTable" Target="../pivotTables/pivotTable15.xml"/><Relationship Id="rId10" Type="http://schemas.openxmlformats.org/officeDocument/2006/relationships/drawing" Target="../drawings/drawing2.xml"/><Relationship Id="rId4" Type="http://schemas.openxmlformats.org/officeDocument/2006/relationships/pivotTable" Target="../pivotTables/pivotTable14.xml"/><Relationship Id="rId9" Type="http://schemas.openxmlformats.org/officeDocument/2006/relationships/pivotTable" Target="../pivotTables/pivotTable1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4"/>
  <sheetViews>
    <sheetView workbookViewId="0">
      <selection activeCell="A21" sqref="A21:XFD21"/>
    </sheetView>
  </sheetViews>
  <sheetFormatPr defaultColWidth="8.85546875" defaultRowHeight="15.75" x14ac:dyDescent="0.25"/>
  <cols>
    <col min="1" max="1" width="17.42578125" style="2" bestFit="1" customWidth="1"/>
    <col min="2" max="2" width="11.28515625" style="2" bestFit="1" customWidth="1"/>
    <col min="3" max="3" width="15" style="2" bestFit="1" customWidth="1"/>
    <col min="4" max="4" width="6.28515625" style="2" bestFit="1" customWidth="1"/>
    <col min="5" max="5" width="8.7109375" style="2" bestFit="1" customWidth="1"/>
    <col min="6" max="6" width="9" style="2" bestFit="1" customWidth="1"/>
    <col min="7" max="7" width="6" style="2" bestFit="1" customWidth="1"/>
    <col min="8" max="8" width="11.28515625" style="2" bestFit="1" customWidth="1"/>
    <col min="9" max="9" width="10.85546875" style="2" bestFit="1" customWidth="1"/>
    <col min="10" max="10" width="11.28515625" style="2" bestFit="1" customWidth="1"/>
    <col min="11" max="11" width="8.85546875" style="2"/>
    <col min="12" max="12" width="17.42578125" style="2" bestFit="1" customWidth="1"/>
    <col min="13" max="13" width="11.28515625" style="2" bestFit="1" customWidth="1"/>
    <col min="14" max="14" width="15.140625" style="2" bestFit="1" customWidth="1"/>
    <col min="15" max="16" width="9.28515625" style="2" bestFit="1" customWidth="1"/>
    <col min="17" max="17" width="9.42578125" style="2" bestFit="1" customWidth="1"/>
    <col min="18" max="18" width="9.28515625" style="2" bestFit="1" customWidth="1"/>
    <col min="19" max="19" width="11.42578125" style="2" bestFit="1" customWidth="1"/>
    <col min="20" max="20" width="11" style="2" bestFit="1" customWidth="1"/>
    <col min="21" max="21" width="11.28515625" style="2" bestFit="1" customWidth="1"/>
    <col min="22" max="22" width="15" style="2" bestFit="1" customWidth="1"/>
    <col min="23" max="16384" width="8.85546875" style="2"/>
  </cols>
  <sheetData>
    <row r="1" spans="1:20" x14ac:dyDescent="0.25">
      <c r="B1" s="2" t="s">
        <v>243</v>
      </c>
      <c r="C1" s="2" t="s">
        <v>244</v>
      </c>
      <c r="D1" s="2" t="s">
        <v>8</v>
      </c>
      <c r="E1" s="2" t="s">
        <v>135</v>
      </c>
      <c r="F1" s="2" t="s">
        <v>160</v>
      </c>
      <c r="G1" s="2" t="s">
        <v>245</v>
      </c>
      <c r="H1" s="2" t="s">
        <v>10</v>
      </c>
      <c r="I1" s="2" t="s">
        <v>246</v>
      </c>
      <c r="M1" s="2" t="s">
        <v>243</v>
      </c>
      <c r="N1" s="2" t="s">
        <v>244</v>
      </c>
      <c r="O1" s="2" t="s">
        <v>8</v>
      </c>
      <c r="P1" s="2" t="s">
        <v>135</v>
      </c>
      <c r="Q1" s="2" t="s">
        <v>160</v>
      </c>
      <c r="R1" s="2" t="s">
        <v>245</v>
      </c>
      <c r="S1" s="2" t="s">
        <v>10</v>
      </c>
      <c r="T1" s="2" t="s">
        <v>246</v>
      </c>
    </row>
    <row r="2" spans="1:20" x14ac:dyDescent="0.25">
      <c r="A2" s="2" t="s">
        <v>15</v>
      </c>
      <c r="B2" s="2">
        <v>58.5</v>
      </c>
      <c r="C2" s="2">
        <v>6.25</v>
      </c>
      <c r="D2" s="7">
        <v>0.64194444444444443</v>
      </c>
      <c r="E2" s="7">
        <v>0.75333333333333319</v>
      </c>
      <c r="F2" s="7">
        <v>0.45250000000000012</v>
      </c>
      <c r="G2" s="7">
        <v>79.675747433449914</v>
      </c>
      <c r="H2" s="7">
        <v>58.5</v>
      </c>
      <c r="I2" s="7">
        <v>14.297499999999999</v>
      </c>
      <c r="L2" s="2" t="s">
        <v>15</v>
      </c>
      <c r="M2" s="2">
        <v>51.5</v>
      </c>
      <c r="N2" s="2">
        <v>6</v>
      </c>
      <c r="O2" s="7">
        <v>0.55638888888888893</v>
      </c>
      <c r="P2" s="7">
        <v>0.69</v>
      </c>
      <c r="Q2" s="7">
        <v>0.44250000000000006</v>
      </c>
      <c r="R2" s="7">
        <v>76.686678211048203</v>
      </c>
      <c r="S2" s="7">
        <v>43</v>
      </c>
      <c r="T2" s="7">
        <v>10.27</v>
      </c>
    </row>
    <row r="3" spans="1:20" x14ac:dyDescent="0.25">
      <c r="A3" s="2" t="s">
        <v>26</v>
      </c>
      <c r="B3" s="2">
        <v>56</v>
      </c>
      <c r="C3" s="2">
        <v>4.75</v>
      </c>
      <c r="D3" s="7">
        <v>0.58972222222222237</v>
      </c>
      <c r="E3" s="7">
        <v>0.73166666666666691</v>
      </c>
      <c r="F3" s="7">
        <v>0.41000000000000009</v>
      </c>
      <c r="G3" s="7">
        <v>79.509993947809889</v>
      </c>
      <c r="H3" s="7">
        <v>46.75</v>
      </c>
      <c r="I3" s="7">
        <v>11.147500000000001</v>
      </c>
      <c r="L3" s="2" t="s">
        <v>26</v>
      </c>
      <c r="M3" s="2">
        <v>49</v>
      </c>
      <c r="N3" s="2">
        <v>4.5</v>
      </c>
      <c r="O3" s="7">
        <v>0.51222222222222213</v>
      </c>
      <c r="P3" s="7">
        <v>0.63</v>
      </c>
      <c r="Q3" s="7">
        <v>0.33166666666666661</v>
      </c>
      <c r="R3" s="7">
        <v>75.289446452635943</v>
      </c>
      <c r="S3" s="7">
        <v>30.75</v>
      </c>
      <c r="T3" s="7">
        <v>7.0524999999999993</v>
      </c>
    </row>
    <row r="4" spans="1:20" x14ac:dyDescent="0.25">
      <c r="A4" s="2" t="s">
        <v>35</v>
      </c>
      <c r="B4" s="2">
        <v>56</v>
      </c>
      <c r="C4" s="2">
        <v>4.75</v>
      </c>
      <c r="D4" s="7">
        <v>0.55555555555555569</v>
      </c>
      <c r="E4" s="7">
        <v>0.7333333333333335</v>
      </c>
      <c r="F4" s="7">
        <v>0.41250000000000003</v>
      </c>
      <c r="G4" s="7">
        <v>78.896196441344017</v>
      </c>
      <c r="H4" s="7">
        <v>45</v>
      </c>
      <c r="I4" s="7">
        <v>10.782499999999999</v>
      </c>
      <c r="L4" s="2" t="s">
        <v>35</v>
      </c>
      <c r="M4" s="2">
        <v>49</v>
      </c>
      <c r="N4" s="2">
        <v>4.5</v>
      </c>
      <c r="O4" s="7">
        <v>0.48611111111111099</v>
      </c>
      <c r="P4" s="7">
        <v>0.58166666666666667</v>
      </c>
      <c r="Q4" s="7">
        <v>0.315</v>
      </c>
      <c r="R4" s="7">
        <v>74.79607852073984</v>
      </c>
      <c r="S4" s="7">
        <v>25.25</v>
      </c>
      <c r="T4" s="7">
        <v>5.6</v>
      </c>
    </row>
    <row r="5" spans="1:20" x14ac:dyDescent="0.25">
      <c r="A5" s="2" t="s">
        <v>44</v>
      </c>
      <c r="B5" s="2">
        <v>53.875</v>
      </c>
      <c r="C5" s="2">
        <v>5</v>
      </c>
      <c r="D5" s="7">
        <v>0.55638888888888882</v>
      </c>
      <c r="E5" s="7">
        <v>0.7266666666666669</v>
      </c>
      <c r="F5" s="7">
        <v>0.42583333333333334</v>
      </c>
      <c r="G5" s="7">
        <v>80.05441285913632</v>
      </c>
      <c r="H5" s="7">
        <v>38.25</v>
      </c>
      <c r="I5" s="7">
        <v>9.0324999999999989</v>
      </c>
      <c r="L5" s="2" t="s">
        <v>44</v>
      </c>
      <c r="M5" s="2">
        <v>32.875</v>
      </c>
      <c r="N5" s="2">
        <v>4.25</v>
      </c>
      <c r="O5" s="7">
        <v>0.4836111111111111</v>
      </c>
      <c r="P5" s="7">
        <v>0.59666666666666668</v>
      </c>
      <c r="Q5" s="7">
        <v>0.34583333333333327</v>
      </c>
      <c r="R5" s="7">
        <v>76.206005221019907</v>
      </c>
      <c r="S5" s="7">
        <v>28.5</v>
      </c>
      <c r="T5" s="7">
        <v>6.41</v>
      </c>
    </row>
    <row r="6" spans="1:20" x14ac:dyDescent="0.25">
      <c r="A6" s="2" t="s">
        <v>53</v>
      </c>
      <c r="B6" s="2">
        <v>48.25</v>
      </c>
      <c r="C6" s="2">
        <v>5.25</v>
      </c>
      <c r="D6" s="7">
        <v>0.61333333333333351</v>
      </c>
      <c r="E6" s="7">
        <v>0.74944444444444469</v>
      </c>
      <c r="F6" s="7">
        <v>0.42333333333333339</v>
      </c>
      <c r="G6" s="7">
        <v>80.462576597865151</v>
      </c>
      <c r="H6" s="7">
        <v>51.75</v>
      </c>
      <c r="I6" s="7">
        <v>12.600000000000001</v>
      </c>
      <c r="L6" s="2" t="s">
        <v>53</v>
      </c>
      <c r="M6" s="2">
        <v>41.625</v>
      </c>
      <c r="N6" s="2">
        <v>4</v>
      </c>
      <c r="O6" s="7">
        <v>0.52388888888888896</v>
      </c>
      <c r="P6" s="7">
        <v>0.65666666666666673</v>
      </c>
      <c r="Q6" s="7">
        <v>0.40250000000000002</v>
      </c>
      <c r="R6" s="7">
        <v>77.35652505507646</v>
      </c>
      <c r="S6" s="7">
        <v>31.5</v>
      </c>
      <c r="T6" s="7">
        <v>7.25</v>
      </c>
    </row>
    <row r="7" spans="1:20" x14ac:dyDescent="0.25">
      <c r="A7" s="2" t="s">
        <v>62</v>
      </c>
      <c r="B7" s="2">
        <v>60.25</v>
      </c>
      <c r="C7" s="2">
        <v>4.75</v>
      </c>
      <c r="D7" s="7">
        <v>0.64444444444444438</v>
      </c>
      <c r="E7" s="7">
        <v>0.75722222222222224</v>
      </c>
      <c r="F7" s="7">
        <v>0.47166666666666673</v>
      </c>
      <c r="G7" s="7">
        <v>80.366899734897814</v>
      </c>
      <c r="H7" s="7">
        <v>48.5</v>
      </c>
      <c r="I7" s="7">
        <v>11.712499999999999</v>
      </c>
      <c r="L7" s="2" t="s">
        <v>62</v>
      </c>
      <c r="M7" s="2">
        <v>53</v>
      </c>
      <c r="N7" s="2">
        <v>4.5</v>
      </c>
      <c r="O7" s="7">
        <v>0.55638888888888893</v>
      </c>
      <c r="P7" s="7">
        <v>0.69611111111111101</v>
      </c>
      <c r="Q7" s="7">
        <v>0.4300000000000001</v>
      </c>
      <c r="R7" s="7">
        <v>77.572127533223153</v>
      </c>
      <c r="S7" s="7">
        <v>32.25</v>
      </c>
      <c r="T7" s="7">
        <v>7.4824999999999999</v>
      </c>
    </row>
    <row r="8" spans="1:20" x14ac:dyDescent="0.25">
      <c r="A8" s="2" t="s">
        <v>71</v>
      </c>
      <c r="B8" s="2">
        <v>48.25</v>
      </c>
      <c r="C8" s="2">
        <v>4.5</v>
      </c>
      <c r="D8" s="7">
        <v>0.55194444444444424</v>
      </c>
      <c r="E8" s="7">
        <v>0.73277777777777786</v>
      </c>
      <c r="F8" s="7">
        <v>0.40750000000000003</v>
      </c>
      <c r="G8" s="7">
        <v>79.986279733308038</v>
      </c>
      <c r="H8" s="7">
        <v>34</v>
      </c>
      <c r="I8" s="7">
        <v>7.92</v>
      </c>
      <c r="L8" s="2" t="s">
        <v>71</v>
      </c>
      <c r="M8" s="2">
        <v>30.875</v>
      </c>
      <c r="N8" s="2">
        <v>4</v>
      </c>
      <c r="O8" s="7">
        <v>0.47416666666666657</v>
      </c>
      <c r="P8" s="7">
        <v>0.5755555555555556</v>
      </c>
      <c r="Q8" s="7">
        <v>0.32916666666666666</v>
      </c>
      <c r="R8" s="7">
        <v>75.314542719760382</v>
      </c>
      <c r="S8" s="7">
        <v>21</v>
      </c>
      <c r="T8" s="7">
        <v>4.49</v>
      </c>
    </row>
    <row r="9" spans="1:20" x14ac:dyDescent="0.25">
      <c r="A9" s="2" t="s">
        <v>80</v>
      </c>
      <c r="B9" s="2">
        <v>42.875</v>
      </c>
      <c r="C9" s="2">
        <v>4</v>
      </c>
      <c r="D9" s="7">
        <v>0.59166666666666656</v>
      </c>
      <c r="E9" s="7">
        <v>0.73000000000000009</v>
      </c>
      <c r="F9" s="7">
        <v>0.40166666666666667</v>
      </c>
      <c r="G9" s="7">
        <v>80.963958198066891</v>
      </c>
      <c r="H9" s="7">
        <v>45.75</v>
      </c>
      <c r="I9" s="7">
        <v>10.92</v>
      </c>
      <c r="L9" s="2" t="s">
        <v>80</v>
      </c>
      <c r="M9" s="2">
        <v>35.625</v>
      </c>
      <c r="N9" s="2">
        <v>4</v>
      </c>
      <c r="O9" s="7">
        <v>0.51500000000000012</v>
      </c>
      <c r="P9" s="7">
        <v>0.6133333333333334</v>
      </c>
      <c r="Q9" s="7">
        <v>0.36083333333333334</v>
      </c>
      <c r="R9" s="7">
        <v>76.355066566808048</v>
      </c>
      <c r="S9" s="7">
        <v>26.5</v>
      </c>
      <c r="T9" s="7">
        <v>6.0274999999999999</v>
      </c>
    </row>
    <row r="10" spans="1:20" x14ac:dyDescent="0.25">
      <c r="A10" s="2" t="s">
        <v>89</v>
      </c>
      <c r="B10" s="2">
        <v>60.25</v>
      </c>
      <c r="C10" s="2">
        <v>5.25</v>
      </c>
      <c r="D10" s="7">
        <v>0.64416666666666655</v>
      </c>
      <c r="E10" s="7">
        <v>0.75222222222222224</v>
      </c>
      <c r="F10" s="7">
        <v>0.45166666666666666</v>
      </c>
      <c r="G10" s="7">
        <v>80.803519987441248</v>
      </c>
      <c r="H10" s="7">
        <v>56.25</v>
      </c>
      <c r="I10" s="7">
        <v>13.695</v>
      </c>
      <c r="L10" s="2" t="s">
        <v>89</v>
      </c>
      <c r="M10" s="2">
        <v>53</v>
      </c>
      <c r="N10" s="2">
        <v>3.75</v>
      </c>
      <c r="O10" s="7">
        <v>0.55111111111111111</v>
      </c>
      <c r="P10" s="7">
        <v>0.67333333333333334</v>
      </c>
      <c r="Q10" s="7">
        <v>0.40250000000000002</v>
      </c>
      <c r="R10" s="7">
        <v>77.536955771495485</v>
      </c>
      <c r="S10" s="7">
        <v>33.25</v>
      </c>
      <c r="T10" s="7">
        <v>7.6825000000000001</v>
      </c>
    </row>
    <row r="11" spans="1:20" x14ac:dyDescent="0.25">
      <c r="A11" s="2" t="s">
        <v>116</v>
      </c>
      <c r="B11" s="2">
        <v>39.75</v>
      </c>
      <c r="C11" s="2">
        <v>5.75</v>
      </c>
      <c r="D11" s="7">
        <v>0.61166666666666658</v>
      </c>
      <c r="E11" s="7">
        <v>0.74388888888888893</v>
      </c>
      <c r="F11" s="7">
        <v>0.42416666666666675</v>
      </c>
      <c r="G11" s="7">
        <v>81.825772670921324</v>
      </c>
      <c r="H11" s="7">
        <v>42.25</v>
      </c>
      <c r="I11" s="7">
        <v>10.015000000000001</v>
      </c>
      <c r="L11" s="2" t="s">
        <v>116</v>
      </c>
      <c r="M11" s="2">
        <v>32.125</v>
      </c>
      <c r="N11" s="2">
        <v>3.75</v>
      </c>
      <c r="O11" s="7">
        <v>0.53472222222222221</v>
      </c>
      <c r="P11" s="7">
        <v>0.66055555555555556</v>
      </c>
      <c r="Q11" s="7">
        <v>0.41583333333333328</v>
      </c>
      <c r="R11" s="7">
        <v>77.310969136372023</v>
      </c>
      <c r="S11" s="7">
        <v>26.5</v>
      </c>
      <c r="T11" s="7">
        <v>5.92</v>
      </c>
    </row>
    <row r="12" spans="1:20" x14ac:dyDescent="0.25">
      <c r="A12" s="2" t="s">
        <v>98</v>
      </c>
      <c r="B12" s="2">
        <v>40.75</v>
      </c>
      <c r="C12" s="2">
        <v>6.75</v>
      </c>
      <c r="D12" s="7">
        <v>0.61277777777777787</v>
      </c>
      <c r="E12" s="7">
        <v>0.74111111111111105</v>
      </c>
      <c r="F12" s="7">
        <v>0.42583333333333334</v>
      </c>
      <c r="G12" s="7">
        <v>80.60054514312607</v>
      </c>
      <c r="H12" s="7">
        <v>49.75</v>
      </c>
      <c r="I12" s="7">
        <v>11.9925</v>
      </c>
      <c r="L12" s="2" t="s">
        <v>98</v>
      </c>
      <c r="M12" s="2">
        <v>33.125</v>
      </c>
      <c r="N12" s="2">
        <v>4.75</v>
      </c>
      <c r="O12" s="7">
        <v>0.52999999999999992</v>
      </c>
      <c r="P12" s="7">
        <v>0.6549999999999998</v>
      </c>
      <c r="Q12" s="7">
        <v>0.39416666666666661</v>
      </c>
      <c r="R12" s="7">
        <v>78.051359449537912</v>
      </c>
      <c r="S12" s="7">
        <v>30.5</v>
      </c>
      <c r="T12" s="7">
        <v>6.9525000000000006</v>
      </c>
    </row>
    <row r="13" spans="1:20" x14ac:dyDescent="0.25">
      <c r="A13" s="2" t="s">
        <v>107</v>
      </c>
      <c r="B13" s="2">
        <v>43.375</v>
      </c>
      <c r="C13" s="2">
        <v>5</v>
      </c>
      <c r="D13" s="7">
        <v>0.58666666666666645</v>
      </c>
      <c r="E13" s="7">
        <v>0.73944444444444457</v>
      </c>
      <c r="F13" s="7">
        <v>0.36499999999999999</v>
      </c>
      <c r="G13" s="7">
        <v>81.985254384771125</v>
      </c>
      <c r="H13" s="7">
        <v>44.75</v>
      </c>
      <c r="I13" s="7">
        <v>10.6525</v>
      </c>
      <c r="L13" s="2" t="s">
        <v>107</v>
      </c>
      <c r="M13" s="2">
        <v>36.125</v>
      </c>
      <c r="N13" s="2">
        <v>4.75</v>
      </c>
      <c r="O13" s="7">
        <v>0.51</v>
      </c>
      <c r="P13" s="7">
        <v>0.62222222222222223</v>
      </c>
      <c r="Q13" s="7">
        <v>0.34083333333333332</v>
      </c>
      <c r="R13" s="7">
        <v>77.606682814597889</v>
      </c>
      <c r="S13" s="7">
        <v>31</v>
      </c>
      <c r="T13" s="7">
        <v>7.0625</v>
      </c>
    </row>
    <row r="15" spans="1:20" x14ac:dyDescent="0.25">
      <c r="B15" s="2" t="s">
        <v>243</v>
      </c>
      <c r="C15" s="2" t="s">
        <v>244</v>
      </c>
      <c r="D15" s="2" t="s">
        <v>8</v>
      </c>
      <c r="E15" s="2" t="s">
        <v>135</v>
      </c>
      <c r="F15" s="2" t="s">
        <v>160</v>
      </c>
      <c r="G15" s="2" t="s">
        <v>245</v>
      </c>
      <c r="H15" s="2" t="s">
        <v>10</v>
      </c>
      <c r="I15" s="2" t="s">
        <v>246</v>
      </c>
      <c r="M15" s="2" t="s">
        <v>243</v>
      </c>
      <c r="N15" s="2" t="s">
        <v>244</v>
      </c>
      <c r="O15" s="2" t="s">
        <v>8</v>
      </c>
      <c r="P15" s="2" t="s">
        <v>135</v>
      </c>
      <c r="Q15" s="2" t="s">
        <v>160</v>
      </c>
      <c r="R15" s="2" t="s">
        <v>245</v>
      </c>
      <c r="S15" s="2" t="s">
        <v>10</v>
      </c>
      <c r="T15" s="2" t="s">
        <v>246</v>
      </c>
    </row>
    <row r="16" spans="1:20" x14ac:dyDescent="0.25">
      <c r="A16" s="35" t="s">
        <v>243</v>
      </c>
      <c r="B16" s="2">
        <f>CORREL($B$2:$B$13,B2:B13)</f>
        <v>1</v>
      </c>
      <c r="C16" s="7"/>
      <c r="D16" s="7"/>
      <c r="E16" s="7"/>
      <c r="F16" s="7"/>
      <c r="G16" s="7"/>
      <c r="H16" s="7"/>
      <c r="I16" s="7"/>
      <c r="L16" s="35" t="s">
        <v>243</v>
      </c>
      <c r="M16" s="2">
        <f>CORREL($M$2:$M$13,M2:M13)</f>
        <v>0.99999999999999978</v>
      </c>
      <c r="N16" s="7"/>
      <c r="O16" s="7"/>
      <c r="P16" s="7"/>
      <c r="Q16" s="7"/>
      <c r="R16" s="7"/>
      <c r="S16" s="7"/>
      <c r="T16" s="7"/>
    </row>
    <row r="17" spans="1:20" x14ac:dyDescent="0.25">
      <c r="A17" s="35" t="s">
        <v>244</v>
      </c>
      <c r="B17" s="7">
        <f>CORREL($C$2:$C$13,B2:B13)</f>
        <v>-0.1548575715088433</v>
      </c>
      <c r="C17" s="2">
        <f t="shared" ref="C17" si="0">CORREL($C$2:$C$13,C2:C13)</f>
        <v>1</v>
      </c>
      <c r="D17" s="7"/>
      <c r="E17" s="7"/>
      <c r="F17" s="7"/>
      <c r="G17" s="7"/>
      <c r="H17" s="7"/>
      <c r="I17" s="7"/>
      <c r="L17" s="35" t="s">
        <v>244</v>
      </c>
      <c r="M17" s="7">
        <f>CORREL($N$2:$N$13,M2:M13)</f>
        <v>0.33352339751851934</v>
      </c>
      <c r="N17" s="2">
        <f t="shared" ref="N17" si="1">CORREL($N$2:$N$13,N2:N13)</f>
        <v>0.99999999999999989</v>
      </c>
      <c r="O17" s="7"/>
      <c r="P17" s="7"/>
      <c r="Q17" s="7"/>
      <c r="R17" s="7"/>
      <c r="S17" s="7"/>
      <c r="T17" s="7"/>
    </row>
    <row r="18" spans="1:20" x14ac:dyDescent="0.25">
      <c r="A18" s="35" t="s">
        <v>8</v>
      </c>
      <c r="B18" s="7">
        <f>CORREL($D$2:$D$13,B2:B13)</f>
        <v>0.25579162843384168</v>
      </c>
      <c r="C18" s="7">
        <f t="shared" ref="C18:D18" si="2">CORREL($D$2:$D$13,C2:C13)</f>
        <v>0.4651699299532312</v>
      </c>
      <c r="D18" s="2">
        <f t="shared" si="2"/>
        <v>1</v>
      </c>
      <c r="E18" s="7"/>
      <c r="F18" s="7"/>
      <c r="G18" s="7"/>
      <c r="H18" s="7"/>
      <c r="I18" s="7"/>
      <c r="L18" s="35" t="s">
        <v>8</v>
      </c>
      <c r="M18" s="7">
        <f>CORREL($O$2:$O$13,M2:M13)</f>
        <v>0.53673560528892772</v>
      </c>
      <c r="N18" s="7">
        <f t="shared" ref="N18:O18" si="3">CORREL($O$2:$O$13,N2:N13)</f>
        <v>0.27314088194206787</v>
      </c>
      <c r="O18" s="2">
        <f t="shared" si="3"/>
        <v>1</v>
      </c>
      <c r="P18" s="7"/>
      <c r="Q18" s="7"/>
      <c r="R18" s="7"/>
      <c r="S18" s="7"/>
      <c r="T18" s="7"/>
    </row>
    <row r="19" spans="1:20" x14ac:dyDescent="0.25">
      <c r="A19" s="35" t="s">
        <v>135</v>
      </c>
      <c r="B19" s="7">
        <f>CORREL($E$2:$E$13,B2:B13)</f>
        <v>0.32856226434262353</v>
      </c>
      <c r="C19" s="7">
        <f t="shared" ref="C19:E19" si="4">CORREL($E$2:$E$13,C2:C13)</f>
        <v>0.44156776606530623</v>
      </c>
      <c r="D19" s="7">
        <f t="shared" si="4"/>
        <v>0.89781327408309008</v>
      </c>
      <c r="E19" s="2">
        <f t="shared" si="4"/>
        <v>0.99999999999999989</v>
      </c>
      <c r="F19" s="7"/>
      <c r="G19" s="7"/>
      <c r="H19" s="7"/>
      <c r="I19" s="7"/>
      <c r="L19" s="35" t="s">
        <v>135</v>
      </c>
      <c r="M19" s="7">
        <f>CORREL($P$2:$P$13,M2:M13)</f>
        <v>0.50101290215551764</v>
      </c>
      <c r="N19" s="7">
        <f t="shared" ref="N19:P19" si="5">CORREL($P$2:$P$13,N2:N13)</f>
        <v>0.2862943277776257</v>
      </c>
      <c r="O19" s="7">
        <f t="shared" si="5"/>
        <v>0.9776652827980673</v>
      </c>
      <c r="P19" s="2">
        <f t="shared" si="5"/>
        <v>1.0000000000000002</v>
      </c>
      <c r="Q19" s="7"/>
      <c r="R19" s="7"/>
      <c r="S19" s="7"/>
      <c r="T19" s="7"/>
    </row>
    <row r="20" spans="1:20" x14ac:dyDescent="0.25">
      <c r="A20" s="35" t="s">
        <v>160</v>
      </c>
      <c r="B20" s="7">
        <f>CORREL($F$2:$F$13,B2:B13)</f>
        <v>0.61362564932930252</v>
      </c>
      <c r="C20" s="7">
        <f t="shared" ref="C20:F20" si="6">CORREL($F$2:$F$13,C2:C13)</f>
        <v>0.31618421249196083</v>
      </c>
      <c r="D20" s="7">
        <f t="shared" si="6"/>
        <v>0.66676920031156262</v>
      </c>
      <c r="E20" s="7">
        <f t="shared" si="6"/>
        <v>0.66955032636151834</v>
      </c>
      <c r="F20" s="2">
        <f t="shared" si="6"/>
        <v>1</v>
      </c>
      <c r="G20" s="7"/>
      <c r="H20" s="7"/>
      <c r="I20" s="7"/>
      <c r="L20" s="35" t="s">
        <v>160</v>
      </c>
      <c r="M20" s="7">
        <f>CORREL($Q$2:$Q$13,M2:M13)</f>
        <v>0.30537417041560561</v>
      </c>
      <c r="N20" s="7">
        <f t="shared" ref="N20:Q20" si="7">CORREL($Q$2:$Q$13,N2:N13)</f>
        <v>0.23978609315503338</v>
      </c>
      <c r="O20" s="7">
        <f t="shared" si="7"/>
        <v>0.90152744032239429</v>
      </c>
      <c r="P20" s="7">
        <f t="shared" si="7"/>
        <v>0.92959238038664671</v>
      </c>
      <c r="Q20" s="2">
        <f t="shared" si="7"/>
        <v>1</v>
      </c>
      <c r="R20" s="7"/>
      <c r="S20" s="7"/>
      <c r="T20" s="7"/>
    </row>
    <row r="21" spans="1:20" x14ac:dyDescent="0.25">
      <c r="A21" s="35" t="s">
        <v>245</v>
      </c>
      <c r="B21" s="7">
        <f>CORREL($G$2:$G$13,B2:B13)</f>
        <v>-0.63606045723664351</v>
      </c>
      <c r="C21" s="7">
        <f t="shared" ref="C21:G21" si="8">CORREL($G$2:$G$13,C2:C13)</f>
        <v>0.10910018939595775</v>
      </c>
      <c r="D21" s="7">
        <f t="shared" si="8"/>
        <v>0.27045804143578872</v>
      </c>
      <c r="E21" s="7">
        <f t="shared" si="8"/>
        <v>0.18910474420259804</v>
      </c>
      <c r="F21" s="7">
        <f t="shared" si="8"/>
        <v>-0.29260856945116437</v>
      </c>
      <c r="G21" s="2">
        <f t="shared" si="8"/>
        <v>0.99999999999999989</v>
      </c>
      <c r="H21" s="7"/>
      <c r="I21" s="7"/>
      <c r="L21" s="35" t="s">
        <v>245</v>
      </c>
      <c r="M21" s="7">
        <f>CORREL($R$2:$R$13,M2:M13)</f>
        <v>-5.7938993088768521E-2</v>
      </c>
      <c r="N21" s="7">
        <f t="shared" ref="N21:R21" si="9">CORREL($R$2:$R$13,N2:N13)</f>
        <v>1.1744158512129127E-2</v>
      </c>
      <c r="O21" s="7">
        <f t="shared" si="9"/>
        <v>0.69444228227277793</v>
      </c>
      <c r="P21" s="7">
        <f t="shared" si="9"/>
        <v>0.72164385442275603</v>
      </c>
      <c r="Q21" s="7">
        <f t="shared" si="9"/>
        <v>0.70815563484194333</v>
      </c>
      <c r="R21" s="2">
        <f t="shared" si="9"/>
        <v>1.0000000000000002</v>
      </c>
      <c r="S21" s="7"/>
      <c r="T21" s="7"/>
    </row>
    <row r="22" spans="1:20" x14ac:dyDescent="0.25">
      <c r="A22" s="35" t="s">
        <v>10</v>
      </c>
      <c r="B22" s="7">
        <f>CORREL($H$2:$H$13,B2:B13)</f>
        <v>0.3801718375268513</v>
      </c>
      <c r="C22" s="7">
        <f t="shared" ref="C22:H22" si="10">CORREL($H$2:$H$13,C2:C13)</f>
        <v>0.47188359875422242</v>
      </c>
      <c r="D22" s="7">
        <f t="shared" si="10"/>
        <v>0.82553826415268838</v>
      </c>
      <c r="E22" s="7">
        <f t="shared" si="10"/>
        <v>0.71897798807648361</v>
      </c>
      <c r="F22" s="7">
        <f t="shared" si="10"/>
        <v>0.49243928677998894</v>
      </c>
      <c r="G22" s="7">
        <f t="shared" si="10"/>
        <v>-4.5705333563193271E-2</v>
      </c>
      <c r="H22" s="2">
        <f t="shared" si="10"/>
        <v>0.99999999999999989</v>
      </c>
      <c r="I22" s="36"/>
      <c r="L22" s="35" t="s">
        <v>10</v>
      </c>
      <c r="M22" s="7">
        <f>CORREL($S$2:$S$13,M2:M13)</f>
        <v>0.59413145172897908</v>
      </c>
      <c r="N22" s="7">
        <f t="shared" ref="N22:S22" si="11">CORREL($S$2:$S$13,N2:N13)</f>
        <v>0.71010997657252206</v>
      </c>
      <c r="O22" s="7">
        <f t="shared" si="11"/>
        <v>0.74722625002452336</v>
      </c>
      <c r="P22" s="7">
        <f t="shared" si="11"/>
        <v>0.7621768160670771</v>
      </c>
      <c r="Q22" s="7">
        <f t="shared" si="11"/>
        <v>0.66692651749908127</v>
      </c>
      <c r="R22" s="7">
        <f t="shared" si="11"/>
        <v>0.42783111422908371</v>
      </c>
      <c r="S22" s="2">
        <f t="shared" si="11"/>
        <v>1</v>
      </c>
      <c r="T22" s="36"/>
    </row>
    <row r="23" spans="1:20" x14ac:dyDescent="0.25">
      <c r="A23" s="35" t="s">
        <v>246</v>
      </c>
      <c r="B23" s="7">
        <f>CORREL($I$2:$I$13,B2:B13)</f>
        <v>0.38643724721224287</v>
      </c>
      <c r="C23" s="7">
        <f t="shared" ref="C23:I23" si="12">CORREL($I$2:$I$13,C2:C13)</f>
        <v>0.47269922336086057</v>
      </c>
      <c r="D23" s="7">
        <f t="shared" si="12"/>
        <v>0.82540625109505628</v>
      </c>
      <c r="E23" s="7">
        <f t="shared" si="12"/>
        <v>0.7258629942637298</v>
      </c>
      <c r="F23" s="7">
        <f t="shared" si="12"/>
        <v>0.50237778381615339</v>
      </c>
      <c r="G23" s="7">
        <f t="shared" si="12"/>
        <v>-5.3030946667660436E-2</v>
      </c>
      <c r="H23" s="36">
        <f t="shared" si="12"/>
        <v>0.99973653428195297</v>
      </c>
      <c r="I23" s="2">
        <f t="shared" si="12"/>
        <v>1</v>
      </c>
      <c r="L23" s="35" t="s">
        <v>246</v>
      </c>
      <c r="M23" s="7">
        <f>CORREL($T$2:$T$13,M2:M13)</f>
        <v>0.60051073075288131</v>
      </c>
      <c r="N23" s="7">
        <f t="shared" ref="N23:T23" si="13">CORREL($T$2:$T$13,N2:N13)</f>
        <v>0.70854737551685076</v>
      </c>
      <c r="O23" s="7">
        <f t="shared" si="13"/>
        <v>0.75382092734491435</v>
      </c>
      <c r="P23" s="7">
        <f t="shared" si="13"/>
        <v>0.76615991262865624</v>
      </c>
      <c r="Q23" s="7">
        <f t="shared" si="13"/>
        <v>0.67228035997876434</v>
      </c>
      <c r="R23" s="7">
        <f t="shared" si="13"/>
        <v>0.42350141319623058</v>
      </c>
      <c r="S23" s="36">
        <f t="shared" si="13"/>
        <v>0.99960984133390862</v>
      </c>
      <c r="T23" s="2">
        <f t="shared" si="13"/>
        <v>1</v>
      </c>
    </row>
    <row r="26" spans="1:20" x14ac:dyDescent="0.25">
      <c r="B26" s="2" t="s">
        <v>243</v>
      </c>
      <c r="C26" s="2" t="s">
        <v>244</v>
      </c>
      <c r="D26" s="2" t="s">
        <v>8</v>
      </c>
      <c r="E26" s="2" t="s">
        <v>135</v>
      </c>
      <c r="F26" s="2" t="s">
        <v>160</v>
      </c>
      <c r="G26" s="2" t="s">
        <v>245</v>
      </c>
      <c r="H26" s="2" t="s">
        <v>10</v>
      </c>
      <c r="I26" s="2" t="s">
        <v>246</v>
      </c>
      <c r="M26" s="2" t="s">
        <v>243</v>
      </c>
      <c r="N26" s="2" t="s">
        <v>244</v>
      </c>
      <c r="O26" s="2" t="s">
        <v>8</v>
      </c>
      <c r="P26" s="2" t="s">
        <v>135</v>
      </c>
      <c r="Q26" s="2" t="s">
        <v>160</v>
      </c>
      <c r="R26" s="2" t="s">
        <v>245</v>
      </c>
      <c r="S26" s="2" t="s">
        <v>10</v>
      </c>
      <c r="T26" s="2" t="s">
        <v>246</v>
      </c>
    </row>
    <row r="27" spans="1:20" x14ac:dyDescent="0.25">
      <c r="A27" s="35" t="s">
        <v>243</v>
      </c>
      <c r="B27" s="2">
        <f>RSQ($B$2:$B$13,B2:B13)</f>
        <v>1</v>
      </c>
      <c r="C27" s="7"/>
      <c r="D27" s="7"/>
      <c r="E27" s="7"/>
      <c r="F27" s="7"/>
      <c r="G27" s="7"/>
      <c r="H27" s="7"/>
      <c r="I27" s="7"/>
      <c r="L27" s="35" t="s">
        <v>243</v>
      </c>
      <c r="M27" s="2">
        <f>RSQ($M$2:$M$13,M2:M13)</f>
        <v>0.99999999999999956</v>
      </c>
      <c r="N27" s="7"/>
      <c r="O27" s="7"/>
      <c r="P27" s="7"/>
      <c r="Q27" s="7"/>
      <c r="R27" s="7"/>
      <c r="S27" s="7"/>
      <c r="T27" s="7"/>
    </row>
    <row r="28" spans="1:20" x14ac:dyDescent="0.25">
      <c r="A28" s="35" t="s">
        <v>244</v>
      </c>
      <c r="B28" s="7">
        <f>RSQ($C$2:$C$13,B2:B13)</f>
        <v>2.3980867453616515E-2</v>
      </c>
      <c r="C28" s="2">
        <f t="shared" ref="C28" si="14">RSQ($C$2:$C$13,C2:C13)</f>
        <v>0.99999999999999956</v>
      </c>
      <c r="D28" s="7"/>
      <c r="E28" s="7"/>
      <c r="F28" s="7"/>
      <c r="G28" s="7"/>
      <c r="H28" s="7"/>
      <c r="I28" s="7"/>
      <c r="L28" s="35" t="s">
        <v>244</v>
      </c>
      <c r="M28" s="7">
        <f>RSQ($N$2:$N$13,M2:M13)</f>
        <v>0.11123785669229627</v>
      </c>
      <c r="N28" s="2">
        <f t="shared" ref="N28" si="15">RSQ($N$2:$N$13,N2:N13)</f>
        <v>1</v>
      </c>
      <c r="O28" s="7"/>
      <c r="P28" s="7"/>
      <c r="Q28" s="7"/>
      <c r="R28" s="7"/>
      <c r="S28" s="7"/>
      <c r="T28" s="7"/>
    </row>
    <row r="29" spans="1:20" x14ac:dyDescent="0.25">
      <c r="A29" s="35" t="s">
        <v>8</v>
      </c>
      <c r="B29" s="7">
        <f>RSQ($D$2:$D$13,B2:B13)</f>
        <v>6.5429357176836525E-2</v>
      </c>
      <c r="C29" s="7">
        <f t="shared" ref="C29:D29" si="16">RSQ($D$2:$D$13,C2:C13)</f>
        <v>0.21638306373269398</v>
      </c>
      <c r="D29" s="2">
        <f t="shared" si="16"/>
        <v>0.99999999999999956</v>
      </c>
      <c r="E29" s="7"/>
      <c r="F29" s="7"/>
      <c r="G29" s="7"/>
      <c r="H29" s="7"/>
      <c r="I29" s="7"/>
      <c r="L29" s="35" t="s">
        <v>8</v>
      </c>
      <c r="M29" s="7">
        <f>RSQ($O$2:$O$13,M2:M13)</f>
        <v>0.28808510998487175</v>
      </c>
      <c r="N29" s="7">
        <f t="shared" ref="N29:O29" si="17">RSQ($O$2:$O$13,N2:N13)</f>
        <v>7.4605941388090721E-2</v>
      </c>
      <c r="O29" s="2">
        <f t="shared" si="17"/>
        <v>1.0000000000000004</v>
      </c>
      <c r="P29" s="7"/>
      <c r="Q29" s="7"/>
      <c r="R29" s="7"/>
      <c r="S29" s="7"/>
      <c r="T29" s="7"/>
    </row>
    <row r="30" spans="1:20" x14ac:dyDescent="0.25">
      <c r="A30" s="35" t="s">
        <v>135</v>
      </c>
      <c r="B30" s="7">
        <f>RSQ($E$2:$E$13,B2:B13)</f>
        <v>0.10795316154995202</v>
      </c>
      <c r="C30" s="7">
        <f t="shared" ref="C30:E30" si="18">RSQ($E$2:$E$13,C2:C13)</f>
        <v>0.19498209202790501</v>
      </c>
      <c r="D30" s="7">
        <f t="shared" si="18"/>
        <v>0.80606867511979763</v>
      </c>
      <c r="E30" s="2">
        <f t="shared" si="18"/>
        <v>1</v>
      </c>
      <c r="F30" s="7"/>
      <c r="G30" s="7"/>
      <c r="H30" s="7"/>
      <c r="I30" s="7"/>
      <c r="L30" s="35" t="s">
        <v>135</v>
      </c>
      <c r="M30" s="7">
        <f>RSQ($P$2:$P$13,M2:M13)</f>
        <v>0.25101392812629431</v>
      </c>
      <c r="N30" s="7">
        <f t="shared" ref="N30:P30" si="19">RSQ($P$2:$P$13,N2:N13)</f>
        <v>8.1964442117642589E-2</v>
      </c>
      <c r="O30" s="7">
        <f t="shared" si="19"/>
        <v>0.95582940518862491</v>
      </c>
      <c r="P30" s="2">
        <f t="shared" si="19"/>
        <v>1.0000000000000004</v>
      </c>
      <c r="Q30" s="7"/>
      <c r="R30" s="7"/>
      <c r="S30" s="7"/>
      <c r="T30" s="7"/>
    </row>
    <row r="31" spans="1:20" x14ac:dyDescent="0.25">
      <c r="A31" s="35" t="s">
        <v>160</v>
      </c>
      <c r="B31" s="7">
        <f>RSQ($F$2:$F$13,B2:B13)</f>
        <v>0.37653643751480814</v>
      </c>
      <c r="C31" s="7">
        <f t="shared" ref="C31:F31" si="20">RSQ($F$2:$F$13,C2:C13)</f>
        <v>9.9972456229161469E-2</v>
      </c>
      <c r="D31" s="7">
        <f t="shared" si="20"/>
        <v>0.44458116648412072</v>
      </c>
      <c r="E31" s="7">
        <f t="shared" si="20"/>
        <v>0.44829763953081586</v>
      </c>
      <c r="F31" s="2">
        <f t="shared" si="20"/>
        <v>1</v>
      </c>
      <c r="G31" s="7"/>
      <c r="H31" s="7"/>
      <c r="I31" s="7"/>
      <c r="L31" s="35" t="s">
        <v>160</v>
      </c>
      <c r="M31" s="7">
        <f>RSQ($Q$2:$Q$13,M2:M13)</f>
        <v>9.3253383957019334E-2</v>
      </c>
      <c r="N31" s="7">
        <f t="shared" ref="N31:Q31" si="21">RSQ($Q$2:$Q$13,N2:N13)</f>
        <v>5.7497370470554345E-2</v>
      </c>
      <c r="O31" s="7">
        <f t="shared" si="21"/>
        <v>0.81275172565424858</v>
      </c>
      <c r="P31" s="7">
        <f t="shared" si="21"/>
        <v>0.86414199367291222</v>
      </c>
      <c r="Q31" s="2">
        <f t="shared" si="21"/>
        <v>1</v>
      </c>
      <c r="R31" s="7"/>
      <c r="S31" s="7"/>
      <c r="T31" s="7"/>
    </row>
    <row r="32" spans="1:20" x14ac:dyDescent="0.25">
      <c r="A32" s="35" t="s">
        <v>245</v>
      </c>
      <c r="B32" s="7">
        <f>RSQ($G$2:$G$13,B2:B13)</f>
        <v>0.40457290526008799</v>
      </c>
      <c r="C32" s="7">
        <f t="shared" ref="C32:G32" si="22">RSQ($G$2:$G$13,C2:C13)</f>
        <v>1.1902851326233853E-2</v>
      </c>
      <c r="D32" s="7">
        <f t="shared" si="22"/>
        <v>7.3147552177282804E-2</v>
      </c>
      <c r="E32" s="7">
        <f t="shared" si="22"/>
        <v>3.5760604279930039E-2</v>
      </c>
      <c r="F32" s="7">
        <f t="shared" si="22"/>
        <v>8.5619774916256886E-2</v>
      </c>
      <c r="G32" s="2">
        <f t="shared" si="22"/>
        <v>1</v>
      </c>
      <c r="H32" s="7"/>
      <c r="I32" s="7"/>
      <c r="L32" s="35" t="s">
        <v>245</v>
      </c>
      <c r="M32" s="7">
        <f>RSQ($R$2:$R$13,M2:M13)</f>
        <v>3.3569269201403659E-3</v>
      </c>
      <c r="N32" s="7">
        <f t="shared" ref="N32:R32" si="23">RSQ($R$2:$R$13,N2:N13)</f>
        <v>1.3792525915801501E-4</v>
      </c>
      <c r="O32" s="7">
        <f t="shared" si="23"/>
        <v>0.48225008340822456</v>
      </c>
      <c r="P32" s="7">
        <f t="shared" si="23"/>
        <v>0.52076985262613174</v>
      </c>
      <c r="Q32" s="7">
        <f t="shared" si="23"/>
        <v>0.50148440315839582</v>
      </c>
      <c r="R32" s="2">
        <f t="shared" si="23"/>
        <v>1</v>
      </c>
      <c r="S32" s="7"/>
      <c r="T32" s="7"/>
    </row>
    <row r="33" spans="1:20" x14ac:dyDescent="0.25">
      <c r="A33" s="35" t="s">
        <v>10</v>
      </c>
      <c r="B33" s="7">
        <f>RSQ($H$2:$H$13,B2:B13)</f>
        <v>0.14453062604854258</v>
      </c>
      <c r="C33" s="7">
        <f t="shared" ref="C33:H33" si="24">RSQ($H$2:$H$13,C2:C13)</f>
        <v>0.22267413077323597</v>
      </c>
      <c r="D33" s="7">
        <f t="shared" si="24"/>
        <v>0.68151342558023387</v>
      </c>
      <c r="E33" s="7">
        <f t="shared" si="24"/>
        <v>0.51692934733850826</v>
      </c>
      <c r="F33" s="7">
        <f t="shared" si="24"/>
        <v>0.24249645116438423</v>
      </c>
      <c r="G33" s="7">
        <f t="shared" si="24"/>
        <v>2.0889775161227618E-3</v>
      </c>
      <c r="H33" s="2">
        <f t="shared" si="24"/>
        <v>1</v>
      </c>
      <c r="I33" s="36"/>
      <c r="L33" s="35" t="s">
        <v>10</v>
      </c>
      <c r="M33" s="7">
        <f>RSQ($S$2:$S$13,M2:M13)</f>
        <v>0.35299218193358417</v>
      </c>
      <c r="N33" s="7">
        <f t="shared" ref="N33:S33" si="25">RSQ($S$2:$S$13,N2:N13)</f>
        <v>0.50425617882782803</v>
      </c>
      <c r="O33" s="7">
        <f t="shared" si="25"/>
        <v>0.55834706872571149</v>
      </c>
      <c r="P33" s="7">
        <f t="shared" si="25"/>
        <v>0.5809134989501471</v>
      </c>
      <c r="Q33" s="7">
        <f t="shared" si="25"/>
        <v>0.44479097974345239</v>
      </c>
      <c r="R33" s="7">
        <f t="shared" si="25"/>
        <v>0.18303946230249926</v>
      </c>
      <c r="S33" s="2">
        <f t="shared" si="25"/>
        <v>1.0000000000000004</v>
      </c>
      <c r="T33" s="36"/>
    </row>
    <row r="34" spans="1:20" x14ac:dyDescent="0.25">
      <c r="A34" s="35" t="s">
        <v>246</v>
      </c>
      <c r="B34" s="7">
        <f>RSQ($I$2:$I$13,B2:B13)</f>
        <v>0.14933374603297619</v>
      </c>
      <c r="C34" s="7">
        <f t="shared" ref="C34:I34" si="26">RSQ($I$2:$I$13,C2:C13)</f>
        <v>0.2234445557659607</v>
      </c>
      <c r="D34" s="7">
        <f t="shared" si="26"/>
        <v>0.68129547934679491</v>
      </c>
      <c r="E34" s="7">
        <f t="shared" si="26"/>
        <v>0.52687708644150744</v>
      </c>
      <c r="F34" s="7">
        <f t="shared" si="26"/>
        <v>0.25238343767202975</v>
      </c>
      <c r="G34" s="7">
        <f t="shared" si="26"/>
        <v>2.8122813044682464E-3</v>
      </c>
      <c r="H34" s="36">
        <f t="shared" si="26"/>
        <v>0.99947313797809101</v>
      </c>
      <c r="I34" s="2">
        <f t="shared" si="26"/>
        <v>1</v>
      </c>
      <c r="L34" s="35" t="s">
        <v>246</v>
      </c>
      <c r="M34" s="7">
        <f>RSQ($T$2:$T$13,M2:M13)</f>
        <v>0.36061313774935949</v>
      </c>
      <c r="N34" s="7">
        <f t="shared" ref="N34:T34" si="27">RSQ($T$2:$T$13,N2:N13)</f>
        <v>0.50203938335181697</v>
      </c>
      <c r="O34" s="7">
        <f t="shared" si="27"/>
        <v>0.56824599050314661</v>
      </c>
      <c r="P34" s="7">
        <f t="shared" si="27"/>
        <v>0.58700101171914998</v>
      </c>
      <c r="Q34" s="7">
        <f t="shared" si="27"/>
        <v>0.45196088241317695</v>
      </c>
      <c r="R34" s="7">
        <f t="shared" si="27"/>
        <v>0.17935344697920441</v>
      </c>
      <c r="S34" s="36">
        <f t="shared" si="27"/>
        <v>0.99921983489160193</v>
      </c>
      <c r="T34" s="2">
        <f t="shared" si="27"/>
        <v>0.99999999999999978</v>
      </c>
    </row>
  </sheetData>
  <conditionalFormatting sqref="B16:I23">
    <cfRule type="cellIs" dxfId="13" priority="6" operator="lessThan">
      <formula>0</formula>
    </cfRule>
    <cfRule type="cellIs" dxfId="12" priority="8" operator="between">
      <formula>0.25</formula>
      <formula>0.48</formula>
    </cfRule>
    <cfRule type="cellIs" dxfId="11" priority="10" operator="between">
      <formula>0.49</formula>
      <formula>0.99</formula>
    </cfRule>
    <cfRule type="cellIs" dxfId="10" priority="14" operator="equal">
      <formula>1</formula>
    </cfRule>
  </conditionalFormatting>
  <conditionalFormatting sqref="B27:I34">
    <cfRule type="cellIs" dxfId="9" priority="2" operator="between">
      <formula>0.1</formula>
      <formula>0.49</formula>
    </cfRule>
    <cfRule type="cellIs" dxfId="8" priority="4" operator="between">
      <formula>0.49</formula>
      <formula>0.99</formula>
    </cfRule>
    <cfRule type="cellIs" dxfId="7" priority="12" operator="equal">
      <formula>1</formula>
    </cfRule>
  </conditionalFormatting>
  <conditionalFormatting sqref="M16:T23">
    <cfRule type="cellIs" dxfId="6" priority="5" operator="lessThan">
      <formula>0</formula>
    </cfRule>
    <cfRule type="cellIs" dxfId="5" priority="7" operator="between">
      <formula>0.25</formula>
      <formula>0.48</formula>
    </cfRule>
    <cfRule type="cellIs" dxfId="4" priority="9" operator="between">
      <formula>0.49</formula>
      <formula>0.99</formula>
    </cfRule>
    <cfRule type="cellIs" dxfId="3" priority="13" operator="equal">
      <formula>1</formula>
    </cfRule>
  </conditionalFormatting>
  <conditionalFormatting sqref="M27:T34">
    <cfRule type="cellIs" dxfId="2" priority="1" operator="between">
      <formula>0.1</formula>
      <formula>0.49</formula>
    </cfRule>
    <cfRule type="cellIs" dxfId="1" priority="3" operator="between">
      <formula>0.49</formula>
      <formula>0.99</formula>
    </cfRule>
    <cfRule type="cellIs" dxfId="0" priority="11" operator="equal">
      <formula>1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F6190-05B3-4D55-91E5-ECEC2A5A488A}">
  <dimension ref="A1:G13"/>
  <sheetViews>
    <sheetView tabSelected="1" workbookViewId="0">
      <selection sqref="A1:XFD1048576"/>
    </sheetView>
  </sheetViews>
  <sheetFormatPr defaultRowHeight="15" x14ac:dyDescent="0.25"/>
  <sheetData>
    <row r="1" spans="1:7" x14ac:dyDescent="0.25">
      <c r="A1" t="s">
        <v>150</v>
      </c>
      <c r="B1" t="s">
        <v>262</v>
      </c>
      <c r="C1" t="s">
        <v>263</v>
      </c>
      <c r="D1" t="s">
        <v>264</v>
      </c>
      <c r="E1" t="s">
        <v>265</v>
      </c>
      <c r="F1" t="s">
        <v>266</v>
      </c>
      <c r="G1" t="s">
        <v>267</v>
      </c>
    </row>
    <row r="2" spans="1:7" x14ac:dyDescent="0.25">
      <c r="A2" t="s">
        <v>136</v>
      </c>
      <c r="B2">
        <v>10.27</v>
      </c>
      <c r="C2">
        <v>0.74</v>
      </c>
      <c r="D2">
        <v>0.703333333</v>
      </c>
      <c r="E2">
        <v>0.693333333</v>
      </c>
      <c r="F2">
        <v>0.65666666699999998</v>
      </c>
      <c r="G2">
        <v>0.6</v>
      </c>
    </row>
    <row r="3" spans="1:7" x14ac:dyDescent="0.25">
      <c r="A3" t="s">
        <v>137</v>
      </c>
      <c r="B3">
        <v>7.0525000000000002</v>
      </c>
      <c r="C3">
        <v>0.68333333299999999</v>
      </c>
      <c r="D3">
        <v>0.676666667</v>
      </c>
      <c r="E3">
        <v>0.62</v>
      </c>
      <c r="F3">
        <v>0.59</v>
      </c>
      <c r="G3">
        <v>0.43</v>
      </c>
    </row>
    <row r="4" spans="1:7" x14ac:dyDescent="0.25">
      <c r="A4" t="s">
        <v>138</v>
      </c>
      <c r="B4">
        <v>5.6</v>
      </c>
      <c r="C4">
        <v>0.65666666699999998</v>
      </c>
      <c r="D4">
        <v>0.63333333300000005</v>
      </c>
      <c r="E4">
        <v>0.57999999999999996</v>
      </c>
      <c r="F4">
        <v>0.49</v>
      </c>
      <c r="G4">
        <v>0.35666666699999999</v>
      </c>
    </row>
    <row r="5" spans="1:7" x14ac:dyDescent="0.25">
      <c r="A5" t="s">
        <v>139</v>
      </c>
      <c r="B5">
        <v>6.41</v>
      </c>
      <c r="C5">
        <v>0.68</v>
      </c>
      <c r="D5">
        <v>0.64</v>
      </c>
      <c r="E5">
        <v>0.56333333299999999</v>
      </c>
      <c r="F5">
        <v>0.54333333299999997</v>
      </c>
      <c r="G5">
        <v>0.36</v>
      </c>
    </row>
    <row r="6" spans="1:7" x14ac:dyDescent="0.25">
      <c r="A6" t="s">
        <v>53</v>
      </c>
      <c r="B6">
        <v>7.25</v>
      </c>
      <c r="C6">
        <v>0.71666666700000003</v>
      </c>
      <c r="D6">
        <v>0.69666666700000002</v>
      </c>
      <c r="E6">
        <v>0.64666666699999997</v>
      </c>
      <c r="F6">
        <v>0.62333333300000004</v>
      </c>
      <c r="G6">
        <v>0.51</v>
      </c>
    </row>
    <row r="7" spans="1:7" x14ac:dyDescent="0.25">
      <c r="A7" t="s">
        <v>140</v>
      </c>
      <c r="B7">
        <v>7.4824999999999999</v>
      </c>
      <c r="C7">
        <v>0.73333333300000003</v>
      </c>
      <c r="D7">
        <v>0.71333333300000001</v>
      </c>
      <c r="E7">
        <v>0.69</v>
      </c>
      <c r="F7">
        <v>0.66666666699999999</v>
      </c>
      <c r="G7">
        <v>0.59666666700000004</v>
      </c>
    </row>
    <row r="8" spans="1:7" x14ac:dyDescent="0.25">
      <c r="A8" t="s">
        <v>141</v>
      </c>
      <c r="B8">
        <v>4.49</v>
      </c>
      <c r="C8">
        <v>0.68</v>
      </c>
      <c r="D8">
        <v>0.62333333300000004</v>
      </c>
      <c r="E8">
        <v>0.556666667</v>
      </c>
      <c r="F8">
        <v>0.52</v>
      </c>
      <c r="G8">
        <v>0.31666666700000001</v>
      </c>
    </row>
    <row r="9" spans="1:7" x14ac:dyDescent="0.25">
      <c r="A9" t="s">
        <v>142</v>
      </c>
      <c r="B9">
        <v>6.0274999999999999</v>
      </c>
      <c r="C9">
        <v>0.67</v>
      </c>
      <c r="D9">
        <v>0.66333333299999997</v>
      </c>
      <c r="E9">
        <v>0.61666666699999995</v>
      </c>
      <c r="F9">
        <v>0.53666666699999999</v>
      </c>
      <c r="G9">
        <v>0.44666666700000002</v>
      </c>
    </row>
    <row r="10" spans="1:7" x14ac:dyDescent="0.25">
      <c r="A10" t="s">
        <v>143</v>
      </c>
      <c r="B10">
        <v>7.6825000000000001</v>
      </c>
      <c r="C10">
        <v>0.72666666700000004</v>
      </c>
      <c r="D10">
        <v>0.70666666700000003</v>
      </c>
      <c r="E10">
        <v>0.67</v>
      </c>
      <c r="F10">
        <v>0.64333333299999995</v>
      </c>
      <c r="G10">
        <v>0.56000000000000005</v>
      </c>
    </row>
    <row r="11" spans="1:7" x14ac:dyDescent="0.25">
      <c r="A11" t="s">
        <v>116</v>
      </c>
      <c r="B11">
        <v>5.92</v>
      </c>
      <c r="C11">
        <v>0.7</v>
      </c>
      <c r="D11">
        <v>0.68</v>
      </c>
      <c r="E11">
        <v>0.65</v>
      </c>
      <c r="F11">
        <v>0.61666666699999995</v>
      </c>
      <c r="G11">
        <v>0.556666667</v>
      </c>
    </row>
    <row r="12" spans="1:7" x14ac:dyDescent="0.25">
      <c r="A12" t="s">
        <v>144</v>
      </c>
      <c r="B12">
        <v>6.9524999999999997</v>
      </c>
      <c r="C12">
        <v>0.72333333300000002</v>
      </c>
      <c r="D12">
        <v>0.69</v>
      </c>
      <c r="E12">
        <v>0.63333333300000005</v>
      </c>
      <c r="F12">
        <v>0.61333333300000004</v>
      </c>
      <c r="G12">
        <v>0.49666666700000001</v>
      </c>
    </row>
    <row r="13" spans="1:7" x14ac:dyDescent="0.25">
      <c r="A13" t="s">
        <v>145</v>
      </c>
      <c r="B13">
        <v>7.0625</v>
      </c>
      <c r="C13">
        <v>0.69666666700000002</v>
      </c>
      <c r="D13">
        <v>0.67333333299999998</v>
      </c>
      <c r="E13">
        <v>0.61</v>
      </c>
      <c r="F13">
        <v>0.55333333299999998</v>
      </c>
      <c r="G13">
        <v>0.43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R26"/>
  <sheetViews>
    <sheetView topLeftCell="V1" workbookViewId="0">
      <selection activeCell="AK31" sqref="AK31"/>
    </sheetView>
  </sheetViews>
  <sheetFormatPr defaultColWidth="8.85546875" defaultRowHeight="15.75" x14ac:dyDescent="0.25"/>
  <cols>
    <col min="1" max="1" width="12" style="2" bestFit="1" customWidth="1"/>
    <col min="2" max="2" width="5.140625" style="2" bestFit="1" customWidth="1"/>
    <col min="3" max="3" width="8.7109375" style="2" bestFit="1" customWidth="1"/>
    <col min="4" max="4" width="17.42578125" style="2" bestFit="1" customWidth="1"/>
    <col min="5" max="5" width="6.5703125" style="2" bestFit="1" customWidth="1"/>
    <col min="6" max="7" width="7.7109375" style="2" bestFit="1" customWidth="1"/>
    <col min="8" max="8" width="6.5703125" style="2" bestFit="1" customWidth="1"/>
    <col min="9" max="9" width="11.28515625" style="2" bestFit="1" customWidth="1"/>
    <col min="10" max="10" width="11.5703125" style="2" bestFit="1" customWidth="1"/>
    <col min="11" max="11" width="9.7109375" style="2" bestFit="1" customWidth="1"/>
    <col min="12" max="12" width="8.7109375" style="2" bestFit="1" customWidth="1"/>
    <col min="13" max="13" width="17.42578125" style="2" bestFit="1" customWidth="1"/>
    <col min="14" max="17" width="5.7109375" style="2" bestFit="1" customWidth="1"/>
    <col min="18" max="18" width="11.28515625" style="2" bestFit="1" customWidth="1"/>
    <col min="19" max="19" width="11.5703125" style="2" bestFit="1" customWidth="1"/>
    <col min="20" max="20" width="9.7109375" style="2" bestFit="1" customWidth="1"/>
    <col min="21" max="21" width="8.85546875" style="2"/>
    <col min="22" max="22" width="4.85546875" style="2" bestFit="1" customWidth="1"/>
    <col min="23" max="23" width="10.28515625" style="2" bestFit="1" customWidth="1"/>
    <col min="24" max="24" width="4.28515625" style="2" bestFit="1" customWidth="1"/>
    <col min="25" max="25" width="7.140625" style="2" bestFit="1" customWidth="1"/>
    <col min="26" max="26" width="6.42578125" style="2" bestFit="1" customWidth="1"/>
    <col min="27" max="28" width="8.28515625" style="2" bestFit="1" customWidth="1"/>
    <col min="29" max="30" width="6.140625" style="2" bestFit="1" customWidth="1"/>
    <col min="31" max="31" width="6.5703125" style="2" bestFit="1" customWidth="1"/>
    <col min="32" max="32" width="6.140625" style="2" bestFit="1" customWidth="1"/>
    <col min="33" max="33" width="8.42578125" style="2" bestFit="1" customWidth="1"/>
    <col min="34" max="34" width="8.85546875" style="2"/>
    <col min="35" max="35" width="6.7109375" style="2" bestFit="1" customWidth="1"/>
    <col min="36" max="37" width="6.140625" style="2" bestFit="1" customWidth="1"/>
    <col min="38" max="39" width="8.85546875" style="2"/>
    <col min="40" max="40" width="17.42578125" style="2" bestFit="1" customWidth="1"/>
    <col min="41" max="41" width="11.140625" style="2" bestFit="1" customWidth="1"/>
    <col min="42" max="42" width="8.7109375" style="2" bestFit="1" customWidth="1"/>
    <col min="43" max="43" width="11.5703125" style="2" bestFit="1" customWidth="1"/>
    <col min="44" max="44" width="9.28515625" style="2" bestFit="1" customWidth="1"/>
    <col min="45" max="16384" width="8.85546875" style="2"/>
  </cols>
  <sheetData>
    <row r="1" spans="1:44" x14ac:dyDescent="0.25">
      <c r="A1" s="11" t="s">
        <v>162</v>
      </c>
      <c r="B1" s="12">
        <v>12</v>
      </c>
    </row>
    <row r="2" spans="1:44" x14ac:dyDescent="0.25">
      <c r="A2" s="11" t="s">
        <v>4</v>
      </c>
      <c r="B2" s="12">
        <v>4</v>
      </c>
    </row>
    <row r="3" spans="1:44" x14ac:dyDescent="0.25">
      <c r="A3" s="11" t="s">
        <v>163</v>
      </c>
      <c r="B3" s="12">
        <f>B1*B2</f>
        <v>48</v>
      </c>
      <c r="V3" s="50" t="s">
        <v>164</v>
      </c>
      <c r="W3" s="50" t="s">
        <v>165</v>
      </c>
      <c r="X3" s="50" t="s">
        <v>166</v>
      </c>
      <c r="Y3" s="50" t="s">
        <v>167</v>
      </c>
      <c r="Z3" s="50" t="s">
        <v>168</v>
      </c>
      <c r="AA3" s="50" t="s">
        <v>169</v>
      </c>
      <c r="AB3" s="50" t="s">
        <v>170</v>
      </c>
      <c r="AC3" s="50"/>
      <c r="AD3" s="48" t="s">
        <v>171</v>
      </c>
      <c r="AE3" s="50" t="s">
        <v>172</v>
      </c>
      <c r="AF3" s="50"/>
      <c r="AG3" s="50" t="s">
        <v>173</v>
      </c>
      <c r="AH3" s="50" t="s">
        <v>174</v>
      </c>
      <c r="AI3" s="50" t="s">
        <v>175</v>
      </c>
      <c r="AJ3" s="50" t="s">
        <v>176</v>
      </c>
      <c r="AK3" s="50"/>
    </row>
    <row r="4" spans="1:44" x14ac:dyDescent="0.25">
      <c r="C4" s="14" t="s">
        <v>177</v>
      </c>
      <c r="D4" s="14" t="s">
        <v>2</v>
      </c>
      <c r="E4" s="14" t="s">
        <v>178</v>
      </c>
      <c r="F4" s="14" t="s">
        <v>179</v>
      </c>
      <c r="G4" s="14" t="s">
        <v>180</v>
      </c>
      <c r="H4" s="14" t="s">
        <v>181</v>
      </c>
      <c r="I4" s="14" t="s">
        <v>182</v>
      </c>
      <c r="J4" s="14" t="s">
        <v>183</v>
      </c>
      <c r="K4" s="14" t="s">
        <v>184</v>
      </c>
      <c r="L4" s="15" t="str">
        <f>C4</f>
        <v>GenID</v>
      </c>
      <c r="M4" s="15" t="str">
        <f t="shared" ref="M4:S4" si="0">D4</f>
        <v>Genotype</v>
      </c>
      <c r="N4" s="15" t="str">
        <f t="shared" si="0"/>
        <v>R_01</v>
      </c>
      <c r="O4" s="15" t="str">
        <f t="shared" si="0"/>
        <v>R_02</v>
      </c>
      <c r="P4" s="15" t="str">
        <f t="shared" si="0"/>
        <v>R_03</v>
      </c>
      <c r="Q4" s="15" t="str">
        <f t="shared" si="0"/>
        <v>R_04</v>
      </c>
      <c r="R4" s="15" t="str">
        <f t="shared" si="0"/>
        <v>Total (Gen)</v>
      </c>
      <c r="S4" s="15" t="str">
        <f t="shared" si="0"/>
        <v>Mean (Gen)</v>
      </c>
      <c r="T4" s="15" t="str">
        <f>K4</f>
        <v>S.E (Gen)</v>
      </c>
      <c r="V4" s="50"/>
      <c r="W4" s="50"/>
      <c r="X4" s="50"/>
      <c r="Y4" s="50"/>
      <c r="Z4" s="50"/>
      <c r="AA4" s="50"/>
      <c r="AB4" s="13" t="s">
        <v>185</v>
      </c>
      <c r="AC4" s="13" t="s">
        <v>186</v>
      </c>
      <c r="AD4" s="49"/>
      <c r="AE4" s="13" t="s">
        <v>185</v>
      </c>
      <c r="AF4" s="13" t="s">
        <v>186</v>
      </c>
      <c r="AG4" s="50"/>
      <c r="AH4" s="50"/>
      <c r="AI4" s="50"/>
      <c r="AJ4" s="13" t="s">
        <v>185</v>
      </c>
      <c r="AK4" s="13" t="s">
        <v>186</v>
      </c>
      <c r="AO4" s="13" t="s">
        <v>16</v>
      </c>
      <c r="AP4" s="13" t="s">
        <v>21</v>
      </c>
      <c r="AQ4" s="13" t="s">
        <v>183</v>
      </c>
      <c r="AR4" s="13" t="s">
        <v>187</v>
      </c>
    </row>
    <row r="5" spans="1:44" x14ac:dyDescent="0.25">
      <c r="C5" s="14" t="s">
        <v>188</v>
      </c>
      <c r="D5" s="16" t="s">
        <v>15</v>
      </c>
      <c r="E5" s="17">
        <v>0.41000000000000003</v>
      </c>
      <c r="F5" s="17">
        <v>0.43000000000000005</v>
      </c>
      <c r="G5" s="17">
        <v>0.39999999999999997</v>
      </c>
      <c r="H5" s="17">
        <v>0.4</v>
      </c>
      <c r="I5" s="14">
        <f>SUM(E5:H5)</f>
        <v>1.6400000000000001</v>
      </c>
      <c r="J5" s="17">
        <f>AVERAGE(E5:H5)</f>
        <v>0.41000000000000003</v>
      </c>
      <c r="K5" s="17">
        <f>STDEV(E5:H5)/SQRT(COUNT(E5:H5))</f>
        <v>7.0710678118654875E-3</v>
      </c>
      <c r="L5" s="15" t="str">
        <f>C5</f>
        <v>G_01</v>
      </c>
      <c r="M5" s="18" t="str">
        <f>D5</f>
        <v>EC-693356</v>
      </c>
      <c r="N5" s="15">
        <v>0.39</v>
      </c>
      <c r="O5" s="15">
        <v>0.42000000000000004</v>
      </c>
      <c r="P5" s="15">
        <v>0.44</v>
      </c>
      <c r="Q5" s="15">
        <v>0.31</v>
      </c>
      <c r="R5" s="15">
        <f>SUM(N5:Q5)</f>
        <v>1.56</v>
      </c>
      <c r="S5" s="19">
        <f>AVERAGE(N5:Q5)</f>
        <v>0.39</v>
      </c>
      <c r="T5" s="19">
        <f>STDEV(N5:Q5)/SQRT(COUNT(N5:Q5))</f>
        <v>2.8577380332470294E-2</v>
      </c>
      <c r="V5" s="51" t="s">
        <v>189</v>
      </c>
      <c r="W5" s="13" t="str">
        <f>A1</f>
        <v>Genotypes</v>
      </c>
      <c r="X5" s="13">
        <f>B1-1</f>
        <v>11</v>
      </c>
      <c r="Y5" s="20">
        <f>D23</f>
        <v>1.2216666666663656E-2</v>
      </c>
      <c r="Z5" s="13">
        <f>Y5/X5</f>
        <v>1.110606060605787E-3</v>
      </c>
      <c r="AA5" s="20">
        <f>Z5/Z7</f>
        <v>1.5911722141819589</v>
      </c>
      <c r="AB5" s="20">
        <f>FINV(0.05,X5,X7)</f>
        <v>2.0932544106276221</v>
      </c>
      <c r="AC5" s="20">
        <f>FINV(0.01,X5,X7)</f>
        <v>2.8396801145407955</v>
      </c>
      <c r="AD5" s="13">
        <f>FDIST(AA5,X5,X7)</f>
        <v>0.14741320263624338</v>
      </c>
      <c r="AE5" s="13" t="str">
        <f>IF(AA5&gt;AB5,"S","N.S")</f>
        <v>N.S</v>
      </c>
      <c r="AF5" s="13" t="str">
        <f>IF(AA5&gt;AC5,"S","N.S")</f>
        <v>N.S</v>
      </c>
      <c r="AG5" s="21">
        <f>(SQRT(Z7)/D20)*100</f>
        <v>6.5910953752037971</v>
      </c>
      <c r="AH5" s="20">
        <f>SQRT(Z7/B2)</f>
        <v>1.3209653647804276E-2</v>
      </c>
      <c r="AI5" s="20">
        <f>AH5*1.414</f>
        <v>1.8678450257995246E-2</v>
      </c>
      <c r="AJ5" s="13">
        <f>AI5*(TINV(0.05,X7))</f>
        <v>3.8001592782537896E-2</v>
      </c>
      <c r="AK5" s="13">
        <f>AI5*(TINV(0.01,X7))</f>
        <v>5.1053371805490369E-2</v>
      </c>
      <c r="AL5" s="2">
        <f>AK5/AI5</f>
        <v>2.733276642350837</v>
      </c>
      <c r="AN5" s="22" t="str">
        <f>D5</f>
        <v>EC-693356</v>
      </c>
      <c r="AO5" s="20">
        <f>J5</f>
        <v>0.41000000000000003</v>
      </c>
      <c r="AP5" s="20">
        <f>S5</f>
        <v>0.39</v>
      </c>
      <c r="AQ5" s="20">
        <f>AVERAGE(AO5:AP5)</f>
        <v>0.4</v>
      </c>
      <c r="AR5" s="20">
        <f>STDEV(E5:H5,N5:Q5)/SQRT(8)</f>
        <v>1.4142135623730952E-2</v>
      </c>
    </row>
    <row r="6" spans="1:44" x14ac:dyDescent="0.25">
      <c r="C6" s="14" t="s">
        <v>190</v>
      </c>
      <c r="D6" s="16" t="s">
        <v>26</v>
      </c>
      <c r="E6" s="17">
        <v>0.36000000000000004</v>
      </c>
      <c r="F6" s="17">
        <v>0.39999999999999997</v>
      </c>
      <c r="G6" s="17">
        <v>0.43</v>
      </c>
      <c r="H6" s="17">
        <v>0.36000000000000004</v>
      </c>
      <c r="I6" s="14">
        <f t="shared" ref="I6:I17" si="1">SUM(E6:H6)</f>
        <v>1.55</v>
      </c>
      <c r="J6" s="17">
        <f t="shared" ref="J6:J16" si="2">AVERAGE(E6:H6)</f>
        <v>0.38750000000000001</v>
      </c>
      <c r="K6" s="17">
        <f t="shared" ref="K6:K16" si="3">STDEV(E6:H6)/SQRT(COUNT(E6:H6))</f>
        <v>1.70171482138851E-2</v>
      </c>
      <c r="L6" s="15" t="str">
        <f t="shared" ref="L6:M17" si="4">C6</f>
        <v>G_02</v>
      </c>
      <c r="M6" s="18" t="str">
        <f t="shared" si="4"/>
        <v>EC-693357</v>
      </c>
      <c r="N6" s="15">
        <v>0.38</v>
      </c>
      <c r="O6" s="15">
        <v>0.35</v>
      </c>
      <c r="P6" s="15">
        <v>0.42000000000000004</v>
      </c>
      <c r="Q6" s="15">
        <v>0.4</v>
      </c>
      <c r="R6" s="15">
        <f t="shared" ref="R6:R17" si="5">SUM(N6:Q6)</f>
        <v>1.5499999999999998</v>
      </c>
      <c r="S6" s="19">
        <f t="shared" ref="S6:S16" si="6">AVERAGE(N6:Q6)</f>
        <v>0.38749999999999996</v>
      </c>
      <c r="T6" s="19">
        <f t="shared" ref="T6:T16" si="7">STDEV(N6:Q6)/SQRT(COUNT(N6:Q6))</f>
        <v>1.493039405597411E-2</v>
      </c>
      <c r="V6" s="51"/>
      <c r="W6" s="13" t="str">
        <f>A2</f>
        <v>Rep</v>
      </c>
      <c r="X6" s="13">
        <f>B2-1</f>
        <v>3</v>
      </c>
      <c r="Y6" s="20">
        <f t="shared" ref="Y6:Y7" si="8">D24</f>
        <v>5.7166666666663701E-3</v>
      </c>
      <c r="Z6" s="13">
        <f t="shared" ref="Z6:Z7" si="9">Y6/X6</f>
        <v>1.9055555555554566E-3</v>
      </c>
      <c r="AA6" s="20">
        <f>Z6/Z7</f>
        <v>2.730101302460072</v>
      </c>
      <c r="AB6" s="20">
        <f>FINV(0.05,X6,X7)</f>
        <v>2.8915635173483616</v>
      </c>
      <c r="AC6" s="20">
        <f>FINV(0.01,X6,X7)</f>
        <v>4.4367871831052037</v>
      </c>
      <c r="AD6" s="13">
        <f>FDIST(AA6,X6,X7)</f>
        <v>5.9560457106852427E-2</v>
      </c>
      <c r="AE6" s="13" t="str">
        <f>IF(AA6&gt;AB6,"S","N.S")</f>
        <v>N.S</v>
      </c>
      <c r="AF6" s="13" t="str">
        <f>IF(AA6&gt;AC6,"S","N.S")</f>
        <v>N.S</v>
      </c>
      <c r="AG6" s="13"/>
      <c r="AH6" s="20">
        <f>SQRT(Z7/B1)</f>
        <v>7.6265970894615195E-3</v>
      </c>
      <c r="AI6" s="20">
        <f>AH6*1.414</f>
        <v>1.0784008284498587E-2</v>
      </c>
      <c r="AJ6" s="13">
        <f>AI6*(TINV(0.05,X7))</f>
        <v>2.1940229822632787E-2</v>
      </c>
      <c r="AK6" s="13">
        <f>AI6*(TINV(0.01,X7))</f>
        <v>2.9475677954937909E-2</v>
      </c>
      <c r="AN6" s="22" t="str">
        <f t="shared" ref="AN6:AN16" si="10">D6</f>
        <v>EC-693357</v>
      </c>
      <c r="AO6" s="20">
        <f t="shared" ref="AO6:AO16" si="11">J6</f>
        <v>0.38750000000000001</v>
      </c>
      <c r="AP6" s="20">
        <f t="shared" ref="AP6:AP16" si="12">S6</f>
        <v>0.38749999999999996</v>
      </c>
      <c r="AQ6" s="20">
        <f t="shared" ref="AQ6:AQ16" si="13">AVERAGE(AO6:AP6)</f>
        <v>0.38749999999999996</v>
      </c>
      <c r="AR6" s="20">
        <f t="shared" ref="AR6:AR16" si="14">STDEV(E6:H6,N6:Q6)/SQRT(8)</f>
        <v>1.0479571965086577E-2</v>
      </c>
    </row>
    <row r="7" spans="1:44" x14ac:dyDescent="0.25">
      <c r="C7" s="14" t="s">
        <v>191</v>
      </c>
      <c r="D7" s="16" t="s">
        <v>35</v>
      </c>
      <c r="E7" s="17">
        <v>0.38</v>
      </c>
      <c r="F7" s="17">
        <v>0.42000000000000004</v>
      </c>
      <c r="G7" s="17">
        <v>0.43000000000000005</v>
      </c>
      <c r="H7" s="17">
        <v>0.42000000000000004</v>
      </c>
      <c r="I7" s="14">
        <f t="shared" si="1"/>
        <v>1.65</v>
      </c>
      <c r="J7" s="17">
        <f t="shared" si="2"/>
        <v>0.41249999999999998</v>
      </c>
      <c r="K7" s="17">
        <f t="shared" si="3"/>
        <v>1.1086778913041734E-2</v>
      </c>
      <c r="L7" s="15" t="str">
        <f t="shared" si="4"/>
        <v>G_03</v>
      </c>
      <c r="M7" s="18" t="str">
        <f t="shared" si="4"/>
        <v>EC-693358</v>
      </c>
      <c r="N7" s="15">
        <v>0.41</v>
      </c>
      <c r="O7" s="15">
        <v>0.41000000000000003</v>
      </c>
      <c r="P7" s="15">
        <v>0.35000000000000003</v>
      </c>
      <c r="Q7" s="15">
        <v>0.36</v>
      </c>
      <c r="R7" s="15">
        <f t="shared" si="5"/>
        <v>1.5300000000000002</v>
      </c>
      <c r="S7" s="19">
        <f t="shared" si="6"/>
        <v>0.38250000000000006</v>
      </c>
      <c r="T7" s="19">
        <f t="shared" si="7"/>
        <v>1.6007810593582118E-2</v>
      </c>
      <c r="V7" s="51"/>
      <c r="W7" s="13" t="s">
        <v>192</v>
      </c>
      <c r="X7" s="13">
        <f>X5*X6</f>
        <v>33</v>
      </c>
      <c r="Y7" s="20">
        <f t="shared" si="8"/>
        <v>2.3033333333333239E-2</v>
      </c>
      <c r="Z7" s="13">
        <f t="shared" si="9"/>
        <v>6.9797979797979514E-4</v>
      </c>
      <c r="AN7" s="22" t="str">
        <f t="shared" si="10"/>
        <v>EC-693358</v>
      </c>
      <c r="AO7" s="20">
        <f t="shared" si="11"/>
        <v>0.41249999999999998</v>
      </c>
      <c r="AP7" s="20">
        <f t="shared" si="12"/>
        <v>0.38250000000000006</v>
      </c>
      <c r="AQ7" s="20">
        <f t="shared" si="13"/>
        <v>0.39750000000000002</v>
      </c>
      <c r="AR7" s="20">
        <f t="shared" si="14"/>
        <v>1.0648608225625413E-2</v>
      </c>
    </row>
    <row r="8" spans="1:44" x14ac:dyDescent="0.25">
      <c r="C8" s="14" t="s">
        <v>193</v>
      </c>
      <c r="D8" s="16" t="s">
        <v>44</v>
      </c>
      <c r="E8" s="17">
        <v>0.4</v>
      </c>
      <c r="F8" s="17">
        <v>0.39</v>
      </c>
      <c r="G8" s="17">
        <v>0.43</v>
      </c>
      <c r="H8" s="17">
        <v>0.41000000000000003</v>
      </c>
      <c r="I8" s="14">
        <f t="shared" si="1"/>
        <v>1.63</v>
      </c>
      <c r="J8" s="17">
        <f t="shared" si="2"/>
        <v>0.40749999999999997</v>
      </c>
      <c r="K8" s="17">
        <f t="shared" si="3"/>
        <v>8.5391256382996612E-3</v>
      </c>
      <c r="L8" s="15" t="str">
        <f t="shared" si="4"/>
        <v>G_04</v>
      </c>
      <c r="M8" s="18" t="str">
        <f t="shared" si="4"/>
        <v>EC-693363</v>
      </c>
      <c r="N8" s="15">
        <v>0.42000000000000004</v>
      </c>
      <c r="O8" s="15">
        <v>0.38</v>
      </c>
      <c r="P8" s="15">
        <v>0.44</v>
      </c>
      <c r="Q8" s="15">
        <v>0.42000000000000004</v>
      </c>
      <c r="R8" s="15">
        <f t="shared" si="5"/>
        <v>1.6600000000000001</v>
      </c>
      <c r="S8" s="19">
        <f t="shared" si="6"/>
        <v>0.41500000000000004</v>
      </c>
      <c r="T8" s="19">
        <f t="shared" si="7"/>
        <v>1.2583057392117918E-2</v>
      </c>
      <c r="V8" s="51"/>
      <c r="W8" s="13" t="s">
        <v>194</v>
      </c>
      <c r="X8" s="13">
        <f>SUM(X5:X7)</f>
        <v>47</v>
      </c>
      <c r="Y8" s="13">
        <f>SUM(Y5:Y7)</f>
        <v>4.0966666666663265E-2</v>
      </c>
      <c r="Z8" s="23"/>
      <c r="AN8" s="22" t="str">
        <f t="shared" si="10"/>
        <v>EC-693363</v>
      </c>
      <c r="AO8" s="20">
        <f t="shared" si="11"/>
        <v>0.40749999999999997</v>
      </c>
      <c r="AP8" s="20">
        <f t="shared" si="12"/>
        <v>0.41500000000000004</v>
      </c>
      <c r="AQ8" s="20">
        <f t="shared" si="13"/>
        <v>0.41125</v>
      </c>
      <c r="AR8" s="20">
        <f t="shared" si="14"/>
        <v>7.1807033081725362E-3</v>
      </c>
    </row>
    <row r="9" spans="1:44" x14ac:dyDescent="0.25">
      <c r="C9" s="14" t="s">
        <v>195</v>
      </c>
      <c r="D9" s="16" t="s">
        <v>53</v>
      </c>
      <c r="E9" s="17">
        <v>0.4</v>
      </c>
      <c r="F9" s="17">
        <v>0.37</v>
      </c>
      <c r="G9" s="17">
        <v>0.44</v>
      </c>
      <c r="H9" s="17">
        <v>0.39</v>
      </c>
      <c r="I9" s="14">
        <f t="shared" si="1"/>
        <v>1.6</v>
      </c>
      <c r="J9" s="17">
        <f t="shared" si="2"/>
        <v>0.4</v>
      </c>
      <c r="K9" s="17">
        <f t="shared" si="3"/>
        <v>1.4719601443879746E-2</v>
      </c>
      <c r="L9" s="15" t="str">
        <f t="shared" si="4"/>
        <v>G_05</v>
      </c>
      <c r="M9" s="18" t="str">
        <f t="shared" si="4"/>
        <v>Harsha</v>
      </c>
      <c r="N9" s="15">
        <v>0.42000000000000004</v>
      </c>
      <c r="O9" s="15">
        <v>0.43000000000000005</v>
      </c>
      <c r="P9" s="15">
        <v>0.36</v>
      </c>
      <c r="Q9" s="15">
        <v>0.37</v>
      </c>
      <c r="R9" s="15">
        <f t="shared" si="5"/>
        <v>1.58</v>
      </c>
      <c r="S9" s="19">
        <f t="shared" si="6"/>
        <v>0.39500000000000002</v>
      </c>
      <c r="T9" s="19">
        <f t="shared" si="7"/>
        <v>1.7559422921421246E-2</v>
      </c>
      <c r="V9" s="51" t="s">
        <v>196</v>
      </c>
      <c r="W9" s="13" t="str">
        <f>W5</f>
        <v>Genotypes</v>
      </c>
      <c r="X9" s="13">
        <f>X5</f>
        <v>11</v>
      </c>
      <c r="Y9" s="20">
        <f>M23</f>
        <v>6.3749999999993534E-3</v>
      </c>
      <c r="Z9" s="13">
        <f>Y9/X9</f>
        <v>5.7954545454539578E-4</v>
      </c>
      <c r="AA9" s="20">
        <f>Z9/Z11</f>
        <v>0.69314406523707917</v>
      </c>
      <c r="AB9" s="20">
        <f>FINV(0.05,X9,X11)</f>
        <v>2.0932544106276221</v>
      </c>
      <c r="AC9" s="20">
        <f>FINV(0.01,X9,X11)</f>
        <v>2.8396801145407955</v>
      </c>
      <c r="AD9" s="13">
        <f>FDIST(AA9,X9,X11)</f>
        <v>0.73536412559889397</v>
      </c>
      <c r="AE9" s="13" t="str">
        <f>IF(AA9&gt;AB9,"S","N.S")</f>
        <v>N.S</v>
      </c>
      <c r="AF9" s="13" t="str">
        <f>IF(AA9&gt;AC9,"S","N.S")</f>
        <v>N.S</v>
      </c>
      <c r="AG9" s="21">
        <f>(SQRT(Z11)/S17)*100</f>
        <v>7.4380928501164876</v>
      </c>
      <c r="AH9" s="20">
        <f>SQRT(Z11/B2)</f>
        <v>1.4457792977413925E-2</v>
      </c>
      <c r="AI9" s="20">
        <f>AH9*1.414</f>
        <v>2.0443319270063289E-2</v>
      </c>
      <c r="AJ9" s="13">
        <f>AI9*(TINV(0.05,X11))</f>
        <v>4.1592245785584632E-2</v>
      </c>
      <c r="AK9" s="13">
        <f>AI9*(TINV(0.01,X11))</f>
        <v>5.5877247052984753E-2</v>
      </c>
      <c r="AN9" s="22" t="str">
        <f t="shared" si="10"/>
        <v>Harsha</v>
      </c>
      <c r="AO9" s="20">
        <f t="shared" si="11"/>
        <v>0.4</v>
      </c>
      <c r="AP9" s="20">
        <f t="shared" si="12"/>
        <v>0.39500000000000002</v>
      </c>
      <c r="AQ9" s="20">
        <f t="shared" si="13"/>
        <v>0.39750000000000002</v>
      </c>
      <c r="AR9" s="20">
        <f t="shared" si="14"/>
        <v>1.0648608225625415E-2</v>
      </c>
    </row>
    <row r="10" spans="1:44" x14ac:dyDescent="0.25">
      <c r="C10" s="14" t="s">
        <v>197</v>
      </c>
      <c r="D10" s="16" t="s">
        <v>62</v>
      </c>
      <c r="E10" s="17">
        <v>0.43</v>
      </c>
      <c r="F10" s="17">
        <v>0.43</v>
      </c>
      <c r="G10" s="17">
        <v>0.41000000000000003</v>
      </c>
      <c r="H10" s="17">
        <v>0.44999999999999996</v>
      </c>
      <c r="I10" s="14">
        <f t="shared" si="1"/>
        <v>1.72</v>
      </c>
      <c r="J10" s="17">
        <f t="shared" si="2"/>
        <v>0.43</v>
      </c>
      <c r="K10" s="17">
        <f t="shared" si="3"/>
        <v>8.1649658092772439E-3</v>
      </c>
      <c r="L10" s="15" t="str">
        <f t="shared" si="4"/>
        <v>G_06</v>
      </c>
      <c r="M10" s="18" t="str">
        <f t="shared" si="4"/>
        <v>IC-415144</v>
      </c>
      <c r="N10" s="15">
        <v>0.42</v>
      </c>
      <c r="O10" s="15">
        <v>0.41</v>
      </c>
      <c r="P10" s="15">
        <v>0.38</v>
      </c>
      <c r="Q10" s="15">
        <v>0.39</v>
      </c>
      <c r="R10" s="15">
        <f t="shared" si="5"/>
        <v>1.6</v>
      </c>
      <c r="S10" s="19">
        <f t="shared" si="6"/>
        <v>0.4</v>
      </c>
      <c r="T10" s="19">
        <f t="shared" si="7"/>
        <v>9.1287092917527613E-3</v>
      </c>
      <c r="V10" s="51"/>
      <c r="W10" s="13" t="str">
        <f t="shared" ref="W10:X12" si="15">W6</f>
        <v>Rep</v>
      </c>
      <c r="X10" s="13">
        <f t="shared" si="15"/>
        <v>3</v>
      </c>
      <c r="Y10" s="20">
        <f t="shared" ref="Y10:Y11" si="16">M24</f>
        <v>3.55833333333333E-3</v>
      </c>
      <c r="Z10" s="13">
        <f t="shared" ref="Z10:Z11" si="17">Y10/X10</f>
        <v>1.18611111111111E-3</v>
      </c>
      <c r="AA10" s="20">
        <f>Z10/Z11</f>
        <v>1.4186046511629142</v>
      </c>
      <c r="AB10" s="20">
        <f>FINV(0.05,X10,X11)</f>
        <v>2.8915635173483616</v>
      </c>
      <c r="AC10" s="20">
        <f>FINV(0.01,X10,X11)</f>
        <v>4.4367871831052037</v>
      </c>
      <c r="AD10" s="13">
        <f>FDIST(AA10,X10,X11)</f>
        <v>0.25482570393816695</v>
      </c>
      <c r="AE10" s="13" t="str">
        <f>IF(AA10&gt;AB10,"S","N.S")</f>
        <v>N.S</v>
      </c>
      <c r="AF10" s="13" t="str">
        <f>IF(AA10&gt;AC10,"S","N.S")</f>
        <v>N.S</v>
      </c>
      <c r="AG10" s="13"/>
      <c r="AH10" s="20">
        <f>SQRT(Z11/B1)</f>
        <v>8.3472106673978096E-3</v>
      </c>
      <c r="AI10" s="20">
        <f>AH10*1.414</f>
        <v>1.1802955883700502E-2</v>
      </c>
      <c r="AJ10" s="13">
        <f>AI10*(TINV(0.05,X11))</f>
        <v>2.4013294300508362E-2</v>
      </c>
      <c r="AK10" s="13">
        <f>AI10*(TINV(0.01,X11))</f>
        <v>3.2260743627615968E-2</v>
      </c>
      <c r="AN10" s="22" t="str">
        <f t="shared" si="10"/>
        <v>IC-415144</v>
      </c>
      <c r="AO10" s="20">
        <f t="shared" si="11"/>
        <v>0.43</v>
      </c>
      <c r="AP10" s="20">
        <f t="shared" si="12"/>
        <v>0.4</v>
      </c>
      <c r="AQ10" s="20">
        <f t="shared" si="13"/>
        <v>0.41500000000000004</v>
      </c>
      <c r="AR10" s="20">
        <f t="shared" si="14"/>
        <v>8.0178372573727254E-3</v>
      </c>
    </row>
    <row r="11" spans="1:44" x14ac:dyDescent="0.25">
      <c r="C11" s="14" t="s">
        <v>198</v>
      </c>
      <c r="D11" s="16" t="s">
        <v>71</v>
      </c>
      <c r="E11" s="17">
        <v>0.39</v>
      </c>
      <c r="F11" s="17">
        <v>0.39</v>
      </c>
      <c r="G11" s="17">
        <v>0.43</v>
      </c>
      <c r="H11" s="17">
        <v>0.42000000000000004</v>
      </c>
      <c r="I11" s="14">
        <f t="shared" si="1"/>
        <v>1.63</v>
      </c>
      <c r="J11" s="17">
        <f t="shared" si="2"/>
        <v>0.40749999999999997</v>
      </c>
      <c r="K11" s="17">
        <f t="shared" si="3"/>
        <v>1.0307764064044151E-2</v>
      </c>
      <c r="L11" s="15" t="str">
        <f t="shared" si="4"/>
        <v>G_07</v>
      </c>
      <c r="M11" s="18" t="str">
        <f t="shared" si="4"/>
        <v>IPM-205-7</v>
      </c>
      <c r="N11" s="15">
        <v>0.38</v>
      </c>
      <c r="O11" s="15">
        <v>0.38</v>
      </c>
      <c r="P11" s="15">
        <v>0.41</v>
      </c>
      <c r="Q11" s="15">
        <v>0.4</v>
      </c>
      <c r="R11" s="15">
        <f t="shared" si="5"/>
        <v>1.5699999999999998</v>
      </c>
      <c r="S11" s="19">
        <f t="shared" si="6"/>
        <v>0.39249999999999996</v>
      </c>
      <c r="T11" s="19">
        <f t="shared" si="7"/>
        <v>7.4999999999999963E-3</v>
      </c>
      <c r="V11" s="51"/>
      <c r="W11" s="13" t="str">
        <f t="shared" si="15"/>
        <v>Error</v>
      </c>
      <c r="X11" s="13">
        <f t="shared" si="15"/>
        <v>33</v>
      </c>
      <c r="Y11" s="20">
        <f t="shared" si="16"/>
        <v>2.7591666666664239E-2</v>
      </c>
      <c r="Z11" s="13">
        <f t="shared" si="17"/>
        <v>8.3611111111103753E-4</v>
      </c>
      <c r="AN11" s="22" t="str">
        <f t="shared" si="10"/>
        <v>IPM-205-7</v>
      </c>
      <c r="AO11" s="20">
        <f t="shared" si="11"/>
        <v>0.40749999999999997</v>
      </c>
      <c r="AP11" s="20">
        <f t="shared" si="12"/>
        <v>0.39249999999999996</v>
      </c>
      <c r="AQ11" s="20">
        <f t="shared" si="13"/>
        <v>0.39999999999999997</v>
      </c>
      <c r="AR11" s="20">
        <f t="shared" si="14"/>
        <v>6.546536707079771E-3</v>
      </c>
    </row>
    <row r="12" spans="1:44" x14ac:dyDescent="0.25">
      <c r="C12" s="14" t="s">
        <v>199</v>
      </c>
      <c r="D12" s="16" t="s">
        <v>80</v>
      </c>
      <c r="E12" s="17">
        <v>0.38</v>
      </c>
      <c r="F12" s="17">
        <v>0.41</v>
      </c>
      <c r="G12" s="17">
        <v>0.39</v>
      </c>
      <c r="H12" s="17">
        <v>0.4</v>
      </c>
      <c r="I12" s="14">
        <f t="shared" si="1"/>
        <v>1.58</v>
      </c>
      <c r="J12" s="17">
        <f t="shared" si="2"/>
        <v>0.39500000000000002</v>
      </c>
      <c r="K12" s="17">
        <f t="shared" si="3"/>
        <v>6.4549722436790229E-3</v>
      </c>
      <c r="L12" s="15" t="str">
        <f t="shared" si="4"/>
        <v>G_08</v>
      </c>
      <c r="M12" s="18" t="str">
        <f t="shared" si="4"/>
        <v>NM-94</v>
      </c>
      <c r="N12" s="15">
        <v>0.39</v>
      </c>
      <c r="O12" s="15">
        <v>0.42000000000000004</v>
      </c>
      <c r="P12" s="15">
        <v>0.38999999999999996</v>
      </c>
      <c r="Q12" s="15">
        <v>0.37</v>
      </c>
      <c r="R12" s="15">
        <f t="shared" si="5"/>
        <v>1.5699999999999998</v>
      </c>
      <c r="S12" s="19">
        <f t="shared" si="6"/>
        <v>0.39249999999999996</v>
      </c>
      <c r="T12" s="19">
        <f t="shared" si="7"/>
        <v>1.0307764064044163E-2</v>
      </c>
      <c r="V12" s="51"/>
      <c r="W12" s="13" t="str">
        <f t="shared" si="15"/>
        <v>Total</v>
      </c>
      <c r="X12" s="13">
        <f t="shared" si="15"/>
        <v>47</v>
      </c>
      <c r="Y12" s="13">
        <f>SUM(Y9:Y11)</f>
        <v>3.7524999999996922E-2</v>
      </c>
      <c r="AN12" s="22" t="str">
        <f t="shared" si="10"/>
        <v>NM-94</v>
      </c>
      <c r="AO12" s="20">
        <f t="shared" si="11"/>
        <v>0.39500000000000002</v>
      </c>
      <c r="AP12" s="20">
        <f t="shared" si="12"/>
        <v>0.39249999999999996</v>
      </c>
      <c r="AQ12" s="20">
        <f t="shared" si="13"/>
        <v>0.39374999999999999</v>
      </c>
      <c r="AR12" s="20">
        <f t="shared" si="14"/>
        <v>5.6497471498415655E-3</v>
      </c>
    </row>
    <row r="13" spans="1:44" x14ac:dyDescent="0.25">
      <c r="C13" s="14" t="s">
        <v>200</v>
      </c>
      <c r="D13" s="16" t="s">
        <v>89</v>
      </c>
      <c r="E13" s="17">
        <v>0.33999999999999997</v>
      </c>
      <c r="F13" s="17">
        <v>0.43</v>
      </c>
      <c r="G13" s="17">
        <v>0.36</v>
      </c>
      <c r="H13" s="17">
        <v>0.45999999999999996</v>
      </c>
      <c r="I13" s="14">
        <f t="shared" si="1"/>
        <v>1.5899999999999999</v>
      </c>
      <c r="J13" s="17">
        <f t="shared" si="2"/>
        <v>0.39749999999999996</v>
      </c>
      <c r="K13" s="17">
        <f t="shared" si="3"/>
        <v>2.8394541729001514E-2</v>
      </c>
      <c r="L13" s="15" t="str">
        <f t="shared" si="4"/>
        <v>G_09</v>
      </c>
      <c r="M13" s="18" t="str">
        <f t="shared" si="4"/>
        <v>PAU-911</v>
      </c>
      <c r="N13" s="15">
        <v>0.35</v>
      </c>
      <c r="O13" s="15">
        <v>0.37</v>
      </c>
      <c r="P13" s="15">
        <v>0.41000000000000003</v>
      </c>
      <c r="Q13" s="15">
        <v>0.36</v>
      </c>
      <c r="R13" s="15">
        <f t="shared" si="5"/>
        <v>1.4899999999999998</v>
      </c>
      <c r="S13" s="19">
        <f t="shared" si="6"/>
        <v>0.37249999999999994</v>
      </c>
      <c r="T13" s="19">
        <f t="shared" si="7"/>
        <v>1.3149778198382929E-2</v>
      </c>
      <c r="AN13" s="22" t="str">
        <f t="shared" si="10"/>
        <v>PAU-911</v>
      </c>
      <c r="AO13" s="20">
        <f t="shared" si="11"/>
        <v>0.39749999999999996</v>
      </c>
      <c r="AP13" s="20">
        <f t="shared" si="12"/>
        <v>0.37249999999999994</v>
      </c>
      <c r="AQ13" s="20">
        <f t="shared" si="13"/>
        <v>0.38499999999999995</v>
      </c>
      <c r="AR13" s="20">
        <f t="shared" si="14"/>
        <v>1.5236235005501041E-2</v>
      </c>
    </row>
    <row r="14" spans="1:44" x14ac:dyDescent="0.25">
      <c r="C14" s="14" t="s">
        <v>201</v>
      </c>
      <c r="D14" s="16" t="s">
        <v>116</v>
      </c>
      <c r="E14" s="17">
        <v>0.4</v>
      </c>
      <c r="F14" s="17">
        <v>0.43</v>
      </c>
      <c r="G14" s="17">
        <v>0.41000000000000003</v>
      </c>
      <c r="H14" s="17">
        <v>0.36</v>
      </c>
      <c r="I14" s="14">
        <f t="shared" si="1"/>
        <v>1.6</v>
      </c>
      <c r="J14" s="17">
        <f t="shared" si="2"/>
        <v>0.4</v>
      </c>
      <c r="K14" s="17">
        <f t="shared" si="3"/>
        <v>1.4719601443879749E-2</v>
      </c>
      <c r="L14" s="15" t="str">
        <f t="shared" si="4"/>
        <v>G_10</v>
      </c>
      <c r="M14" s="18" t="str">
        <f t="shared" si="4"/>
        <v>Vaibhav</v>
      </c>
      <c r="N14" s="15">
        <v>0.35</v>
      </c>
      <c r="O14" s="15">
        <v>0.39</v>
      </c>
      <c r="P14" s="15">
        <v>0.39</v>
      </c>
      <c r="Q14" s="15">
        <v>0.4</v>
      </c>
      <c r="R14" s="15">
        <f t="shared" si="5"/>
        <v>1.5299999999999998</v>
      </c>
      <c r="S14" s="19">
        <f t="shared" si="6"/>
        <v>0.38249999999999995</v>
      </c>
      <c r="T14" s="19">
        <f t="shared" si="7"/>
        <v>1.1086778913041734E-2</v>
      </c>
      <c r="V14" s="50" t="s">
        <v>164</v>
      </c>
      <c r="W14" s="50" t="s">
        <v>165</v>
      </c>
      <c r="X14" s="50" t="s">
        <v>166</v>
      </c>
      <c r="Y14" s="50" t="s">
        <v>167</v>
      </c>
      <c r="Z14" s="50" t="s">
        <v>168</v>
      </c>
      <c r="AA14" s="50" t="s">
        <v>169</v>
      </c>
      <c r="AB14" s="50" t="s">
        <v>170</v>
      </c>
      <c r="AC14" s="50"/>
      <c r="AD14" s="48" t="s">
        <v>171</v>
      </c>
      <c r="AE14" s="50" t="s">
        <v>172</v>
      </c>
      <c r="AF14" s="50"/>
      <c r="AG14" s="50" t="s">
        <v>173</v>
      </c>
      <c r="AH14" s="50" t="s">
        <v>174</v>
      </c>
      <c r="AI14" s="50" t="s">
        <v>175</v>
      </c>
      <c r="AJ14" s="50" t="s">
        <v>176</v>
      </c>
      <c r="AK14" s="50"/>
      <c r="AN14" s="22" t="str">
        <f>D14</f>
        <v>Vaibhav</v>
      </c>
      <c r="AO14" s="20">
        <f t="shared" si="11"/>
        <v>0.4</v>
      </c>
      <c r="AP14" s="20">
        <f t="shared" si="12"/>
        <v>0.38249999999999995</v>
      </c>
      <c r="AQ14" s="20">
        <f t="shared" si="13"/>
        <v>0.39124999999999999</v>
      </c>
      <c r="AR14" s="20">
        <f t="shared" si="14"/>
        <v>9.1490631838925009E-3</v>
      </c>
    </row>
    <row r="15" spans="1:44" x14ac:dyDescent="0.25">
      <c r="C15" s="14" t="s">
        <v>202</v>
      </c>
      <c r="D15" s="16" t="s">
        <v>98</v>
      </c>
      <c r="E15" s="17">
        <v>0.37</v>
      </c>
      <c r="F15" s="17">
        <v>0.39999999999999997</v>
      </c>
      <c r="G15" s="17">
        <v>0.43</v>
      </c>
      <c r="H15" s="17">
        <v>0.41000000000000003</v>
      </c>
      <c r="I15" s="14">
        <f t="shared" si="1"/>
        <v>1.6099999999999999</v>
      </c>
      <c r="J15" s="17">
        <f t="shared" si="2"/>
        <v>0.40249999999999997</v>
      </c>
      <c r="K15" s="17">
        <f t="shared" si="3"/>
        <v>1.2500000000000002E-2</v>
      </c>
      <c r="L15" s="15" t="str">
        <f t="shared" si="4"/>
        <v>G_11</v>
      </c>
      <c r="M15" s="18" t="str">
        <f t="shared" si="4"/>
        <v>VC-3960-88</v>
      </c>
      <c r="N15" s="15">
        <v>0.38</v>
      </c>
      <c r="O15" s="15">
        <v>0.38</v>
      </c>
      <c r="P15" s="15">
        <v>0.41000000000000003</v>
      </c>
      <c r="Q15" s="15">
        <v>0.37</v>
      </c>
      <c r="R15" s="15">
        <f t="shared" si="5"/>
        <v>1.54</v>
      </c>
      <c r="S15" s="19">
        <f t="shared" si="6"/>
        <v>0.38500000000000001</v>
      </c>
      <c r="T15" s="19">
        <f t="shared" si="7"/>
        <v>8.6602540378443935E-3</v>
      </c>
      <c r="V15" s="50"/>
      <c r="W15" s="50"/>
      <c r="X15" s="50"/>
      <c r="Y15" s="50"/>
      <c r="Z15" s="50"/>
      <c r="AA15" s="50"/>
      <c r="AB15" s="13" t="s">
        <v>185</v>
      </c>
      <c r="AC15" s="13" t="s">
        <v>186</v>
      </c>
      <c r="AD15" s="49"/>
      <c r="AE15" s="13" t="s">
        <v>185</v>
      </c>
      <c r="AF15" s="13" t="s">
        <v>186</v>
      </c>
      <c r="AG15" s="50"/>
      <c r="AH15" s="50"/>
      <c r="AI15" s="50"/>
      <c r="AJ15" s="13" t="s">
        <v>185</v>
      </c>
      <c r="AK15" s="13" t="s">
        <v>186</v>
      </c>
      <c r="AN15" s="22" t="str">
        <f t="shared" si="10"/>
        <v>VC-3960-88</v>
      </c>
      <c r="AO15" s="20">
        <f t="shared" si="11"/>
        <v>0.40249999999999997</v>
      </c>
      <c r="AP15" s="20">
        <f t="shared" si="12"/>
        <v>0.38500000000000001</v>
      </c>
      <c r="AQ15" s="20">
        <f t="shared" si="13"/>
        <v>0.39374999999999999</v>
      </c>
      <c r="AR15" s="20">
        <f t="shared" si="14"/>
        <v>7.7776006215652021E-3</v>
      </c>
    </row>
    <row r="16" spans="1:44" ht="15.6" customHeight="1" x14ac:dyDescent="0.25">
      <c r="C16" s="14" t="s">
        <v>203</v>
      </c>
      <c r="D16" s="16" t="s">
        <v>107</v>
      </c>
      <c r="E16" s="17">
        <v>0.34</v>
      </c>
      <c r="F16" s="17">
        <v>0.33</v>
      </c>
      <c r="G16" s="17">
        <v>0.4</v>
      </c>
      <c r="H16" s="17">
        <v>0.37</v>
      </c>
      <c r="I16" s="14">
        <f t="shared" si="1"/>
        <v>1.44</v>
      </c>
      <c r="J16" s="17">
        <f t="shared" si="2"/>
        <v>0.36</v>
      </c>
      <c r="K16" s="17">
        <f t="shared" si="3"/>
        <v>1.5811388300841896E-2</v>
      </c>
      <c r="L16" s="15" t="str">
        <f t="shared" si="4"/>
        <v>G_12</v>
      </c>
      <c r="M16" s="18" t="str">
        <f t="shared" si="4"/>
        <v>VC-6372 (45-8-1)</v>
      </c>
      <c r="N16" s="15">
        <v>0.4</v>
      </c>
      <c r="O16" s="15">
        <v>0.39</v>
      </c>
      <c r="P16" s="15">
        <v>0.35000000000000003</v>
      </c>
      <c r="Q16" s="15">
        <v>0.34</v>
      </c>
      <c r="R16" s="15">
        <f t="shared" si="5"/>
        <v>1.4800000000000002</v>
      </c>
      <c r="S16" s="19">
        <f t="shared" si="6"/>
        <v>0.37000000000000005</v>
      </c>
      <c r="T16" s="19">
        <f t="shared" si="7"/>
        <v>1.4719601443879741E-2</v>
      </c>
      <c r="V16" s="42" t="s">
        <v>189</v>
      </c>
      <c r="W16" s="13" t="str">
        <f>W5</f>
        <v>Genotypes</v>
      </c>
      <c r="X16" s="13">
        <f>X5</f>
        <v>11</v>
      </c>
      <c r="Y16" s="20">
        <f>Y5</f>
        <v>1.2216666666663656E-2</v>
      </c>
      <c r="Z16" s="13">
        <f>Y16/X16</f>
        <v>1.110606060605787E-3</v>
      </c>
      <c r="AA16" s="20">
        <f>Z16/Z17</f>
        <v>1.3906719367585696</v>
      </c>
      <c r="AB16" s="20">
        <f>FINV(0.05,X16,X17)</f>
        <v>2.0666084782375198</v>
      </c>
      <c r="AC16" s="20">
        <f>FINV(0.01,X16,X17)</f>
        <v>2.785691971600385</v>
      </c>
      <c r="AD16" s="13">
        <f>FDIST(AA16,X16,X17)</f>
        <v>0.21935267885734644</v>
      </c>
      <c r="AE16" s="13" t="str">
        <f>IF(AA16&gt;AB16,"S","N.S")</f>
        <v>N.S</v>
      </c>
      <c r="AF16" s="13" t="str">
        <f>IF(AA16&gt;AC16,"S","N.S")</f>
        <v>N.S</v>
      </c>
      <c r="AG16" s="21">
        <f>(SQRT(Z17)/J17)*100</f>
        <v>7.0502390676977358</v>
      </c>
      <c r="AH16" s="20">
        <f>SQRT(Z17/B2)</f>
        <v>1.4129854131510879E-2</v>
      </c>
      <c r="AI16" s="20">
        <f>AH16*1.414</f>
        <v>1.9979613741956382E-2</v>
      </c>
      <c r="AJ16" s="13">
        <f>AI16*(TINV(0.05,X17))</f>
        <v>4.052053477196834E-2</v>
      </c>
      <c r="AK16" s="13">
        <f>AI16*(TINV(0.01,X17))</f>
        <v>5.4334252493578157E-2</v>
      </c>
      <c r="AL16" s="2">
        <f>AK16/AI16</f>
        <v>2.7194846304500082</v>
      </c>
      <c r="AN16" s="22" t="str">
        <f t="shared" si="10"/>
        <v>VC-6372 (45-8-1)</v>
      </c>
      <c r="AO16" s="20">
        <f t="shared" si="11"/>
        <v>0.36</v>
      </c>
      <c r="AP16" s="20">
        <f t="shared" si="12"/>
        <v>0.37000000000000005</v>
      </c>
      <c r="AQ16" s="20">
        <f t="shared" si="13"/>
        <v>0.36499999999999999</v>
      </c>
      <c r="AR16" s="20">
        <f t="shared" si="14"/>
        <v>1.0177004891982148E-2</v>
      </c>
    </row>
    <row r="17" spans="2:43" x14ac:dyDescent="0.25">
      <c r="C17" s="45" t="s">
        <v>204</v>
      </c>
      <c r="D17" s="46"/>
      <c r="E17" s="13">
        <f>SUM(E5:E16)</f>
        <v>4.5999999999999996</v>
      </c>
      <c r="F17" s="13">
        <f t="shared" ref="F17:H17" si="18">SUM(F5:F16)</f>
        <v>4.830000000000001</v>
      </c>
      <c r="G17" s="13">
        <f t="shared" si="18"/>
        <v>4.96</v>
      </c>
      <c r="H17" s="13">
        <f t="shared" si="18"/>
        <v>4.8500000000000005</v>
      </c>
      <c r="I17" s="24">
        <f t="shared" si="1"/>
        <v>19.240000000000002</v>
      </c>
      <c r="J17" s="25">
        <f>AVERAGE(E5:H16)</f>
        <v>0.40083333333333332</v>
      </c>
      <c r="K17" s="13"/>
      <c r="L17" s="45" t="str">
        <f t="shared" si="4"/>
        <v>Total (Rep)</v>
      </c>
      <c r="M17" s="46"/>
      <c r="N17" s="13">
        <f>SUM(N5:N16)</f>
        <v>4.6900000000000004</v>
      </c>
      <c r="O17" s="13">
        <f t="shared" ref="O17:Q17" si="19">SUM(O5:O16)</f>
        <v>4.7300000000000004</v>
      </c>
      <c r="P17" s="13">
        <f t="shared" si="19"/>
        <v>4.75</v>
      </c>
      <c r="Q17" s="13">
        <f t="shared" si="19"/>
        <v>4.4899999999999993</v>
      </c>
      <c r="R17" s="24">
        <f t="shared" si="5"/>
        <v>18.66</v>
      </c>
      <c r="S17" s="25">
        <f>AVERAGE(N5:Q16)</f>
        <v>0.3887500000000001</v>
      </c>
      <c r="T17" s="13"/>
      <c r="V17" s="43"/>
      <c r="W17" s="13" t="s">
        <v>192</v>
      </c>
      <c r="X17" s="13">
        <f>X7+(B2-1)</f>
        <v>36</v>
      </c>
      <c r="Y17" s="20">
        <f>D26</f>
        <v>2.8749999999999609E-2</v>
      </c>
      <c r="Z17" s="13">
        <f>Y17/X17</f>
        <v>7.9861111111110021E-4</v>
      </c>
      <c r="AA17" s="20"/>
      <c r="AB17" s="20"/>
      <c r="AC17" s="20"/>
      <c r="AD17" s="13"/>
      <c r="AE17" s="13"/>
      <c r="AF17" s="13"/>
      <c r="AG17" s="13"/>
      <c r="AH17" s="20"/>
      <c r="AI17" s="20"/>
      <c r="AJ17" s="13"/>
      <c r="AK17" s="13"/>
      <c r="AN17" s="13" t="s">
        <v>205</v>
      </c>
      <c r="AO17" s="20">
        <f>AVERAGE(AO5:AO16)</f>
        <v>0.40083333333333337</v>
      </c>
      <c r="AP17" s="20">
        <f>AVERAGE(AP5:AP16)</f>
        <v>0.38874999999999998</v>
      </c>
      <c r="AQ17"/>
    </row>
    <row r="18" spans="2:43" x14ac:dyDescent="0.25">
      <c r="V18" s="44"/>
      <c r="W18" s="13" t="s">
        <v>194</v>
      </c>
      <c r="X18" s="13">
        <f>SUM(X16:X17)</f>
        <v>47</v>
      </c>
      <c r="Y18" s="13">
        <f>SUM(Y16:Y17)</f>
        <v>4.0966666666663265E-2</v>
      </c>
      <c r="Z18" s="23"/>
      <c r="AN18" s="13" t="s">
        <v>206</v>
      </c>
      <c r="AO18" s="20">
        <f>STDEV(E5:H16)/SQRT(48)</f>
        <v>4.2613358764050317E-3</v>
      </c>
      <c r="AP18" s="20">
        <f>STDEV(N5:Q16)/SQRT(48)</f>
        <v>4.0784092469755423E-3</v>
      </c>
    </row>
    <row r="19" spans="2:43" ht="15.6" customHeight="1" x14ac:dyDescent="0.25">
      <c r="C19" s="2" t="s">
        <v>207</v>
      </c>
      <c r="D19" s="2">
        <f>I17</f>
        <v>19.240000000000002</v>
      </c>
      <c r="L19" s="2" t="str">
        <f>C19</f>
        <v>G.T</v>
      </c>
      <c r="M19" s="2">
        <f>R17</f>
        <v>18.66</v>
      </c>
      <c r="V19" s="42" t="s">
        <v>196</v>
      </c>
      <c r="W19" s="13" t="str">
        <f t="shared" ref="W19:X21" si="20">W16</f>
        <v>Genotypes</v>
      </c>
      <c r="X19" s="13">
        <f t="shared" si="20"/>
        <v>11</v>
      </c>
      <c r="Y19" s="20">
        <f>Y9</f>
        <v>6.3749999999993534E-3</v>
      </c>
      <c r="Z19" s="13">
        <f>Y19/X19</f>
        <v>5.7954545454539578E-4</v>
      </c>
      <c r="AA19" s="20">
        <f>Z19/Z20</f>
        <v>0.66977965854368793</v>
      </c>
      <c r="AB19" s="20">
        <f>FINV(0.05,X19,X20)</f>
        <v>2.0666084782375198</v>
      </c>
      <c r="AC19" s="20">
        <f>FINV(0.01,X19,X20)</f>
        <v>2.785691971600385</v>
      </c>
      <c r="AD19" s="13">
        <f>FDIST(AA19,X19,X20)</f>
        <v>0.75680987877208139</v>
      </c>
      <c r="AE19" s="13" t="str">
        <f>IF(AA19&gt;AB19,"S","N.S")</f>
        <v>N.S</v>
      </c>
      <c r="AF19" s="13" t="str">
        <f>IF(AA19&gt;AC19,"S","N.S")</f>
        <v>N.S</v>
      </c>
      <c r="AG19" s="21">
        <f>(SQRT(Z20)/S17)*100</f>
        <v>7.5667149387876078</v>
      </c>
      <c r="AH19" s="20">
        <f>SQRT(Z20/B2)</f>
        <v>1.4707802162268418E-2</v>
      </c>
      <c r="AI19" s="20">
        <f>AH19*1.414</f>
        <v>2.0796832257447544E-2</v>
      </c>
      <c r="AJ19" s="13">
        <f>AI19*(TINV(0.05,X20))</f>
        <v>4.2177930740726115E-2</v>
      </c>
      <c r="AK19" s="13">
        <f>AI19*(TINV(0.01,X20))</f>
        <v>5.6556665686175546E-2</v>
      </c>
    </row>
    <row r="20" spans="2:43" ht="15.6" customHeight="1" x14ac:dyDescent="0.25">
      <c r="C20" s="2" t="s">
        <v>208</v>
      </c>
      <c r="D20" s="7">
        <f>J17</f>
        <v>0.40083333333333332</v>
      </c>
      <c r="L20" s="2" t="str">
        <f t="shared" ref="L20:L26" si="21">C20</f>
        <v>G.M</v>
      </c>
      <c r="M20" s="7">
        <f>S17</f>
        <v>0.3887500000000001</v>
      </c>
      <c r="V20" s="43"/>
      <c r="W20" s="13" t="str">
        <f t="shared" si="20"/>
        <v>Error</v>
      </c>
      <c r="X20" s="13">
        <f t="shared" si="20"/>
        <v>36</v>
      </c>
      <c r="Y20" s="20">
        <f>M26</f>
        <v>3.1149999999997569E-2</v>
      </c>
      <c r="Z20" s="13">
        <f>Y20/X20</f>
        <v>8.652777777777102E-4</v>
      </c>
      <c r="AA20" s="20"/>
      <c r="AB20" s="20"/>
      <c r="AC20" s="20"/>
      <c r="AD20" s="13"/>
      <c r="AE20" s="13"/>
      <c r="AF20" s="13"/>
      <c r="AG20" s="13"/>
      <c r="AH20" s="20"/>
      <c r="AI20" s="20"/>
      <c r="AJ20" s="13"/>
      <c r="AK20" s="13"/>
    </row>
    <row r="21" spans="2:43" x14ac:dyDescent="0.25">
      <c r="C21" s="2" t="s">
        <v>209</v>
      </c>
      <c r="D21" s="7">
        <f>(D19^2)/$B$3</f>
        <v>7.7120333333333351</v>
      </c>
      <c r="L21" s="2" t="str">
        <f t="shared" si="21"/>
        <v>C.F</v>
      </c>
      <c r="M21" s="7">
        <f>(M19^2)/$B$3</f>
        <v>7.2540750000000003</v>
      </c>
      <c r="V21" s="44"/>
      <c r="W21" s="13" t="str">
        <f t="shared" si="20"/>
        <v>Total</v>
      </c>
      <c r="X21" s="13">
        <f t="shared" si="20"/>
        <v>47</v>
      </c>
      <c r="Y21" s="13">
        <f>SUM(Y19:Y20)</f>
        <v>3.7524999999996922E-2</v>
      </c>
    </row>
    <row r="22" spans="2:43" x14ac:dyDescent="0.25">
      <c r="C22" s="2" t="s">
        <v>210</v>
      </c>
      <c r="D22" s="7">
        <f>SUMSQ(E5:H16)-D21</f>
        <v>4.0966666666663265E-2</v>
      </c>
      <c r="L22" s="2" t="str">
        <f t="shared" si="21"/>
        <v>T.S.S</v>
      </c>
      <c r="M22" s="7">
        <f>SUMSQ(N5:Q16)-M21</f>
        <v>3.7524999999996922E-2</v>
      </c>
      <c r="V22"/>
    </row>
    <row r="23" spans="2:43" x14ac:dyDescent="0.25">
      <c r="C23" s="2" t="s">
        <v>211</v>
      </c>
      <c r="D23" s="7">
        <f>(SUMSQ(I5:I16)/$B$2)-D21</f>
        <v>1.2216666666663656E-2</v>
      </c>
      <c r="L23" s="2" t="str">
        <f t="shared" si="21"/>
        <v>Gen.S.S</v>
      </c>
      <c r="M23" s="7">
        <f>(SUMSQ(R5:R16)/$B$2)-M21</f>
        <v>6.3749999999993534E-3</v>
      </c>
      <c r="V23"/>
    </row>
    <row r="24" spans="2:43" x14ac:dyDescent="0.25">
      <c r="B24" s="47" t="s">
        <v>212</v>
      </c>
      <c r="C24" s="2" t="s">
        <v>213</v>
      </c>
      <c r="D24" s="7">
        <f>(SUMSQ(E17:H17)/B1)-D21</f>
        <v>5.7166666666663701E-3</v>
      </c>
      <c r="L24" s="2" t="str">
        <f t="shared" si="21"/>
        <v>R.S.S</v>
      </c>
      <c r="M24" s="7">
        <f>(SUMSQ(N17:Q17)/B1)-M21</f>
        <v>3.55833333333333E-3</v>
      </c>
    </row>
    <row r="25" spans="2:43" x14ac:dyDescent="0.25">
      <c r="B25" s="47"/>
      <c r="C25" s="2" t="s">
        <v>214</v>
      </c>
      <c r="D25" s="7">
        <f>D22-(D23+D24)</f>
        <v>2.3033333333333239E-2</v>
      </c>
      <c r="L25" s="2" t="str">
        <f t="shared" si="21"/>
        <v>ErrorS.S</v>
      </c>
      <c r="M25" s="7">
        <f>M22-(M23+M24)</f>
        <v>2.7591666666664239E-2</v>
      </c>
    </row>
    <row r="26" spans="2:43" x14ac:dyDescent="0.25">
      <c r="B26" s="26" t="s">
        <v>215</v>
      </c>
      <c r="C26" s="2" t="s">
        <v>214</v>
      </c>
      <c r="D26" s="7">
        <f>D22-D23</f>
        <v>2.8749999999999609E-2</v>
      </c>
      <c r="L26" s="2" t="str">
        <f t="shared" si="21"/>
        <v>ErrorS.S</v>
      </c>
      <c r="M26" s="7">
        <f>M22-M23</f>
        <v>3.1149999999997569E-2</v>
      </c>
    </row>
  </sheetData>
  <mergeCells count="33">
    <mergeCell ref="AI3:AI4"/>
    <mergeCell ref="V3:V4"/>
    <mergeCell ref="W3:W4"/>
    <mergeCell ref="X3:X4"/>
    <mergeCell ref="Y3:Y4"/>
    <mergeCell ref="Z3:Z4"/>
    <mergeCell ref="AA3:AA4"/>
    <mergeCell ref="AJ14:AK14"/>
    <mergeCell ref="AJ3:AK3"/>
    <mergeCell ref="V5:V8"/>
    <mergeCell ref="V9:V12"/>
    <mergeCell ref="V14:V15"/>
    <mergeCell ref="W14:W15"/>
    <mergeCell ref="X14:X15"/>
    <mergeCell ref="Y14:Y15"/>
    <mergeCell ref="Z14:Z15"/>
    <mergeCell ref="AA14:AA15"/>
    <mergeCell ref="AB14:AC14"/>
    <mergeCell ref="AB3:AC3"/>
    <mergeCell ref="AD3:AD4"/>
    <mergeCell ref="AE3:AF3"/>
    <mergeCell ref="AG3:AG4"/>
    <mergeCell ref="AH3:AH4"/>
    <mergeCell ref="AD14:AD15"/>
    <mergeCell ref="AE14:AF14"/>
    <mergeCell ref="AG14:AG15"/>
    <mergeCell ref="AH14:AH15"/>
    <mergeCell ref="AI14:AI15"/>
    <mergeCell ref="V16:V18"/>
    <mergeCell ref="C17:D17"/>
    <mergeCell ref="L17:M17"/>
    <mergeCell ref="V19:V21"/>
    <mergeCell ref="B24:B25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R26"/>
  <sheetViews>
    <sheetView topLeftCell="AE1" workbookViewId="0">
      <selection activeCell="AT27" sqref="AT27"/>
    </sheetView>
  </sheetViews>
  <sheetFormatPr defaultColWidth="8.85546875" defaultRowHeight="15.75" x14ac:dyDescent="0.25"/>
  <cols>
    <col min="1" max="1" width="12" style="2" bestFit="1" customWidth="1"/>
    <col min="2" max="2" width="5.140625" style="2" bestFit="1" customWidth="1"/>
    <col min="3" max="3" width="8.7109375" style="2" bestFit="1" customWidth="1"/>
    <col min="4" max="4" width="17.42578125" style="2" bestFit="1" customWidth="1"/>
    <col min="5" max="5" width="6.5703125" style="2" bestFit="1" customWidth="1"/>
    <col min="6" max="7" width="7.7109375" style="2" bestFit="1" customWidth="1"/>
    <col min="8" max="8" width="6.5703125" style="2" bestFit="1" customWidth="1"/>
    <col min="9" max="9" width="11.28515625" style="2" bestFit="1" customWidth="1"/>
    <col min="10" max="10" width="11.5703125" style="2" bestFit="1" customWidth="1"/>
    <col min="11" max="11" width="9.7109375" style="2" bestFit="1" customWidth="1"/>
    <col min="12" max="12" width="8.7109375" style="2" bestFit="1" customWidth="1"/>
    <col min="13" max="13" width="17.42578125" style="2" bestFit="1" customWidth="1"/>
    <col min="14" max="17" width="5.7109375" style="2" bestFit="1" customWidth="1"/>
    <col min="18" max="18" width="11.28515625" style="2" bestFit="1" customWidth="1"/>
    <col min="19" max="19" width="11.5703125" style="2" bestFit="1" customWidth="1"/>
    <col min="20" max="20" width="9.7109375" style="2" bestFit="1" customWidth="1"/>
    <col min="21" max="21" width="8.85546875" style="2"/>
    <col min="22" max="22" width="4.85546875" style="2" bestFit="1" customWidth="1"/>
    <col min="23" max="23" width="10.28515625" style="2" bestFit="1" customWidth="1"/>
    <col min="24" max="24" width="4.28515625" style="2" bestFit="1" customWidth="1"/>
    <col min="25" max="25" width="7.140625" style="2" bestFit="1" customWidth="1"/>
    <col min="26" max="26" width="6.42578125" style="2" bestFit="1" customWidth="1"/>
    <col min="27" max="28" width="8.28515625" style="2" bestFit="1" customWidth="1"/>
    <col min="29" max="30" width="6.140625" style="2" bestFit="1" customWidth="1"/>
    <col min="31" max="31" width="6.5703125" style="2" bestFit="1" customWidth="1"/>
    <col min="32" max="32" width="6.140625" style="2" bestFit="1" customWidth="1"/>
    <col min="33" max="33" width="8.42578125" style="2" bestFit="1" customWidth="1"/>
    <col min="34" max="34" width="8.85546875" style="2"/>
    <col min="35" max="35" width="6.7109375" style="2" bestFit="1" customWidth="1"/>
    <col min="36" max="37" width="6.140625" style="2" bestFit="1" customWidth="1"/>
    <col min="38" max="39" width="8.85546875" style="2"/>
    <col min="40" max="40" width="17.42578125" style="2" bestFit="1" customWidth="1"/>
    <col min="41" max="41" width="11.140625" style="2" bestFit="1" customWidth="1"/>
    <col min="42" max="42" width="8.7109375" style="2" bestFit="1" customWidth="1"/>
    <col min="43" max="43" width="11.5703125" style="2" bestFit="1" customWidth="1"/>
    <col min="44" max="44" width="9.28515625" style="2" bestFit="1" customWidth="1"/>
    <col min="45" max="16384" width="8.85546875" style="2"/>
  </cols>
  <sheetData>
    <row r="1" spans="1:44" x14ac:dyDescent="0.25">
      <c r="A1" s="11" t="s">
        <v>162</v>
      </c>
      <c r="B1" s="12">
        <v>12</v>
      </c>
    </row>
    <row r="2" spans="1:44" x14ac:dyDescent="0.25">
      <c r="A2" s="11" t="s">
        <v>4</v>
      </c>
      <c r="B2" s="12">
        <v>4</v>
      </c>
    </row>
    <row r="3" spans="1:44" x14ac:dyDescent="0.25">
      <c r="A3" s="11" t="s">
        <v>163</v>
      </c>
      <c r="B3" s="12">
        <f>B1*B2</f>
        <v>48</v>
      </c>
      <c r="V3" s="50" t="s">
        <v>164</v>
      </c>
      <c r="W3" s="50" t="s">
        <v>165</v>
      </c>
      <c r="X3" s="50" t="s">
        <v>166</v>
      </c>
      <c r="Y3" s="50" t="s">
        <v>167</v>
      </c>
      <c r="Z3" s="50" t="s">
        <v>168</v>
      </c>
      <c r="AA3" s="50" t="s">
        <v>169</v>
      </c>
      <c r="AB3" s="50" t="s">
        <v>170</v>
      </c>
      <c r="AC3" s="50"/>
      <c r="AD3" s="48" t="s">
        <v>171</v>
      </c>
      <c r="AE3" s="50" t="s">
        <v>172</v>
      </c>
      <c r="AF3" s="50"/>
      <c r="AG3" s="50" t="s">
        <v>173</v>
      </c>
      <c r="AH3" s="50" t="s">
        <v>174</v>
      </c>
      <c r="AI3" s="50" t="s">
        <v>175</v>
      </c>
      <c r="AJ3" s="50" t="s">
        <v>176</v>
      </c>
      <c r="AK3" s="50"/>
    </row>
    <row r="4" spans="1:44" x14ac:dyDescent="0.25">
      <c r="C4" s="14" t="s">
        <v>177</v>
      </c>
      <c r="D4" s="14" t="s">
        <v>2</v>
      </c>
      <c r="E4" s="14" t="s">
        <v>178</v>
      </c>
      <c r="F4" s="14" t="s">
        <v>179</v>
      </c>
      <c r="G4" s="14" t="s">
        <v>180</v>
      </c>
      <c r="H4" s="14" t="s">
        <v>181</v>
      </c>
      <c r="I4" s="14" t="s">
        <v>182</v>
      </c>
      <c r="J4" s="14" t="s">
        <v>183</v>
      </c>
      <c r="K4" s="14" t="s">
        <v>184</v>
      </c>
      <c r="L4" s="15" t="str">
        <f>C4</f>
        <v>GenID</v>
      </c>
      <c r="M4" s="15" t="str">
        <f t="shared" ref="M4:S4" si="0">D4</f>
        <v>Genotype</v>
      </c>
      <c r="N4" s="15" t="str">
        <f t="shared" si="0"/>
        <v>R_01</v>
      </c>
      <c r="O4" s="15" t="str">
        <f t="shared" si="0"/>
        <v>R_02</v>
      </c>
      <c r="P4" s="15" t="str">
        <f t="shared" si="0"/>
        <v>R_03</v>
      </c>
      <c r="Q4" s="15" t="str">
        <f t="shared" si="0"/>
        <v>R_04</v>
      </c>
      <c r="R4" s="15" t="str">
        <f t="shared" si="0"/>
        <v>Total (Gen)</v>
      </c>
      <c r="S4" s="15" t="str">
        <f t="shared" si="0"/>
        <v>Mean (Gen)</v>
      </c>
      <c r="T4" s="15" t="str">
        <f>K4</f>
        <v>S.E (Gen)</v>
      </c>
      <c r="V4" s="50"/>
      <c r="W4" s="50"/>
      <c r="X4" s="50"/>
      <c r="Y4" s="50"/>
      <c r="Z4" s="50"/>
      <c r="AA4" s="50"/>
      <c r="AB4" s="13" t="s">
        <v>185</v>
      </c>
      <c r="AC4" s="13" t="s">
        <v>186</v>
      </c>
      <c r="AD4" s="49"/>
      <c r="AE4" s="13" t="s">
        <v>185</v>
      </c>
      <c r="AF4" s="13" t="s">
        <v>186</v>
      </c>
      <c r="AG4" s="50"/>
      <c r="AH4" s="50"/>
      <c r="AI4" s="50"/>
      <c r="AJ4" s="13" t="s">
        <v>185</v>
      </c>
      <c r="AK4" s="13" t="s">
        <v>186</v>
      </c>
      <c r="AO4" s="13" t="s">
        <v>16</v>
      </c>
      <c r="AP4" s="13" t="s">
        <v>21</v>
      </c>
      <c r="AQ4" s="13" t="s">
        <v>183</v>
      </c>
      <c r="AR4" s="13" t="s">
        <v>187</v>
      </c>
    </row>
    <row r="5" spans="1:44" x14ac:dyDescent="0.25">
      <c r="C5" s="14" t="s">
        <v>188</v>
      </c>
      <c r="D5" s="16" t="s">
        <v>15</v>
      </c>
      <c r="E5" s="17">
        <v>0.45999999999999996</v>
      </c>
      <c r="F5" s="17">
        <v>0.48</v>
      </c>
      <c r="G5" s="17">
        <v>0.44</v>
      </c>
      <c r="H5" s="17">
        <v>0.43999999999999995</v>
      </c>
      <c r="I5" s="14">
        <f>SUM(E5:H5)</f>
        <v>1.8199999999999998</v>
      </c>
      <c r="J5" s="17">
        <f>AVERAGE(E5:H5)</f>
        <v>0.45499999999999996</v>
      </c>
      <c r="K5" s="17">
        <f>STDEV(E5:H5)/SQRT(COUNT(E5:H5))</f>
        <v>9.5742710775633833E-3</v>
      </c>
      <c r="L5" s="15" t="str">
        <f>C5</f>
        <v>G_01</v>
      </c>
      <c r="M5" s="18" t="str">
        <f>D5</f>
        <v>EC-693356</v>
      </c>
      <c r="N5" s="15">
        <v>0.45999999999999996</v>
      </c>
      <c r="O5" s="15">
        <v>0.49</v>
      </c>
      <c r="P5" s="15">
        <v>0.5</v>
      </c>
      <c r="Q5" s="15">
        <v>0.54</v>
      </c>
      <c r="R5" s="15">
        <f>SUM(N5:Q5)</f>
        <v>1.99</v>
      </c>
      <c r="S5" s="19">
        <f>AVERAGE(N5:Q5)</f>
        <v>0.4975</v>
      </c>
      <c r="T5" s="19">
        <f>STDEV(N5:Q5)/SQRT(COUNT(N5:Q5))</f>
        <v>1.6520189667999188E-2</v>
      </c>
      <c r="V5" s="51" t="s">
        <v>189</v>
      </c>
      <c r="W5" s="13" t="str">
        <f>A1</f>
        <v>Genotypes</v>
      </c>
      <c r="X5" s="13">
        <f>B1-1</f>
        <v>11</v>
      </c>
      <c r="Y5" s="20">
        <f>D23</f>
        <v>3.5066666666667246E-2</v>
      </c>
      <c r="Z5" s="13">
        <f>Y5/X5</f>
        <v>3.1878787878788406E-3</v>
      </c>
      <c r="AA5" s="20">
        <f>Z5/Z7</f>
        <v>4.3321894303364408</v>
      </c>
      <c r="AB5" s="20">
        <f>FINV(0.05,X5,X7)</f>
        <v>2.0932544106276221</v>
      </c>
      <c r="AC5" s="20">
        <f>FINV(0.01,X5,X7)</f>
        <v>2.8396801145407955</v>
      </c>
      <c r="AD5" s="13">
        <f>FDIST(AA5,X5,X7)</f>
        <v>5.0709160583313788E-4</v>
      </c>
      <c r="AE5" s="13" t="str">
        <f>IF(AA5&gt;AB5,"S","N.S")</f>
        <v>S</v>
      </c>
      <c r="AF5" s="13" t="str">
        <f>IF(AA5&gt;AC5,"S","N.S")</f>
        <v>S</v>
      </c>
      <c r="AG5" s="21">
        <f>(SQRT(Z7)/D20)*100</f>
        <v>6.4844733490258317</v>
      </c>
      <c r="AH5" s="20">
        <f>SQRT(Z7/B2)</f>
        <v>1.3563356755045702E-2</v>
      </c>
      <c r="AI5" s="20">
        <f>AH5*1.414</f>
        <v>1.917858645163462E-2</v>
      </c>
      <c r="AJ5" s="13">
        <f>AI5*(TINV(0.05,X7))</f>
        <v>3.9019127519305287E-2</v>
      </c>
      <c r="AK5" s="13">
        <f>AI5*(TINV(0.01,X7))</f>
        <v>5.2420382381559126E-2</v>
      </c>
      <c r="AL5" s="2">
        <f>AK5/AI5</f>
        <v>2.733276642350837</v>
      </c>
      <c r="AN5" s="22" t="str">
        <f>D5</f>
        <v>EC-693356</v>
      </c>
      <c r="AO5" s="20">
        <f>J5</f>
        <v>0.45499999999999996</v>
      </c>
      <c r="AP5" s="20">
        <f>S5</f>
        <v>0.4975</v>
      </c>
      <c r="AQ5" s="20">
        <f>AVERAGE(AO5:AP5)</f>
        <v>0.47624999999999995</v>
      </c>
      <c r="AR5" s="20">
        <f>STDEV(E5:H5,N5:Q5)/SQRT(8)</f>
        <v>1.194294471943284E-2</v>
      </c>
    </row>
    <row r="6" spans="1:44" x14ac:dyDescent="0.25">
      <c r="C6" s="14" t="s">
        <v>190</v>
      </c>
      <c r="D6" s="16" t="s">
        <v>26</v>
      </c>
      <c r="E6" s="17">
        <v>0.38</v>
      </c>
      <c r="F6" s="17">
        <v>0.39999999999999997</v>
      </c>
      <c r="G6" s="17">
        <v>0.44</v>
      </c>
      <c r="H6" s="17">
        <v>0.36000000000000004</v>
      </c>
      <c r="I6" s="14">
        <f t="shared" ref="I6:I17" si="1">SUM(E6:H6)</f>
        <v>1.58</v>
      </c>
      <c r="J6" s="17">
        <f t="shared" ref="J6:J16" si="2">AVERAGE(E6:H6)</f>
        <v>0.39500000000000002</v>
      </c>
      <c r="K6" s="17">
        <f t="shared" ref="K6:K16" si="3">STDEV(E6:H6)/SQRT(COUNT(E6:H6))</f>
        <v>1.7078251276599322E-2</v>
      </c>
      <c r="L6" s="15" t="str">
        <f t="shared" ref="L6:M17" si="4">C6</f>
        <v>G_02</v>
      </c>
      <c r="M6" s="18" t="str">
        <f t="shared" si="4"/>
        <v>EC-693357</v>
      </c>
      <c r="N6" s="15">
        <v>0.27999999999999997</v>
      </c>
      <c r="O6" s="15">
        <v>0.26</v>
      </c>
      <c r="P6" s="15">
        <v>0.32</v>
      </c>
      <c r="Q6" s="15">
        <v>0.30000000000000004</v>
      </c>
      <c r="R6" s="15">
        <f t="shared" ref="R6:R17" si="5">SUM(N6:Q6)</f>
        <v>1.1600000000000001</v>
      </c>
      <c r="S6" s="19">
        <f t="shared" ref="S6:S16" si="6">AVERAGE(N6:Q6)</f>
        <v>0.29000000000000004</v>
      </c>
      <c r="T6" s="19">
        <f t="shared" ref="T6:T16" si="7">STDEV(N6:Q6)/SQRT(COUNT(N6:Q6))</f>
        <v>1.290994448735806E-2</v>
      </c>
      <c r="V6" s="51"/>
      <c r="W6" s="13" t="str">
        <f>A2</f>
        <v>Rep</v>
      </c>
      <c r="X6" s="13">
        <f>B2-1</f>
        <v>3</v>
      </c>
      <c r="Y6" s="20">
        <f t="shared" ref="Y6:Y7" si="8">D24</f>
        <v>1.7166666666668107E-3</v>
      </c>
      <c r="Z6" s="13">
        <f t="shared" ref="Z6:Z7" si="9">Y6/X6</f>
        <v>5.7222222222227026E-4</v>
      </c>
      <c r="AA6" s="20">
        <f>Z6/Z7</f>
        <v>0.77762525737825061</v>
      </c>
      <c r="AB6" s="20">
        <f>FINV(0.05,X6,X7)</f>
        <v>2.8915635173483616</v>
      </c>
      <c r="AC6" s="20">
        <f>FINV(0.01,X6,X7)</f>
        <v>4.4367871831052037</v>
      </c>
      <c r="AD6" s="13">
        <f>FDIST(AA6,X6,X7)</f>
        <v>0.5148925437193077</v>
      </c>
      <c r="AE6" s="13" t="str">
        <f>IF(AA6&gt;AB6,"S","N.S")</f>
        <v>N.S</v>
      </c>
      <c r="AF6" s="13" t="str">
        <f>IF(AA6&gt;AC6,"S","N.S")</f>
        <v>N.S</v>
      </c>
      <c r="AG6" s="13"/>
      <c r="AH6" s="20">
        <f>SQRT(Z7/B1)</f>
        <v>7.8308076736405656E-3</v>
      </c>
      <c r="AI6" s="20">
        <f>AH6*1.414</f>
        <v>1.1072762050527759E-2</v>
      </c>
      <c r="AJ6" s="13">
        <f>AI6*(TINV(0.05,X7))</f>
        <v>2.2527703776815244E-2</v>
      </c>
      <c r="AK6" s="13">
        <f>AI6*(TINV(0.01,X7))</f>
        <v>3.0264921879016284E-2</v>
      </c>
      <c r="AN6" s="22" t="str">
        <f t="shared" ref="AN6:AN16" si="10">D6</f>
        <v>EC-693357</v>
      </c>
      <c r="AO6" s="20">
        <f t="shared" ref="AO6:AO16" si="11">J6</f>
        <v>0.39500000000000002</v>
      </c>
      <c r="AP6" s="20">
        <f t="shared" ref="AP6:AP16" si="12">S6</f>
        <v>0.29000000000000004</v>
      </c>
      <c r="AQ6" s="20">
        <f t="shared" ref="AQ6:AQ16" si="13">AVERAGE(AO6:AP6)</f>
        <v>0.34250000000000003</v>
      </c>
      <c r="AR6" s="20">
        <f t="shared" ref="AR6:AR16" si="14">STDEV(E6:H6,N6:Q6)/SQRT(8)</f>
        <v>2.2180267936034653E-2</v>
      </c>
    </row>
    <row r="7" spans="1:44" x14ac:dyDescent="0.25">
      <c r="C7" s="14" t="s">
        <v>191</v>
      </c>
      <c r="D7" s="16" t="s">
        <v>35</v>
      </c>
      <c r="E7" s="17">
        <v>0.4</v>
      </c>
      <c r="F7" s="17">
        <v>0.41</v>
      </c>
      <c r="G7" s="17">
        <v>0.42000000000000004</v>
      </c>
      <c r="H7" s="17">
        <v>0.41000000000000003</v>
      </c>
      <c r="I7" s="14">
        <f t="shared" si="1"/>
        <v>1.6400000000000001</v>
      </c>
      <c r="J7" s="17">
        <f t="shared" si="2"/>
        <v>0.41000000000000003</v>
      </c>
      <c r="K7" s="17">
        <f t="shared" si="3"/>
        <v>4.0824829046386341E-3</v>
      </c>
      <c r="L7" s="15" t="str">
        <f t="shared" si="4"/>
        <v>G_03</v>
      </c>
      <c r="M7" s="18" t="str">
        <f t="shared" si="4"/>
        <v>EC-693358</v>
      </c>
      <c r="N7" s="15">
        <v>0.28000000000000003</v>
      </c>
      <c r="O7" s="15">
        <v>0.28000000000000003</v>
      </c>
      <c r="P7" s="15">
        <v>0.23</v>
      </c>
      <c r="Q7" s="15">
        <v>0.24</v>
      </c>
      <c r="R7" s="15">
        <f t="shared" si="5"/>
        <v>1.03</v>
      </c>
      <c r="S7" s="19">
        <f t="shared" si="6"/>
        <v>0.25750000000000001</v>
      </c>
      <c r="T7" s="19">
        <f t="shared" si="7"/>
        <v>1.3149778198382924E-2</v>
      </c>
      <c r="V7" s="51"/>
      <c r="W7" s="13" t="s">
        <v>192</v>
      </c>
      <c r="X7" s="13">
        <f>X5*X6</f>
        <v>33</v>
      </c>
      <c r="Y7" s="20">
        <f t="shared" si="8"/>
        <v>2.428333333333299E-2</v>
      </c>
      <c r="Z7" s="13">
        <f t="shared" si="9"/>
        <v>7.3585858585857545E-4</v>
      </c>
      <c r="AN7" s="22" t="str">
        <f t="shared" si="10"/>
        <v>EC-693358</v>
      </c>
      <c r="AO7" s="20">
        <f t="shared" si="11"/>
        <v>0.41000000000000003</v>
      </c>
      <c r="AP7" s="20">
        <f t="shared" si="12"/>
        <v>0.25750000000000001</v>
      </c>
      <c r="AQ7" s="20">
        <f t="shared" si="13"/>
        <v>0.33374999999999999</v>
      </c>
      <c r="AR7" s="20">
        <f t="shared" si="14"/>
        <v>2.9516188052369816E-2</v>
      </c>
    </row>
    <row r="8" spans="1:44" x14ac:dyDescent="0.25">
      <c r="C8" s="14" t="s">
        <v>193</v>
      </c>
      <c r="D8" s="16" t="s">
        <v>44</v>
      </c>
      <c r="E8" s="17">
        <v>0.41</v>
      </c>
      <c r="F8" s="17">
        <v>0.39</v>
      </c>
      <c r="G8" s="17">
        <v>0.41000000000000003</v>
      </c>
      <c r="H8" s="17">
        <v>0.41000000000000003</v>
      </c>
      <c r="I8" s="14">
        <f t="shared" si="1"/>
        <v>1.62</v>
      </c>
      <c r="J8" s="17">
        <f t="shared" si="2"/>
        <v>0.40500000000000003</v>
      </c>
      <c r="K8" s="17">
        <f t="shared" si="3"/>
        <v>5.0000000000000001E-3</v>
      </c>
      <c r="L8" s="15" t="str">
        <f t="shared" si="4"/>
        <v>G_04</v>
      </c>
      <c r="M8" s="18" t="str">
        <f t="shared" si="4"/>
        <v>EC-693363</v>
      </c>
      <c r="N8" s="15">
        <v>0.29000000000000004</v>
      </c>
      <c r="O8" s="15">
        <v>0.26</v>
      </c>
      <c r="P8" s="15">
        <v>0.30000000000000004</v>
      </c>
      <c r="Q8" s="15">
        <v>0.29000000000000004</v>
      </c>
      <c r="R8" s="15">
        <f t="shared" si="5"/>
        <v>1.1400000000000001</v>
      </c>
      <c r="S8" s="19">
        <f t="shared" si="6"/>
        <v>0.28500000000000003</v>
      </c>
      <c r="T8" s="19">
        <f t="shared" si="7"/>
        <v>8.6602540378443935E-3</v>
      </c>
      <c r="V8" s="51"/>
      <c r="W8" s="13" t="s">
        <v>194</v>
      </c>
      <c r="X8" s="13">
        <f>SUM(X5:X7)</f>
        <v>47</v>
      </c>
      <c r="Y8" s="13">
        <f>SUM(Y5:Y7)</f>
        <v>6.1066666666667047E-2</v>
      </c>
      <c r="Z8" s="23"/>
      <c r="AN8" s="22" t="str">
        <f t="shared" si="10"/>
        <v>EC-693363</v>
      </c>
      <c r="AO8" s="20">
        <f t="shared" si="11"/>
        <v>0.40500000000000003</v>
      </c>
      <c r="AP8" s="20">
        <f t="shared" si="12"/>
        <v>0.28500000000000003</v>
      </c>
      <c r="AQ8" s="20">
        <f t="shared" si="13"/>
        <v>0.34500000000000003</v>
      </c>
      <c r="AR8" s="20">
        <f t="shared" si="14"/>
        <v>2.3145502494313921E-2</v>
      </c>
    </row>
    <row r="9" spans="1:44" x14ac:dyDescent="0.25">
      <c r="C9" s="14" t="s">
        <v>195</v>
      </c>
      <c r="D9" s="16" t="s">
        <v>53</v>
      </c>
      <c r="E9" s="17">
        <v>0.43</v>
      </c>
      <c r="F9" s="17">
        <v>0.39</v>
      </c>
      <c r="G9" s="17">
        <v>0.46</v>
      </c>
      <c r="H9" s="17">
        <v>0.41</v>
      </c>
      <c r="I9" s="14">
        <f t="shared" si="1"/>
        <v>1.69</v>
      </c>
      <c r="J9" s="17">
        <f t="shared" si="2"/>
        <v>0.42249999999999999</v>
      </c>
      <c r="K9" s="17">
        <f t="shared" si="3"/>
        <v>1.49303940559741E-2</v>
      </c>
      <c r="L9" s="15" t="str">
        <f t="shared" si="4"/>
        <v>G_05</v>
      </c>
      <c r="M9" s="18" t="str">
        <f t="shared" si="4"/>
        <v>Harsha</v>
      </c>
      <c r="N9" s="15">
        <v>0.44</v>
      </c>
      <c r="O9" s="15">
        <v>0.45</v>
      </c>
      <c r="P9" s="15">
        <v>0.37</v>
      </c>
      <c r="Q9" s="15">
        <v>0.39</v>
      </c>
      <c r="R9" s="15">
        <f t="shared" si="5"/>
        <v>1.65</v>
      </c>
      <c r="S9" s="19">
        <f t="shared" si="6"/>
        <v>0.41249999999999998</v>
      </c>
      <c r="T9" s="19">
        <f t="shared" si="7"/>
        <v>1.9311050377094113E-2</v>
      </c>
      <c r="V9" s="51" t="s">
        <v>196</v>
      </c>
      <c r="W9" s="13" t="str">
        <f>W5</f>
        <v>Genotypes</v>
      </c>
      <c r="X9" s="13">
        <f>X5</f>
        <v>11</v>
      </c>
      <c r="Y9" s="20">
        <f>M23</f>
        <v>0.31469166666666926</v>
      </c>
      <c r="Z9" s="13">
        <f>Y9/X9</f>
        <v>2.8608333333333569E-2</v>
      </c>
      <c r="AA9" s="20">
        <f>Z9/Z11</f>
        <v>37.725274725275931</v>
      </c>
      <c r="AB9" s="20">
        <f>FINV(0.05,X9,X11)</f>
        <v>2.0932544106276221</v>
      </c>
      <c r="AC9" s="20">
        <f>FINV(0.01,X9,X11)</f>
        <v>2.8396801145407955</v>
      </c>
      <c r="AD9" s="13">
        <f>FDIST(AA9,X9,X11)</f>
        <v>1.6825246337283408E-15</v>
      </c>
      <c r="AE9" s="13" t="str">
        <f>IF(AA9&gt;AB9,"S","N.S")</f>
        <v>S</v>
      </c>
      <c r="AF9" s="13" t="str">
        <f>IF(AA9&gt;AC9,"S","N.S")</f>
        <v>S</v>
      </c>
      <c r="AG9" s="21">
        <f>(SQRT(Z11)/S17)*100</f>
        <v>7.5017987023192356</v>
      </c>
      <c r="AH9" s="20">
        <f>SQRT(Z11/B2)</f>
        <v>1.3768926368215093E-2</v>
      </c>
      <c r="AI9" s="20">
        <f>AH9*1.414</f>
        <v>1.9469261884656142E-2</v>
      </c>
      <c r="AJ9" s="13">
        <f>AI9*(TINV(0.05,X11))</f>
        <v>3.9610511134380279E-2</v>
      </c>
      <c r="AK9" s="13">
        <f>AI9*(TINV(0.01,X11))</f>
        <v>5.321487875314207E-2</v>
      </c>
      <c r="AN9" s="22" t="str">
        <f t="shared" si="10"/>
        <v>Harsha</v>
      </c>
      <c r="AO9" s="20">
        <f t="shared" si="11"/>
        <v>0.42249999999999999</v>
      </c>
      <c r="AP9" s="20">
        <f t="shared" si="12"/>
        <v>0.41249999999999998</v>
      </c>
      <c r="AQ9" s="20">
        <f t="shared" si="13"/>
        <v>0.41749999999999998</v>
      </c>
      <c r="AR9" s="20">
        <f t="shared" si="14"/>
        <v>1.14564392373896E-2</v>
      </c>
    </row>
    <row r="10" spans="1:44" x14ac:dyDescent="0.25">
      <c r="C10" s="14" t="s">
        <v>197</v>
      </c>
      <c r="D10" s="16" t="s">
        <v>62</v>
      </c>
      <c r="E10" s="17">
        <v>0.48</v>
      </c>
      <c r="F10" s="17">
        <v>0.46</v>
      </c>
      <c r="G10" s="17">
        <v>0.45</v>
      </c>
      <c r="H10" s="17">
        <v>0.49</v>
      </c>
      <c r="I10" s="14">
        <f t="shared" si="1"/>
        <v>1.88</v>
      </c>
      <c r="J10" s="17">
        <f t="shared" si="2"/>
        <v>0.47</v>
      </c>
      <c r="K10" s="17">
        <f t="shared" si="3"/>
        <v>9.1287092917527613E-3</v>
      </c>
      <c r="L10" s="15" t="str">
        <f t="shared" si="4"/>
        <v>G_06</v>
      </c>
      <c r="M10" s="18" t="str">
        <f t="shared" si="4"/>
        <v>IC-415144</v>
      </c>
      <c r="N10" s="15">
        <v>0.46</v>
      </c>
      <c r="O10" s="15">
        <v>0.47</v>
      </c>
      <c r="P10" s="15">
        <v>0.44</v>
      </c>
      <c r="Q10" s="15">
        <v>0.48000000000000004</v>
      </c>
      <c r="R10" s="15">
        <f t="shared" si="5"/>
        <v>1.8499999999999999</v>
      </c>
      <c r="S10" s="19">
        <f t="shared" si="6"/>
        <v>0.46249999999999997</v>
      </c>
      <c r="T10" s="19">
        <f t="shared" si="7"/>
        <v>8.5391256382996682E-3</v>
      </c>
      <c r="V10" s="51"/>
      <c r="W10" s="13" t="str">
        <f t="shared" ref="W10:X12" si="15">W6</f>
        <v>Rep</v>
      </c>
      <c r="X10" s="13">
        <f t="shared" si="15"/>
        <v>3</v>
      </c>
      <c r="Y10" s="20">
        <f t="shared" ref="Y10:Y11" si="16">M24</f>
        <v>8.7500000000240163E-4</v>
      </c>
      <c r="Z10" s="13">
        <f t="shared" ref="Z10:Z11" si="17">Y10/X10</f>
        <v>2.9166666666746721E-4</v>
      </c>
      <c r="AA10" s="20">
        <f>Z10/Z11</f>
        <v>0.3846153846164494</v>
      </c>
      <c r="AB10" s="20">
        <f>FINV(0.05,X10,X11)</f>
        <v>2.8915635173483616</v>
      </c>
      <c r="AC10" s="20">
        <f>FINV(0.01,X10,X11)</f>
        <v>4.4367871831052037</v>
      </c>
      <c r="AD10" s="13">
        <f>FDIST(AA10,X10,X11)</f>
        <v>0.76476609484752056</v>
      </c>
      <c r="AE10" s="13" t="str">
        <f>IF(AA10&gt;AB10,"S","N.S")</f>
        <v>N.S</v>
      </c>
      <c r="AF10" s="13" t="str">
        <f>IF(AA10&gt;AC10,"S","N.S")</f>
        <v>N.S</v>
      </c>
      <c r="AG10" s="13"/>
      <c r="AH10" s="20">
        <f>SQRT(Z11/B1)</f>
        <v>7.949493345141119E-3</v>
      </c>
      <c r="AI10" s="20">
        <f>AH10*1.414</f>
        <v>1.1240583590029541E-2</v>
      </c>
      <c r="AJ10" s="13">
        <f>AI10*(TINV(0.05,X11))</f>
        <v>2.2869139266173118E-2</v>
      </c>
      <c r="AK10" s="13">
        <f>AI10*(TINV(0.01,X11))</f>
        <v>3.0723624573019862E-2</v>
      </c>
      <c r="AN10" s="22" t="str">
        <f t="shared" si="10"/>
        <v>IC-415144</v>
      </c>
      <c r="AO10" s="20">
        <f t="shared" si="11"/>
        <v>0.47</v>
      </c>
      <c r="AP10" s="20">
        <f t="shared" si="12"/>
        <v>0.46249999999999997</v>
      </c>
      <c r="AQ10" s="20">
        <f t="shared" si="13"/>
        <v>0.46624999999999994</v>
      </c>
      <c r="AR10" s="20">
        <f t="shared" si="14"/>
        <v>5.957438327718668E-3</v>
      </c>
    </row>
    <row r="11" spans="1:44" x14ac:dyDescent="0.25">
      <c r="C11" s="14" t="s">
        <v>198</v>
      </c>
      <c r="D11" s="16" t="s">
        <v>71</v>
      </c>
      <c r="E11" s="17">
        <v>0.42</v>
      </c>
      <c r="F11" s="17">
        <v>0.38</v>
      </c>
      <c r="G11" s="17">
        <v>0.42000000000000004</v>
      </c>
      <c r="H11" s="17">
        <v>0.41000000000000003</v>
      </c>
      <c r="I11" s="14">
        <f t="shared" si="1"/>
        <v>1.6300000000000003</v>
      </c>
      <c r="J11" s="17">
        <f t="shared" si="2"/>
        <v>0.40750000000000008</v>
      </c>
      <c r="K11" s="17">
        <f t="shared" si="3"/>
        <v>9.4648472430004585E-3</v>
      </c>
      <c r="L11" s="15" t="str">
        <f t="shared" si="4"/>
        <v>G_07</v>
      </c>
      <c r="M11" s="18" t="str">
        <f t="shared" si="4"/>
        <v>IPM-205-7</v>
      </c>
      <c r="N11" s="15">
        <v>0.25</v>
      </c>
      <c r="O11" s="15">
        <v>0.27</v>
      </c>
      <c r="P11" s="15">
        <v>0.29000000000000004</v>
      </c>
      <c r="Q11" s="15">
        <v>0.28000000000000003</v>
      </c>
      <c r="R11" s="15">
        <f t="shared" si="5"/>
        <v>1.0900000000000001</v>
      </c>
      <c r="S11" s="19">
        <f t="shared" si="6"/>
        <v>0.27250000000000002</v>
      </c>
      <c r="T11" s="19">
        <f t="shared" si="7"/>
        <v>8.5391256382996734E-3</v>
      </c>
      <c r="V11" s="51"/>
      <c r="W11" s="13" t="str">
        <f t="shared" si="15"/>
        <v>Error</v>
      </c>
      <c r="X11" s="13">
        <f t="shared" si="15"/>
        <v>33</v>
      </c>
      <c r="Y11" s="20">
        <f t="shared" si="16"/>
        <v>2.5024999999999409E-2</v>
      </c>
      <c r="Z11" s="13">
        <f t="shared" si="17"/>
        <v>7.5833333333331541E-4</v>
      </c>
      <c r="AN11" s="22" t="str">
        <f t="shared" si="10"/>
        <v>IPM-205-7</v>
      </c>
      <c r="AO11" s="20">
        <f t="shared" si="11"/>
        <v>0.40750000000000008</v>
      </c>
      <c r="AP11" s="20">
        <f t="shared" si="12"/>
        <v>0.27250000000000002</v>
      </c>
      <c r="AQ11" s="20">
        <f t="shared" si="13"/>
        <v>0.34000000000000008</v>
      </c>
      <c r="AR11" s="20">
        <f t="shared" si="14"/>
        <v>2.6186146828318966E-2</v>
      </c>
    </row>
    <row r="12" spans="1:44" x14ac:dyDescent="0.25">
      <c r="C12" s="14" t="s">
        <v>199</v>
      </c>
      <c r="D12" s="16" t="s">
        <v>80</v>
      </c>
      <c r="E12" s="17">
        <v>0.38999999999999996</v>
      </c>
      <c r="F12" s="17">
        <v>0.42</v>
      </c>
      <c r="G12" s="17">
        <v>0.39</v>
      </c>
      <c r="H12" s="17">
        <v>0.4</v>
      </c>
      <c r="I12" s="14">
        <f t="shared" si="1"/>
        <v>1.6</v>
      </c>
      <c r="J12" s="17">
        <f t="shared" si="2"/>
        <v>0.4</v>
      </c>
      <c r="K12" s="17">
        <f t="shared" si="3"/>
        <v>7.0710678118654753E-3</v>
      </c>
      <c r="L12" s="15" t="str">
        <f t="shared" si="4"/>
        <v>G_08</v>
      </c>
      <c r="M12" s="18" t="str">
        <f t="shared" si="4"/>
        <v>NM-94</v>
      </c>
      <c r="N12" s="15">
        <v>0.33</v>
      </c>
      <c r="O12" s="15">
        <v>0.36000000000000004</v>
      </c>
      <c r="P12" s="15">
        <v>0.31999999999999995</v>
      </c>
      <c r="Q12" s="15">
        <v>0.32</v>
      </c>
      <c r="R12" s="15">
        <f t="shared" si="5"/>
        <v>1.33</v>
      </c>
      <c r="S12" s="19">
        <f t="shared" si="6"/>
        <v>0.33250000000000002</v>
      </c>
      <c r="T12" s="19">
        <f t="shared" si="7"/>
        <v>9.4648472430004706E-3</v>
      </c>
      <c r="V12" s="51"/>
      <c r="W12" s="13" t="str">
        <f t="shared" si="15"/>
        <v>Total</v>
      </c>
      <c r="X12" s="13">
        <f t="shared" si="15"/>
        <v>47</v>
      </c>
      <c r="Y12" s="13">
        <f>SUM(Y9:Y11)</f>
        <v>0.34059166666667107</v>
      </c>
      <c r="AN12" s="22" t="str">
        <f t="shared" si="10"/>
        <v>NM-94</v>
      </c>
      <c r="AO12" s="20">
        <f t="shared" si="11"/>
        <v>0.4</v>
      </c>
      <c r="AP12" s="20">
        <f t="shared" si="12"/>
        <v>0.33250000000000002</v>
      </c>
      <c r="AQ12" s="20">
        <f t="shared" si="13"/>
        <v>0.36625000000000002</v>
      </c>
      <c r="AR12" s="20">
        <f t="shared" si="14"/>
        <v>1.3879262537016459E-2</v>
      </c>
    </row>
    <row r="13" spans="1:44" x14ac:dyDescent="0.25">
      <c r="C13" s="14" t="s">
        <v>200</v>
      </c>
      <c r="D13" s="16" t="s">
        <v>89</v>
      </c>
      <c r="E13" s="17">
        <v>0.4</v>
      </c>
      <c r="F13" s="17">
        <v>0.47000000000000003</v>
      </c>
      <c r="G13" s="17">
        <v>0.41</v>
      </c>
      <c r="H13" s="17">
        <v>0.49</v>
      </c>
      <c r="I13" s="14">
        <f t="shared" si="1"/>
        <v>1.77</v>
      </c>
      <c r="J13" s="17">
        <f t="shared" si="2"/>
        <v>0.4425</v>
      </c>
      <c r="K13" s="17">
        <f t="shared" si="3"/>
        <v>2.2126530078919588E-2</v>
      </c>
      <c r="L13" s="15" t="str">
        <f t="shared" si="4"/>
        <v>G_09</v>
      </c>
      <c r="M13" s="18" t="str">
        <f t="shared" si="4"/>
        <v>PAU-911</v>
      </c>
      <c r="N13" s="15">
        <v>0.38</v>
      </c>
      <c r="O13" s="15">
        <v>0.43</v>
      </c>
      <c r="P13" s="15">
        <v>0.49</v>
      </c>
      <c r="Q13" s="15">
        <v>0.43000000000000005</v>
      </c>
      <c r="R13" s="15">
        <f t="shared" si="5"/>
        <v>1.73</v>
      </c>
      <c r="S13" s="19">
        <f t="shared" si="6"/>
        <v>0.4325</v>
      </c>
      <c r="T13" s="19">
        <f t="shared" si="7"/>
        <v>2.2499999999999996E-2</v>
      </c>
      <c r="AN13" s="22" t="str">
        <f t="shared" si="10"/>
        <v>PAU-911</v>
      </c>
      <c r="AO13" s="20">
        <f t="shared" si="11"/>
        <v>0.4425</v>
      </c>
      <c r="AP13" s="20">
        <f t="shared" si="12"/>
        <v>0.4325</v>
      </c>
      <c r="AQ13" s="20">
        <f t="shared" si="13"/>
        <v>0.4375</v>
      </c>
      <c r="AR13" s="20">
        <f t="shared" si="14"/>
        <v>1.4729707590929484E-2</v>
      </c>
    </row>
    <row r="14" spans="1:44" x14ac:dyDescent="0.25">
      <c r="C14" s="14" t="s">
        <v>201</v>
      </c>
      <c r="D14" s="16" t="s">
        <v>116</v>
      </c>
      <c r="E14" s="17">
        <v>0.43000000000000005</v>
      </c>
      <c r="F14" s="17">
        <v>0.46</v>
      </c>
      <c r="G14" s="17">
        <v>0.43000000000000005</v>
      </c>
      <c r="H14" s="17">
        <v>0.37</v>
      </c>
      <c r="I14" s="14">
        <f t="shared" si="1"/>
        <v>1.6900000000000004</v>
      </c>
      <c r="J14" s="17">
        <f t="shared" si="2"/>
        <v>0.4225000000000001</v>
      </c>
      <c r="K14" s="17">
        <f t="shared" si="3"/>
        <v>1.8874586088176881E-2</v>
      </c>
      <c r="L14" s="15" t="str">
        <f t="shared" si="4"/>
        <v>G_10</v>
      </c>
      <c r="M14" s="18" t="str">
        <f t="shared" si="4"/>
        <v>Vaibhav</v>
      </c>
      <c r="N14" s="15">
        <v>0.42000000000000004</v>
      </c>
      <c r="O14" s="15">
        <v>0.45000000000000007</v>
      </c>
      <c r="P14" s="15">
        <v>0.45999999999999996</v>
      </c>
      <c r="Q14" s="15">
        <v>0.47</v>
      </c>
      <c r="R14" s="15">
        <f t="shared" si="5"/>
        <v>1.8</v>
      </c>
      <c r="S14" s="19">
        <f t="shared" si="6"/>
        <v>0.45</v>
      </c>
      <c r="T14" s="19">
        <f t="shared" si="7"/>
        <v>1.0801234497346417E-2</v>
      </c>
      <c r="V14" s="50" t="s">
        <v>164</v>
      </c>
      <c r="W14" s="50" t="s">
        <v>165</v>
      </c>
      <c r="X14" s="50" t="s">
        <v>166</v>
      </c>
      <c r="Y14" s="50" t="s">
        <v>167</v>
      </c>
      <c r="Z14" s="50" t="s">
        <v>168</v>
      </c>
      <c r="AA14" s="50" t="s">
        <v>169</v>
      </c>
      <c r="AB14" s="50" t="s">
        <v>170</v>
      </c>
      <c r="AC14" s="50"/>
      <c r="AD14" s="48" t="s">
        <v>171</v>
      </c>
      <c r="AE14" s="50" t="s">
        <v>172</v>
      </c>
      <c r="AF14" s="50"/>
      <c r="AG14" s="50" t="s">
        <v>173</v>
      </c>
      <c r="AH14" s="50" t="s">
        <v>174</v>
      </c>
      <c r="AI14" s="50" t="s">
        <v>175</v>
      </c>
      <c r="AJ14" s="50" t="s">
        <v>176</v>
      </c>
      <c r="AK14" s="50"/>
      <c r="AN14" s="22" t="str">
        <f>D14</f>
        <v>Vaibhav</v>
      </c>
      <c r="AO14" s="20">
        <f t="shared" si="11"/>
        <v>0.4225000000000001</v>
      </c>
      <c r="AP14" s="20">
        <f t="shared" si="12"/>
        <v>0.45</v>
      </c>
      <c r="AQ14" s="20">
        <f t="shared" si="13"/>
        <v>0.43625000000000003</v>
      </c>
      <c r="AR14" s="20">
        <f t="shared" si="14"/>
        <v>1.1329087089687068E-2</v>
      </c>
    </row>
    <row r="15" spans="1:44" x14ac:dyDescent="0.25">
      <c r="C15" s="14" t="s">
        <v>202</v>
      </c>
      <c r="D15" s="16" t="s">
        <v>98</v>
      </c>
      <c r="E15" s="17">
        <v>0.39</v>
      </c>
      <c r="F15" s="17">
        <v>0.42</v>
      </c>
      <c r="G15" s="17">
        <v>0.45</v>
      </c>
      <c r="H15" s="17">
        <v>0.44000000000000006</v>
      </c>
      <c r="I15" s="14">
        <f t="shared" si="1"/>
        <v>1.7000000000000002</v>
      </c>
      <c r="J15" s="17">
        <f t="shared" si="2"/>
        <v>0.42500000000000004</v>
      </c>
      <c r="K15" s="17">
        <f t="shared" si="3"/>
        <v>1.3228756555322957E-2</v>
      </c>
      <c r="L15" s="15" t="str">
        <f t="shared" si="4"/>
        <v>G_11</v>
      </c>
      <c r="M15" s="18" t="str">
        <f t="shared" si="4"/>
        <v>VC-3960-88</v>
      </c>
      <c r="N15" s="15">
        <v>0.4</v>
      </c>
      <c r="O15" s="15">
        <v>0.39999999999999997</v>
      </c>
      <c r="P15" s="15">
        <v>0.43</v>
      </c>
      <c r="Q15" s="15">
        <v>0.38</v>
      </c>
      <c r="R15" s="15">
        <f t="shared" si="5"/>
        <v>1.6099999999999999</v>
      </c>
      <c r="S15" s="19">
        <f t="shared" si="6"/>
        <v>0.40249999999999997</v>
      </c>
      <c r="T15" s="19">
        <f t="shared" si="7"/>
        <v>1.0307764064044149E-2</v>
      </c>
      <c r="V15" s="50"/>
      <c r="W15" s="50"/>
      <c r="X15" s="50"/>
      <c r="Y15" s="50"/>
      <c r="Z15" s="50"/>
      <c r="AA15" s="50"/>
      <c r="AB15" s="13" t="s">
        <v>185</v>
      </c>
      <c r="AC15" s="13" t="s">
        <v>186</v>
      </c>
      <c r="AD15" s="49"/>
      <c r="AE15" s="13" t="s">
        <v>185</v>
      </c>
      <c r="AF15" s="13" t="s">
        <v>186</v>
      </c>
      <c r="AG15" s="50"/>
      <c r="AH15" s="50"/>
      <c r="AI15" s="50"/>
      <c r="AJ15" s="13" t="s">
        <v>185</v>
      </c>
      <c r="AK15" s="13" t="s">
        <v>186</v>
      </c>
      <c r="AN15" s="22" t="str">
        <f t="shared" si="10"/>
        <v>VC-3960-88</v>
      </c>
      <c r="AO15" s="20">
        <f t="shared" si="11"/>
        <v>0.42500000000000004</v>
      </c>
      <c r="AP15" s="20">
        <f t="shared" si="12"/>
        <v>0.40249999999999997</v>
      </c>
      <c r="AQ15" s="20">
        <f t="shared" si="13"/>
        <v>0.41375000000000001</v>
      </c>
      <c r="AR15" s="20">
        <f t="shared" si="14"/>
        <v>8.8514526652812373E-3</v>
      </c>
    </row>
    <row r="16" spans="1:44" ht="15.6" customHeight="1" x14ac:dyDescent="0.25">
      <c r="C16" s="14" t="s">
        <v>203</v>
      </c>
      <c r="D16" s="16" t="s">
        <v>107</v>
      </c>
      <c r="E16" s="17">
        <v>0.34</v>
      </c>
      <c r="F16" s="17">
        <v>0.34</v>
      </c>
      <c r="G16" s="17">
        <v>0.41000000000000003</v>
      </c>
      <c r="H16" s="17">
        <v>0.37</v>
      </c>
      <c r="I16" s="14">
        <f t="shared" si="1"/>
        <v>1.46</v>
      </c>
      <c r="J16" s="17">
        <f t="shared" si="2"/>
        <v>0.36499999999999999</v>
      </c>
      <c r="K16" s="17">
        <f t="shared" si="3"/>
        <v>1.6583123951776999E-2</v>
      </c>
      <c r="L16" s="15" t="str">
        <f t="shared" si="4"/>
        <v>G_12</v>
      </c>
      <c r="M16" s="18" t="str">
        <f t="shared" si="4"/>
        <v>VC-6372 (45-8-1)</v>
      </c>
      <c r="N16" s="15">
        <v>0.32999999999999996</v>
      </c>
      <c r="O16" s="15">
        <v>0.32999999999999996</v>
      </c>
      <c r="P16" s="15">
        <v>0.29000000000000004</v>
      </c>
      <c r="Q16" s="15">
        <v>0.29000000000000004</v>
      </c>
      <c r="R16" s="15">
        <f t="shared" si="5"/>
        <v>1.24</v>
      </c>
      <c r="S16" s="19">
        <f t="shared" si="6"/>
        <v>0.31</v>
      </c>
      <c r="T16" s="19">
        <f t="shared" si="7"/>
        <v>1.1547005383792493E-2</v>
      </c>
      <c r="V16" s="42" t="s">
        <v>189</v>
      </c>
      <c r="W16" s="13" t="str">
        <f>W5</f>
        <v>Genotypes</v>
      </c>
      <c r="X16" s="13">
        <f>X5</f>
        <v>11</v>
      </c>
      <c r="Y16" s="20">
        <f>Y5</f>
        <v>3.5066666666667246E-2</v>
      </c>
      <c r="Z16" s="13">
        <f>Y16/X16</f>
        <v>3.1878787878788406E-3</v>
      </c>
      <c r="AA16" s="20">
        <f>Z16/Z17</f>
        <v>4.4139860139861211</v>
      </c>
      <c r="AB16" s="20">
        <f>FINV(0.05,X16,X17)</f>
        <v>2.0666084782375198</v>
      </c>
      <c r="AC16" s="20">
        <f>FINV(0.01,X16,X17)</f>
        <v>2.785691971600385</v>
      </c>
      <c r="AD16" s="13">
        <f>FDIST(AA16,X16,X17)</f>
        <v>3.344931708885783E-4</v>
      </c>
      <c r="AE16" s="13" t="str">
        <f>IF(AA16&gt;AB16,"S","N.S")</f>
        <v>S</v>
      </c>
      <c r="AF16" s="13" t="str">
        <f>IF(AA16&gt;AC16,"S","N.S")</f>
        <v>S</v>
      </c>
      <c r="AG16" s="21">
        <f>(SQRT(Z17)/J17)*100</f>
        <v>6.4241097596004115</v>
      </c>
      <c r="AH16" s="20">
        <f>SQRT(Z17/B2)</f>
        <v>1.3437096247164198E-2</v>
      </c>
      <c r="AI16" s="20">
        <f>AH16*1.414</f>
        <v>1.9000054093490176E-2</v>
      </c>
      <c r="AJ16" s="13">
        <f>AI16*(TINV(0.05,X17))</f>
        <v>3.8533895725311504E-2</v>
      </c>
      <c r="AK16" s="13">
        <f>AI16*(TINV(0.01,X17))</f>
        <v>5.16703550849653E-2</v>
      </c>
      <c r="AL16" s="2">
        <f>AK16/AI16</f>
        <v>2.7194846304500082</v>
      </c>
      <c r="AN16" s="22" t="str">
        <f t="shared" si="10"/>
        <v>VC-6372 (45-8-1)</v>
      </c>
      <c r="AO16" s="20">
        <f t="shared" si="11"/>
        <v>0.36499999999999999</v>
      </c>
      <c r="AP16" s="20">
        <f t="shared" si="12"/>
        <v>0.31</v>
      </c>
      <c r="AQ16" s="20">
        <f t="shared" si="13"/>
        <v>0.33750000000000002</v>
      </c>
      <c r="AR16" s="20">
        <f t="shared" si="14"/>
        <v>1.3983408536037144E-2</v>
      </c>
    </row>
    <row r="17" spans="2:43" x14ac:dyDescent="0.25">
      <c r="C17" s="45" t="s">
        <v>204</v>
      </c>
      <c r="D17" s="46"/>
      <c r="E17" s="13">
        <f>SUM(E5:E16)</f>
        <v>4.93</v>
      </c>
      <c r="F17" s="13">
        <f t="shared" ref="F17:H17" si="18">SUM(F5:F16)</f>
        <v>5.0199999999999996</v>
      </c>
      <c r="G17" s="13">
        <f t="shared" si="18"/>
        <v>5.1300000000000008</v>
      </c>
      <c r="H17" s="13">
        <f t="shared" si="18"/>
        <v>5.0000000000000009</v>
      </c>
      <c r="I17" s="24">
        <f t="shared" si="1"/>
        <v>20.080000000000002</v>
      </c>
      <c r="J17" s="25">
        <f>AVERAGE(E5:H16)</f>
        <v>0.41833333333333345</v>
      </c>
      <c r="K17" s="13"/>
      <c r="L17" s="45" t="str">
        <f t="shared" si="4"/>
        <v>Total (Rep)</v>
      </c>
      <c r="M17" s="46"/>
      <c r="N17" s="13">
        <f>SUM(N5:N16)</f>
        <v>4.3199999999999994</v>
      </c>
      <c r="O17" s="13">
        <f t="shared" ref="O17:Q17" si="19">SUM(O5:O16)</f>
        <v>4.45</v>
      </c>
      <c r="P17" s="13">
        <f t="shared" si="19"/>
        <v>4.4399999999999995</v>
      </c>
      <c r="Q17" s="13">
        <f t="shared" si="19"/>
        <v>4.41</v>
      </c>
      <c r="R17" s="24">
        <f t="shared" si="5"/>
        <v>17.619999999999997</v>
      </c>
      <c r="S17" s="25">
        <f>AVERAGE(N5:Q16)</f>
        <v>0.36708333333333321</v>
      </c>
      <c r="T17" s="13"/>
      <c r="V17" s="43"/>
      <c r="W17" s="13" t="s">
        <v>192</v>
      </c>
      <c r="X17" s="13">
        <f>X7+(B2-1)</f>
        <v>36</v>
      </c>
      <c r="Y17" s="20">
        <f>D26</f>
        <v>2.5999999999999801E-2</v>
      </c>
      <c r="Z17" s="13">
        <f>Y17/X17</f>
        <v>7.2222222222221666E-4</v>
      </c>
      <c r="AA17" s="20"/>
      <c r="AB17" s="20"/>
      <c r="AC17" s="20"/>
      <c r="AD17" s="13"/>
      <c r="AE17" s="13"/>
      <c r="AF17" s="13"/>
      <c r="AG17" s="13"/>
      <c r="AH17" s="20"/>
      <c r="AI17" s="20"/>
      <c r="AJ17" s="13"/>
      <c r="AK17" s="13"/>
      <c r="AN17" s="13" t="s">
        <v>205</v>
      </c>
      <c r="AO17" s="20">
        <f>AVERAGE(AO5:AO16)</f>
        <v>0.41833333333333339</v>
      </c>
      <c r="AP17" s="20">
        <f>AVERAGE(AP5:AP16)</f>
        <v>0.36708333333333337</v>
      </c>
      <c r="AQ17"/>
    </row>
    <row r="18" spans="2:43" x14ac:dyDescent="0.25">
      <c r="V18" s="44"/>
      <c r="W18" s="13" t="s">
        <v>194</v>
      </c>
      <c r="X18" s="13">
        <f>SUM(X16:X17)</f>
        <v>47</v>
      </c>
      <c r="Y18" s="13">
        <f>SUM(Y16:Y17)</f>
        <v>6.1066666666667047E-2</v>
      </c>
      <c r="Z18" s="23"/>
      <c r="AN18" s="13" t="s">
        <v>206</v>
      </c>
      <c r="AO18" s="20">
        <f>STDEV(E5:H16)/SQRT(48)</f>
        <v>5.2027452291671696E-3</v>
      </c>
      <c r="AP18" s="20">
        <f>STDEV(N5:Q16)/SQRT(48)</f>
        <v>1.2287045350756193E-2</v>
      </c>
    </row>
    <row r="19" spans="2:43" ht="15.6" customHeight="1" x14ac:dyDescent="0.25">
      <c r="C19" s="2" t="s">
        <v>207</v>
      </c>
      <c r="D19" s="2">
        <f>I17</f>
        <v>20.080000000000002</v>
      </c>
      <c r="L19" s="2" t="str">
        <f>C19</f>
        <v>G.T</v>
      </c>
      <c r="M19" s="2">
        <f>R17</f>
        <v>17.619999999999997</v>
      </c>
      <c r="V19" s="42" t="s">
        <v>196</v>
      </c>
      <c r="W19" s="13" t="str">
        <f t="shared" ref="W19:X21" si="20">W16</f>
        <v>Genotypes</v>
      </c>
      <c r="X19" s="13">
        <f t="shared" si="20"/>
        <v>11</v>
      </c>
      <c r="Y19" s="20">
        <f>Y9</f>
        <v>0.31469166666666926</v>
      </c>
      <c r="Z19" s="13">
        <f>Y19/X19</f>
        <v>2.8608333333333569E-2</v>
      </c>
      <c r="AA19" s="20">
        <f>Z19/Z20</f>
        <v>39.764478764476316</v>
      </c>
      <c r="AB19" s="20">
        <f>FINV(0.05,X19,X20)</f>
        <v>2.0666084782375198</v>
      </c>
      <c r="AC19" s="20">
        <f>FINV(0.01,X19,X20)</f>
        <v>2.785691971600385</v>
      </c>
      <c r="AD19" s="13">
        <f>FDIST(AA19,X19,X20)</f>
        <v>8.2640220322454015E-17</v>
      </c>
      <c r="AE19" s="13" t="str">
        <f>IF(AA19&gt;AB19,"S","N.S")</f>
        <v>S</v>
      </c>
      <c r="AF19" s="13" t="str">
        <f>IF(AA19&gt;AC19,"S","N.S")</f>
        <v>S</v>
      </c>
      <c r="AG19" s="21">
        <f>(SQRT(Z20)/S17)*100</f>
        <v>7.3069134798781619</v>
      </c>
      <c r="AH19" s="20">
        <f>SQRT(Z20/B2)</f>
        <v>1.3411230782859704E-2</v>
      </c>
      <c r="AI19" s="20">
        <f>AH19*1.414</f>
        <v>1.8963480326963621E-2</v>
      </c>
      <c r="AJ19" s="13">
        <f>AI19*(TINV(0.05,X20))</f>
        <v>3.8459720688825742E-2</v>
      </c>
      <c r="AK19" s="13">
        <f>AI19*(TINV(0.01,X20))</f>
        <v>5.1570893289018663E-2</v>
      </c>
    </row>
    <row r="20" spans="2:43" ht="15.6" customHeight="1" x14ac:dyDescent="0.25">
      <c r="C20" s="2" t="s">
        <v>208</v>
      </c>
      <c r="D20" s="7">
        <f>J17</f>
        <v>0.41833333333333345</v>
      </c>
      <c r="L20" s="2" t="str">
        <f t="shared" ref="L20:L26" si="21">C20</f>
        <v>G.M</v>
      </c>
      <c r="M20" s="7">
        <f>S17</f>
        <v>0.36708333333333321</v>
      </c>
      <c r="V20" s="43"/>
      <c r="W20" s="13" t="str">
        <f t="shared" si="20"/>
        <v>Error</v>
      </c>
      <c r="X20" s="13">
        <f t="shared" si="20"/>
        <v>36</v>
      </c>
      <c r="Y20" s="20">
        <f>M26</f>
        <v>2.590000000000181E-2</v>
      </c>
      <c r="Z20" s="13">
        <f>Y20/X20</f>
        <v>7.1944444444449474E-4</v>
      </c>
      <c r="AA20" s="20"/>
      <c r="AB20" s="20"/>
      <c r="AC20" s="20"/>
      <c r="AD20" s="13"/>
      <c r="AE20" s="13"/>
      <c r="AF20" s="13"/>
      <c r="AG20" s="13"/>
      <c r="AH20" s="20"/>
      <c r="AI20" s="20"/>
      <c r="AJ20" s="13"/>
      <c r="AK20" s="13"/>
    </row>
    <row r="21" spans="2:43" x14ac:dyDescent="0.25">
      <c r="C21" s="2" t="s">
        <v>209</v>
      </c>
      <c r="D21" s="7">
        <f>(D19^2)/$B$3</f>
        <v>8.4001333333333346</v>
      </c>
      <c r="L21" s="2" t="str">
        <f t="shared" si="21"/>
        <v>C.F</v>
      </c>
      <c r="M21" s="7">
        <f>(M19^2)/$B$3</f>
        <v>6.4680083333333309</v>
      </c>
      <c r="V21" s="44"/>
      <c r="W21" s="13" t="str">
        <f t="shared" si="20"/>
        <v>Total</v>
      </c>
      <c r="X21" s="13">
        <f t="shared" si="20"/>
        <v>47</v>
      </c>
      <c r="Y21" s="13">
        <f>SUM(Y19:Y20)</f>
        <v>0.34059166666667107</v>
      </c>
    </row>
    <row r="22" spans="2:43" x14ac:dyDescent="0.25">
      <c r="C22" s="2" t="s">
        <v>210</v>
      </c>
      <c r="D22" s="7">
        <f>SUMSQ(E5:H16)-D21</f>
        <v>6.1066666666667047E-2</v>
      </c>
      <c r="L22" s="2" t="str">
        <f t="shared" si="21"/>
        <v>T.S.S</v>
      </c>
      <c r="M22" s="7">
        <f>SUMSQ(N5:Q16)-M21</f>
        <v>0.34059166666667107</v>
      </c>
      <c r="V22"/>
    </row>
    <row r="23" spans="2:43" x14ac:dyDescent="0.25">
      <c r="C23" s="2" t="s">
        <v>211</v>
      </c>
      <c r="D23" s="7">
        <f>(SUMSQ(I5:I16)/$B$2)-D21</f>
        <v>3.5066666666667246E-2</v>
      </c>
      <c r="L23" s="2" t="str">
        <f t="shared" si="21"/>
        <v>Gen.S.S</v>
      </c>
      <c r="M23" s="7">
        <f>(SUMSQ(R5:R16)/$B$2)-M21</f>
        <v>0.31469166666666926</v>
      </c>
      <c r="V23"/>
    </row>
    <row r="24" spans="2:43" x14ac:dyDescent="0.25">
      <c r="B24" s="47" t="s">
        <v>212</v>
      </c>
      <c r="C24" s="2" t="s">
        <v>213</v>
      </c>
      <c r="D24" s="7">
        <f>(SUMSQ(E17:H17)/B1)-D21</f>
        <v>1.7166666666668107E-3</v>
      </c>
      <c r="L24" s="2" t="str">
        <f t="shared" si="21"/>
        <v>R.S.S</v>
      </c>
      <c r="M24" s="7">
        <f>(SUMSQ(N17:Q17)/B1)-M21</f>
        <v>8.7500000000240163E-4</v>
      </c>
    </row>
    <row r="25" spans="2:43" x14ac:dyDescent="0.25">
      <c r="B25" s="47"/>
      <c r="C25" s="2" t="s">
        <v>214</v>
      </c>
      <c r="D25" s="7">
        <f>D22-(D23+D24)</f>
        <v>2.428333333333299E-2</v>
      </c>
      <c r="L25" s="2" t="str">
        <f t="shared" si="21"/>
        <v>ErrorS.S</v>
      </c>
      <c r="M25" s="7">
        <f>M22-(M23+M24)</f>
        <v>2.5024999999999409E-2</v>
      </c>
    </row>
    <row r="26" spans="2:43" x14ac:dyDescent="0.25">
      <c r="B26" s="26" t="s">
        <v>215</v>
      </c>
      <c r="C26" s="2" t="s">
        <v>214</v>
      </c>
      <c r="D26" s="7">
        <f>D22-D23</f>
        <v>2.5999999999999801E-2</v>
      </c>
      <c r="L26" s="2" t="str">
        <f t="shared" si="21"/>
        <v>ErrorS.S</v>
      </c>
      <c r="M26" s="7">
        <f>M22-M23</f>
        <v>2.590000000000181E-2</v>
      </c>
    </row>
  </sheetData>
  <mergeCells count="33">
    <mergeCell ref="AI3:AI4"/>
    <mergeCell ref="V3:V4"/>
    <mergeCell ref="W3:W4"/>
    <mergeCell ref="X3:X4"/>
    <mergeCell ref="Y3:Y4"/>
    <mergeCell ref="Z3:Z4"/>
    <mergeCell ref="AA3:AA4"/>
    <mergeCell ref="AJ14:AK14"/>
    <mergeCell ref="AJ3:AK3"/>
    <mergeCell ref="V5:V8"/>
    <mergeCell ref="V9:V12"/>
    <mergeCell ref="V14:V15"/>
    <mergeCell ref="W14:W15"/>
    <mergeCell ref="X14:X15"/>
    <mergeCell ref="Y14:Y15"/>
    <mergeCell ref="Z14:Z15"/>
    <mergeCell ref="AA14:AA15"/>
    <mergeCell ref="AB14:AC14"/>
    <mergeCell ref="AB3:AC3"/>
    <mergeCell ref="AD3:AD4"/>
    <mergeCell ref="AE3:AF3"/>
    <mergeCell ref="AG3:AG4"/>
    <mergeCell ref="AH3:AH4"/>
    <mergeCell ref="AD14:AD15"/>
    <mergeCell ref="AE14:AF14"/>
    <mergeCell ref="AG14:AG15"/>
    <mergeCell ref="AH14:AH15"/>
    <mergeCell ref="AI14:AI15"/>
    <mergeCell ref="V16:V18"/>
    <mergeCell ref="C17:D17"/>
    <mergeCell ref="L17:M17"/>
    <mergeCell ref="V19:V21"/>
    <mergeCell ref="B24:B25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R26"/>
  <sheetViews>
    <sheetView topLeftCell="AD1" workbookViewId="0">
      <selection activeCell="AC29" sqref="AC29:AC30"/>
    </sheetView>
  </sheetViews>
  <sheetFormatPr defaultColWidth="8.85546875" defaultRowHeight="15.75" x14ac:dyDescent="0.25"/>
  <cols>
    <col min="1" max="1" width="12" style="2" bestFit="1" customWidth="1"/>
    <col min="2" max="2" width="5.140625" style="2" bestFit="1" customWidth="1"/>
    <col min="3" max="3" width="8.7109375" style="2" bestFit="1" customWidth="1"/>
    <col min="4" max="4" width="17.42578125" style="2" bestFit="1" customWidth="1"/>
    <col min="5" max="5" width="6.5703125" style="2" bestFit="1" customWidth="1"/>
    <col min="6" max="7" width="7.7109375" style="2" bestFit="1" customWidth="1"/>
    <col min="8" max="8" width="6.5703125" style="2" bestFit="1" customWidth="1"/>
    <col min="9" max="9" width="11.28515625" style="2" bestFit="1" customWidth="1"/>
    <col min="10" max="10" width="11.5703125" style="2" bestFit="1" customWidth="1"/>
    <col min="11" max="11" width="9.7109375" style="2" bestFit="1" customWidth="1"/>
    <col min="12" max="12" width="8.7109375" style="2" bestFit="1" customWidth="1"/>
    <col min="13" max="13" width="17.42578125" style="2" bestFit="1" customWidth="1"/>
    <col min="14" max="17" width="5.7109375" style="2" bestFit="1" customWidth="1"/>
    <col min="18" max="18" width="11.28515625" style="2" bestFit="1" customWidth="1"/>
    <col min="19" max="19" width="11.5703125" style="2" bestFit="1" customWidth="1"/>
    <col min="20" max="20" width="9.7109375" style="2" bestFit="1" customWidth="1"/>
    <col min="21" max="21" width="8.85546875" style="2"/>
    <col min="22" max="22" width="4.85546875" style="2" bestFit="1" customWidth="1"/>
    <col min="23" max="23" width="10.28515625" style="2" bestFit="1" customWidth="1"/>
    <col min="24" max="24" width="4.28515625" style="2" bestFit="1" customWidth="1"/>
    <col min="25" max="25" width="7.140625" style="2" bestFit="1" customWidth="1"/>
    <col min="26" max="26" width="13.7109375" style="2" bestFit="1" customWidth="1"/>
    <col min="27" max="28" width="8.28515625" style="2" bestFit="1" customWidth="1"/>
    <col min="29" max="30" width="6.140625" style="2" bestFit="1" customWidth="1"/>
    <col min="31" max="31" width="6.5703125" style="2" bestFit="1" customWidth="1"/>
    <col min="32" max="32" width="6.140625" style="2" bestFit="1" customWidth="1"/>
    <col min="33" max="33" width="8.42578125" style="2" bestFit="1" customWidth="1"/>
    <col min="34" max="34" width="8.85546875" style="2"/>
    <col min="35" max="35" width="6.7109375" style="2" bestFit="1" customWidth="1"/>
    <col min="36" max="37" width="6.140625" style="2" bestFit="1" customWidth="1"/>
    <col min="38" max="39" width="8.85546875" style="2"/>
    <col min="40" max="40" width="17.42578125" style="2" bestFit="1" customWidth="1"/>
    <col min="41" max="41" width="11.140625" style="2" bestFit="1" customWidth="1"/>
    <col min="42" max="42" width="8.7109375" style="2" bestFit="1" customWidth="1"/>
    <col min="43" max="43" width="11.5703125" style="2" bestFit="1" customWidth="1"/>
    <col min="44" max="44" width="9.28515625" style="2" bestFit="1" customWidth="1"/>
    <col min="45" max="16384" width="8.85546875" style="2"/>
  </cols>
  <sheetData>
    <row r="1" spans="1:44" x14ac:dyDescent="0.25">
      <c r="A1" s="11" t="s">
        <v>162</v>
      </c>
      <c r="B1" s="12">
        <v>12</v>
      </c>
    </row>
    <row r="2" spans="1:44" x14ac:dyDescent="0.25">
      <c r="A2" s="11" t="s">
        <v>4</v>
      </c>
      <c r="B2" s="12">
        <v>4</v>
      </c>
    </row>
    <row r="3" spans="1:44" x14ac:dyDescent="0.25">
      <c r="A3" s="11" t="s">
        <v>163</v>
      </c>
      <c r="B3" s="12">
        <f>B1*B2</f>
        <v>48</v>
      </c>
      <c r="V3" s="50" t="s">
        <v>164</v>
      </c>
      <c r="W3" s="50" t="s">
        <v>165</v>
      </c>
      <c r="X3" s="50" t="s">
        <v>166</v>
      </c>
      <c r="Y3" s="50" t="s">
        <v>167</v>
      </c>
      <c r="Z3" s="50" t="s">
        <v>168</v>
      </c>
      <c r="AA3" s="50" t="s">
        <v>169</v>
      </c>
      <c r="AB3" s="50" t="s">
        <v>170</v>
      </c>
      <c r="AC3" s="50"/>
      <c r="AD3" s="48" t="s">
        <v>171</v>
      </c>
      <c r="AE3" s="50" t="s">
        <v>172</v>
      </c>
      <c r="AF3" s="50"/>
      <c r="AG3" s="50" t="s">
        <v>173</v>
      </c>
      <c r="AH3" s="50" t="s">
        <v>174</v>
      </c>
      <c r="AI3" s="50" t="s">
        <v>175</v>
      </c>
      <c r="AJ3" s="50" t="s">
        <v>176</v>
      </c>
      <c r="AK3" s="50"/>
    </row>
    <row r="4" spans="1:44" x14ac:dyDescent="0.25">
      <c r="C4" s="14" t="s">
        <v>177</v>
      </c>
      <c r="D4" s="14" t="s">
        <v>2</v>
      </c>
      <c r="E4" s="14" t="s">
        <v>178</v>
      </c>
      <c r="F4" s="14" t="s">
        <v>179</v>
      </c>
      <c r="G4" s="14" t="s">
        <v>180</v>
      </c>
      <c r="H4" s="14" t="s">
        <v>181</v>
      </c>
      <c r="I4" s="14" t="s">
        <v>182</v>
      </c>
      <c r="J4" s="14" t="s">
        <v>183</v>
      </c>
      <c r="K4" s="14" t="s">
        <v>184</v>
      </c>
      <c r="L4" s="15" t="str">
        <f>C4</f>
        <v>GenID</v>
      </c>
      <c r="M4" s="15" t="str">
        <f t="shared" ref="M4:S4" si="0">D4</f>
        <v>Genotype</v>
      </c>
      <c r="N4" s="15" t="str">
        <f t="shared" si="0"/>
        <v>R_01</v>
      </c>
      <c r="O4" s="15" t="str">
        <f t="shared" si="0"/>
        <v>R_02</v>
      </c>
      <c r="P4" s="15" t="str">
        <f t="shared" si="0"/>
        <v>R_03</v>
      </c>
      <c r="Q4" s="15" t="str">
        <f t="shared" si="0"/>
        <v>R_04</v>
      </c>
      <c r="R4" s="15" t="str">
        <f t="shared" si="0"/>
        <v>Total (Gen)</v>
      </c>
      <c r="S4" s="15" t="str">
        <f t="shared" si="0"/>
        <v>Mean (Gen)</v>
      </c>
      <c r="T4" s="15" t="str">
        <f>K4</f>
        <v>S.E (Gen)</v>
      </c>
      <c r="V4" s="50"/>
      <c r="W4" s="50"/>
      <c r="X4" s="50"/>
      <c r="Y4" s="50"/>
      <c r="Z4" s="50"/>
      <c r="AA4" s="50"/>
      <c r="AB4" s="13" t="s">
        <v>185</v>
      </c>
      <c r="AC4" s="13" t="s">
        <v>186</v>
      </c>
      <c r="AD4" s="49"/>
      <c r="AE4" s="13" t="s">
        <v>185</v>
      </c>
      <c r="AF4" s="13" t="s">
        <v>186</v>
      </c>
      <c r="AG4" s="50"/>
      <c r="AH4" s="50"/>
      <c r="AI4" s="50"/>
      <c r="AJ4" s="13" t="s">
        <v>185</v>
      </c>
      <c r="AK4" s="13" t="s">
        <v>186</v>
      </c>
      <c r="AO4" s="13" t="s">
        <v>16</v>
      </c>
      <c r="AP4" s="13" t="s">
        <v>21</v>
      </c>
      <c r="AQ4" s="13" t="s">
        <v>183</v>
      </c>
      <c r="AR4" s="13" t="s">
        <v>187</v>
      </c>
    </row>
    <row r="5" spans="1:44" x14ac:dyDescent="0.25">
      <c r="C5" s="14" t="s">
        <v>188</v>
      </c>
      <c r="D5" s="16" t="s">
        <v>15</v>
      </c>
      <c r="E5" s="17">
        <v>0.49</v>
      </c>
      <c r="F5" s="17">
        <v>0.52</v>
      </c>
      <c r="G5" s="17">
        <v>0.48</v>
      </c>
      <c r="H5" s="17">
        <v>0.48</v>
      </c>
      <c r="I5" s="14">
        <f>SUM(E5:H5)</f>
        <v>1.97</v>
      </c>
      <c r="J5" s="17">
        <f>AVERAGE(E5:H5)</f>
        <v>0.49249999999999999</v>
      </c>
      <c r="K5" s="17">
        <f>STDEV(E5:H5)/SQRT(COUNT(E5:H5))</f>
        <v>9.4648472430004654E-3</v>
      </c>
      <c r="L5" s="15" t="str">
        <f>C5</f>
        <v>G_01</v>
      </c>
      <c r="M5" s="18" t="str">
        <f>D5</f>
        <v>EC-693356</v>
      </c>
      <c r="N5" s="15">
        <v>0.42000000000000004</v>
      </c>
      <c r="O5" s="15">
        <v>0.45999999999999996</v>
      </c>
      <c r="P5" s="15">
        <v>0.47000000000000003</v>
      </c>
      <c r="Q5" s="15">
        <v>0.41000000000000003</v>
      </c>
      <c r="R5" s="15">
        <f>SUM(N5:Q5)</f>
        <v>1.7600000000000002</v>
      </c>
      <c r="S5" s="19">
        <f>AVERAGE(N5:Q5)</f>
        <v>0.44000000000000006</v>
      </c>
      <c r="T5" s="19">
        <f>STDEV(N5:Q5)/SQRT(COUNT(N5:Q5))</f>
        <v>1.4719601443879736E-2</v>
      </c>
      <c r="V5" s="51" t="s">
        <v>189</v>
      </c>
      <c r="W5" s="13" t="str">
        <f>A1</f>
        <v>Genotypes</v>
      </c>
      <c r="X5" s="13">
        <f>B1-1</f>
        <v>11</v>
      </c>
      <c r="Y5" s="20">
        <f>D23</f>
        <v>8.7266666666668158E-2</v>
      </c>
      <c r="Z5" s="13">
        <f>Y5/X5</f>
        <v>7.9333333333334692E-3</v>
      </c>
      <c r="AA5" s="20">
        <f>Z5/Z7</f>
        <v>10.23322475569972</v>
      </c>
      <c r="AB5" s="20">
        <f>FINV(0.05,X5,X7)</f>
        <v>2.0932544106276221</v>
      </c>
      <c r="AC5" s="20">
        <f>FINV(0.01,X5,X7)</f>
        <v>2.8396801145407955</v>
      </c>
      <c r="AD5" s="13">
        <f>FDIST(AA5,X5,X7)</f>
        <v>8.9686527008828895E-8</v>
      </c>
      <c r="AE5" s="13" t="str">
        <f>IF(AA5&gt;AB5,"S","N.S")</f>
        <v>S</v>
      </c>
      <c r="AF5" s="13" t="str">
        <f>IF(AA5&gt;AC5,"S","N.S")</f>
        <v>S</v>
      </c>
      <c r="AG5" s="21">
        <f>(SQRT(Z7)/D20)*100</f>
        <v>6.2686732305087949</v>
      </c>
      <c r="AH5" s="20">
        <f>SQRT(Z7/B2)</f>
        <v>1.3921678466088281E-2</v>
      </c>
      <c r="AI5" s="20">
        <f>AH5*1.414</f>
        <v>1.9685253351048829E-2</v>
      </c>
      <c r="AJ5" s="13">
        <f>AI5*(TINV(0.05,X7))</f>
        <v>4.0049949076874716E-2</v>
      </c>
      <c r="AK5" s="13">
        <f>AI5*(TINV(0.01,X7))</f>
        <v>5.3805243183180307E-2</v>
      </c>
      <c r="AL5" s="2">
        <f>AK5/AI5</f>
        <v>2.733276642350837</v>
      </c>
      <c r="AN5" s="22" t="str">
        <f>D5</f>
        <v>EC-693356</v>
      </c>
      <c r="AO5" s="20">
        <f>J5</f>
        <v>0.49249999999999999</v>
      </c>
      <c r="AP5" s="20">
        <f>S5</f>
        <v>0.44000000000000006</v>
      </c>
      <c r="AQ5" s="20">
        <f>AVERAGE(AO5:AP5)</f>
        <v>0.46625000000000005</v>
      </c>
      <c r="AR5" s="20">
        <f>STDEV(E5:H5,N5:Q5)/SQRT(8)</f>
        <v>1.2808688457449494E-2</v>
      </c>
    </row>
    <row r="6" spans="1:44" x14ac:dyDescent="0.25">
      <c r="C6" s="14" t="s">
        <v>190</v>
      </c>
      <c r="D6" s="16" t="s">
        <v>26</v>
      </c>
      <c r="E6" s="17">
        <v>0.4</v>
      </c>
      <c r="F6" s="17">
        <v>0.44</v>
      </c>
      <c r="G6" s="17">
        <v>0.48000000000000004</v>
      </c>
      <c r="H6" s="17">
        <v>0.38</v>
      </c>
      <c r="I6" s="14">
        <f t="shared" ref="I6:I17" si="1">SUM(E6:H6)</f>
        <v>1.7000000000000002</v>
      </c>
      <c r="J6" s="17">
        <f t="shared" ref="J6:J16" si="2">AVERAGE(E6:H6)</f>
        <v>0.42500000000000004</v>
      </c>
      <c r="K6" s="17">
        <f t="shared" ref="K6:K16" si="3">STDEV(E6:H6)/SQRT(COUNT(E6:H6))</f>
        <v>2.2173557826083455E-2</v>
      </c>
      <c r="L6" s="15" t="str">
        <f t="shared" ref="L6:M17" si="4">C6</f>
        <v>G_02</v>
      </c>
      <c r="M6" s="18" t="str">
        <f t="shared" si="4"/>
        <v>EC-693357</v>
      </c>
      <c r="N6" s="15">
        <v>0.35</v>
      </c>
      <c r="O6" s="15">
        <v>0.32</v>
      </c>
      <c r="P6" s="15">
        <v>0.39</v>
      </c>
      <c r="Q6" s="15">
        <v>0.38</v>
      </c>
      <c r="R6" s="15">
        <f t="shared" ref="R6:R17" si="5">SUM(N6:Q6)</f>
        <v>1.44</v>
      </c>
      <c r="S6" s="19">
        <f t="shared" ref="S6:S16" si="6">AVERAGE(N6:Q6)</f>
        <v>0.36</v>
      </c>
      <c r="T6" s="19">
        <f t="shared" ref="T6:T16" si="7">STDEV(N6:Q6)/SQRT(COUNT(N6:Q6))</f>
        <v>1.5811388300841899E-2</v>
      </c>
      <c r="V6" s="51"/>
      <c r="W6" s="13" t="str">
        <f>A2</f>
        <v>Rep</v>
      </c>
      <c r="X6" s="13">
        <f>B2-1</f>
        <v>3</v>
      </c>
      <c r="Y6" s="20">
        <f t="shared" ref="Y6:Y7" si="8">D24</f>
        <v>1.1166666666664327E-3</v>
      </c>
      <c r="Z6" s="13">
        <f t="shared" ref="Z6:Z7" si="9">Y6/X6</f>
        <v>3.7222222222214424E-4</v>
      </c>
      <c r="AA6" s="20">
        <f>Z6/Z7</f>
        <v>0.48013029315947181</v>
      </c>
      <c r="AB6" s="20">
        <f>FINV(0.05,X6,X7)</f>
        <v>2.8915635173483616</v>
      </c>
      <c r="AC6" s="20">
        <f>FINV(0.01,X6,X7)</f>
        <v>4.4367871831052037</v>
      </c>
      <c r="AD6" s="13">
        <f>FDIST(AA6,X6,X7)</f>
        <v>0.69831695476395805</v>
      </c>
      <c r="AE6" s="13" t="str">
        <f>IF(AA6&gt;AB6,"S","N.S")</f>
        <v>N.S</v>
      </c>
      <c r="AF6" s="13" t="str">
        <f>IF(AA6&gt;AC6,"S","N.S")</f>
        <v>N.S</v>
      </c>
      <c r="AG6" s="13"/>
      <c r="AH6" s="20">
        <f>SQRT(Z7/B1)</f>
        <v>8.0376848099674852E-3</v>
      </c>
      <c r="AI6" s="20">
        <f>AH6*1.414</f>
        <v>1.1365286321294023E-2</v>
      </c>
      <c r="AJ6" s="13">
        <f>AI6*(TINV(0.05,X7))</f>
        <v>2.3122848880564421E-2</v>
      </c>
      <c r="AK6" s="13">
        <f>AI6*(TINV(0.01,X7))</f>
        <v>3.1064471635622423E-2</v>
      </c>
      <c r="AN6" s="22" t="str">
        <f t="shared" ref="AN6:AN16" si="10">D6</f>
        <v>EC-693357</v>
      </c>
      <c r="AO6" s="20">
        <f t="shared" ref="AO6:AO16" si="11">J6</f>
        <v>0.42500000000000004</v>
      </c>
      <c r="AP6" s="20">
        <f t="shared" ref="AP6:AP16" si="12">S6</f>
        <v>0.36</v>
      </c>
      <c r="AQ6" s="20">
        <f t="shared" ref="AQ6:AQ16" si="13">AVERAGE(AO6:AP6)</f>
        <v>0.39250000000000002</v>
      </c>
      <c r="AR6" s="20">
        <f t="shared" ref="AR6:AR16" si="14">STDEV(E6:H6,N6:Q6)/SQRT(8)</f>
        <v>1.7601745043359426E-2</v>
      </c>
    </row>
    <row r="7" spans="1:44" x14ac:dyDescent="0.25">
      <c r="C7" s="14" t="s">
        <v>191</v>
      </c>
      <c r="D7" s="16" t="s">
        <v>35</v>
      </c>
      <c r="E7" s="17">
        <v>0.42000000000000004</v>
      </c>
      <c r="F7" s="17">
        <v>0.41</v>
      </c>
      <c r="G7" s="17">
        <v>0.42000000000000004</v>
      </c>
      <c r="H7" s="17">
        <v>0.41000000000000003</v>
      </c>
      <c r="I7" s="14">
        <f t="shared" si="1"/>
        <v>1.6600000000000001</v>
      </c>
      <c r="J7" s="17">
        <f t="shared" si="2"/>
        <v>0.41500000000000004</v>
      </c>
      <c r="K7" s="17">
        <f t="shared" si="3"/>
        <v>2.886751345948139E-3</v>
      </c>
      <c r="L7" s="15" t="str">
        <f t="shared" si="4"/>
        <v>G_03</v>
      </c>
      <c r="M7" s="18" t="str">
        <f t="shared" si="4"/>
        <v>EC-693358</v>
      </c>
      <c r="N7" s="15">
        <v>0.33999999999999997</v>
      </c>
      <c r="O7" s="15">
        <v>0.35</v>
      </c>
      <c r="P7" s="15">
        <v>0.29000000000000004</v>
      </c>
      <c r="Q7" s="15">
        <v>0.3</v>
      </c>
      <c r="R7" s="15">
        <f t="shared" si="5"/>
        <v>1.28</v>
      </c>
      <c r="S7" s="19">
        <f t="shared" si="6"/>
        <v>0.32</v>
      </c>
      <c r="T7" s="19">
        <f t="shared" si="7"/>
        <v>1.4719601443879732E-2</v>
      </c>
      <c r="V7" s="51"/>
      <c r="W7" s="13" t="s">
        <v>192</v>
      </c>
      <c r="X7" s="13">
        <f>X5*X6</f>
        <v>33</v>
      </c>
      <c r="Y7" s="20">
        <f t="shared" si="8"/>
        <v>2.558333333333529E-2</v>
      </c>
      <c r="Z7" s="13">
        <f t="shared" si="9"/>
        <v>7.7525252525258452E-4</v>
      </c>
      <c r="AN7" s="22" t="str">
        <f t="shared" si="10"/>
        <v>EC-693358</v>
      </c>
      <c r="AO7" s="20">
        <f t="shared" si="11"/>
        <v>0.41500000000000004</v>
      </c>
      <c r="AP7" s="20">
        <f t="shared" si="12"/>
        <v>0.32</v>
      </c>
      <c r="AQ7" s="20">
        <f t="shared" si="13"/>
        <v>0.36750000000000005</v>
      </c>
      <c r="AR7" s="20">
        <f t="shared" si="14"/>
        <v>1.9249304254588397E-2</v>
      </c>
    </row>
    <row r="8" spans="1:44" x14ac:dyDescent="0.25">
      <c r="C8" s="14" t="s">
        <v>193</v>
      </c>
      <c r="D8" s="16" t="s">
        <v>44</v>
      </c>
      <c r="E8" s="17">
        <v>0.44</v>
      </c>
      <c r="F8" s="17">
        <v>0.42</v>
      </c>
      <c r="G8" s="17">
        <v>0.44</v>
      </c>
      <c r="H8" s="17">
        <v>0.43000000000000005</v>
      </c>
      <c r="I8" s="14">
        <f t="shared" si="1"/>
        <v>1.73</v>
      </c>
      <c r="J8" s="17">
        <f t="shared" si="2"/>
        <v>0.4325</v>
      </c>
      <c r="K8" s="17">
        <f t="shared" si="3"/>
        <v>4.7871355387816925E-3</v>
      </c>
      <c r="L8" s="15" t="str">
        <f t="shared" si="4"/>
        <v>G_04</v>
      </c>
      <c r="M8" s="18" t="str">
        <f t="shared" si="4"/>
        <v>EC-693363</v>
      </c>
      <c r="N8" s="15">
        <v>0.35</v>
      </c>
      <c r="O8" s="15">
        <v>0.32</v>
      </c>
      <c r="P8" s="15">
        <v>0.37</v>
      </c>
      <c r="Q8" s="15">
        <v>0.35</v>
      </c>
      <c r="R8" s="15">
        <f t="shared" si="5"/>
        <v>1.3900000000000001</v>
      </c>
      <c r="S8" s="19">
        <f t="shared" si="6"/>
        <v>0.34750000000000003</v>
      </c>
      <c r="T8" s="19">
        <f t="shared" si="7"/>
        <v>1.0307764064044149E-2</v>
      </c>
      <c r="V8" s="51"/>
      <c r="W8" s="13" t="s">
        <v>194</v>
      </c>
      <c r="X8" s="13">
        <f>SUM(X5:X7)</f>
        <v>47</v>
      </c>
      <c r="Y8" s="13">
        <f>SUM(Y5:Y7)</f>
        <v>0.11396666666666988</v>
      </c>
      <c r="Z8" s="23"/>
      <c r="AN8" s="22" t="str">
        <f t="shared" si="10"/>
        <v>EC-693363</v>
      </c>
      <c r="AO8" s="20">
        <f t="shared" si="11"/>
        <v>0.4325</v>
      </c>
      <c r="AP8" s="20">
        <f t="shared" si="12"/>
        <v>0.34750000000000003</v>
      </c>
      <c r="AQ8" s="20">
        <f t="shared" si="13"/>
        <v>0.39</v>
      </c>
      <c r="AR8" s="20">
        <f t="shared" si="14"/>
        <v>1.6903085094570336E-2</v>
      </c>
    </row>
    <row r="9" spans="1:44" x14ac:dyDescent="0.25">
      <c r="C9" s="14" t="s">
        <v>195</v>
      </c>
      <c r="D9" s="16" t="s">
        <v>53</v>
      </c>
      <c r="E9" s="17">
        <v>0.46</v>
      </c>
      <c r="F9" s="17">
        <v>0.41000000000000003</v>
      </c>
      <c r="G9" s="17">
        <v>0.48000000000000004</v>
      </c>
      <c r="H9" s="17">
        <v>0.44</v>
      </c>
      <c r="I9" s="14">
        <f t="shared" si="1"/>
        <v>1.79</v>
      </c>
      <c r="J9" s="17">
        <f t="shared" si="2"/>
        <v>0.44750000000000001</v>
      </c>
      <c r="K9" s="17">
        <f t="shared" si="3"/>
        <v>1.49303940559741E-2</v>
      </c>
      <c r="L9" s="15" t="str">
        <f t="shared" si="4"/>
        <v>G_05</v>
      </c>
      <c r="M9" s="18" t="str">
        <f t="shared" si="4"/>
        <v>Harsha</v>
      </c>
      <c r="N9" s="15">
        <v>0.42000000000000004</v>
      </c>
      <c r="O9" s="15">
        <v>0.45</v>
      </c>
      <c r="P9" s="15">
        <v>0.36</v>
      </c>
      <c r="Q9" s="15">
        <v>0.37</v>
      </c>
      <c r="R9" s="15">
        <f t="shared" si="5"/>
        <v>1.6</v>
      </c>
      <c r="S9" s="19">
        <f t="shared" si="6"/>
        <v>0.4</v>
      </c>
      <c r="T9" s="19">
        <f t="shared" si="7"/>
        <v>2.1213203435596434E-2</v>
      </c>
      <c r="V9" s="51" t="s">
        <v>196</v>
      </c>
      <c r="W9" s="13" t="str">
        <f>W5</f>
        <v>Genotypes</v>
      </c>
      <c r="X9" s="13">
        <f>X5</f>
        <v>11</v>
      </c>
      <c r="Y9" s="20">
        <f>M23</f>
        <v>7.1541666666666615E-2</v>
      </c>
      <c r="Z9" s="13">
        <f>Y9/X9</f>
        <v>6.5037878787878737E-3</v>
      </c>
      <c r="AA9" s="20">
        <f>Z9/Z11</f>
        <v>9.341675734495194</v>
      </c>
      <c r="AB9" s="20">
        <f>FINV(0.05,X9,X11)</f>
        <v>2.0932544106276221</v>
      </c>
      <c r="AC9" s="20">
        <f>FINV(0.01,X9,X11)</f>
        <v>2.8396801145407955</v>
      </c>
      <c r="AD9" s="13">
        <f>FDIST(AA9,X9,X11)</f>
        <v>2.5938429759241729E-7</v>
      </c>
      <c r="AE9" s="13" t="str">
        <f>IF(AA9&gt;AB9,"S","N.S")</f>
        <v>S</v>
      </c>
      <c r="AF9" s="13" t="str">
        <f>IF(AA9&gt;AC9,"S","N.S")</f>
        <v>S</v>
      </c>
      <c r="AG9" s="21">
        <f>(SQRT(Z11)/S17)*100</f>
        <v>6.9819180138063111</v>
      </c>
      <c r="AH9" s="20">
        <f>SQRT(Z11/B2)</f>
        <v>1.3192915913588179E-2</v>
      </c>
      <c r="AI9" s="20">
        <f>AH9*1.414</f>
        <v>1.8654783101813684E-2</v>
      </c>
      <c r="AJ9" s="13">
        <f>AI9*(TINV(0.05,X11))</f>
        <v>3.7953441591239381E-2</v>
      </c>
      <c r="AK9" s="13">
        <f>AI9*(TINV(0.01,X11))</f>
        <v>5.0988682920308441E-2</v>
      </c>
      <c r="AN9" s="22" t="str">
        <f t="shared" si="10"/>
        <v>Harsha</v>
      </c>
      <c r="AO9" s="20">
        <f t="shared" si="11"/>
        <v>0.44750000000000001</v>
      </c>
      <c r="AP9" s="20">
        <f t="shared" si="12"/>
        <v>0.4</v>
      </c>
      <c r="AQ9" s="20">
        <f t="shared" si="13"/>
        <v>0.42375000000000002</v>
      </c>
      <c r="AR9" s="20">
        <f t="shared" si="14"/>
        <v>1.4992557677537406E-2</v>
      </c>
    </row>
    <row r="10" spans="1:44" x14ac:dyDescent="0.25">
      <c r="C10" s="14" t="s">
        <v>197</v>
      </c>
      <c r="D10" s="16" t="s">
        <v>62</v>
      </c>
      <c r="E10" s="17">
        <v>0.52</v>
      </c>
      <c r="F10" s="17">
        <v>0.51</v>
      </c>
      <c r="G10" s="17">
        <v>0.49</v>
      </c>
      <c r="H10" s="17">
        <v>0.54</v>
      </c>
      <c r="I10" s="14">
        <f t="shared" si="1"/>
        <v>2.06</v>
      </c>
      <c r="J10" s="17">
        <f t="shared" si="2"/>
        <v>0.51500000000000001</v>
      </c>
      <c r="K10" s="17">
        <f t="shared" si="3"/>
        <v>1.0408329997330674E-2</v>
      </c>
      <c r="L10" s="15" t="str">
        <f t="shared" si="4"/>
        <v>G_06</v>
      </c>
      <c r="M10" s="18" t="str">
        <f t="shared" si="4"/>
        <v>IC-415144</v>
      </c>
      <c r="N10" s="15">
        <v>0.43</v>
      </c>
      <c r="O10" s="15">
        <v>0.44</v>
      </c>
      <c r="P10" s="15">
        <v>0.41000000000000003</v>
      </c>
      <c r="Q10" s="15">
        <v>0.43</v>
      </c>
      <c r="R10" s="15">
        <f t="shared" si="5"/>
        <v>1.71</v>
      </c>
      <c r="S10" s="19">
        <f t="shared" si="6"/>
        <v>0.42749999999999999</v>
      </c>
      <c r="T10" s="19">
        <f t="shared" si="7"/>
        <v>6.2915286960589512E-3</v>
      </c>
      <c r="V10" s="51"/>
      <c r="W10" s="13" t="str">
        <f t="shared" ref="W10:X12" si="15">W6</f>
        <v>Rep</v>
      </c>
      <c r="X10" s="13">
        <f t="shared" si="15"/>
        <v>3</v>
      </c>
      <c r="Y10" s="20">
        <f t="shared" ref="Y10:Y11" si="16">M24</f>
        <v>1.6750000000005372E-3</v>
      </c>
      <c r="Z10" s="13">
        <f t="shared" ref="Z10:Z11" si="17">Y10/X10</f>
        <v>5.5833333333351243E-4</v>
      </c>
      <c r="AA10" s="20">
        <f>Z10/Z11</f>
        <v>0.8019586507076496</v>
      </c>
      <c r="AB10" s="20">
        <f>FINV(0.05,X10,X11)</f>
        <v>2.8915635173483616</v>
      </c>
      <c r="AC10" s="20">
        <f>FINV(0.01,X10,X11)</f>
        <v>4.4367871831052037</v>
      </c>
      <c r="AD10" s="13">
        <f>FDIST(AA10,X10,X11)</f>
        <v>0.50173467684635831</v>
      </c>
      <c r="AE10" s="13" t="str">
        <f>IF(AA10&gt;AB10,"S","N.S")</f>
        <v>N.S</v>
      </c>
      <c r="AF10" s="13" t="str">
        <f>IF(AA10&gt;AC10,"S","N.S")</f>
        <v>N.S</v>
      </c>
      <c r="AG10" s="13"/>
      <c r="AH10" s="20">
        <f>SQRT(Z11/B1)</f>
        <v>7.6169335541062325E-3</v>
      </c>
      <c r="AI10" s="20">
        <f>AH10*1.414</f>
        <v>1.0770344045506213E-2</v>
      </c>
      <c r="AJ10" s="13">
        <f>AI10*(TINV(0.05,X11))</f>
        <v>2.1912429719374796E-2</v>
      </c>
      <c r="AK10" s="13">
        <f>AI10*(TINV(0.01,X11))</f>
        <v>2.9438329809664553E-2</v>
      </c>
      <c r="AN10" s="22" t="str">
        <f t="shared" si="10"/>
        <v>IC-415144</v>
      </c>
      <c r="AO10" s="20">
        <f t="shared" si="11"/>
        <v>0.51500000000000001</v>
      </c>
      <c r="AP10" s="20">
        <f t="shared" si="12"/>
        <v>0.42749999999999999</v>
      </c>
      <c r="AQ10" s="20">
        <f t="shared" si="13"/>
        <v>0.47125</v>
      </c>
      <c r="AR10" s="20">
        <f t="shared" si="14"/>
        <v>1.746808313958428E-2</v>
      </c>
    </row>
    <row r="11" spans="1:44" x14ac:dyDescent="0.25">
      <c r="C11" s="14" t="s">
        <v>198</v>
      </c>
      <c r="D11" s="16" t="s">
        <v>71</v>
      </c>
      <c r="E11" s="17">
        <v>0.43</v>
      </c>
      <c r="F11" s="17">
        <v>0.38</v>
      </c>
      <c r="G11" s="17">
        <v>0.42000000000000004</v>
      </c>
      <c r="H11" s="17">
        <v>0.4</v>
      </c>
      <c r="I11" s="14">
        <f t="shared" si="1"/>
        <v>1.63</v>
      </c>
      <c r="J11" s="17">
        <f t="shared" si="2"/>
        <v>0.40749999999999997</v>
      </c>
      <c r="K11" s="17">
        <f t="shared" si="3"/>
        <v>1.1086778913041726E-2</v>
      </c>
      <c r="L11" s="15" t="str">
        <f t="shared" si="4"/>
        <v>G_07</v>
      </c>
      <c r="M11" s="18" t="str">
        <f t="shared" si="4"/>
        <v>IPM-205-7</v>
      </c>
      <c r="N11" s="15">
        <v>0.32</v>
      </c>
      <c r="O11" s="15">
        <v>0.32</v>
      </c>
      <c r="P11" s="15">
        <v>0.33999999999999997</v>
      </c>
      <c r="Q11" s="15">
        <v>0.32999999999999996</v>
      </c>
      <c r="R11" s="15">
        <f t="shared" si="5"/>
        <v>1.31</v>
      </c>
      <c r="S11" s="19">
        <f t="shared" si="6"/>
        <v>0.32750000000000001</v>
      </c>
      <c r="T11" s="19">
        <f t="shared" si="7"/>
        <v>4.7871355387816804E-3</v>
      </c>
      <c r="V11" s="51"/>
      <c r="W11" s="13" t="str">
        <f t="shared" si="15"/>
        <v>Error</v>
      </c>
      <c r="X11" s="13">
        <f t="shared" si="15"/>
        <v>33</v>
      </c>
      <c r="Y11" s="20">
        <f t="shared" si="16"/>
        <v>2.2974999999997081E-2</v>
      </c>
      <c r="Z11" s="13">
        <f t="shared" si="17"/>
        <v>6.962121212120328E-4</v>
      </c>
      <c r="AN11" s="22" t="str">
        <f t="shared" si="10"/>
        <v>IPM-205-7</v>
      </c>
      <c r="AO11" s="20">
        <f t="shared" si="11"/>
        <v>0.40749999999999997</v>
      </c>
      <c r="AP11" s="20">
        <f t="shared" si="12"/>
        <v>0.32750000000000001</v>
      </c>
      <c r="AQ11" s="20">
        <f t="shared" si="13"/>
        <v>0.36749999999999999</v>
      </c>
      <c r="AR11" s="20">
        <f t="shared" si="14"/>
        <v>1.6118977280566955E-2</v>
      </c>
    </row>
    <row r="12" spans="1:44" x14ac:dyDescent="0.25">
      <c r="C12" s="14" t="s">
        <v>199</v>
      </c>
      <c r="D12" s="16" t="s">
        <v>80</v>
      </c>
      <c r="E12" s="17">
        <v>0.39999999999999997</v>
      </c>
      <c r="F12" s="17">
        <v>0.42</v>
      </c>
      <c r="G12" s="17">
        <v>0.4</v>
      </c>
      <c r="H12" s="17">
        <v>0.42</v>
      </c>
      <c r="I12" s="14">
        <f t="shared" si="1"/>
        <v>1.64</v>
      </c>
      <c r="J12" s="17">
        <f t="shared" si="2"/>
        <v>0.41</v>
      </c>
      <c r="K12" s="17">
        <f t="shared" si="3"/>
        <v>5.7735026918962545E-3</v>
      </c>
      <c r="L12" s="15" t="str">
        <f t="shared" si="4"/>
        <v>G_08</v>
      </c>
      <c r="M12" s="18" t="str">
        <f t="shared" si="4"/>
        <v>NM-94</v>
      </c>
      <c r="N12" s="15">
        <v>0.35</v>
      </c>
      <c r="O12" s="15">
        <v>0.38</v>
      </c>
      <c r="P12" s="15">
        <v>0.36</v>
      </c>
      <c r="Q12" s="15">
        <v>0.33999999999999997</v>
      </c>
      <c r="R12" s="15">
        <f t="shared" si="5"/>
        <v>1.4299999999999997</v>
      </c>
      <c r="S12" s="19">
        <f t="shared" si="6"/>
        <v>0.35749999999999993</v>
      </c>
      <c r="T12" s="19">
        <f t="shared" si="7"/>
        <v>8.5391256382996734E-3</v>
      </c>
      <c r="V12" s="51"/>
      <c r="W12" s="13" t="str">
        <f t="shared" si="15"/>
        <v>Total</v>
      </c>
      <c r="X12" s="13">
        <f t="shared" si="15"/>
        <v>47</v>
      </c>
      <c r="Y12" s="13">
        <f>SUM(Y9:Y11)</f>
        <v>9.6191666666664233E-2</v>
      </c>
      <c r="AN12" s="22" t="str">
        <f t="shared" si="10"/>
        <v>NM-94</v>
      </c>
      <c r="AO12" s="20">
        <f t="shared" si="11"/>
        <v>0.41</v>
      </c>
      <c r="AP12" s="20">
        <f t="shared" si="12"/>
        <v>0.35749999999999993</v>
      </c>
      <c r="AQ12" s="20">
        <f t="shared" si="13"/>
        <v>0.38374999999999992</v>
      </c>
      <c r="AR12" s="20">
        <f t="shared" si="14"/>
        <v>1.1009330458427396E-2</v>
      </c>
    </row>
    <row r="13" spans="1:44" x14ac:dyDescent="0.25">
      <c r="C13" s="14" t="s">
        <v>200</v>
      </c>
      <c r="D13" s="16" t="s">
        <v>89</v>
      </c>
      <c r="E13" s="17">
        <v>0.54</v>
      </c>
      <c r="F13" s="17">
        <v>0.51</v>
      </c>
      <c r="G13" s="17">
        <v>0.47</v>
      </c>
      <c r="H13" s="17">
        <v>0.54</v>
      </c>
      <c r="I13" s="14">
        <f t="shared" si="1"/>
        <v>2.06</v>
      </c>
      <c r="J13" s="17">
        <f t="shared" si="2"/>
        <v>0.51500000000000001</v>
      </c>
      <c r="K13" s="17">
        <f t="shared" si="3"/>
        <v>1.6583123951777013E-2</v>
      </c>
      <c r="L13" s="15" t="str">
        <f t="shared" si="4"/>
        <v>G_09</v>
      </c>
      <c r="M13" s="18" t="str">
        <f t="shared" si="4"/>
        <v>PAU-911</v>
      </c>
      <c r="N13" s="15">
        <v>0.37</v>
      </c>
      <c r="O13" s="15">
        <v>0.4</v>
      </c>
      <c r="P13" s="15">
        <v>0.45</v>
      </c>
      <c r="Q13" s="15">
        <v>0.39</v>
      </c>
      <c r="R13" s="15">
        <f t="shared" si="5"/>
        <v>1.6099999999999999</v>
      </c>
      <c r="S13" s="19">
        <f t="shared" si="6"/>
        <v>0.40249999999999997</v>
      </c>
      <c r="T13" s="19">
        <f t="shared" si="7"/>
        <v>1.7017148213885114E-2</v>
      </c>
      <c r="AN13" s="22" t="str">
        <f t="shared" si="10"/>
        <v>PAU-911</v>
      </c>
      <c r="AO13" s="20">
        <f t="shared" si="11"/>
        <v>0.51500000000000001</v>
      </c>
      <c r="AP13" s="20">
        <f t="shared" si="12"/>
        <v>0.40249999999999997</v>
      </c>
      <c r="AQ13" s="20">
        <f t="shared" si="13"/>
        <v>0.45874999999999999</v>
      </c>
      <c r="AR13" s="20">
        <f t="shared" si="14"/>
        <v>2.3937231908233755E-2</v>
      </c>
    </row>
    <row r="14" spans="1:44" x14ac:dyDescent="0.25">
      <c r="C14" s="14" t="s">
        <v>201</v>
      </c>
      <c r="D14" s="16" t="s">
        <v>116</v>
      </c>
      <c r="E14" s="17">
        <v>0.45</v>
      </c>
      <c r="F14" s="17">
        <v>0.49</v>
      </c>
      <c r="G14" s="17">
        <v>0.45999999999999996</v>
      </c>
      <c r="H14" s="17">
        <v>0.4</v>
      </c>
      <c r="I14" s="14">
        <f t="shared" si="1"/>
        <v>1.7999999999999998</v>
      </c>
      <c r="J14" s="17">
        <f t="shared" si="2"/>
        <v>0.44999999999999996</v>
      </c>
      <c r="K14" s="17">
        <f t="shared" si="3"/>
        <v>1.8708286933869701E-2</v>
      </c>
      <c r="L14" s="15" t="str">
        <f t="shared" si="4"/>
        <v>G_10</v>
      </c>
      <c r="M14" s="18" t="str">
        <f t="shared" si="4"/>
        <v>Vaibhav</v>
      </c>
      <c r="N14" s="15">
        <v>0.39</v>
      </c>
      <c r="O14" s="15">
        <v>0.41000000000000003</v>
      </c>
      <c r="P14" s="15">
        <v>0.42000000000000004</v>
      </c>
      <c r="Q14" s="15">
        <v>0.44</v>
      </c>
      <c r="R14" s="15">
        <f t="shared" si="5"/>
        <v>1.6600000000000001</v>
      </c>
      <c r="S14" s="19">
        <f t="shared" si="6"/>
        <v>0.41500000000000004</v>
      </c>
      <c r="T14" s="19">
        <f t="shared" si="7"/>
        <v>1.0408329997330662E-2</v>
      </c>
      <c r="V14" s="50" t="s">
        <v>164</v>
      </c>
      <c r="W14" s="50" t="s">
        <v>165</v>
      </c>
      <c r="X14" s="50" t="s">
        <v>166</v>
      </c>
      <c r="Y14" s="50" t="s">
        <v>167</v>
      </c>
      <c r="Z14" s="50" t="s">
        <v>168</v>
      </c>
      <c r="AA14" s="50" t="s">
        <v>169</v>
      </c>
      <c r="AB14" s="50" t="s">
        <v>170</v>
      </c>
      <c r="AC14" s="50"/>
      <c r="AD14" s="48" t="s">
        <v>171</v>
      </c>
      <c r="AE14" s="50" t="s">
        <v>172</v>
      </c>
      <c r="AF14" s="50"/>
      <c r="AG14" s="50" t="s">
        <v>173</v>
      </c>
      <c r="AH14" s="50" t="s">
        <v>174</v>
      </c>
      <c r="AI14" s="50" t="s">
        <v>175</v>
      </c>
      <c r="AJ14" s="50" t="s">
        <v>176</v>
      </c>
      <c r="AK14" s="50"/>
      <c r="AN14" s="22" t="str">
        <f>D14</f>
        <v>Vaibhav</v>
      </c>
      <c r="AO14" s="20">
        <f t="shared" si="11"/>
        <v>0.44999999999999996</v>
      </c>
      <c r="AP14" s="20">
        <f t="shared" si="12"/>
        <v>0.41500000000000004</v>
      </c>
      <c r="AQ14" s="20">
        <f t="shared" si="13"/>
        <v>0.4325</v>
      </c>
      <c r="AR14" s="20">
        <f t="shared" si="14"/>
        <v>1.1914876655437334E-2</v>
      </c>
    </row>
    <row r="15" spans="1:44" x14ac:dyDescent="0.25">
      <c r="C15" s="14" t="s">
        <v>202</v>
      </c>
      <c r="D15" s="16" t="s">
        <v>98</v>
      </c>
      <c r="E15" s="17">
        <v>0.41000000000000003</v>
      </c>
      <c r="F15" s="17">
        <v>0.44</v>
      </c>
      <c r="G15" s="17">
        <v>0.48</v>
      </c>
      <c r="H15" s="17">
        <v>0.47</v>
      </c>
      <c r="I15" s="14">
        <f t="shared" si="1"/>
        <v>1.8</v>
      </c>
      <c r="J15" s="17">
        <f t="shared" si="2"/>
        <v>0.45</v>
      </c>
      <c r="K15" s="17">
        <f t="shared" si="3"/>
        <v>1.5811388300841885E-2</v>
      </c>
      <c r="L15" s="15" t="str">
        <f t="shared" si="4"/>
        <v>G_11</v>
      </c>
      <c r="M15" s="18" t="str">
        <f t="shared" si="4"/>
        <v>VC-3960-88</v>
      </c>
      <c r="N15" s="15">
        <v>0.4</v>
      </c>
      <c r="O15" s="15">
        <v>0.39</v>
      </c>
      <c r="P15" s="15">
        <v>0.42</v>
      </c>
      <c r="Q15" s="15">
        <v>0.37</v>
      </c>
      <c r="R15" s="15">
        <f t="shared" si="5"/>
        <v>1.58</v>
      </c>
      <c r="S15" s="19">
        <f t="shared" si="6"/>
        <v>0.39500000000000002</v>
      </c>
      <c r="T15" s="19">
        <f t="shared" si="7"/>
        <v>1.0408329997330662E-2</v>
      </c>
      <c r="V15" s="50"/>
      <c r="W15" s="50"/>
      <c r="X15" s="50"/>
      <c r="Y15" s="50"/>
      <c r="Z15" s="50"/>
      <c r="AA15" s="50"/>
      <c r="AB15" s="13" t="s">
        <v>185</v>
      </c>
      <c r="AC15" s="13" t="s">
        <v>186</v>
      </c>
      <c r="AD15" s="49"/>
      <c r="AE15" s="13" t="s">
        <v>185</v>
      </c>
      <c r="AF15" s="13" t="s">
        <v>186</v>
      </c>
      <c r="AG15" s="50"/>
      <c r="AH15" s="50"/>
      <c r="AI15" s="50"/>
      <c r="AJ15" s="13" t="s">
        <v>185</v>
      </c>
      <c r="AK15" s="13" t="s">
        <v>186</v>
      </c>
      <c r="AN15" s="22" t="str">
        <f t="shared" si="10"/>
        <v>VC-3960-88</v>
      </c>
      <c r="AO15" s="20">
        <f t="shared" si="11"/>
        <v>0.45</v>
      </c>
      <c r="AP15" s="20">
        <f t="shared" si="12"/>
        <v>0.39500000000000002</v>
      </c>
      <c r="AQ15" s="20">
        <f t="shared" si="13"/>
        <v>0.42249999999999999</v>
      </c>
      <c r="AR15" s="20">
        <f t="shared" si="14"/>
        <v>1.3594904507624482E-2</v>
      </c>
    </row>
    <row r="16" spans="1:44" ht="15.6" customHeight="1" x14ac:dyDescent="0.25">
      <c r="C16" s="14" t="s">
        <v>203</v>
      </c>
      <c r="D16" s="16" t="s">
        <v>107</v>
      </c>
      <c r="E16" s="17">
        <v>0.34</v>
      </c>
      <c r="F16" s="17">
        <v>0.35000000000000003</v>
      </c>
      <c r="G16" s="17">
        <v>0.41000000000000003</v>
      </c>
      <c r="H16" s="17">
        <v>0.38</v>
      </c>
      <c r="I16" s="14">
        <f t="shared" si="1"/>
        <v>1.48</v>
      </c>
      <c r="J16" s="17">
        <f t="shared" si="2"/>
        <v>0.37</v>
      </c>
      <c r="K16" s="17">
        <f t="shared" si="3"/>
        <v>1.5811388300841896E-2</v>
      </c>
      <c r="L16" s="15" t="str">
        <f t="shared" si="4"/>
        <v>G_12</v>
      </c>
      <c r="M16" s="18" t="str">
        <f t="shared" si="4"/>
        <v>VC-6372 (45-8-1)</v>
      </c>
      <c r="N16" s="15">
        <v>0.37</v>
      </c>
      <c r="O16" s="15">
        <v>0.36</v>
      </c>
      <c r="P16" s="15">
        <v>0.32</v>
      </c>
      <c r="Q16" s="15">
        <v>0.32</v>
      </c>
      <c r="R16" s="15">
        <f t="shared" si="5"/>
        <v>1.37</v>
      </c>
      <c r="S16" s="19">
        <f t="shared" si="6"/>
        <v>0.34250000000000003</v>
      </c>
      <c r="T16" s="19">
        <f t="shared" si="7"/>
        <v>1.3149778198382913E-2</v>
      </c>
      <c r="V16" s="42" t="s">
        <v>189</v>
      </c>
      <c r="W16" s="13" t="str">
        <f>W5</f>
        <v>Genotypes</v>
      </c>
      <c r="X16" s="13">
        <f>X5</f>
        <v>11</v>
      </c>
      <c r="Y16" s="20">
        <f>Y5</f>
        <v>8.7266666666668158E-2</v>
      </c>
      <c r="Z16" s="13">
        <f>Y16/X16</f>
        <v>7.9333333333334692E-3</v>
      </c>
      <c r="AA16" s="20">
        <f>Z16/Z17</f>
        <v>10.696629213482639</v>
      </c>
      <c r="AB16" s="20">
        <f>FINV(0.05,X16,X17)</f>
        <v>2.0666084782375198</v>
      </c>
      <c r="AC16" s="20">
        <f>FINV(0.01,X16,X17)</f>
        <v>2.785691971600385</v>
      </c>
      <c r="AD16" s="13">
        <f>FDIST(AA16,X16,X17)</f>
        <v>2.3420748307923787E-8</v>
      </c>
      <c r="AE16" s="13" t="str">
        <f>IF(AA16&gt;AB16,"S","N.S")</f>
        <v>S</v>
      </c>
      <c r="AF16" s="13" t="str">
        <f>IF(AA16&gt;AC16,"S","N.S")</f>
        <v>S</v>
      </c>
      <c r="AG16" s="21">
        <f>(SQRT(Z17)/J17)*100</f>
        <v>6.1313826035154673</v>
      </c>
      <c r="AH16" s="20">
        <f>SQRT(Z17/B2)</f>
        <v>1.3616778865307266E-2</v>
      </c>
      <c r="AI16" s="20">
        <f>AH16*1.414</f>
        <v>1.9254125315544473E-2</v>
      </c>
      <c r="AJ16" s="13">
        <f>AI16*(TINV(0.05,X17))</f>
        <v>3.9049176046581598E-2</v>
      </c>
      <c r="AK16" s="13">
        <f>AI16*(TINV(0.01,X17))</f>
        <v>5.2361297868381611E-2</v>
      </c>
      <c r="AL16" s="2">
        <f>AK16/AI16</f>
        <v>2.7194846304500082</v>
      </c>
      <c r="AN16" s="22" t="str">
        <f t="shared" si="10"/>
        <v>VC-6372 (45-8-1)</v>
      </c>
      <c r="AO16" s="20">
        <f t="shared" si="11"/>
        <v>0.37</v>
      </c>
      <c r="AP16" s="20">
        <f t="shared" si="12"/>
        <v>0.34250000000000003</v>
      </c>
      <c r="AQ16" s="20">
        <f t="shared" si="13"/>
        <v>0.35625000000000001</v>
      </c>
      <c r="AR16" s="20">
        <f t="shared" si="14"/>
        <v>1.0845917599328724E-2</v>
      </c>
    </row>
    <row r="17" spans="2:43" x14ac:dyDescent="0.25">
      <c r="C17" s="45" t="s">
        <v>204</v>
      </c>
      <c r="D17" s="46"/>
      <c r="E17" s="13">
        <f>SUM(E5:E16)</f>
        <v>5.3</v>
      </c>
      <c r="F17" s="13">
        <f t="shared" ref="F17:H17" si="18">SUM(F5:F16)</f>
        <v>5.3</v>
      </c>
      <c r="G17" s="13">
        <f t="shared" si="18"/>
        <v>5.43</v>
      </c>
      <c r="H17" s="13">
        <f t="shared" si="18"/>
        <v>5.29</v>
      </c>
      <c r="I17" s="24">
        <f t="shared" si="1"/>
        <v>21.32</v>
      </c>
      <c r="J17" s="25">
        <f>AVERAGE(E5:H16)</f>
        <v>0.44416666666666665</v>
      </c>
      <c r="K17" s="13"/>
      <c r="L17" s="45" t="str">
        <f t="shared" si="4"/>
        <v>Total (Rep)</v>
      </c>
      <c r="M17" s="46"/>
      <c r="N17" s="13">
        <f>SUM(N5:N16)</f>
        <v>4.5100000000000007</v>
      </c>
      <c r="O17" s="13">
        <f t="shared" ref="O17:Q17" si="19">SUM(O5:O16)</f>
        <v>4.5999999999999996</v>
      </c>
      <c r="P17" s="13">
        <f t="shared" si="19"/>
        <v>4.6000000000000005</v>
      </c>
      <c r="Q17" s="13">
        <f t="shared" si="19"/>
        <v>4.4300000000000006</v>
      </c>
      <c r="R17" s="24">
        <f t="shared" si="5"/>
        <v>18.14</v>
      </c>
      <c r="S17" s="25">
        <f>AVERAGE(N5:Q16)</f>
        <v>0.37791666666666673</v>
      </c>
      <c r="T17" s="13"/>
      <c r="V17" s="43"/>
      <c r="W17" s="13" t="s">
        <v>192</v>
      </c>
      <c r="X17" s="13">
        <f>X7+(B2-1)</f>
        <v>36</v>
      </c>
      <c r="Y17" s="20">
        <f>D26</f>
        <v>2.6700000000001722E-2</v>
      </c>
      <c r="Z17" s="13">
        <f>Y17/X17</f>
        <v>7.4166666666671455E-4</v>
      </c>
      <c r="AA17" s="20"/>
      <c r="AB17" s="20"/>
      <c r="AC17" s="20"/>
      <c r="AD17" s="13"/>
      <c r="AE17" s="13"/>
      <c r="AF17" s="13"/>
      <c r="AG17" s="13"/>
      <c r="AH17" s="20"/>
      <c r="AI17" s="20"/>
      <c r="AJ17" s="13"/>
      <c r="AK17" s="13"/>
      <c r="AN17" s="13" t="s">
        <v>205</v>
      </c>
      <c r="AO17" s="20">
        <f>AVERAGE(AO5:AO16)</f>
        <v>0.44416666666666677</v>
      </c>
      <c r="AP17" s="20">
        <f>AVERAGE(AP5:AP16)</f>
        <v>0.37791666666666668</v>
      </c>
      <c r="AQ17"/>
    </row>
    <row r="18" spans="2:43" x14ac:dyDescent="0.25">
      <c r="V18" s="44"/>
      <c r="W18" s="13" t="s">
        <v>194</v>
      </c>
      <c r="X18" s="13">
        <f>SUM(X16:X17)</f>
        <v>47</v>
      </c>
      <c r="Y18" s="13">
        <f>SUM(Y16:Y17)</f>
        <v>0.11396666666666988</v>
      </c>
      <c r="Z18" s="23"/>
      <c r="AN18" s="13" t="s">
        <v>206</v>
      </c>
      <c r="AO18" s="20">
        <f>STDEV(E5:H16)/SQRT(48)</f>
        <v>7.1075410290695378E-3</v>
      </c>
      <c r="AP18" s="20">
        <f>STDEV(N5:Q16)/SQRT(48)</f>
        <v>6.5297894390402098E-3</v>
      </c>
    </row>
    <row r="19" spans="2:43" ht="15.6" customHeight="1" x14ac:dyDescent="0.25">
      <c r="C19" s="2" t="s">
        <v>207</v>
      </c>
      <c r="D19" s="2">
        <f>I17</f>
        <v>21.32</v>
      </c>
      <c r="L19" s="2" t="str">
        <f>C19</f>
        <v>G.T</v>
      </c>
      <c r="M19" s="2">
        <f>R17</f>
        <v>18.14</v>
      </c>
      <c r="V19" s="42" t="s">
        <v>196</v>
      </c>
      <c r="W19" s="13" t="str">
        <f t="shared" ref="W19:X21" si="20">W16</f>
        <v>Genotypes</v>
      </c>
      <c r="X19" s="13">
        <f t="shared" si="20"/>
        <v>11</v>
      </c>
      <c r="Y19" s="20">
        <f>Y9</f>
        <v>7.1541666666666615E-2</v>
      </c>
      <c r="Z19" s="13">
        <f>Y19/X19</f>
        <v>6.5037878787878737E-3</v>
      </c>
      <c r="AA19" s="20">
        <f>Z19/Z20</f>
        <v>9.4984326018817882</v>
      </c>
      <c r="AB19" s="20">
        <f>FINV(0.05,X19,X20)</f>
        <v>2.0666084782375198</v>
      </c>
      <c r="AC19" s="20">
        <f>FINV(0.01,X19,X20)</f>
        <v>2.785691971600385</v>
      </c>
      <c r="AD19" s="13">
        <f>FDIST(AA19,X19,X20)</f>
        <v>1.0418924204088547E-7</v>
      </c>
      <c r="AE19" s="13" t="str">
        <f>IF(AA19&gt;AB19,"S","N.S")</f>
        <v>S</v>
      </c>
      <c r="AF19" s="13" t="str">
        <f>IF(AA19&gt;AC19,"S","N.S")</f>
        <v>S</v>
      </c>
      <c r="AG19" s="21">
        <f>(SQRT(Z20)/S17)*100</f>
        <v>6.9240654765630962</v>
      </c>
      <c r="AH19" s="20">
        <f>SQRT(Z20/B2)</f>
        <v>1.3083598723422353E-2</v>
      </c>
      <c r="AI19" s="20">
        <f>AH19*1.414</f>
        <v>1.8500208594919208E-2</v>
      </c>
      <c r="AJ19" s="13">
        <f>AI19*(TINV(0.05,X20))</f>
        <v>3.7520162068242643E-2</v>
      </c>
      <c r="AK19" s="13">
        <f>AI19*(TINV(0.01,X20))</f>
        <v>5.031103293400193E-2</v>
      </c>
    </row>
    <row r="20" spans="2:43" ht="15.6" customHeight="1" x14ac:dyDescent="0.25">
      <c r="C20" s="2" t="s">
        <v>208</v>
      </c>
      <c r="D20" s="7">
        <f>J17</f>
        <v>0.44416666666666665</v>
      </c>
      <c r="L20" s="2" t="str">
        <f t="shared" ref="L20:L26" si="21">C20</f>
        <v>G.M</v>
      </c>
      <c r="M20" s="7">
        <f>S17</f>
        <v>0.37791666666666673</v>
      </c>
      <c r="V20" s="43"/>
      <c r="W20" s="13" t="str">
        <f t="shared" si="20"/>
        <v>Error</v>
      </c>
      <c r="X20" s="13">
        <f t="shared" si="20"/>
        <v>36</v>
      </c>
      <c r="Y20" s="20">
        <f>M26</f>
        <v>2.4649999999997618E-2</v>
      </c>
      <c r="Z20" s="13">
        <f>Y20/X20</f>
        <v>6.8472222222215606E-4</v>
      </c>
      <c r="AA20" s="20"/>
      <c r="AB20" s="20"/>
      <c r="AC20" s="20"/>
      <c r="AD20" s="13"/>
      <c r="AE20" s="13"/>
      <c r="AF20" s="13"/>
      <c r="AG20" s="13"/>
      <c r="AH20" s="20"/>
      <c r="AI20" s="20"/>
      <c r="AJ20" s="13"/>
      <c r="AK20" s="13"/>
    </row>
    <row r="21" spans="2:43" x14ac:dyDescent="0.25">
      <c r="C21" s="2" t="s">
        <v>209</v>
      </c>
      <c r="D21" s="7">
        <f>(D19^2)/$B$3</f>
        <v>9.4696333333333325</v>
      </c>
      <c r="L21" s="2" t="str">
        <f t="shared" si="21"/>
        <v>C.F</v>
      </c>
      <c r="M21" s="7">
        <f>(M19^2)/$B$3</f>
        <v>6.855408333333334</v>
      </c>
      <c r="V21" s="44"/>
      <c r="W21" s="13" t="str">
        <f t="shared" si="20"/>
        <v>Total</v>
      </c>
      <c r="X21" s="13">
        <f t="shared" si="20"/>
        <v>47</v>
      </c>
      <c r="Y21" s="13">
        <f>SUM(Y19:Y20)</f>
        <v>9.6191666666664233E-2</v>
      </c>
    </row>
    <row r="22" spans="2:43" x14ac:dyDescent="0.25">
      <c r="C22" s="2" t="s">
        <v>210</v>
      </c>
      <c r="D22" s="7">
        <f>SUMSQ(E5:H16)-D21</f>
        <v>0.11396666666666988</v>
      </c>
      <c r="L22" s="2" t="str">
        <f t="shared" si="21"/>
        <v>T.S.S</v>
      </c>
      <c r="M22" s="7">
        <f>SUMSQ(N5:Q16)-M21</f>
        <v>9.6191666666664233E-2</v>
      </c>
      <c r="V22"/>
    </row>
    <row r="23" spans="2:43" x14ac:dyDescent="0.25">
      <c r="C23" s="2" t="s">
        <v>211</v>
      </c>
      <c r="D23" s="7">
        <f>(SUMSQ(I5:I16)/$B$2)-D21</f>
        <v>8.7266666666668158E-2</v>
      </c>
      <c r="L23" s="2" t="str">
        <f t="shared" si="21"/>
        <v>Gen.S.S</v>
      </c>
      <c r="M23" s="7">
        <f>(SUMSQ(R5:R16)/$B$2)-M21</f>
        <v>7.1541666666666615E-2</v>
      </c>
      <c r="V23"/>
    </row>
    <row r="24" spans="2:43" x14ac:dyDescent="0.25">
      <c r="B24" s="47" t="s">
        <v>212</v>
      </c>
      <c r="C24" s="2" t="s">
        <v>213</v>
      </c>
      <c r="D24" s="7">
        <f>(SUMSQ(E17:H17)/B1)-D21</f>
        <v>1.1166666666664327E-3</v>
      </c>
      <c r="L24" s="2" t="str">
        <f t="shared" si="21"/>
        <v>R.S.S</v>
      </c>
      <c r="M24" s="7">
        <f>(SUMSQ(N17:Q17)/B1)-M21</f>
        <v>1.6750000000005372E-3</v>
      </c>
    </row>
    <row r="25" spans="2:43" x14ac:dyDescent="0.25">
      <c r="B25" s="47"/>
      <c r="C25" s="2" t="s">
        <v>214</v>
      </c>
      <c r="D25" s="7">
        <f>D22-(D23+D24)</f>
        <v>2.558333333333529E-2</v>
      </c>
      <c r="L25" s="2" t="str">
        <f t="shared" si="21"/>
        <v>ErrorS.S</v>
      </c>
      <c r="M25" s="7">
        <f>M22-(M23+M24)</f>
        <v>2.2974999999997081E-2</v>
      </c>
    </row>
    <row r="26" spans="2:43" x14ac:dyDescent="0.25">
      <c r="B26" s="26" t="s">
        <v>215</v>
      </c>
      <c r="C26" s="2" t="s">
        <v>214</v>
      </c>
      <c r="D26" s="7">
        <f>D22-D23</f>
        <v>2.6700000000001722E-2</v>
      </c>
      <c r="L26" s="2" t="str">
        <f t="shared" si="21"/>
        <v>ErrorS.S</v>
      </c>
      <c r="M26" s="7">
        <f>M22-M23</f>
        <v>2.4649999999997618E-2</v>
      </c>
    </row>
  </sheetData>
  <mergeCells count="33">
    <mergeCell ref="AI3:AI4"/>
    <mergeCell ref="V3:V4"/>
    <mergeCell ref="W3:W4"/>
    <mergeCell ref="X3:X4"/>
    <mergeCell ref="Y3:Y4"/>
    <mergeCell ref="Z3:Z4"/>
    <mergeCell ref="AA3:AA4"/>
    <mergeCell ref="AJ14:AK14"/>
    <mergeCell ref="AJ3:AK3"/>
    <mergeCell ref="V5:V8"/>
    <mergeCell ref="V9:V12"/>
    <mergeCell ref="V14:V15"/>
    <mergeCell ref="W14:W15"/>
    <mergeCell ref="X14:X15"/>
    <mergeCell ref="Y14:Y15"/>
    <mergeCell ref="Z14:Z15"/>
    <mergeCell ref="AA14:AA15"/>
    <mergeCell ref="AB14:AC14"/>
    <mergeCell ref="AB3:AC3"/>
    <mergeCell ref="AD3:AD4"/>
    <mergeCell ref="AE3:AF3"/>
    <mergeCell ref="AG3:AG4"/>
    <mergeCell ref="AH3:AH4"/>
    <mergeCell ref="AD14:AD15"/>
    <mergeCell ref="AE14:AF14"/>
    <mergeCell ref="AG14:AG15"/>
    <mergeCell ref="AH14:AH15"/>
    <mergeCell ref="AI14:AI15"/>
    <mergeCell ref="V16:V18"/>
    <mergeCell ref="C17:D17"/>
    <mergeCell ref="L17:M17"/>
    <mergeCell ref="V19:V21"/>
    <mergeCell ref="B24:B25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R26"/>
  <sheetViews>
    <sheetView topLeftCell="AE1" workbookViewId="0">
      <selection activeCell="S22" sqref="S22"/>
    </sheetView>
  </sheetViews>
  <sheetFormatPr defaultColWidth="8.85546875" defaultRowHeight="15.75" x14ac:dyDescent="0.25"/>
  <cols>
    <col min="1" max="1" width="12" style="2" bestFit="1" customWidth="1"/>
    <col min="2" max="2" width="5.140625" style="2" bestFit="1" customWidth="1"/>
    <col min="3" max="3" width="8.7109375" style="2" bestFit="1" customWidth="1"/>
    <col min="4" max="4" width="17.42578125" style="2" bestFit="1" customWidth="1"/>
    <col min="5" max="5" width="6.5703125" style="2" bestFit="1" customWidth="1"/>
    <col min="6" max="7" width="7.7109375" style="2" bestFit="1" customWidth="1"/>
    <col min="8" max="8" width="6.5703125" style="2" bestFit="1" customWidth="1"/>
    <col min="9" max="9" width="11.28515625" style="2" bestFit="1" customWidth="1"/>
    <col min="10" max="10" width="11.5703125" style="2" bestFit="1" customWidth="1"/>
    <col min="11" max="11" width="9.7109375" style="2" bestFit="1" customWidth="1"/>
    <col min="12" max="12" width="8.7109375" style="2" bestFit="1" customWidth="1"/>
    <col min="13" max="13" width="17.42578125" style="2" bestFit="1" customWidth="1"/>
    <col min="14" max="17" width="5.7109375" style="2" bestFit="1" customWidth="1"/>
    <col min="18" max="18" width="11.28515625" style="2" bestFit="1" customWidth="1"/>
    <col min="19" max="19" width="11.5703125" style="2" bestFit="1" customWidth="1"/>
    <col min="20" max="20" width="9.7109375" style="2" bestFit="1" customWidth="1"/>
    <col min="21" max="21" width="8.85546875" style="2"/>
    <col min="22" max="22" width="4.85546875" style="2" bestFit="1" customWidth="1"/>
    <col min="23" max="23" width="10.28515625" style="2" bestFit="1" customWidth="1"/>
    <col min="24" max="24" width="4.28515625" style="2" bestFit="1" customWidth="1"/>
    <col min="25" max="25" width="7.140625" style="2" bestFit="1" customWidth="1"/>
    <col min="26" max="26" width="6.42578125" style="2" bestFit="1" customWidth="1"/>
    <col min="27" max="28" width="8.28515625" style="2" bestFit="1" customWidth="1"/>
    <col min="29" max="30" width="6.140625" style="2" bestFit="1" customWidth="1"/>
    <col min="31" max="31" width="6.5703125" style="2" bestFit="1" customWidth="1"/>
    <col min="32" max="32" width="6.140625" style="2" bestFit="1" customWidth="1"/>
    <col min="33" max="33" width="8.42578125" style="2" bestFit="1" customWidth="1"/>
    <col min="34" max="34" width="8.85546875" style="2"/>
    <col min="35" max="35" width="6.7109375" style="2" bestFit="1" customWidth="1"/>
    <col min="36" max="37" width="6.140625" style="2" bestFit="1" customWidth="1"/>
    <col min="38" max="39" width="8.85546875" style="2"/>
    <col min="40" max="40" width="17.42578125" style="2" bestFit="1" customWidth="1"/>
    <col min="41" max="41" width="11.140625" style="2" bestFit="1" customWidth="1"/>
    <col min="42" max="42" width="8.7109375" style="2" bestFit="1" customWidth="1"/>
    <col min="43" max="43" width="11.5703125" style="2" bestFit="1" customWidth="1"/>
    <col min="44" max="44" width="9.28515625" style="2" bestFit="1" customWidth="1"/>
    <col min="45" max="16384" width="8.85546875" style="2"/>
  </cols>
  <sheetData>
    <row r="1" spans="1:44" x14ac:dyDescent="0.25">
      <c r="A1" s="11" t="s">
        <v>162</v>
      </c>
      <c r="B1" s="12">
        <v>12</v>
      </c>
    </row>
    <row r="2" spans="1:44" x14ac:dyDescent="0.25">
      <c r="A2" s="11" t="s">
        <v>4</v>
      </c>
      <c r="B2" s="12">
        <v>4</v>
      </c>
    </row>
    <row r="3" spans="1:44" x14ac:dyDescent="0.25">
      <c r="A3" s="11" t="s">
        <v>163</v>
      </c>
      <c r="B3" s="12">
        <f>B1*B2</f>
        <v>48</v>
      </c>
      <c r="V3" s="50" t="s">
        <v>164</v>
      </c>
      <c r="W3" s="50" t="s">
        <v>165</v>
      </c>
      <c r="X3" s="50" t="s">
        <v>166</v>
      </c>
      <c r="Y3" s="50" t="s">
        <v>167</v>
      </c>
      <c r="Z3" s="50" t="s">
        <v>168</v>
      </c>
      <c r="AA3" s="50" t="s">
        <v>169</v>
      </c>
      <c r="AB3" s="50" t="s">
        <v>170</v>
      </c>
      <c r="AC3" s="50"/>
      <c r="AD3" s="48" t="s">
        <v>171</v>
      </c>
      <c r="AE3" s="50" t="s">
        <v>172</v>
      </c>
      <c r="AF3" s="50"/>
      <c r="AG3" s="50" t="s">
        <v>173</v>
      </c>
      <c r="AH3" s="50" t="s">
        <v>174</v>
      </c>
      <c r="AI3" s="50" t="s">
        <v>175</v>
      </c>
      <c r="AJ3" s="50" t="s">
        <v>176</v>
      </c>
      <c r="AK3" s="50"/>
    </row>
    <row r="4" spans="1:44" x14ac:dyDescent="0.25">
      <c r="C4" s="14" t="s">
        <v>177</v>
      </c>
      <c r="D4" s="14" t="s">
        <v>2</v>
      </c>
      <c r="E4" s="14" t="s">
        <v>178</v>
      </c>
      <c r="F4" s="14" t="s">
        <v>179</v>
      </c>
      <c r="G4" s="14" t="s">
        <v>180</v>
      </c>
      <c r="H4" s="14" t="s">
        <v>181</v>
      </c>
      <c r="I4" s="14" t="s">
        <v>182</v>
      </c>
      <c r="J4" s="14" t="s">
        <v>183</v>
      </c>
      <c r="K4" s="14" t="s">
        <v>184</v>
      </c>
      <c r="L4" s="15" t="str">
        <f>C4</f>
        <v>GenID</v>
      </c>
      <c r="M4" s="15" t="str">
        <f t="shared" ref="M4:S4" si="0">D4</f>
        <v>Genotype</v>
      </c>
      <c r="N4" s="15" t="str">
        <f t="shared" si="0"/>
        <v>R_01</v>
      </c>
      <c r="O4" s="15" t="str">
        <f t="shared" si="0"/>
        <v>R_02</v>
      </c>
      <c r="P4" s="15" t="str">
        <f t="shared" si="0"/>
        <v>R_03</v>
      </c>
      <c r="Q4" s="15" t="str">
        <f t="shared" si="0"/>
        <v>R_04</v>
      </c>
      <c r="R4" s="15" t="str">
        <f t="shared" si="0"/>
        <v>Total (Gen)</v>
      </c>
      <c r="S4" s="15" t="str">
        <f t="shared" si="0"/>
        <v>Mean (Gen)</v>
      </c>
      <c r="T4" s="15" t="str">
        <f>K4</f>
        <v>S.E (Gen)</v>
      </c>
      <c r="V4" s="50"/>
      <c r="W4" s="50"/>
      <c r="X4" s="50"/>
      <c r="Y4" s="50"/>
      <c r="Z4" s="50"/>
      <c r="AA4" s="50"/>
      <c r="AB4" s="13" t="s">
        <v>185</v>
      </c>
      <c r="AC4" s="13" t="s">
        <v>186</v>
      </c>
      <c r="AD4" s="49"/>
      <c r="AE4" s="13" t="s">
        <v>185</v>
      </c>
      <c r="AF4" s="13" t="s">
        <v>186</v>
      </c>
      <c r="AG4" s="50"/>
      <c r="AH4" s="50"/>
      <c r="AI4" s="50"/>
      <c r="AJ4" s="13" t="s">
        <v>185</v>
      </c>
      <c r="AK4" s="13" t="s">
        <v>186</v>
      </c>
      <c r="AO4" s="13" t="s">
        <v>16</v>
      </c>
      <c r="AP4" s="13" t="s">
        <v>21</v>
      </c>
      <c r="AQ4" s="13" t="s">
        <v>183</v>
      </c>
      <c r="AR4" s="13" t="s">
        <v>187</v>
      </c>
    </row>
    <row r="5" spans="1:44" x14ac:dyDescent="0.25">
      <c r="C5" s="14" t="s">
        <v>188</v>
      </c>
      <c r="D5" s="16" t="s">
        <v>15</v>
      </c>
      <c r="E5" s="17">
        <v>79.916158536585357</v>
      </c>
      <c r="F5" s="17">
        <v>79.142543056064497</v>
      </c>
      <c r="G5" s="17">
        <v>79.524734718278282</v>
      </c>
      <c r="H5" s="17">
        <v>76.217258556966101</v>
      </c>
      <c r="I5" s="14">
        <f>SUM(E5:H5)</f>
        <v>314.80069486789426</v>
      </c>
      <c r="J5" s="17">
        <f>AVERAGE(E5:H5)</f>
        <v>78.700173716973566</v>
      </c>
      <c r="K5" s="17">
        <f>STDEV(E5:H5)/SQRT(COUNT(E5:H5))</f>
        <v>0.84256939626960892</v>
      </c>
      <c r="L5" s="15" t="str">
        <f>C5</f>
        <v>G_01</v>
      </c>
      <c r="M5" s="18" t="str">
        <f>D5</f>
        <v>EC-693356</v>
      </c>
      <c r="N5" s="15">
        <v>79.407755225689186</v>
      </c>
      <c r="O5" s="15">
        <v>79.632770444657481</v>
      </c>
      <c r="P5" s="15">
        <v>79.012620638455815</v>
      </c>
      <c r="Q5" s="15">
        <v>75.656951743908266</v>
      </c>
      <c r="R5" s="15">
        <f>SUM(N5:Q5)</f>
        <v>313.71009805271075</v>
      </c>
      <c r="S5" s="19">
        <f>AVERAGE(N5:Q5)</f>
        <v>78.427524513177687</v>
      </c>
      <c r="T5" s="19">
        <f>STDEV(N5:Q5)/SQRT(COUNT(N5:Q5))</f>
        <v>0.93237514582972914</v>
      </c>
      <c r="V5" s="51" t="s">
        <v>189</v>
      </c>
      <c r="W5" s="13" t="str">
        <f>A1</f>
        <v>Genotypes</v>
      </c>
      <c r="X5" s="13">
        <f>B1-1</f>
        <v>11</v>
      </c>
      <c r="Y5" s="20">
        <f>D23</f>
        <v>34.541605693113524</v>
      </c>
      <c r="Z5" s="13">
        <f>Y5/X5</f>
        <v>3.1401459721012297</v>
      </c>
      <c r="AA5" s="20">
        <f>Z5/Z7</f>
        <v>3.0213402837526511</v>
      </c>
      <c r="AB5" s="20">
        <f>FINV(0.05,X5,X7)</f>
        <v>2.0932544106276221</v>
      </c>
      <c r="AC5" s="20">
        <f>FINV(0.01,X5,X7)</f>
        <v>2.8396801145407955</v>
      </c>
      <c r="AD5" s="13">
        <f>FDIST(AA5,X5,X7)</f>
        <v>6.821815805572202E-3</v>
      </c>
      <c r="AE5" s="13" t="str">
        <f>IF(AA5&gt;AB5,"S","N.S")</f>
        <v>S</v>
      </c>
      <c r="AF5" s="13" t="str">
        <f>IF(AA5&gt;AC5,"S","N.S")</f>
        <v>S</v>
      </c>
      <c r="AG5" s="21">
        <f>(SQRT(Z7)/D20)*100</f>
        <v>1.2822308857636562</v>
      </c>
      <c r="AH5" s="20">
        <f>SQRT(Z7/B2)</f>
        <v>0.5097357601294028</v>
      </c>
      <c r="AI5" s="20">
        <f>AH5*1.414</f>
        <v>0.72076636482297551</v>
      </c>
      <c r="AJ5" s="13">
        <f>AI5*(TINV(0.05,X7))</f>
        <v>1.4664101951192954</v>
      </c>
      <c r="AK5" s="13">
        <f>AI5*(TINV(0.01,X7))</f>
        <v>1.970053869562761</v>
      </c>
      <c r="AL5" s="2">
        <f>AK5/AI5</f>
        <v>2.733276642350837</v>
      </c>
      <c r="AN5" s="22" t="str">
        <f>D5</f>
        <v>EC-693356</v>
      </c>
      <c r="AO5" s="20">
        <f>J5</f>
        <v>78.700173716973566</v>
      </c>
      <c r="AP5" s="20">
        <f>S5</f>
        <v>78.427524513177687</v>
      </c>
      <c r="AQ5" s="20">
        <f>AVERAGE(AO5:AP5)</f>
        <v>78.563849115075627</v>
      </c>
      <c r="AR5" s="20">
        <f>STDEV(E5:H5,N5:Q5)/SQRT(8)</f>
        <v>0.58400761947320801</v>
      </c>
    </row>
    <row r="6" spans="1:44" x14ac:dyDescent="0.25">
      <c r="C6" s="14" t="s">
        <v>190</v>
      </c>
      <c r="D6" s="16" t="s">
        <v>26</v>
      </c>
      <c r="E6" s="17">
        <v>79.66114572253457</v>
      </c>
      <c r="F6" s="17">
        <v>79.386899948540773</v>
      </c>
      <c r="G6" s="17">
        <v>79.264114404886044</v>
      </c>
      <c r="H6" s="17">
        <v>75.939849624060145</v>
      </c>
      <c r="I6" s="14">
        <f t="shared" ref="I6:I17" si="1">SUM(E6:H6)</f>
        <v>314.25200970002152</v>
      </c>
      <c r="J6" s="17">
        <f t="shared" ref="J6:J16" si="2">AVERAGE(E6:H6)</f>
        <v>78.563002425005379</v>
      </c>
      <c r="K6" s="17">
        <f t="shared" ref="K6:K16" si="3">STDEV(E6:H6)/SQRT(COUNT(E6:H6))</f>
        <v>0.87831346229744267</v>
      </c>
      <c r="L6" s="15" t="str">
        <f t="shared" ref="L6:M17" si="4">C6</f>
        <v>G_02</v>
      </c>
      <c r="M6" s="18" t="str">
        <f t="shared" si="4"/>
        <v>EC-693357</v>
      </c>
      <c r="N6" s="15">
        <v>79.534248653568994</v>
      </c>
      <c r="O6" s="15">
        <v>79.50964511853924</v>
      </c>
      <c r="P6" s="15">
        <v>79.134443783462231</v>
      </c>
      <c r="Q6" s="15">
        <v>75.802075019952113</v>
      </c>
      <c r="R6" s="15">
        <f t="shared" ref="R6:R17" si="5">SUM(N6:Q6)</f>
        <v>313.98041257552256</v>
      </c>
      <c r="S6" s="19">
        <f t="shared" ref="S6:S16" si="6">AVERAGE(N6:Q6)</f>
        <v>78.495103143880641</v>
      </c>
      <c r="T6" s="19">
        <f t="shared" ref="T6:T16" si="7">STDEV(N6:Q6)/SQRT(COUNT(N6:Q6))</f>
        <v>0.90232457844263925</v>
      </c>
      <c r="V6" s="51"/>
      <c r="W6" s="13" t="str">
        <f>A2</f>
        <v>Rep</v>
      </c>
      <c r="X6" s="13">
        <f>B2-1</f>
        <v>3</v>
      </c>
      <c r="Y6" s="20">
        <f t="shared" ref="Y6:Y7" si="8">D24</f>
        <v>57.288430692628026</v>
      </c>
      <c r="Z6" s="13">
        <f t="shared" ref="Z6:Z7" si="9">Y6/X6</f>
        <v>19.096143564209342</v>
      </c>
      <c r="AA6" s="20">
        <f>Z6/Z7</f>
        <v>18.373651520493599</v>
      </c>
      <c r="AB6" s="20">
        <f>FINV(0.05,X6,X7)</f>
        <v>2.8915635173483616</v>
      </c>
      <c r="AC6" s="20">
        <f>FINV(0.01,X6,X7)</f>
        <v>4.4367871831052037</v>
      </c>
      <c r="AD6" s="13">
        <f>FDIST(AA6,X6,X7)</f>
        <v>3.4507799935128707E-7</v>
      </c>
      <c r="AE6" s="13" t="str">
        <f>IF(AA6&gt;AB6,"S","N.S")</f>
        <v>S</v>
      </c>
      <c r="AF6" s="13" t="str">
        <f>IF(AA6&gt;AC6,"S","N.S")</f>
        <v>S</v>
      </c>
      <c r="AG6" s="13"/>
      <c r="AH6" s="20">
        <f>SQRT(Z7/B1)</f>
        <v>0.29429607832628923</v>
      </c>
      <c r="AI6" s="20">
        <f>AH6*1.414</f>
        <v>0.41613465475337297</v>
      </c>
      <c r="AJ6" s="13">
        <f>AI6*(TINV(0.05,X7))</f>
        <v>0.84663232089453688</v>
      </c>
      <c r="AK6" s="13">
        <f>AI6*(TINV(0.01,X7))</f>
        <v>1.1374111319101241</v>
      </c>
      <c r="AN6" s="22" t="str">
        <f t="shared" ref="AN6:AN16" si="10">D6</f>
        <v>EC-693357</v>
      </c>
      <c r="AO6" s="20">
        <f t="shared" ref="AO6:AO16" si="11">J6</f>
        <v>78.563002425005379</v>
      </c>
      <c r="AP6" s="20">
        <f t="shared" ref="AP6:AP16" si="12">S6</f>
        <v>78.495103143880641</v>
      </c>
      <c r="AQ6" s="20">
        <f t="shared" ref="AQ6:AQ16" si="13">AVERAGE(AO6:AP6)</f>
        <v>78.52905278444301</v>
      </c>
      <c r="AR6" s="20">
        <f t="shared" ref="AR6:AR16" si="14">STDEV(E6:H6,N6:Q6)/SQRT(8)</f>
        <v>0.58304482215180697</v>
      </c>
    </row>
    <row r="7" spans="1:44" x14ac:dyDescent="0.25">
      <c r="C7" s="14" t="s">
        <v>191</v>
      </c>
      <c r="D7" s="16" t="s">
        <v>35</v>
      </c>
      <c r="E7" s="17">
        <v>79.597050879626252</v>
      </c>
      <c r="F7" s="17">
        <v>79.449632144878322</v>
      </c>
      <c r="G7" s="17">
        <v>79.198568872987479</v>
      </c>
      <c r="H7" s="17">
        <v>74.075648108797282</v>
      </c>
      <c r="I7" s="14">
        <f t="shared" si="1"/>
        <v>312.32090000628932</v>
      </c>
      <c r="J7" s="17">
        <f t="shared" si="2"/>
        <v>78.08022500157233</v>
      </c>
      <c r="K7" s="17">
        <f t="shared" si="3"/>
        <v>1.3373906738294292</v>
      </c>
      <c r="L7" s="15" t="str">
        <f t="shared" si="4"/>
        <v>G_03</v>
      </c>
      <c r="M7" s="18" t="str">
        <f t="shared" si="4"/>
        <v>EC-693358</v>
      </c>
      <c r="N7" s="15">
        <v>79.562532549661483</v>
      </c>
      <c r="O7" s="15">
        <v>79.479038891694927</v>
      </c>
      <c r="P7" s="15">
        <v>79.171528588098013</v>
      </c>
      <c r="Q7" s="15">
        <v>74.96501193710381</v>
      </c>
      <c r="R7" s="15">
        <f t="shared" si="5"/>
        <v>313.17811196655828</v>
      </c>
      <c r="S7" s="19">
        <f t="shared" si="6"/>
        <v>78.294527991639569</v>
      </c>
      <c r="T7" s="19">
        <f t="shared" si="7"/>
        <v>1.1130180005700019</v>
      </c>
      <c r="V7" s="51"/>
      <c r="W7" s="13" t="s">
        <v>192</v>
      </c>
      <c r="X7" s="13">
        <f>X5*X6</f>
        <v>33</v>
      </c>
      <c r="Y7" s="20">
        <f t="shared" si="8"/>
        <v>34.297631960420404</v>
      </c>
      <c r="Z7" s="13">
        <f t="shared" si="9"/>
        <v>1.0393221806188002</v>
      </c>
      <c r="AN7" s="22" t="str">
        <f t="shared" si="10"/>
        <v>EC-693358</v>
      </c>
      <c r="AO7" s="20">
        <f t="shared" si="11"/>
        <v>78.08022500157233</v>
      </c>
      <c r="AP7" s="20">
        <f t="shared" si="12"/>
        <v>78.294527991639569</v>
      </c>
      <c r="AQ7" s="20">
        <f t="shared" si="13"/>
        <v>78.18737649660595</v>
      </c>
      <c r="AR7" s="20">
        <f t="shared" si="14"/>
        <v>0.80645748882257595</v>
      </c>
    </row>
    <row r="8" spans="1:44" x14ac:dyDescent="0.25">
      <c r="C8" s="14" t="s">
        <v>193</v>
      </c>
      <c r="D8" s="16" t="s">
        <v>44</v>
      </c>
      <c r="E8" s="17">
        <v>80.397936624907885</v>
      </c>
      <c r="F8" s="17">
        <v>79.467028648996219</v>
      </c>
      <c r="G8" s="17">
        <v>79.188037275157114</v>
      </c>
      <c r="H8" s="17">
        <v>77.325192372030784</v>
      </c>
      <c r="I8" s="14">
        <f t="shared" si="1"/>
        <v>316.37819492109202</v>
      </c>
      <c r="J8" s="17">
        <f t="shared" si="2"/>
        <v>79.094548730273004</v>
      </c>
      <c r="K8" s="17">
        <f t="shared" si="3"/>
        <v>0.64400590863034268</v>
      </c>
      <c r="L8" s="15" t="str">
        <f t="shared" si="4"/>
        <v>G_04</v>
      </c>
      <c r="M8" s="18" t="str">
        <f t="shared" si="4"/>
        <v>EC-693363</v>
      </c>
      <c r="N8" s="15">
        <v>81.785872945357625</v>
      </c>
      <c r="O8" s="15">
        <v>79.473004020677777</v>
      </c>
      <c r="P8" s="15">
        <v>79.175437323074689</v>
      </c>
      <c r="Q8" s="15">
        <v>79.239960172585469</v>
      </c>
      <c r="R8" s="15">
        <f t="shared" si="5"/>
        <v>319.67427446169557</v>
      </c>
      <c r="S8" s="19">
        <f t="shared" si="6"/>
        <v>79.918568615423894</v>
      </c>
      <c r="T8" s="19">
        <f t="shared" si="7"/>
        <v>0.62570672077264766</v>
      </c>
      <c r="V8" s="51"/>
      <c r="W8" s="13" t="s">
        <v>194</v>
      </c>
      <c r="X8" s="13">
        <f>SUM(X5:X7)</f>
        <v>47</v>
      </c>
      <c r="Y8" s="13">
        <f>SUM(Y5:Y7)</f>
        <v>126.12766834616195</v>
      </c>
      <c r="Z8" s="23"/>
      <c r="AN8" s="22" t="str">
        <f t="shared" si="10"/>
        <v>EC-693363</v>
      </c>
      <c r="AO8" s="20">
        <f t="shared" si="11"/>
        <v>79.094548730273004</v>
      </c>
      <c r="AP8" s="20">
        <f t="shared" si="12"/>
        <v>79.918568615423894</v>
      </c>
      <c r="AQ8" s="20">
        <f t="shared" si="13"/>
        <v>79.506558672848456</v>
      </c>
      <c r="AR8" s="20">
        <f t="shared" si="14"/>
        <v>0.44386789523417258</v>
      </c>
    </row>
    <row r="9" spans="1:44" x14ac:dyDescent="0.25">
      <c r="C9" s="14" t="s">
        <v>195</v>
      </c>
      <c r="D9" s="16" t="s">
        <v>53</v>
      </c>
      <c r="E9" s="17">
        <v>81.090264440833209</v>
      </c>
      <c r="F9" s="17">
        <v>79.467163217073704</v>
      </c>
      <c r="G9" s="17">
        <v>79.181752353367131</v>
      </c>
      <c r="H9" s="17">
        <v>78.282239253582148</v>
      </c>
      <c r="I9" s="14">
        <f t="shared" si="1"/>
        <v>318.02141926485621</v>
      </c>
      <c r="J9" s="17">
        <f t="shared" si="2"/>
        <v>79.505354816214052</v>
      </c>
      <c r="K9" s="17">
        <f t="shared" si="3"/>
        <v>0.58552877455398433</v>
      </c>
      <c r="L9" s="15" t="str">
        <f t="shared" si="4"/>
        <v>G_05</v>
      </c>
      <c r="M9" s="18" t="str">
        <f t="shared" si="4"/>
        <v>Harsha</v>
      </c>
      <c r="N9" s="15">
        <v>81.437657151308969</v>
      </c>
      <c r="O9" s="15">
        <v>79.469343850842591</v>
      </c>
      <c r="P9" s="15">
        <v>79.179353342032769</v>
      </c>
      <c r="Q9" s="15">
        <v>78.766212171599605</v>
      </c>
      <c r="R9" s="15">
        <f t="shared" si="5"/>
        <v>318.85256651578391</v>
      </c>
      <c r="S9" s="19">
        <f t="shared" si="6"/>
        <v>79.713141628945976</v>
      </c>
      <c r="T9" s="19">
        <f t="shared" si="7"/>
        <v>0.59266323179884939</v>
      </c>
      <c r="V9" s="51" t="s">
        <v>196</v>
      </c>
      <c r="W9" s="13" t="str">
        <f>W5</f>
        <v>Genotypes</v>
      </c>
      <c r="X9" s="13">
        <f>X5</f>
        <v>11</v>
      </c>
      <c r="Y9" s="20">
        <f>M23</f>
        <v>23.976106920395978</v>
      </c>
      <c r="Z9" s="13">
        <f>Y9/X9</f>
        <v>2.1796460836723615</v>
      </c>
      <c r="AA9" s="20">
        <f>Z9/Z11</f>
        <v>2.6227706845543284</v>
      </c>
      <c r="AB9" s="20">
        <f>FINV(0.05,X9,X11)</f>
        <v>2.0932544106276221</v>
      </c>
      <c r="AC9" s="20">
        <f>FINV(0.01,X9,X11)</f>
        <v>2.8396801145407955</v>
      </c>
      <c r="AD9" s="13">
        <f>FDIST(AA9,X9,X11)</f>
        <v>1.5880288973673277E-2</v>
      </c>
      <c r="AE9" s="13" t="str">
        <f>IF(AA9&gt;AB9,"S","N.S")</f>
        <v>S</v>
      </c>
      <c r="AF9" s="13" t="str">
        <f>IF(AA9&gt;AC9,"S","N.S")</f>
        <v>N.S</v>
      </c>
      <c r="AG9" s="21">
        <f>(SQRT(Z11)/S17)*100</f>
        <v>1.1480577378130561</v>
      </c>
      <c r="AH9" s="20">
        <f>SQRT(Z11/B2)</f>
        <v>0.45580893552577095</v>
      </c>
      <c r="AI9" s="20">
        <f>AH9*1.414</f>
        <v>0.64451383483344005</v>
      </c>
      <c r="AJ9" s="13">
        <f>AI9*(TINV(0.05,X11))</f>
        <v>1.3112732563863709</v>
      </c>
      <c r="AK9" s="13">
        <f>AI9*(TINV(0.01,X11))</f>
        <v>1.7616346104222069</v>
      </c>
      <c r="AN9" s="22" t="str">
        <f t="shared" si="10"/>
        <v>Harsha</v>
      </c>
      <c r="AO9" s="20">
        <f t="shared" si="11"/>
        <v>79.505354816214052</v>
      </c>
      <c r="AP9" s="20">
        <f t="shared" si="12"/>
        <v>79.713141628945976</v>
      </c>
      <c r="AQ9" s="20">
        <f t="shared" si="13"/>
        <v>79.609248222580021</v>
      </c>
      <c r="AR9" s="20">
        <f t="shared" si="14"/>
        <v>0.38765491246758282</v>
      </c>
    </row>
    <row r="10" spans="1:44" x14ac:dyDescent="0.25">
      <c r="C10" s="14" t="s">
        <v>197</v>
      </c>
      <c r="D10" s="16" t="s">
        <v>62</v>
      </c>
      <c r="E10" s="17">
        <v>81.079083518107907</v>
      </c>
      <c r="F10" s="17">
        <v>79.26042711767235</v>
      </c>
      <c r="G10" s="17">
        <v>78.974061730184033</v>
      </c>
      <c r="H10" s="17">
        <v>78.312250332889477</v>
      </c>
      <c r="I10" s="14">
        <f t="shared" si="1"/>
        <v>317.62582269885377</v>
      </c>
      <c r="J10" s="17">
        <f t="shared" si="2"/>
        <v>79.406455674713442</v>
      </c>
      <c r="K10" s="17">
        <f t="shared" si="3"/>
        <v>0.59183739991879858</v>
      </c>
      <c r="L10" s="15" t="str">
        <f t="shared" si="4"/>
        <v>G_06</v>
      </c>
      <c r="M10" s="18" t="str">
        <f t="shared" si="4"/>
        <v>IC-415144</v>
      </c>
      <c r="N10" s="15">
        <v>81.073488096998375</v>
      </c>
      <c r="O10" s="15">
        <v>79.161290322580641</v>
      </c>
      <c r="P10" s="15">
        <v>78.866502391650954</v>
      </c>
      <c r="Q10" s="15">
        <v>78.323074363666606</v>
      </c>
      <c r="R10" s="15">
        <f t="shared" si="5"/>
        <v>317.42435517489656</v>
      </c>
      <c r="S10" s="19">
        <f t="shared" si="6"/>
        <v>79.35608879372414</v>
      </c>
      <c r="T10" s="19">
        <f t="shared" si="7"/>
        <v>0.59820707598126999</v>
      </c>
      <c r="V10" s="51"/>
      <c r="W10" s="13" t="str">
        <f t="shared" ref="W10:X12" si="15">W6</f>
        <v>Rep</v>
      </c>
      <c r="X10" s="13">
        <f t="shared" si="15"/>
        <v>3</v>
      </c>
      <c r="Y10" s="20">
        <f t="shared" ref="Y10:Y11" si="16">M24</f>
        <v>59.855449630063958</v>
      </c>
      <c r="Z10" s="13">
        <f t="shared" ref="Z10:Z11" si="17">Y10/X10</f>
        <v>19.951816543354653</v>
      </c>
      <c r="AA10" s="20">
        <f>Z10/Z11</f>
        <v>24.00804420750292</v>
      </c>
      <c r="AB10" s="20">
        <f>FINV(0.05,X10,X11)</f>
        <v>2.8915635173483616</v>
      </c>
      <c r="AC10" s="20">
        <f>FINV(0.01,X10,X11)</f>
        <v>4.4367871831052037</v>
      </c>
      <c r="AD10" s="13">
        <f>FDIST(AA10,X10,X11)</f>
        <v>1.9895638745034416E-8</v>
      </c>
      <c r="AE10" s="13" t="str">
        <f>IF(AA10&gt;AB10,"S","N.S")</f>
        <v>S</v>
      </c>
      <c r="AF10" s="13" t="str">
        <f>IF(AA10&gt;AC10,"S","N.S")</f>
        <v>S</v>
      </c>
      <c r="AG10" s="13"/>
      <c r="AH10" s="20">
        <f>SQRT(Z11/B1)</f>
        <v>0.26316141162484064</v>
      </c>
      <c r="AI10" s="20">
        <f>AH10*1.414</f>
        <v>0.37211023603752463</v>
      </c>
      <c r="AJ10" s="13">
        <f>AI10*(TINV(0.05,X11))</f>
        <v>0.75706396755582839</v>
      </c>
      <c r="AK10" s="13">
        <f>AI10*(TINV(0.01,X11))</f>
        <v>1.0170802165410227</v>
      </c>
      <c r="AN10" s="22" t="str">
        <f t="shared" si="10"/>
        <v>IC-415144</v>
      </c>
      <c r="AO10" s="20">
        <f t="shared" si="11"/>
        <v>79.406455674713442</v>
      </c>
      <c r="AP10" s="20">
        <f t="shared" si="12"/>
        <v>79.35608879372414</v>
      </c>
      <c r="AQ10" s="20">
        <f t="shared" si="13"/>
        <v>79.381272234218784</v>
      </c>
      <c r="AR10" s="20">
        <f t="shared" si="14"/>
        <v>0.38965534701839938</v>
      </c>
    </row>
    <row r="11" spans="1:44" x14ac:dyDescent="0.25">
      <c r="C11" s="14" t="s">
        <v>198</v>
      </c>
      <c r="D11" s="16" t="s">
        <v>71</v>
      </c>
      <c r="E11" s="17">
        <v>80.884092253104669</v>
      </c>
      <c r="F11" s="17">
        <v>79.006594036697251</v>
      </c>
      <c r="G11" s="17">
        <v>78.710144927536234</v>
      </c>
      <c r="H11" s="17">
        <v>78.10133954571927</v>
      </c>
      <c r="I11" s="14">
        <f t="shared" si="1"/>
        <v>316.70217076305744</v>
      </c>
      <c r="J11" s="17">
        <f t="shared" si="2"/>
        <v>79.17554269076436</v>
      </c>
      <c r="K11" s="17">
        <f t="shared" si="3"/>
        <v>0.59987448197705306</v>
      </c>
      <c r="L11" s="15" t="str">
        <f t="shared" si="4"/>
        <v>G_07</v>
      </c>
      <c r="M11" s="18" t="str">
        <f t="shared" si="4"/>
        <v>IPM-205-7</v>
      </c>
      <c r="N11" s="15">
        <v>80.786574998151849</v>
      </c>
      <c r="O11" s="15">
        <v>78.876066231811336</v>
      </c>
      <c r="P11" s="15">
        <v>78.578157837524458</v>
      </c>
      <c r="Q11" s="15">
        <v>77.995008319467559</v>
      </c>
      <c r="R11" s="15">
        <f t="shared" si="5"/>
        <v>316.23580738695523</v>
      </c>
      <c r="S11" s="19">
        <f t="shared" si="6"/>
        <v>79.058951846738807</v>
      </c>
      <c r="T11" s="19">
        <f t="shared" si="7"/>
        <v>0.60423971581129143</v>
      </c>
      <c r="V11" s="51"/>
      <c r="W11" s="13" t="str">
        <f t="shared" si="15"/>
        <v>Error</v>
      </c>
      <c r="X11" s="13">
        <f t="shared" si="15"/>
        <v>33</v>
      </c>
      <c r="Y11" s="20">
        <f t="shared" si="16"/>
        <v>27.424555713078007</v>
      </c>
      <c r="Z11" s="13">
        <f t="shared" si="17"/>
        <v>0.8310471428205457</v>
      </c>
      <c r="AN11" s="22" t="str">
        <f t="shared" si="10"/>
        <v>IPM-205-7</v>
      </c>
      <c r="AO11" s="20">
        <f t="shared" si="11"/>
        <v>79.17554269076436</v>
      </c>
      <c r="AP11" s="20">
        <f t="shared" si="12"/>
        <v>79.058951846738807</v>
      </c>
      <c r="AQ11" s="20">
        <f t="shared" si="13"/>
        <v>79.117247268751584</v>
      </c>
      <c r="AR11" s="20">
        <f t="shared" si="14"/>
        <v>0.39475686887429651</v>
      </c>
    </row>
    <row r="12" spans="1:44" x14ac:dyDescent="0.25">
      <c r="C12" s="14" t="s">
        <v>199</v>
      </c>
      <c r="D12" s="16" t="s">
        <v>80</v>
      </c>
      <c r="E12" s="17">
        <v>81.791971612330897</v>
      </c>
      <c r="F12" s="17">
        <v>79.994265644039857</v>
      </c>
      <c r="G12" s="17">
        <v>79.710144927536234</v>
      </c>
      <c r="H12" s="17">
        <v>79.141359514102675</v>
      </c>
      <c r="I12" s="14">
        <f t="shared" si="1"/>
        <v>320.63774169800968</v>
      </c>
      <c r="J12" s="17">
        <f t="shared" si="2"/>
        <v>80.159435424502419</v>
      </c>
      <c r="K12" s="17">
        <f t="shared" si="3"/>
        <v>0.57233410776602489</v>
      </c>
      <c r="L12" s="15" t="str">
        <f t="shared" si="4"/>
        <v>G_08</v>
      </c>
      <c r="M12" s="18" t="str">
        <f t="shared" si="4"/>
        <v>NM-94</v>
      </c>
      <c r="N12" s="15">
        <v>81.289273305241366</v>
      </c>
      <c r="O12" s="15">
        <v>79.435165937925589</v>
      </c>
      <c r="P12" s="15">
        <v>79.143416189578957</v>
      </c>
      <c r="Q12" s="15">
        <v>78.56905158069884</v>
      </c>
      <c r="R12" s="15">
        <f t="shared" si="5"/>
        <v>318.43690701344474</v>
      </c>
      <c r="S12" s="19">
        <f t="shared" si="6"/>
        <v>79.609226753361185</v>
      </c>
      <c r="T12" s="19">
        <f t="shared" si="7"/>
        <v>0.58820329925891313</v>
      </c>
      <c r="V12" s="51"/>
      <c r="W12" s="13" t="str">
        <f t="shared" si="15"/>
        <v>Total</v>
      </c>
      <c r="X12" s="13">
        <f t="shared" si="15"/>
        <v>47</v>
      </c>
      <c r="Y12" s="13">
        <f>SUM(Y9:Y11)</f>
        <v>111.25611226353794</v>
      </c>
      <c r="AN12" s="22" t="str">
        <f t="shared" si="10"/>
        <v>NM-94</v>
      </c>
      <c r="AO12" s="20">
        <f t="shared" si="11"/>
        <v>80.159435424502419</v>
      </c>
      <c r="AP12" s="20">
        <f t="shared" si="12"/>
        <v>79.609226753361185</v>
      </c>
      <c r="AQ12" s="20">
        <f t="shared" si="13"/>
        <v>79.884331088931802</v>
      </c>
      <c r="AR12" s="20">
        <f t="shared" si="14"/>
        <v>0.3938829727772401</v>
      </c>
    </row>
    <row r="13" spans="1:44" x14ac:dyDescent="0.25">
      <c r="C13" s="14" t="s">
        <v>200</v>
      </c>
      <c r="D13" s="16" t="s">
        <v>89</v>
      </c>
      <c r="E13" s="17">
        <v>81.540622458786132</v>
      </c>
      <c r="F13" s="17">
        <v>79.714715790982723</v>
      </c>
      <c r="G13" s="17">
        <v>79.4260453656062</v>
      </c>
      <c r="H13" s="17">
        <v>78.851913477537437</v>
      </c>
      <c r="I13" s="14">
        <f t="shared" si="1"/>
        <v>319.53329709291245</v>
      </c>
      <c r="J13" s="17">
        <f t="shared" si="2"/>
        <v>79.883324273228112</v>
      </c>
      <c r="K13" s="17">
        <f t="shared" si="3"/>
        <v>0.58080248542872126</v>
      </c>
      <c r="L13" s="15" t="str">
        <f t="shared" si="4"/>
        <v>G_09</v>
      </c>
      <c r="M13" s="18" t="str">
        <f t="shared" si="4"/>
        <v>PAU-911</v>
      </c>
      <c r="N13" s="15">
        <v>81.418822860392382</v>
      </c>
      <c r="O13" s="15">
        <v>79.571300572058718</v>
      </c>
      <c r="P13" s="15">
        <v>79.283673611595006</v>
      </c>
      <c r="Q13" s="15">
        <v>77.130719532702003</v>
      </c>
      <c r="R13" s="15">
        <f t="shared" si="5"/>
        <v>317.40451657674811</v>
      </c>
      <c r="S13" s="19">
        <f t="shared" si="6"/>
        <v>79.351129144187027</v>
      </c>
      <c r="T13" s="19">
        <f t="shared" si="7"/>
        <v>0.87837927710350538</v>
      </c>
      <c r="AN13" s="22" t="str">
        <f t="shared" si="10"/>
        <v>PAU-911</v>
      </c>
      <c r="AO13" s="20">
        <f t="shared" si="11"/>
        <v>79.883324273228112</v>
      </c>
      <c r="AP13" s="20">
        <f t="shared" si="12"/>
        <v>79.351129144187027</v>
      </c>
      <c r="AQ13" s="20">
        <f t="shared" si="13"/>
        <v>79.617226708707562</v>
      </c>
      <c r="AR13" s="20">
        <f t="shared" si="14"/>
        <v>0.49772775635615901</v>
      </c>
    </row>
    <row r="14" spans="1:44" x14ac:dyDescent="0.25">
      <c r="C14" s="14" t="s">
        <v>201</v>
      </c>
      <c r="D14" s="16" t="s">
        <v>116</v>
      </c>
      <c r="E14" s="17">
        <v>83.150842818037745</v>
      </c>
      <c r="F14" s="17">
        <v>79.618635188936224</v>
      </c>
      <c r="G14" s="17">
        <v>79.332015252083039</v>
      </c>
      <c r="H14" s="17">
        <v>81.32686644725446</v>
      </c>
      <c r="I14" s="14">
        <f t="shared" si="1"/>
        <v>323.42835970631148</v>
      </c>
      <c r="J14" s="17">
        <f t="shared" si="2"/>
        <v>80.857089926577871</v>
      </c>
      <c r="K14" s="17">
        <f t="shared" si="3"/>
        <v>0.88230829865152061</v>
      </c>
      <c r="L14" s="15" t="str">
        <f t="shared" si="4"/>
        <v>G_10</v>
      </c>
      <c r="M14" s="18" t="str">
        <f t="shared" si="4"/>
        <v>Vaibhav</v>
      </c>
      <c r="N14" s="15">
        <v>81.962338949454903</v>
      </c>
      <c r="O14" s="15">
        <v>78.492495464291608</v>
      </c>
      <c r="P14" s="15">
        <v>79.951632406287786</v>
      </c>
      <c r="Q14" s="15">
        <v>78.322635857937527</v>
      </c>
      <c r="R14" s="15">
        <f t="shared" si="5"/>
        <v>318.72910267797181</v>
      </c>
      <c r="S14" s="19">
        <f t="shared" si="6"/>
        <v>79.682275669492952</v>
      </c>
      <c r="T14" s="19">
        <f t="shared" si="7"/>
        <v>0.84337807685042399</v>
      </c>
      <c r="V14" s="50" t="s">
        <v>164</v>
      </c>
      <c r="W14" s="50" t="s">
        <v>165</v>
      </c>
      <c r="X14" s="50" t="s">
        <v>166</v>
      </c>
      <c r="Y14" s="50" t="s">
        <v>167</v>
      </c>
      <c r="Z14" s="50" t="s">
        <v>168</v>
      </c>
      <c r="AA14" s="50" t="s">
        <v>169</v>
      </c>
      <c r="AB14" s="50" t="s">
        <v>170</v>
      </c>
      <c r="AC14" s="50"/>
      <c r="AD14" s="48" t="s">
        <v>171</v>
      </c>
      <c r="AE14" s="50" t="s">
        <v>172</v>
      </c>
      <c r="AF14" s="50"/>
      <c r="AG14" s="50" t="s">
        <v>173</v>
      </c>
      <c r="AH14" s="50" t="s">
        <v>174</v>
      </c>
      <c r="AI14" s="50" t="s">
        <v>175</v>
      </c>
      <c r="AJ14" s="50" t="s">
        <v>176</v>
      </c>
      <c r="AK14" s="50"/>
      <c r="AN14" s="22" t="str">
        <f>D14</f>
        <v>Vaibhav</v>
      </c>
      <c r="AO14" s="20">
        <f t="shared" si="11"/>
        <v>80.857089926577871</v>
      </c>
      <c r="AP14" s="20">
        <f t="shared" si="12"/>
        <v>79.682275669492952</v>
      </c>
      <c r="AQ14" s="20">
        <f t="shared" si="13"/>
        <v>80.269682798035404</v>
      </c>
      <c r="AR14" s="20">
        <f t="shared" si="14"/>
        <v>0.60706305935502569</v>
      </c>
    </row>
    <row r="15" spans="1:44" x14ac:dyDescent="0.25">
      <c r="C15" s="14" t="s">
        <v>202</v>
      </c>
      <c r="D15" s="16" t="s">
        <v>98</v>
      </c>
      <c r="E15" s="17">
        <v>81.47557617045949</v>
      </c>
      <c r="F15" s="17">
        <v>79.641602248770198</v>
      </c>
      <c r="G15" s="17">
        <v>79.353463587921851</v>
      </c>
      <c r="H15" s="17">
        <v>78.016982588558207</v>
      </c>
      <c r="I15" s="14">
        <f t="shared" si="1"/>
        <v>318.48762459570975</v>
      </c>
      <c r="J15" s="17">
        <f t="shared" si="2"/>
        <v>79.621906148927437</v>
      </c>
      <c r="K15" s="17">
        <f t="shared" si="3"/>
        <v>0.71205813949559515</v>
      </c>
      <c r="L15" s="15" t="str">
        <f t="shared" si="4"/>
        <v>G_11</v>
      </c>
      <c r="M15" s="18" t="str">
        <f t="shared" si="4"/>
        <v>VC-3960-88</v>
      </c>
      <c r="N15" s="15">
        <v>82.18617670279194</v>
      </c>
      <c r="O15" s="15">
        <v>79.603340292275576</v>
      </c>
      <c r="P15" s="15">
        <v>79.321747695771478</v>
      </c>
      <c r="Q15" s="15">
        <v>80.041815489154118</v>
      </c>
      <c r="R15" s="15">
        <f t="shared" si="5"/>
        <v>321.15308017999314</v>
      </c>
      <c r="S15" s="19">
        <f t="shared" si="6"/>
        <v>80.288270044998285</v>
      </c>
      <c r="T15" s="19">
        <f t="shared" si="7"/>
        <v>0.64974890967675125</v>
      </c>
      <c r="V15" s="50"/>
      <c r="W15" s="50"/>
      <c r="X15" s="50"/>
      <c r="Y15" s="50"/>
      <c r="Z15" s="50"/>
      <c r="AA15" s="50"/>
      <c r="AB15" s="13" t="s">
        <v>185</v>
      </c>
      <c r="AC15" s="13" t="s">
        <v>186</v>
      </c>
      <c r="AD15" s="49"/>
      <c r="AE15" s="13" t="s">
        <v>185</v>
      </c>
      <c r="AF15" s="13" t="s">
        <v>186</v>
      </c>
      <c r="AG15" s="50"/>
      <c r="AH15" s="50"/>
      <c r="AI15" s="50"/>
      <c r="AJ15" s="13" t="s">
        <v>185</v>
      </c>
      <c r="AK15" s="13" t="s">
        <v>186</v>
      </c>
      <c r="AN15" s="22" t="str">
        <f t="shared" si="10"/>
        <v>VC-3960-88</v>
      </c>
      <c r="AO15" s="20">
        <f t="shared" si="11"/>
        <v>79.621906148927437</v>
      </c>
      <c r="AP15" s="20">
        <f t="shared" si="12"/>
        <v>80.288270044998285</v>
      </c>
      <c r="AQ15" s="20">
        <f t="shared" si="13"/>
        <v>79.955088096962868</v>
      </c>
      <c r="AR15" s="20">
        <f t="shared" si="14"/>
        <v>0.46365178897973491</v>
      </c>
    </row>
    <row r="16" spans="1:44" ht="15.6" customHeight="1" x14ac:dyDescent="0.25">
      <c r="C16" s="14" t="s">
        <v>203</v>
      </c>
      <c r="D16" s="16" t="s">
        <v>107</v>
      </c>
      <c r="E16" s="17">
        <v>83.469166967183554</v>
      </c>
      <c r="F16" s="17">
        <v>79.622377622377627</v>
      </c>
      <c r="G16" s="17">
        <v>79.333993212669682</v>
      </c>
      <c r="H16" s="17">
        <v>81.75296049788227</v>
      </c>
      <c r="I16" s="14">
        <f t="shared" si="1"/>
        <v>324.17849830011312</v>
      </c>
      <c r="J16" s="17">
        <f t="shared" si="2"/>
        <v>81.04462457502828</v>
      </c>
      <c r="K16" s="17">
        <f t="shared" si="3"/>
        <v>0.9716477260806482</v>
      </c>
      <c r="L16" s="15" t="str">
        <f t="shared" si="4"/>
        <v>G_12</v>
      </c>
      <c r="M16" s="18" t="str">
        <f t="shared" si="4"/>
        <v>VC-6372 (45-8-1)</v>
      </c>
      <c r="N16" s="15">
        <v>82.826102597309159</v>
      </c>
      <c r="O16" s="15">
        <v>79.616323683292634</v>
      </c>
      <c r="P16" s="15">
        <v>79.3285845264123</v>
      </c>
      <c r="Q16" s="15">
        <v>80.900728913571669</v>
      </c>
      <c r="R16" s="15">
        <f t="shared" si="5"/>
        <v>322.67173972058578</v>
      </c>
      <c r="S16" s="19">
        <f t="shared" si="6"/>
        <v>80.667934930146444</v>
      </c>
      <c r="T16" s="19">
        <f t="shared" si="7"/>
        <v>0.79643091543867239</v>
      </c>
      <c r="V16" s="42" t="s">
        <v>189</v>
      </c>
      <c r="W16" s="13" t="str">
        <f>W5</f>
        <v>Genotypes</v>
      </c>
      <c r="X16" s="13">
        <f>X5</f>
        <v>11</v>
      </c>
      <c r="Y16" s="20">
        <f>Y5</f>
        <v>34.541605693113524</v>
      </c>
      <c r="Z16" s="13">
        <f>Y16/X16</f>
        <v>3.1401459721012297</v>
      </c>
      <c r="AA16" s="20">
        <f>Z16/Z17</f>
        <v>1.2343063095079083</v>
      </c>
      <c r="AB16" s="20">
        <f>FINV(0.05,X16,X17)</f>
        <v>2.0666084782375198</v>
      </c>
      <c r="AC16" s="20">
        <f>FINV(0.01,X16,X17)</f>
        <v>2.785691971600385</v>
      </c>
      <c r="AD16" s="13">
        <f>FDIST(AA16,X16,X17)</f>
        <v>0.30100031382108244</v>
      </c>
      <c r="AE16" s="13" t="str">
        <f>IF(AA16&gt;AB16,"S","N.S")</f>
        <v>N.S</v>
      </c>
      <c r="AF16" s="13" t="str">
        <f>IF(AA16&gt;AC16,"S","N.S")</f>
        <v>N.S</v>
      </c>
      <c r="AG16" s="21">
        <f>(SQRT(Z17)/J17)*100</f>
        <v>2.0061092473500701</v>
      </c>
      <c r="AH16" s="20">
        <f>SQRT(Z17/B2)</f>
        <v>0.79750506204004934</v>
      </c>
      <c r="AI16" s="20">
        <f>AH16*1.414</f>
        <v>1.1276721577246298</v>
      </c>
      <c r="AJ16" s="13">
        <f>AI16*(TINV(0.05,X17))</f>
        <v>2.2870251381540037</v>
      </c>
      <c r="AK16" s="13">
        <f>AI16*(TINV(0.01,X17))</f>
        <v>3.0666871011185282</v>
      </c>
      <c r="AL16" s="2">
        <f>AK16/AI16</f>
        <v>2.7194846304500082</v>
      </c>
      <c r="AN16" s="22" t="str">
        <f t="shared" si="10"/>
        <v>VC-6372 (45-8-1)</v>
      </c>
      <c r="AO16" s="20">
        <f t="shared" si="11"/>
        <v>81.04462457502828</v>
      </c>
      <c r="AP16" s="20">
        <f t="shared" si="12"/>
        <v>80.667934930146444</v>
      </c>
      <c r="AQ16" s="20">
        <f t="shared" si="13"/>
        <v>80.856279752587369</v>
      </c>
      <c r="AR16" s="20">
        <f t="shared" si="14"/>
        <v>0.58591516111081254</v>
      </c>
    </row>
    <row r="17" spans="2:43" x14ac:dyDescent="0.25">
      <c r="C17" s="45" t="s">
        <v>204</v>
      </c>
      <c r="D17" s="46"/>
      <c r="E17" s="13">
        <f>SUM(E5:E16)</f>
        <v>974.05391200249778</v>
      </c>
      <c r="F17" s="13">
        <f t="shared" ref="F17:H17" si="18">SUM(F5:F16)</f>
        <v>953.77188466502957</v>
      </c>
      <c r="G17" s="13">
        <f t="shared" si="18"/>
        <v>951.19707662821338</v>
      </c>
      <c r="H17" s="13">
        <f t="shared" si="18"/>
        <v>937.34386031938016</v>
      </c>
      <c r="I17" s="24">
        <f t="shared" si="1"/>
        <v>3816.3667336151211</v>
      </c>
      <c r="J17" s="25">
        <f>AVERAGE(E5:H16)</f>
        <v>79.507640283648342</v>
      </c>
      <c r="K17" s="13"/>
      <c r="L17" s="45" t="str">
        <f t="shared" si="4"/>
        <v>Total (Rep)</v>
      </c>
      <c r="M17" s="46"/>
      <c r="N17" s="13">
        <f>SUM(N5:N16)</f>
        <v>973.2708440359263</v>
      </c>
      <c r="O17" s="13">
        <f t="shared" ref="O17:Q17" si="19">SUM(O5:O16)</f>
        <v>952.31978483064813</v>
      </c>
      <c r="P17" s="13">
        <f t="shared" si="19"/>
        <v>950.14709833394443</v>
      </c>
      <c r="Q17" s="13">
        <f t="shared" si="19"/>
        <v>935.71324510234763</v>
      </c>
      <c r="R17" s="24">
        <f t="shared" si="5"/>
        <v>3811.4509723028664</v>
      </c>
      <c r="S17" s="25">
        <f>AVERAGE(N5:Q16)</f>
        <v>79.405228589643045</v>
      </c>
      <c r="T17" s="13"/>
      <c r="V17" s="43"/>
      <c r="W17" s="13" t="s">
        <v>192</v>
      </c>
      <c r="X17" s="13">
        <f>X7+(B2-1)</f>
        <v>36</v>
      </c>
      <c r="Y17" s="20">
        <f>D26</f>
        <v>91.58606265304843</v>
      </c>
      <c r="Z17" s="13">
        <f>Y17/X17</f>
        <v>2.5440572959180119</v>
      </c>
      <c r="AA17" s="20"/>
      <c r="AB17" s="20"/>
      <c r="AC17" s="20"/>
      <c r="AD17" s="13"/>
      <c r="AE17" s="13"/>
      <c r="AF17" s="13"/>
      <c r="AG17" s="13"/>
      <c r="AH17" s="20"/>
      <c r="AI17" s="20"/>
      <c r="AJ17" s="13"/>
      <c r="AK17" s="13"/>
      <c r="AN17" s="13" t="s">
        <v>205</v>
      </c>
      <c r="AO17" s="20">
        <f>AVERAGE(AO5:AO16)</f>
        <v>79.507640283648342</v>
      </c>
      <c r="AP17" s="20">
        <f>AVERAGE(AP5:AP16)</f>
        <v>79.405228589643045</v>
      </c>
      <c r="AQ17"/>
    </row>
    <row r="18" spans="2:43" x14ac:dyDescent="0.25">
      <c r="V18" s="44"/>
      <c r="W18" s="13" t="s">
        <v>194</v>
      </c>
      <c r="X18" s="13">
        <f>SUM(X16:X17)</f>
        <v>47</v>
      </c>
      <c r="Y18" s="13">
        <f>SUM(Y16:Y17)</f>
        <v>126.12766834616195</v>
      </c>
      <c r="Z18" s="23"/>
      <c r="AN18" s="13" t="s">
        <v>206</v>
      </c>
      <c r="AO18" s="20">
        <f>STDEV(E5:H16)/SQRT(48)</f>
        <v>0.23644799514653336</v>
      </c>
      <c r="AP18" s="20">
        <f>STDEV(N5:Q16)/SQRT(48)</f>
        <v>0.22207127819476233</v>
      </c>
    </row>
    <row r="19" spans="2:43" ht="15.6" customHeight="1" x14ac:dyDescent="0.25">
      <c r="C19" s="2" t="s">
        <v>207</v>
      </c>
      <c r="D19" s="2">
        <f>I17</f>
        <v>3816.3667336151211</v>
      </c>
      <c r="L19" s="2" t="str">
        <f>C19</f>
        <v>G.T</v>
      </c>
      <c r="M19" s="2">
        <f>R17</f>
        <v>3811.4509723028664</v>
      </c>
      <c r="V19" s="42" t="s">
        <v>196</v>
      </c>
      <c r="W19" s="13" t="str">
        <f t="shared" ref="W19:X21" si="20">W16</f>
        <v>Genotypes</v>
      </c>
      <c r="X19" s="13">
        <f t="shared" si="20"/>
        <v>11</v>
      </c>
      <c r="Y19" s="20">
        <f>Y9</f>
        <v>23.976106920395978</v>
      </c>
      <c r="Z19" s="13">
        <f>Y19/X19</f>
        <v>2.1796460836723615</v>
      </c>
      <c r="AA19" s="20">
        <f>Z19/Z20</f>
        <v>0.89902903538686119</v>
      </c>
      <c r="AB19" s="20">
        <f>FINV(0.05,X19,X20)</f>
        <v>2.0666084782375198</v>
      </c>
      <c r="AC19" s="20">
        <f>FINV(0.01,X19,X20)</f>
        <v>2.785691971600385</v>
      </c>
      <c r="AD19" s="13">
        <f>FDIST(AA19,X19,X20)</f>
        <v>0.55041481672974202</v>
      </c>
      <c r="AE19" s="13" t="str">
        <f>IF(AA19&gt;AB19,"S","N.S")</f>
        <v>N.S</v>
      </c>
      <c r="AF19" s="13" t="str">
        <f>IF(AA19&gt;AC19,"S","N.S")</f>
        <v>N.S</v>
      </c>
      <c r="AG19" s="21">
        <f>(SQRT(Z20)/S17)*100</f>
        <v>1.9609071558633988</v>
      </c>
      <c r="AH19" s="20">
        <f>SQRT(Z20/B2)</f>
        <v>0.778531404772</v>
      </c>
      <c r="AI19" s="20">
        <f>AH19*1.414</f>
        <v>1.100843406347608</v>
      </c>
      <c r="AJ19" s="13">
        <f>AI19*(TINV(0.05,X20))</f>
        <v>2.2326139084324699</v>
      </c>
      <c r="AK19" s="13">
        <f>AI19*(TINV(0.01,X20))</f>
        <v>2.9937267240945529</v>
      </c>
    </row>
    <row r="20" spans="2:43" ht="15.6" customHeight="1" x14ac:dyDescent="0.25">
      <c r="C20" s="2" t="s">
        <v>208</v>
      </c>
      <c r="D20" s="7">
        <f>J17</f>
        <v>79.507640283648342</v>
      </c>
      <c r="L20" s="2" t="str">
        <f t="shared" ref="L20:L26" si="21">C20</f>
        <v>G.M</v>
      </c>
      <c r="M20" s="7">
        <f>S17</f>
        <v>79.405228589643045</v>
      </c>
      <c r="V20" s="43"/>
      <c r="W20" s="13" t="str">
        <f t="shared" si="20"/>
        <v>Error</v>
      </c>
      <c r="X20" s="13">
        <f t="shared" si="20"/>
        <v>36</v>
      </c>
      <c r="Y20" s="20">
        <f>M26</f>
        <v>87.280005343141966</v>
      </c>
      <c r="Z20" s="13">
        <f>Y20/X20</f>
        <v>2.4244445928650546</v>
      </c>
      <c r="AA20" s="20"/>
      <c r="AB20" s="20"/>
      <c r="AC20" s="20"/>
      <c r="AD20" s="13"/>
      <c r="AE20" s="13"/>
      <c r="AF20" s="13"/>
      <c r="AG20" s="13"/>
      <c r="AH20" s="20"/>
      <c r="AI20" s="20"/>
      <c r="AJ20" s="13"/>
      <c r="AK20" s="13"/>
    </row>
    <row r="21" spans="2:43" x14ac:dyDescent="0.25">
      <c r="C21" s="2" t="s">
        <v>209</v>
      </c>
      <c r="D21" s="7">
        <f>(D19^2)/$B$3</f>
        <v>303430.31344675313</v>
      </c>
      <c r="L21" s="2" t="str">
        <f t="shared" si="21"/>
        <v>C.F</v>
      </c>
      <c r="M21" s="7">
        <f>(M19^2)/$B$3</f>
        <v>302649.13571392634</v>
      </c>
      <c r="V21" s="44"/>
      <c r="W21" s="13" t="str">
        <f t="shared" si="20"/>
        <v>Total</v>
      </c>
      <c r="X21" s="13">
        <f t="shared" si="20"/>
        <v>47</v>
      </c>
      <c r="Y21" s="13">
        <f>SUM(Y19:Y20)</f>
        <v>111.25611226353794</v>
      </c>
    </row>
    <row r="22" spans="2:43" x14ac:dyDescent="0.25">
      <c r="C22" s="2" t="s">
        <v>210</v>
      </c>
      <c r="D22" s="7">
        <f>SUMSQ(E5:H16)-D21</f>
        <v>126.12766834616195</v>
      </c>
      <c r="L22" s="2" t="str">
        <f t="shared" si="21"/>
        <v>T.S.S</v>
      </c>
      <c r="M22" s="7">
        <f>SUMSQ(N5:Q16)-M21</f>
        <v>111.25611226353794</v>
      </c>
      <c r="V22"/>
    </row>
    <row r="23" spans="2:43" x14ac:dyDescent="0.25">
      <c r="C23" s="2" t="s">
        <v>211</v>
      </c>
      <c r="D23" s="7">
        <f>(SUMSQ(I5:I16)/$B$2)-D21</f>
        <v>34.541605693113524</v>
      </c>
      <c r="L23" s="2" t="str">
        <f t="shared" si="21"/>
        <v>Gen.S.S</v>
      </c>
      <c r="M23" s="7">
        <f>(SUMSQ(R5:R16)/$B$2)-M21</f>
        <v>23.976106920395978</v>
      </c>
      <c r="V23"/>
    </row>
    <row r="24" spans="2:43" x14ac:dyDescent="0.25">
      <c r="B24" s="47" t="s">
        <v>212</v>
      </c>
      <c r="C24" s="2" t="s">
        <v>213</v>
      </c>
      <c r="D24" s="7">
        <f>(SUMSQ(E17:H17)/B1)-D21</f>
        <v>57.288430692628026</v>
      </c>
      <c r="L24" s="2" t="str">
        <f t="shared" si="21"/>
        <v>R.S.S</v>
      </c>
      <c r="M24" s="7">
        <f>(SUMSQ(N17:Q17)/B1)-M21</f>
        <v>59.855449630063958</v>
      </c>
    </row>
    <row r="25" spans="2:43" x14ac:dyDescent="0.25">
      <c r="B25" s="47"/>
      <c r="C25" s="2" t="s">
        <v>214</v>
      </c>
      <c r="D25" s="7">
        <f>D22-(D23+D24)</f>
        <v>34.297631960420404</v>
      </c>
      <c r="L25" s="2" t="str">
        <f t="shared" si="21"/>
        <v>ErrorS.S</v>
      </c>
      <c r="M25" s="7">
        <f>M22-(M23+M24)</f>
        <v>27.424555713078007</v>
      </c>
    </row>
    <row r="26" spans="2:43" x14ac:dyDescent="0.25">
      <c r="B26" s="26" t="s">
        <v>215</v>
      </c>
      <c r="C26" s="2" t="s">
        <v>214</v>
      </c>
      <c r="D26" s="7">
        <f>D22-D23</f>
        <v>91.58606265304843</v>
      </c>
      <c r="L26" s="2" t="str">
        <f t="shared" si="21"/>
        <v>ErrorS.S</v>
      </c>
      <c r="M26" s="7">
        <f>M22-M23</f>
        <v>87.280005343141966</v>
      </c>
    </row>
  </sheetData>
  <mergeCells count="33">
    <mergeCell ref="V16:V18"/>
    <mergeCell ref="C17:D17"/>
    <mergeCell ref="L17:M17"/>
    <mergeCell ref="V19:V21"/>
    <mergeCell ref="B24:B25"/>
    <mergeCell ref="AD14:AD15"/>
    <mergeCell ref="AE14:AF14"/>
    <mergeCell ref="AG14:AG15"/>
    <mergeCell ref="AH14:AH15"/>
    <mergeCell ref="AI14:AI15"/>
    <mergeCell ref="AJ14:AK14"/>
    <mergeCell ref="AJ3:AK3"/>
    <mergeCell ref="V5:V8"/>
    <mergeCell ref="V9:V12"/>
    <mergeCell ref="V14:V15"/>
    <mergeCell ref="W14:W15"/>
    <mergeCell ref="X14:X15"/>
    <mergeCell ref="Y14:Y15"/>
    <mergeCell ref="Z14:Z15"/>
    <mergeCell ref="AA14:AA15"/>
    <mergeCell ref="AB14:AC14"/>
    <mergeCell ref="AB3:AC3"/>
    <mergeCell ref="AD3:AD4"/>
    <mergeCell ref="AE3:AF3"/>
    <mergeCell ref="AG3:AG4"/>
    <mergeCell ref="AH3:AH4"/>
    <mergeCell ref="AI3:AI4"/>
    <mergeCell ref="V3:V4"/>
    <mergeCell ref="W3:W4"/>
    <mergeCell ref="X3:X4"/>
    <mergeCell ref="Y3:Y4"/>
    <mergeCell ref="Z3:Z4"/>
    <mergeCell ref="AA3:AA4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R26"/>
  <sheetViews>
    <sheetView workbookViewId="0">
      <selection activeCell="P31" sqref="P31"/>
    </sheetView>
  </sheetViews>
  <sheetFormatPr defaultColWidth="8.85546875" defaultRowHeight="15.75" x14ac:dyDescent="0.25"/>
  <cols>
    <col min="1" max="1" width="12" style="2" bestFit="1" customWidth="1"/>
    <col min="2" max="2" width="5.140625" style="2" bestFit="1" customWidth="1"/>
    <col min="3" max="3" width="8.7109375" style="2" bestFit="1" customWidth="1"/>
    <col min="4" max="4" width="17.42578125" style="2" bestFit="1" customWidth="1"/>
    <col min="5" max="5" width="6.5703125" style="2" bestFit="1" customWidth="1"/>
    <col min="6" max="7" width="7.7109375" style="2" bestFit="1" customWidth="1"/>
    <col min="8" max="8" width="6.5703125" style="2" bestFit="1" customWidth="1"/>
    <col min="9" max="9" width="11.28515625" style="2" bestFit="1" customWidth="1"/>
    <col min="10" max="10" width="11.5703125" style="2" bestFit="1" customWidth="1"/>
    <col min="11" max="11" width="9.7109375" style="2" bestFit="1" customWidth="1"/>
    <col min="12" max="12" width="8.7109375" style="2" bestFit="1" customWidth="1"/>
    <col min="13" max="13" width="17.42578125" style="2" bestFit="1" customWidth="1"/>
    <col min="14" max="17" width="5.7109375" style="2" bestFit="1" customWidth="1"/>
    <col min="18" max="18" width="11.28515625" style="2" bestFit="1" customWidth="1"/>
    <col min="19" max="19" width="11.5703125" style="2" bestFit="1" customWidth="1"/>
    <col min="20" max="20" width="9.7109375" style="2" bestFit="1" customWidth="1"/>
    <col min="21" max="21" width="8.85546875" style="2"/>
    <col min="22" max="22" width="4.85546875" style="2" bestFit="1" customWidth="1"/>
    <col min="23" max="23" width="10.28515625" style="2" bestFit="1" customWidth="1"/>
    <col min="24" max="24" width="4.28515625" style="2" bestFit="1" customWidth="1"/>
    <col min="25" max="25" width="7.140625" style="2" bestFit="1" customWidth="1"/>
    <col min="26" max="26" width="6.42578125" style="2" bestFit="1" customWidth="1"/>
    <col min="27" max="28" width="8.28515625" style="2" bestFit="1" customWidth="1"/>
    <col min="29" max="30" width="6.140625" style="2" bestFit="1" customWidth="1"/>
    <col min="31" max="31" width="6.5703125" style="2" bestFit="1" customWidth="1"/>
    <col min="32" max="32" width="6.140625" style="2" bestFit="1" customWidth="1"/>
    <col min="33" max="33" width="8.42578125" style="2" bestFit="1" customWidth="1"/>
    <col min="34" max="34" width="8.85546875" style="2"/>
    <col min="35" max="35" width="6.7109375" style="2" bestFit="1" customWidth="1"/>
    <col min="36" max="37" width="6.140625" style="2" bestFit="1" customWidth="1"/>
    <col min="38" max="39" width="8.85546875" style="2"/>
    <col min="40" max="40" width="17.42578125" style="2" bestFit="1" customWidth="1"/>
    <col min="41" max="41" width="11.140625" style="2" bestFit="1" customWidth="1"/>
    <col min="42" max="42" width="8.7109375" style="2" bestFit="1" customWidth="1"/>
    <col min="43" max="43" width="11.5703125" style="2" bestFit="1" customWidth="1"/>
    <col min="44" max="44" width="9.28515625" style="2" bestFit="1" customWidth="1"/>
    <col min="45" max="16384" width="8.85546875" style="2"/>
  </cols>
  <sheetData>
    <row r="1" spans="1:44" x14ac:dyDescent="0.25">
      <c r="A1" s="11" t="s">
        <v>162</v>
      </c>
      <c r="B1" s="12">
        <v>12</v>
      </c>
    </row>
    <row r="2" spans="1:44" x14ac:dyDescent="0.25">
      <c r="A2" s="11" t="s">
        <v>4</v>
      </c>
      <c r="B2" s="12">
        <v>4</v>
      </c>
    </row>
    <row r="3" spans="1:44" x14ac:dyDescent="0.25">
      <c r="A3" s="11" t="s">
        <v>163</v>
      </c>
      <c r="B3" s="12">
        <f>B1*B2</f>
        <v>48</v>
      </c>
      <c r="V3" s="50" t="s">
        <v>164</v>
      </c>
      <c r="W3" s="50" t="s">
        <v>165</v>
      </c>
      <c r="X3" s="50" t="s">
        <v>166</v>
      </c>
      <c r="Y3" s="50" t="s">
        <v>167</v>
      </c>
      <c r="Z3" s="50" t="s">
        <v>168</v>
      </c>
      <c r="AA3" s="50" t="s">
        <v>169</v>
      </c>
      <c r="AB3" s="50" t="s">
        <v>170</v>
      </c>
      <c r="AC3" s="50"/>
      <c r="AD3" s="48" t="s">
        <v>171</v>
      </c>
      <c r="AE3" s="50" t="s">
        <v>172</v>
      </c>
      <c r="AF3" s="50"/>
      <c r="AG3" s="50" t="s">
        <v>173</v>
      </c>
      <c r="AH3" s="50" t="s">
        <v>174</v>
      </c>
      <c r="AI3" s="50" t="s">
        <v>175</v>
      </c>
      <c r="AJ3" s="50" t="s">
        <v>176</v>
      </c>
      <c r="AK3" s="50"/>
    </row>
    <row r="4" spans="1:44" x14ac:dyDescent="0.25">
      <c r="C4" s="14" t="s">
        <v>177</v>
      </c>
      <c r="D4" s="14" t="s">
        <v>2</v>
      </c>
      <c r="E4" s="14" t="s">
        <v>178</v>
      </c>
      <c r="F4" s="14" t="s">
        <v>179</v>
      </c>
      <c r="G4" s="14" t="s">
        <v>180</v>
      </c>
      <c r="H4" s="14" t="s">
        <v>181</v>
      </c>
      <c r="I4" s="14" t="s">
        <v>182</v>
      </c>
      <c r="J4" s="14" t="s">
        <v>183</v>
      </c>
      <c r="K4" s="14" t="s">
        <v>184</v>
      </c>
      <c r="L4" s="15" t="str">
        <f>C4</f>
        <v>GenID</v>
      </c>
      <c r="M4" s="15" t="str">
        <f t="shared" ref="M4:S4" si="0">D4</f>
        <v>Genotype</v>
      </c>
      <c r="N4" s="15" t="str">
        <f t="shared" si="0"/>
        <v>R_01</v>
      </c>
      <c r="O4" s="15" t="str">
        <f t="shared" si="0"/>
        <v>R_02</v>
      </c>
      <c r="P4" s="15" t="str">
        <f t="shared" si="0"/>
        <v>R_03</v>
      </c>
      <c r="Q4" s="15" t="str">
        <f t="shared" si="0"/>
        <v>R_04</v>
      </c>
      <c r="R4" s="15" t="str">
        <f t="shared" si="0"/>
        <v>Total (Gen)</v>
      </c>
      <c r="S4" s="15" t="str">
        <f t="shared" si="0"/>
        <v>Mean (Gen)</v>
      </c>
      <c r="T4" s="15" t="str">
        <f>K4</f>
        <v>S.E (Gen)</v>
      </c>
      <c r="V4" s="50"/>
      <c r="W4" s="50"/>
      <c r="X4" s="50"/>
      <c r="Y4" s="50"/>
      <c r="Z4" s="50"/>
      <c r="AA4" s="50"/>
      <c r="AB4" s="13" t="s">
        <v>185</v>
      </c>
      <c r="AC4" s="13" t="s">
        <v>186</v>
      </c>
      <c r="AD4" s="49"/>
      <c r="AE4" s="13" t="s">
        <v>185</v>
      </c>
      <c r="AF4" s="13" t="s">
        <v>186</v>
      </c>
      <c r="AG4" s="50"/>
      <c r="AH4" s="50"/>
      <c r="AI4" s="50"/>
      <c r="AJ4" s="13" t="s">
        <v>185</v>
      </c>
      <c r="AK4" s="13" t="s">
        <v>186</v>
      </c>
      <c r="AO4" s="13" t="s">
        <v>16</v>
      </c>
      <c r="AP4" s="13" t="s">
        <v>21</v>
      </c>
      <c r="AQ4" s="13" t="s">
        <v>183</v>
      </c>
      <c r="AR4" s="13" t="s">
        <v>187</v>
      </c>
    </row>
    <row r="5" spans="1:44" x14ac:dyDescent="0.25">
      <c r="C5" s="14" t="s">
        <v>188</v>
      </c>
      <c r="D5" s="16" t="s">
        <v>15</v>
      </c>
      <c r="E5" s="17">
        <v>80.992048466489962</v>
      </c>
      <c r="F5" s="17">
        <v>80.182083029861616</v>
      </c>
      <c r="G5" s="17">
        <v>80.582163807826532</v>
      </c>
      <c r="H5" s="17">
        <v>77.376107254010051</v>
      </c>
      <c r="I5" s="14">
        <f>SUM(E5:H5)</f>
        <v>319.13240255818818</v>
      </c>
      <c r="J5" s="17">
        <f>AVERAGE(E5:H5)</f>
        <v>79.783100639547044</v>
      </c>
      <c r="K5" s="17">
        <f>STDEV(E5:H5)/SQRT(COUNT(E5:H5))</f>
        <v>0.81918968606029718</v>
      </c>
      <c r="L5" s="15" t="str">
        <f>C5</f>
        <v>G_01</v>
      </c>
      <c r="M5" s="18" t="str">
        <f>D5</f>
        <v>EC-693356</v>
      </c>
      <c r="N5" s="15">
        <v>77.882370660441296</v>
      </c>
      <c r="O5" s="15">
        <v>78.146083895570555</v>
      </c>
      <c r="P5" s="15">
        <v>77.51937984496125</v>
      </c>
      <c r="Q5" s="15">
        <v>74.075833135438927</v>
      </c>
      <c r="R5" s="15">
        <f>SUM(N5:Q5)</f>
        <v>307.62366753641203</v>
      </c>
      <c r="S5" s="19">
        <f>AVERAGE(N5:Q5)</f>
        <v>76.905916884103007</v>
      </c>
      <c r="T5" s="19">
        <f>STDEV(N5:Q5)/SQRT(COUNT(N5:Q5))</f>
        <v>0.95206735679323784</v>
      </c>
      <c r="V5" s="51" t="s">
        <v>189</v>
      </c>
      <c r="W5" s="13" t="str">
        <f>A1</f>
        <v>Genotypes</v>
      </c>
      <c r="X5" s="13">
        <f>B1-1</f>
        <v>11</v>
      </c>
      <c r="Y5" s="20">
        <f>D23</f>
        <v>33.129458757466637</v>
      </c>
      <c r="Z5" s="13">
        <f>Y5/X5</f>
        <v>3.0117689779515122</v>
      </c>
      <c r="AA5" s="20">
        <f>Z5/Z7</f>
        <v>2.8838722529790348</v>
      </c>
      <c r="AB5" s="20">
        <f>FINV(0.05,X5,X7)</f>
        <v>2.0932544106276221</v>
      </c>
      <c r="AC5" s="20">
        <f>FINV(0.01,X5,X7)</f>
        <v>2.8396801145407955</v>
      </c>
      <c r="AD5" s="13">
        <f>FDIST(AA5,X5,X7)</f>
        <v>9.1076108663645586E-3</v>
      </c>
      <c r="AE5" s="13" t="str">
        <f>IF(AA5&gt;AB5,"S","N.S")</f>
        <v>S</v>
      </c>
      <c r="AF5" s="13" t="str">
        <f>IF(AA5&gt;AC5,"S","N.S")</f>
        <v>S</v>
      </c>
      <c r="AG5" s="21">
        <f>(SQRT(Z7)/D20)*100</f>
        <v>1.268092468556693</v>
      </c>
      <c r="AH5" s="20">
        <f>SQRT(Z7/B2)</f>
        <v>0.51096696479717596</v>
      </c>
      <c r="AI5" s="20">
        <f>AH5*1.414</f>
        <v>0.72250728822320676</v>
      </c>
      <c r="AJ5" s="13">
        <f>AI5*(TINV(0.05,X7))</f>
        <v>1.4699521304087533</v>
      </c>
      <c r="AK5" s="13">
        <f>AI5*(TINV(0.01,X7))</f>
        <v>1.974812294828735</v>
      </c>
      <c r="AL5" s="2">
        <f>AK5/AI5</f>
        <v>2.733276642350837</v>
      </c>
      <c r="AN5" s="22" t="str">
        <f>D5</f>
        <v>EC-693356</v>
      </c>
      <c r="AO5" s="20">
        <f>J5</f>
        <v>79.783100639547044</v>
      </c>
      <c r="AP5" s="20">
        <f>S5</f>
        <v>76.905916884103007</v>
      </c>
      <c r="AQ5" s="20">
        <f>AVERAGE(AO5:AP5)</f>
        <v>78.344508761825026</v>
      </c>
      <c r="AR5" s="20">
        <f>STDEV(E5:H5,N5:Q5)/SQRT(8)</f>
        <v>0.79604402077451575</v>
      </c>
    </row>
    <row r="6" spans="1:44" x14ac:dyDescent="0.25">
      <c r="C6" s="14" t="s">
        <v>190</v>
      </c>
      <c r="D6" s="16" t="s">
        <v>26</v>
      </c>
      <c r="E6" s="17">
        <v>80.735260813769159</v>
      </c>
      <c r="F6" s="17">
        <v>80.428112215078912</v>
      </c>
      <c r="G6" s="17">
        <v>80.319739471541709</v>
      </c>
      <c r="H6" s="17">
        <v>77.09541590529912</v>
      </c>
      <c r="I6" s="14">
        <f t="shared" ref="I6:I17" si="1">SUM(E6:H6)</f>
        <v>318.57852840568887</v>
      </c>
      <c r="J6" s="17">
        <f t="shared" ref="J6:J16" si="2">AVERAGE(E6:H6)</f>
        <v>79.644632101422218</v>
      </c>
      <c r="K6" s="17">
        <f t="shared" ref="K6:K16" si="3">STDEV(E6:H6)/SQRT(COUNT(E6:H6))</f>
        <v>0.85428260607253692</v>
      </c>
      <c r="L6" s="15" t="str">
        <f t="shared" ref="L6:M17" si="4">C6</f>
        <v>G_02</v>
      </c>
      <c r="M6" s="18" t="str">
        <f t="shared" si="4"/>
        <v>EC-693357</v>
      </c>
      <c r="N6" s="15">
        <v>76.550830666056996</v>
      </c>
      <c r="O6" s="15">
        <v>76.614155757710222</v>
      </c>
      <c r="P6" s="15">
        <v>76.20826174647047</v>
      </c>
      <c r="Q6" s="15">
        <v>72.644157510626357</v>
      </c>
      <c r="R6" s="15">
        <f t="shared" ref="R6:R17" si="5">SUM(N6:Q6)</f>
        <v>302.01740568086404</v>
      </c>
      <c r="S6" s="19">
        <f t="shared" ref="S6:S16" si="6">AVERAGE(N6:Q6)</f>
        <v>75.504351420216011</v>
      </c>
      <c r="T6" s="19">
        <f t="shared" ref="T6:T16" si="7">STDEV(N6:Q6)/SQRT(COUNT(N6:Q6))</f>
        <v>0.95755693596422276</v>
      </c>
      <c r="V6" s="51"/>
      <c r="W6" s="13" t="str">
        <f>A2</f>
        <v>Rep</v>
      </c>
      <c r="X6" s="13">
        <f>B2-1</f>
        <v>3</v>
      </c>
      <c r="Y6" s="20">
        <f t="shared" ref="Y6:Y7" si="8">D24</f>
        <v>52.226293506333604</v>
      </c>
      <c r="Z6" s="13">
        <f t="shared" ref="Z6:Z7" si="9">Y6/X6</f>
        <v>17.4087645021112</v>
      </c>
      <c r="AA6" s="20">
        <f>Z6/Z7</f>
        <v>16.669490015277372</v>
      </c>
      <c r="AB6" s="20">
        <f>FINV(0.05,X6,X7)</f>
        <v>2.8915635173483616</v>
      </c>
      <c r="AC6" s="20">
        <f>FINV(0.01,X6,X7)</f>
        <v>4.4367871831052037</v>
      </c>
      <c r="AD6" s="13">
        <f>FDIST(AA6,X6,X7)</f>
        <v>9.0942850116467165E-7</v>
      </c>
      <c r="AE6" s="13" t="str">
        <f>IF(AA6&gt;AB6,"S","N.S")</f>
        <v>S</v>
      </c>
      <c r="AF6" s="13" t="str">
        <f>IF(AA6&gt;AC6,"S","N.S")</f>
        <v>S</v>
      </c>
      <c r="AG6" s="13"/>
      <c r="AH6" s="20">
        <f>SQRT(Z7/B1)</f>
        <v>0.29500691467265561</v>
      </c>
      <c r="AI6" s="20">
        <f>AH6*1.414</f>
        <v>0.41713977734713503</v>
      </c>
      <c r="AJ6" s="13">
        <f>AI6*(TINV(0.05,X7))</f>
        <v>0.84867725818735773</v>
      </c>
      <c r="AK6" s="13">
        <f>AI6*(TINV(0.01,X7))</f>
        <v>1.1401584100183531</v>
      </c>
      <c r="AN6" s="22" t="str">
        <f t="shared" ref="AN6:AN16" si="10">D6</f>
        <v>EC-693357</v>
      </c>
      <c r="AO6" s="20">
        <f t="shared" ref="AO6:AO16" si="11">J6</f>
        <v>79.644632101422218</v>
      </c>
      <c r="AP6" s="20">
        <f t="shared" ref="AP6:AP16" si="12">S6</f>
        <v>75.504351420216011</v>
      </c>
      <c r="AQ6" s="20">
        <f t="shared" ref="AQ6:AQ16" si="13">AVERAGE(AO6:AP6)</f>
        <v>77.574491760819114</v>
      </c>
      <c r="AR6" s="20">
        <f t="shared" ref="AR6:AR16" si="14">STDEV(E6:H6,N6:Q6)/SQRT(8)</f>
        <v>0.98238427997320166</v>
      </c>
    </row>
    <row r="7" spans="1:44" x14ac:dyDescent="0.25">
      <c r="C7" s="14" t="s">
        <v>191</v>
      </c>
      <c r="D7" s="16" t="s">
        <v>35</v>
      </c>
      <c r="E7" s="17">
        <v>80.629715612304125</v>
      </c>
      <c r="F7" s="17">
        <v>80.451445046058652</v>
      </c>
      <c r="G7" s="17">
        <v>80.213371266002838</v>
      </c>
      <c r="H7" s="17">
        <v>75.316455696202539</v>
      </c>
      <c r="I7" s="14">
        <f t="shared" si="1"/>
        <v>316.61098762056815</v>
      </c>
      <c r="J7" s="17">
        <f t="shared" si="2"/>
        <v>79.152746905142038</v>
      </c>
      <c r="K7" s="17">
        <f t="shared" si="3"/>
        <v>1.2816040632021193</v>
      </c>
      <c r="L7" s="15" t="str">
        <f t="shared" si="4"/>
        <v>G_03</v>
      </c>
      <c r="M7" s="18" t="str">
        <f t="shared" si="4"/>
        <v>EC-693358</v>
      </c>
      <c r="N7" s="15">
        <v>76.416228399699477</v>
      </c>
      <c r="O7" s="15">
        <v>76.427738927738929</v>
      </c>
      <c r="P7" s="15">
        <v>76.084235328768131</v>
      </c>
      <c r="Q7" s="15">
        <v>71.429760319573916</v>
      </c>
      <c r="R7" s="15">
        <f t="shared" si="5"/>
        <v>300.35796297578042</v>
      </c>
      <c r="S7" s="19">
        <f t="shared" si="6"/>
        <v>75.089490743945106</v>
      </c>
      <c r="T7" s="19">
        <f t="shared" si="7"/>
        <v>1.2225071430168597</v>
      </c>
      <c r="V7" s="51"/>
      <c r="W7" s="13" t="s">
        <v>192</v>
      </c>
      <c r="X7" s="13">
        <f>X5*X6</f>
        <v>33</v>
      </c>
      <c r="Y7" s="20">
        <f t="shared" si="8"/>
        <v>34.463515563053079</v>
      </c>
      <c r="Z7" s="13">
        <f t="shared" si="9"/>
        <v>1.0443489564561539</v>
      </c>
      <c r="AN7" s="22" t="str">
        <f t="shared" si="10"/>
        <v>EC-693358</v>
      </c>
      <c r="AO7" s="20">
        <f t="shared" si="11"/>
        <v>79.152746905142038</v>
      </c>
      <c r="AP7" s="20">
        <f t="shared" si="12"/>
        <v>75.089490743945106</v>
      </c>
      <c r="AQ7" s="20">
        <f t="shared" si="13"/>
        <v>77.121118824543572</v>
      </c>
      <c r="AR7" s="20">
        <f t="shared" si="14"/>
        <v>1.1233280714142833</v>
      </c>
    </row>
    <row r="8" spans="1:44" x14ac:dyDescent="0.25">
      <c r="C8" s="14" t="s">
        <v>193</v>
      </c>
      <c r="D8" s="16" t="s">
        <v>44</v>
      </c>
      <c r="E8" s="17">
        <v>81.655071402416695</v>
      </c>
      <c r="F8" s="17">
        <v>80.691663116034647</v>
      </c>
      <c r="G8" s="17">
        <v>80.42791499138427</v>
      </c>
      <c r="H8" s="17">
        <v>78.772527198737635</v>
      </c>
      <c r="I8" s="14">
        <f t="shared" si="1"/>
        <v>321.54717670857326</v>
      </c>
      <c r="J8" s="17">
        <f t="shared" si="2"/>
        <v>80.386794177143315</v>
      </c>
      <c r="K8" s="17">
        <f t="shared" si="3"/>
        <v>0.59923708364488448</v>
      </c>
      <c r="L8" s="15" t="str">
        <f t="shared" si="4"/>
        <v>G_04</v>
      </c>
      <c r="M8" s="18" t="str">
        <f t="shared" si="4"/>
        <v>EC-693363</v>
      </c>
      <c r="N8" s="15">
        <v>78.527102803738316</v>
      </c>
      <c r="O8" s="15">
        <v>76.291947524824238</v>
      </c>
      <c r="P8" s="15">
        <v>75.956324197567042</v>
      </c>
      <c r="Q8" s="15">
        <v>75.555741967955697</v>
      </c>
      <c r="R8" s="15">
        <f t="shared" si="5"/>
        <v>306.33111649408534</v>
      </c>
      <c r="S8" s="19">
        <f t="shared" si="6"/>
        <v>76.582779123521334</v>
      </c>
      <c r="T8" s="19">
        <f t="shared" si="7"/>
        <v>0.66534631868285765</v>
      </c>
      <c r="V8" s="51"/>
      <c r="W8" s="13" t="s">
        <v>194</v>
      </c>
      <c r="X8" s="13">
        <f>SUM(X5:X7)</f>
        <v>47</v>
      </c>
      <c r="Y8" s="13">
        <f>SUM(Y5:Y7)</f>
        <v>119.81926782685332</v>
      </c>
      <c r="Z8" s="23"/>
      <c r="AN8" s="22" t="str">
        <f t="shared" si="10"/>
        <v>EC-693363</v>
      </c>
      <c r="AO8" s="20">
        <f t="shared" si="11"/>
        <v>80.386794177143315</v>
      </c>
      <c r="AP8" s="20">
        <f t="shared" si="12"/>
        <v>76.582779123521334</v>
      </c>
      <c r="AQ8" s="20">
        <f t="shared" si="13"/>
        <v>78.484786650332325</v>
      </c>
      <c r="AR8" s="20">
        <f t="shared" si="14"/>
        <v>0.82982690461374098</v>
      </c>
    </row>
    <row r="9" spans="1:44" x14ac:dyDescent="0.25">
      <c r="C9" s="14" t="s">
        <v>195</v>
      </c>
      <c r="D9" s="16" t="s">
        <v>53</v>
      </c>
      <c r="E9" s="17">
        <v>82.125816633634301</v>
      </c>
      <c r="F9" s="17">
        <v>80.481207289293849</v>
      </c>
      <c r="G9" s="17">
        <v>80.208708168405906</v>
      </c>
      <c r="H9" s="17">
        <v>79.468938704607496</v>
      </c>
      <c r="I9" s="14">
        <f t="shared" si="1"/>
        <v>322.28467079594157</v>
      </c>
      <c r="J9" s="17">
        <f t="shared" si="2"/>
        <v>80.571167698985391</v>
      </c>
      <c r="K9" s="17">
        <f t="shared" si="3"/>
        <v>0.56060323556207947</v>
      </c>
      <c r="L9" s="15" t="str">
        <f t="shared" si="4"/>
        <v>G_05</v>
      </c>
      <c r="M9" s="18" t="str">
        <f t="shared" si="4"/>
        <v>Harsha</v>
      </c>
      <c r="N9" s="15">
        <v>79.503751578634578</v>
      </c>
      <c r="O9" s="15">
        <v>77.585710169979833</v>
      </c>
      <c r="P9" s="15">
        <v>77.273720235928053</v>
      </c>
      <c r="Q9" s="15">
        <v>76.577254115484251</v>
      </c>
      <c r="R9" s="15">
        <f t="shared" si="5"/>
        <v>310.94043610002672</v>
      </c>
      <c r="S9" s="19">
        <f t="shared" si="6"/>
        <v>77.735109025006679</v>
      </c>
      <c r="T9" s="19">
        <f t="shared" si="7"/>
        <v>0.62609398299958241</v>
      </c>
      <c r="V9" s="51" t="s">
        <v>196</v>
      </c>
      <c r="W9" s="13" t="str">
        <f>W5</f>
        <v>Genotypes</v>
      </c>
      <c r="X9" s="13">
        <f>X5</f>
        <v>11</v>
      </c>
      <c r="Y9" s="20">
        <f>M23</f>
        <v>49.022336721420288</v>
      </c>
      <c r="Z9" s="13">
        <f>Y9/X9</f>
        <v>4.4565760655836621</v>
      </c>
      <c r="AA9" s="20">
        <f>Z9/Z11</f>
        <v>5.5129406945777601</v>
      </c>
      <c r="AB9" s="20">
        <f>FINV(0.05,X9,X11)</f>
        <v>2.0932544106276221</v>
      </c>
      <c r="AC9" s="20">
        <f>FINV(0.01,X9,X11)</f>
        <v>2.8396801145407955</v>
      </c>
      <c r="AD9" s="13">
        <f>FDIST(AA9,X9,X11)</f>
        <v>6.2605936972241061E-5</v>
      </c>
      <c r="AE9" s="13" t="str">
        <f>IF(AA9&gt;AB9,"S","N.S")</f>
        <v>S</v>
      </c>
      <c r="AF9" s="13" t="str">
        <f>IF(AA9&gt;AC9,"S","N.S")</f>
        <v>S</v>
      </c>
      <c r="AG9" s="21">
        <f>(SQRT(Z11)/S17)*100</f>
        <v>1.1679489157315572</v>
      </c>
      <c r="AH9" s="20">
        <f>SQRT(Z11/B2)</f>
        <v>0.44955103907123461</v>
      </c>
      <c r="AI9" s="20">
        <f>AH9*1.414</f>
        <v>0.63566516924672567</v>
      </c>
      <c r="AJ9" s="13">
        <f>AI9*(TINV(0.05,X11))</f>
        <v>1.293270510888187</v>
      </c>
      <c r="AK9" s="13">
        <f>AI9*(TINV(0.01,X11))</f>
        <v>1.737448759458067</v>
      </c>
      <c r="AN9" s="22" t="str">
        <f t="shared" si="10"/>
        <v>Harsha</v>
      </c>
      <c r="AO9" s="20">
        <f t="shared" si="11"/>
        <v>80.571167698985391</v>
      </c>
      <c r="AP9" s="20">
        <f t="shared" si="12"/>
        <v>77.735109025006679</v>
      </c>
      <c r="AQ9" s="20">
        <f t="shared" si="13"/>
        <v>79.153138361996042</v>
      </c>
      <c r="AR9" s="20">
        <f t="shared" si="14"/>
        <v>0.66227008899788853</v>
      </c>
    </row>
    <row r="10" spans="1:44" x14ac:dyDescent="0.25">
      <c r="C10" s="14" t="s">
        <v>197</v>
      </c>
      <c r="D10" s="16" t="s">
        <v>62</v>
      </c>
      <c r="E10" s="17">
        <v>82.115313991920672</v>
      </c>
      <c r="F10" s="17">
        <v>80.276372961037112</v>
      </c>
      <c r="G10" s="17">
        <v>80.002880391733271</v>
      </c>
      <c r="H10" s="17">
        <v>79.497562184943391</v>
      </c>
      <c r="I10" s="14">
        <f t="shared" si="1"/>
        <v>321.89212952963447</v>
      </c>
      <c r="J10" s="17">
        <f t="shared" si="2"/>
        <v>80.473032382408618</v>
      </c>
      <c r="K10" s="17">
        <f t="shared" si="3"/>
        <v>0.57069758581307906</v>
      </c>
      <c r="L10" s="15" t="str">
        <f t="shared" si="4"/>
        <v>G_06</v>
      </c>
      <c r="M10" s="18" t="str">
        <f t="shared" si="4"/>
        <v>IC-415144</v>
      </c>
      <c r="N10" s="15">
        <v>79.575031247702384</v>
      </c>
      <c r="O10" s="15">
        <v>77.718360071301248</v>
      </c>
      <c r="P10" s="15">
        <v>77.409356303611332</v>
      </c>
      <c r="Q10" s="15">
        <v>76.655369099776806</v>
      </c>
      <c r="R10" s="15">
        <f t="shared" si="5"/>
        <v>311.35811672239174</v>
      </c>
      <c r="S10" s="19">
        <f t="shared" si="6"/>
        <v>77.839529180597935</v>
      </c>
      <c r="T10" s="19">
        <f t="shared" si="7"/>
        <v>0.62007614983140058</v>
      </c>
      <c r="V10" s="51"/>
      <c r="W10" s="13" t="str">
        <f t="shared" ref="W10:X12" si="15">W6</f>
        <v>Rep</v>
      </c>
      <c r="X10" s="13">
        <f t="shared" si="15"/>
        <v>3</v>
      </c>
      <c r="Y10" s="20">
        <f t="shared" ref="Y10:Y11" si="16">M24</f>
        <v>73.307973565999418</v>
      </c>
      <c r="Z10" s="13">
        <f t="shared" ref="Z10:Z11" si="17">Y10/X10</f>
        <v>24.435991188666474</v>
      </c>
      <c r="AA10" s="20">
        <f>Z10/Z11</f>
        <v>30.22817702511265</v>
      </c>
      <c r="AB10" s="20">
        <f>FINV(0.05,X10,X11)</f>
        <v>2.8915635173483616</v>
      </c>
      <c r="AC10" s="20">
        <f>FINV(0.01,X10,X11)</f>
        <v>4.4367871831052037</v>
      </c>
      <c r="AD10" s="13">
        <f>FDIST(AA10,X10,X11)</f>
        <v>1.3810415941943252E-9</v>
      </c>
      <c r="AE10" s="13" t="str">
        <f>IF(AA10&gt;AB10,"S","N.S")</f>
        <v>S</v>
      </c>
      <c r="AF10" s="13" t="str">
        <f>IF(AA10&gt;AC10,"S","N.S")</f>
        <v>S</v>
      </c>
      <c r="AG10" s="13"/>
      <c r="AH10" s="20">
        <f>SQRT(Z11/B1)</f>
        <v>0.25954841342225327</v>
      </c>
      <c r="AI10" s="20">
        <f>AH10*1.414</f>
        <v>0.36700145657906608</v>
      </c>
      <c r="AJ10" s="13">
        <f>AI10*(TINV(0.05,X11))</f>
        <v>0.74667007759629955</v>
      </c>
      <c r="AK10" s="13">
        <f>AI10*(TINV(0.01,X11))</f>
        <v>1.0031165089762961</v>
      </c>
      <c r="AN10" s="22" t="str">
        <f t="shared" si="10"/>
        <v>IC-415144</v>
      </c>
      <c r="AO10" s="20">
        <f t="shared" si="11"/>
        <v>80.473032382408618</v>
      </c>
      <c r="AP10" s="20">
        <f t="shared" si="12"/>
        <v>77.839529180597935</v>
      </c>
      <c r="AQ10" s="20">
        <f t="shared" si="13"/>
        <v>79.156280781503284</v>
      </c>
      <c r="AR10" s="20">
        <f t="shared" si="14"/>
        <v>0.63235614146625996</v>
      </c>
    </row>
    <row r="11" spans="1:44" x14ac:dyDescent="0.25">
      <c r="C11" s="14" t="s">
        <v>198</v>
      </c>
      <c r="D11" s="16" t="s">
        <v>71</v>
      </c>
      <c r="E11" s="17">
        <v>81.921692499816359</v>
      </c>
      <c r="F11" s="17">
        <v>80.024221699793401</v>
      </c>
      <c r="G11" s="17">
        <v>79.740727403673034</v>
      </c>
      <c r="H11" s="17">
        <v>79.287838730998018</v>
      </c>
      <c r="I11" s="14">
        <f t="shared" si="1"/>
        <v>320.97448033428083</v>
      </c>
      <c r="J11" s="17">
        <f t="shared" si="2"/>
        <v>80.243620083570207</v>
      </c>
      <c r="K11" s="17">
        <f t="shared" si="3"/>
        <v>0.57954592328743004</v>
      </c>
      <c r="L11" s="15" t="str">
        <f t="shared" si="4"/>
        <v>G_07</v>
      </c>
      <c r="M11" s="18" t="str">
        <f t="shared" si="4"/>
        <v>IPM-205-7</v>
      </c>
      <c r="N11" s="15">
        <v>77.672439534189309</v>
      </c>
      <c r="O11" s="15">
        <v>75.839363241678726</v>
      </c>
      <c r="P11" s="15">
        <v>75.504828797190513</v>
      </c>
      <c r="Q11" s="15">
        <v>74.455378921692315</v>
      </c>
      <c r="R11" s="15">
        <f t="shared" si="5"/>
        <v>303.47201049475086</v>
      </c>
      <c r="S11" s="19">
        <f t="shared" si="6"/>
        <v>75.868002623687715</v>
      </c>
      <c r="T11" s="19">
        <f t="shared" si="7"/>
        <v>0.66983914299592617</v>
      </c>
      <c r="V11" s="51"/>
      <c r="W11" s="13" t="str">
        <f t="shared" si="15"/>
        <v>Error</v>
      </c>
      <c r="X11" s="13">
        <f t="shared" si="15"/>
        <v>33</v>
      </c>
      <c r="Y11" s="20">
        <f t="shared" si="16"/>
        <v>26.676690048363525</v>
      </c>
      <c r="Z11" s="13">
        <f t="shared" si="17"/>
        <v>0.80838454692010686</v>
      </c>
      <c r="AN11" s="22" t="str">
        <f t="shared" si="10"/>
        <v>IPM-205-7</v>
      </c>
      <c r="AO11" s="20">
        <f t="shared" si="11"/>
        <v>80.243620083570207</v>
      </c>
      <c r="AP11" s="20">
        <f t="shared" si="12"/>
        <v>75.868002623687715</v>
      </c>
      <c r="AQ11" s="20">
        <f t="shared" si="13"/>
        <v>78.055811353628968</v>
      </c>
      <c r="AR11" s="20">
        <f t="shared" si="14"/>
        <v>0.92298769306452477</v>
      </c>
    </row>
    <row r="12" spans="1:44" x14ac:dyDescent="0.25">
      <c r="C12" s="14" t="s">
        <v>199</v>
      </c>
      <c r="D12" s="16" t="s">
        <v>80</v>
      </c>
      <c r="E12" s="17">
        <v>82.823978842198059</v>
      </c>
      <c r="F12" s="17">
        <v>81.005984611000287</v>
      </c>
      <c r="G12" s="17">
        <v>80.734605689593081</v>
      </c>
      <c r="H12" s="17">
        <v>80.320555188367479</v>
      </c>
      <c r="I12" s="14">
        <f t="shared" si="1"/>
        <v>324.88512433115886</v>
      </c>
      <c r="J12" s="17">
        <f t="shared" si="2"/>
        <v>81.221281082789716</v>
      </c>
      <c r="K12" s="17">
        <f t="shared" si="3"/>
        <v>0.55250586377004018</v>
      </c>
      <c r="L12" s="15" t="str">
        <f t="shared" si="4"/>
        <v>G_08</v>
      </c>
      <c r="M12" s="18" t="str">
        <f t="shared" si="4"/>
        <v>NM-94</v>
      </c>
      <c r="N12" s="15">
        <v>78.390019307886533</v>
      </c>
      <c r="O12" s="15">
        <v>76.616270698344138</v>
      </c>
      <c r="P12" s="15">
        <v>76.29203668656281</v>
      </c>
      <c r="Q12" s="15">
        <v>75.290576135128347</v>
      </c>
      <c r="R12" s="15">
        <f t="shared" si="5"/>
        <v>306.5889028279218</v>
      </c>
      <c r="S12" s="19">
        <f t="shared" si="6"/>
        <v>76.64722570698045</v>
      </c>
      <c r="T12" s="19">
        <f t="shared" si="7"/>
        <v>0.64581634702074298</v>
      </c>
      <c r="V12" s="51"/>
      <c r="W12" s="13" t="str">
        <f t="shared" si="15"/>
        <v>Total</v>
      </c>
      <c r="X12" s="13">
        <f t="shared" si="15"/>
        <v>47</v>
      </c>
      <c r="Y12" s="13">
        <f>SUM(Y9:Y11)</f>
        <v>149.00700033578323</v>
      </c>
      <c r="AN12" s="22" t="str">
        <f t="shared" si="10"/>
        <v>NM-94</v>
      </c>
      <c r="AO12" s="20">
        <f t="shared" si="11"/>
        <v>81.221281082789716</v>
      </c>
      <c r="AP12" s="20">
        <f t="shared" si="12"/>
        <v>76.64722570698045</v>
      </c>
      <c r="AQ12" s="20">
        <f t="shared" si="13"/>
        <v>78.934253394885076</v>
      </c>
      <c r="AR12" s="20">
        <f t="shared" si="14"/>
        <v>0.94973739758582443</v>
      </c>
    </row>
    <row r="13" spans="1:44" x14ac:dyDescent="0.25">
      <c r="C13" s="14" t="s">
        <v>200</v>
      </c>
      <c r="D13" s="16" t="s">
        <v>89</v>
      </c>
      <c r="E13" s="17">
        <v>82.53012048192771</v>
      </c>
      <c r="F13" s="17">
        <v>80.685380450270742</v>
      </c>
      <c r="G13" s="17">
        <v>80.409104004609617</v>
      </c>
      <c r="H13" s="17">
        <v>79.983477901693504</v>
      </c>
      <c r="I13" s="14">
        <f t="shared" si="1"/>
        <v>323.60808283850156</v>
      </c>
      <c r="J13" s="17">
        <f t="shared" si="2"/>
        <v>80.90202070962539</v>
      </c>
      <c r="K13" s="17">
        <f t="shared" si="3"/>
        <v>0.56156994508187463</v>
      </c>
      <c r="L13" s="15" t="str">
        <f t="shared" si="4"/>
        <v>G_09</v>
      </c>
      <c r="M13" s="18" t="str">
        <f t="shared" si="4"/>
        <v>PAU-911</v>
      </c>
      <c r="N13" s="15">
        <v>80.046666195290967</v>
      </c>
      <c r="O13" s="15">
        <v>78.250137136588037</v>
      </c>
      <c r="P13" s="15">
        <v>77.949535560793009</v>
      </c>
      <c r="Q13" s="15">
        <v>75.452787058202915</v>
      </c>
      <c r="R13" s="15">
        <f t="shared" si="5"/>
        <v>311.69912595087493</v>
      </c>
      <c r="S13" s="19">
        <f t="shared" si="6"/>
        <v>77.924781487718732</v>
      </c>
      <c r="T13" s="19">
        <f t="shared" si="7"/>
        <v>0.94514638346709157</v>
      </c>
      <c r="AN13" s="22" t="str">
        <f t="shared" si="10"/>
        <v>PAU-911</v>
      </c>
      <c r="AO13" s="20">
        <f t="shared" si="11"/>
        <v>80.90202070962539</v>
      </c>
      <c r="AP13" s="20">
        <f t="shared" si="12"/>
        <v>77.924781487718732</v>
      </c>
      <c r="AQ13" s="20">
        <f t="shared" si="13"/>
        <v>79.413401098672068</v>
      </c>
      <c r="AR13" s="20">
        <f t="shared" si="14"/>
        <v>0.75866255252395298</v>
      </c>
    </row>
    <row r="14" spans="1:44" x14ac:dyDescent="0.25">
      <c r="C14" s="14" t="s">
        <v>201</v>
      </c>
      <c r="D14" s="16" t="s">
        <v>116</v>
      </c>
      <c r="E14" s="17">
        <v>84.148349681391849</v>
      </c>
      <c r="F14" s="17">
        <v>80.606860158311349</v>
      </c>
      <c r="G14" s="17">
        <v>80.33270162139398</v>
      </c>
      <c r="H14" s="17">
        <v>82.538044880061918</v>
      </c>
      <c r="I14" s="14">
        <f t="shared" si="1"/>
        <v>327.62595634115911</v>
      </c>
      <c r="J14" s="17">
        <f t="shared" si="2"/>
        <v>81.906489085289778</v>
      </c>
      <c r="K14" s="17">
        <f t="shared" si="3"/>
        <v>0.8939912370758113</v>
      </c>
      <c r="L14" s="15" t="str">
        <f t="shared" si="4"/>
        <v>G_10</v>
      </c>
      <c r="M14" s="18" t="str">
        <f t="shared" si="4"/>
        <v>Vaibhav</v>
      </c>
      <c r="N14" s="15">
        <v>80.327052968361173</v>
      </c>
      <c r="O14" s="15">
        <v>76.319933692498964</v>
      </c>
      <c r="P14" s="15">
        <v>77.835385612443304</v>
      </c>
      <c r="Q14" s="15">
        <v>75.980729525120438</v>
      </c>
      <c r="R14" s="15">
        <f t="shared" si="5"/>
        <v>310.46310179842385</v>
      </c>
      <c r="S14" s="19">
        <f t="shared" si="6"/>
        <v>77.615775449605962</v>
      </c>
      <c r="T14" s="19">
        <f t="shared" si="7"/>
        <v>0.98960579028418061</v>
      </c>
      <c r="V14" s="50" t="s">
        <v>164</v>
      </c>
      <c r="W14" s="50" t="s">
        <v>165</v>
      </c>
      <c r="X14" s="50" t="s">
        <v>166</v>
      </c>
      <c r="Y14" s="50" t="s">
        <v>167</v>
      </c>
      <c r="Z14" s="50" t="s">
        <v>168</v>
      </c>
      <c r="AA14" s="50" t="s">
        <v>169</v>
      </c>
      <c r="AB14" s="50" t="s">
        <v>170</v>
      </c>
      <c r="AC14" s="50"/>
      <c r="AD14" s="48" t="s">
        <v>171</v>
      </c>
      <c r="AE14" s="50" t="s">
        <v>172</v>
      </c>
      <c r="AF14" s="50"/>
      <c r="AG14" s="50" t="s">
        <v>173</v>
      </c>
      <c r="AH14" s="50" t="s">
        <v>174</v>
      </c>
      <c r="AI14" s="50" t="s">
        <v>175</v>
      </c>
      <c r="AJ14" s="50" t="s">
        <v>176</v>
      </c>
      <c r="AK14" s="50"/>
      <c r="AN14" s="22" t="str">
        <f>D14</f>
        <v>Vaibhav</v>
      </c>
      <c r="AO14" s="20">
        <f t="shared" si="11"/>
        <v>81.906489085289778</v>
      </c>
      <c r="AP14" s="20">
        <f t="shared" si="12"/>
        <v>77.615775449605962</v>
      </c>
      <c r="AQ14" s="20">
        <f t="shared" si="13"/>
        <v>79.761132267447863</v>
      </c>
      <c r="AR14" s="20">
        <f t="shared" si="14"/>
        <v>1.019128886007149</v>
      </c>
    </row>
    <row r="15" spans="1:44" x14ac:dyDescent="0.25">
      <c r="C15" s="14" t="s">
        <v>202</v>
      </c>
      <c r="D15" s="16" t="s">
        <v>98</v>
      </c>
      <c r="E15" s="17">
        <v>82.48937549520997</v>
      </c>
      <c r="F15" s="17">
        <v>80.635696821515907</v>
      </c>
      <c r="G15" s="17">
        <v>80.360169491525426</v>
      </c>
      <c r="H15" s="17">
        <v>79.240463215258856</v>
      </c>
      <c r="I15" s="14">
        <f t="shared" si="1"/>
        <v>322.72570502351016</v>
      </c>
      <c r="J15" s="17">
        <f t="shared" si="2"/>
        <v>80.68142625587754</v>
      </c>
      <c r="K15" s="17">
        <f t="shared" si="3"/>
        <v>0.67394065182828344</v>
      </c>
      <c r="L15" s="15" t="str">
        <f t="shared" si="4"/>
        <v>G_11</v>
      </c>
      <c r="M15" s="18" t="str">
        <f t="shared" si="4"/>
        <v>VC-3960-88</v>
      </c>
      <c r="N15" s="15">
        <v>80.312860438292972</v>
      </c>
      <c r="O15" s="15">
        <v>77.776224753651547</v>
      </c>
      <c r="P15" s="15">
        <v>77.473148671565866</v>
      </c>
      <c r="Q15" s="15">
        <v>77.754422841128047</v>
      </c>
      <c r="R15" s="15">
        <f t="shared" si="5"/>
        <v>313.31665670463843</v>
      </c>
      <c r="S15" s="19">
        <f t="shared" si="6"/>
        <v>78.329164176159608</v>
      </c>
      <c r="T15" s="19">
        <f t="shared" si="7"/>
        <v>0.66482347354167182</v>
      </c>
      <c r="V15" s="50"/>
      <c r="W15" s="50"/>
      <c r="X15" s="50"/>
      <c r="Y15" s="50"/>
      <c r="Z15" s="50"/>
      <c r="AA15" s="50"/>
      <c r="AB15" s="13" t="s">
        <v>185</v>
      </c>
      <c r="AC15" s="13" t="s">
        <v>186</v>
      </c>
      <c r="AD15" s="49"/>
      <c r="AE15" s="13" t="s">
        <v>185</v>
      </c>
      <c r="AF15" s="13" t="s">
        <v>186</v>
      </c>
      <c r="AG15" s="50"/>
      <c r="AH15" s="50"/>
      <c r="AI15" s="50"/>
      <c r="AJ15" s="13" t="s">
        <v>185</v>
      </c>
      <c r="AK15" s="13" t="s">
        <v>186</v>
      </c>
      <c r="AN15" s="22" t="str">
        <f t="shared" si="10"/>
        <v>VC-3960-88</v>
      </c>
      <c r="AO15" s="20">
        <f t="shared" si="11"/>
        <v>80.68142625587754</v>
      </c>
      <c r="AP15" s="20">
        <f t="shared" si="12"/>
        <v>78.329164176159608</v>
      </c>
      <c r="AQ15" s="20">
        <f t="shared" si="13"/>
        <v>79.505295216018567</v>
      </c>
      <c r="AR15" s="20">
        <f t="shared" si="14"/>
        <v>0.6242210692029192</v>
      </c>
    </row>
    <row r="16" spans="1:44" ht="15.6" customHeight="1" x14ac:dyDescent="0.25">
      <c r="C16" s="14" t="s">
        <v>203</v>
      </c>
      <c r="D16" s="16" t="s">
        <v>107</v>
      </c>
      <c r="E16" s="17">
        <v>84.465949820788538</v>
      </c>
      <c r="F16" s="17">
        <v>80.611748348974615</v>
      </c>
      <c r="G16" s="17">
        <v>80.33593365661676</v>
      </c>
      <c r="H16" s="17">
        <v>82.958640810022317</v>
      </c>
      <c r="I16" s="14">
        <f t="shared" si="1"/>
        <v>328.37227263640222</v>
      </c>
      <c r="J16" s="17">
        <f t="shared" si="2"/>
        <v>82.093068159100554</v>
      </c>
      <c r="K16" s="17">
        <f t="shared" si="3"/>
        <v>0.9857997360049594</v>
      </c>
      <c r="L16" s="15" t="str">
        <f t="shared" si="4"/>
        <v>G_12</v>
      </c>
      <c r="M16" s="18" t="str">
        <f t="shared" si="4"/>
        <v>VC-6372 (45-8-1)</v>
      </c>
      <c r="N16" s="15">
        <v>80.011562364503547</v>
      </c>
      <c r="O16" s="15">
        <v>76.874036710102288</v>
      </c>
      <c r="P16" s="15">
        <v>76.554752797846717</v>
      </c>
      <c r="Q16" s="15">
        <v>77.492802931169848</v>
      </c>
      <c r="R16" s="15">
        <f t="shared" si="5"/>
        <v>310.93315480362241</v>
      </c>
      <c r="S16" s="19">
        <f t="shared" si="6"/>
        <v>77.733288700905604</v>
      </c>
      <c r="T16" s="19">
        <f t="shared" si="7"/>
        <v>0.78398688074629574</v>
      </c>
      <c r="V16" s="42" t="s">
        <v>189</v>
      </c>
      <c r="W16" s="13" t="str">
        <f>W5</f>
        <v>Genotypes</v>
      </c>
      <c r="X16" s="13">
        <f>X5</f>
        <v>11</v>
      </c>
      <c r="Y16" s="20">
        <f>Y5</f>
        <v>33.129458757466637</v>
      </c>
      <c r="Z16" s="13">
        <f>Y16/X16</f>
        <v>3.0117689779515122</v>
      </c>
      <c r="AA16" s="20">
        <f>Z16/Z17</f>
        <v>1.250708524683356</v>
      </c>
      <c r="AB16" s="20">
        <f>FINV(0.05,X16,X17)</f>
        <v>2.0666084782375198</v>
      </c>
      <c r="AC16" s="20">
        <f>FINV(0.01,X16,X17)</f>
        <v>2.785691971600385</v>
      </c>
      <c r="AD16" s="13">
        <f>FDIST(AA16,X16,X17)</f>
        <v>0.29140662444596982</v>
      </c>
      <c r="AE16" s="13" t="str">
        <f>IF(AA16&gt;AB16,"S","N.S")</f>
        <v>N.S</v>
      </c>
      <c r="AF16" s="13" t="str">
        <f>IF(AA16&gt;AC16,"S","N.S")</f>
        <v>N.S</v>
      </c>
      <c r="AG16" s="21">
        <f>(SQRT(Z17)/J17)*100</f>
        <v>1.9255769450025852</v>
      </c>
      <c r="AH16" s="20">
        <f>SQRT(Z17/B2)</f>
        <v>0.7758946854965898</v>
      </c>
      <c r="AI16" s="20">
        <f>AH16*1.414</f>
        <v>1.0971150852921778</v>
      </c>
      <c r="AJ16" s="13">
        <f>AI16*(TINV(0.05,X17))</f>
        <v>2.2250525228662226</v>
      </c>
      <c r="AK16" s="13">
        <f>AI16*(TINV(0.01,X17))</f>
        <v>2.9835876122869274</v>
      </c>
      <c r="AL16" s="2">
        <f>AK16/AI16</f>
        <v>2.7194846304500082</v>
      </c>
      <c r="AN16" s="22" t="str">
        <f t="shared" si="10"/>
        <v>VC-6372 (45-8-1)</v>
      </c>
      <c r="AO16" s="20">
        <f t="shared" si="11"/>
        <v>82.093068159100554</v>
      </c>
      <c r="AP16" s="20">
        <f t="shared" si="12"/>
        <v>77.733288700905604</v>
      </c>
      <c r="AQ16" s="20">
        <f t="shared" si="13"/>
        <v>79.913178430003086</v>
      </c>
      <c r="AR16" s="20">
        <f t="shared" si="14"/>
        <v>1.0093543943714933</v>
      </c>
    </row>
    <row r="17" spans="2:43" x14ac:dyDescent="0.25">
      <c r="C17" s="45" t="s">
        <v>204</v>
      </c>
      <c r="D17" s="46"/>
      <c r="E17" s="13">
        <f>SUM(E5:E16)</f>
        <v>986.63269374186746</v>
      </c>
      <c r="F17" s="13">
        <f t="shared" ref="F17:H17" si="18">SUM(F5:F16)</f>
        <v>966.08077574723109</v>
      </c>
      <c r="G17" s="13">
        <f t="shared" si="18"/>
        <v>963.6680199643065</v>
      </c>
      <c r="H17" s="13">
        <f t="shared" si="18"/>
        <v>951.85602767020225</v>
      </c>
      <c r="I17" s="24">
        <f t="shared" si="1"/>
        <v>3868.2375171236076</v>
      </c>
      <c r="J17" s="25">
        <f>AVERAGE(E5:H16)</f>
        <v>80.58828160674183</v>
      </c>
      <c r="K17" s="13"/>
      <c r="L17" s="45" t="str">
        <f t="shared" si="4"/>
        <v>Total (Rep)</v>
      </c>
      <c r="M17" s="46"/>
      <c r="N17" s="13">
        <f>SUM(N5:N16)</f>
        <v>945.21591616479759</v>
      </c>
      <c r="O17" s="13">
        <f t="shared" ref="O17:Q17" si="19">SUM(O5:O16)</f>
        <v>924.45996257998854</v>
      </c>
      <c r="P17" s="13">
        <f t="shared" si="19"/>
        <v>922.06096578370875</v>
      </c>
      <c r="Q17" s="13">
        <f t="shared" si="19"/>
        <v>903.36481356129798</v>
      </c>
      <c r="R17" s="24">
        <f t="shared" si="5"/>
        <v>3695.1016580897926</v>
      </c>
      <c r="S17" s="25">
        <f>AVERAGE(N5:Q16)</f>
        <v>76.981284543537342</v>
      </c>
      <c r="T17" s="13"/>
      <c r="V17" s="43"/>
      <c r="W17" s="13" t="s">
        <v>192</v>
      </c>
      <c r="X17" s="13">
        <f>X7+(B2-1)</f>
        <v>36</v>
      </c>
      <c r="Y17" s="20">
        <f>D26</f>
        <v>86.689809069386683</v>
      </c>
      <c r="Z17" s="13">
        <f>Y17/X17</f>
        <v>2.4080502519274081</v>
      </c>
      <c r="AA17" s="20"/>
      <c r="AB17" s="20"/>
      <c r="AC17" s="20"/>
      <c r="AD17" s="13"/>
      <c r="AE17" s="13"/>
      <c r="AF17" s="13"/>
      <c r="AG17" s="13"/>
      <c r="AH17" s="20"/>
      <c r="AI17" s="20"/>
      <c r="AJ17" s="13"/>
      <c r="AK17" s="13"/>
      <c r="AN17" s="13" t="s">
        <v>205</v>
      </c>
      <c r="AO17" s="20">
        <f>AVERAGE(AO5:AO16)</f>
        <v>80.588281606741816</v>
      </c>
      <c r="AP17" s="20">
        <f>AVERAGE(AP5:AP16)</f>
        <v>76.981284543537342</v>
      </c>
      <c r="AQ17"/>
    </row>
    <row r="18" spans="2:43" x14ac:dyDescent="0.25">
      <c r="V18" s="44"/>
      <c r="W18" s="13" t="s">
        <v>194</v>
      </c>
      <c r="X18" s="13">
        <f>SUM(X16:X17)</f>
        <v>47</v>
      </c>
      <c r="Y18" s="13">
        <f>SUM(Y16:Y17)</f>
        <v>119.81926782685332</v>
      </c>
      <c r="Z18" s="23"/>
      <c r="AN18" s="13" t="s">
        <v>206</v>
      </c>
      <c r="AO18" s="20">
        <f>STDEV(E5:H16)/SQRT(48)</f>
        <v>0.23045905836572092</v>
      </c>
      <c r="AP18" s="20">
        <f>STDEV(N5:Q16)/SQRT(48)</f>
        <v>0.25700039353382703</v>
      </c>
    </row>
    <row r="19" spans="2:43" ht="15.6" customHeight="1" x14ac:dyDescent="0.25">
      <c r="C19" s="2" t="s">
        <v>207</v>
      </c>
      <c r="D19" s="2">
        <f>I17</f>
        <v>3868.2375171236076</v>
      </c>
      <c r="L19" s="2" t="str">
        <f>C19</f>
        <v>G.T</v>
      </c>
      <c r="M19" s="2">
        <f>R17</f>
        <v>3695.1016580897926</v>
      </c>
      <c r="V19" s="42" t="s">
        <v>196</v>
      </c>
      <c r="W19" s="13" t="str">
        <f t="shared" ref="W19:X21" si="20">W16</f>
        <v>Genotypes</v>
      </c>
      <c r="X19" s="13">
        <f t="shared" si="20"/>
        <v>11</v>
      </c>
      <c r="Y19" s="20">
        <f>Y9</f>
        <v>49.022336721420288</v>
      </c>
      <c r="Z19" s="13">
        <f>Y19/X19</f>
        <v>4.4565760655836621</v>
      </c>
      <c r="AA19" s="20">
        <f>Z19/Z20</f>
        <v>1.604613473320371</v>
      </c>
      <c r="AB19" s="20">
        <f>FINV(0.05,X19,X20)</f>
        <v>2.0666084782375198</v>
      </c>
      <c r="AC19" s="20">
        <f>FINV(0.01,X19,X20)</f>
        <v>2.785691971600385</v>
      </c>
      <c r="AD19" s="13">
        <f>FDIST(AA19,X19,X20)</f>
        <v>0.13925622599950829</v>
      </c>
      <c r="AE19" s="13" t="str">
        <f>IF(AA19&gt;AB19,"S","N.S")</f>
        <v>N.S</v>
      </c>
      <c r="AF19" s="13" t="str">
        <f>IF(AA19&gt;AC19,"S","N.S")</f>
        <v>N.S</v>
      </c>
      <c r="AG19" s="21">
        <f>(SQRT(Z20)/S17)*100</f>
        <v>2.1648623667873803</v>
      </c>
      <c r="AH19" s="20">
        <f>SQRT(Z20/B2)</f>
        <v>0.83326942927627512</v>
      </c>
      <c r="AI19" s="20">
        <f>AH19*1.414</f>
        <v>1.178242972996653</v>
      </c>
      <c r="AJ19" s="13">
        <f>AI19*(TINV(0.05,X20))</f>
        <v>2.3895875052318849</v>
      </c>
      <c r="AK19" s="13">
        <f>AI19*(TINV(0.01,X20))</f>
        <v>3.204213656000122</v>
      </c>
    </row>
    <row r="20" spans="2:43" ht="15.6" customHeight="1" x14ac:dyDescent="0.25">
      <c r="C20" s="2" t="s">
        <v>208</v>
      </c>
      <c r="D20" s="7">
        <f>J17</f>
        <v>80.58828160674183</v>
      </c>
      <c r="L20" s="2" t="str">
        <f t="shared" ref="L20:L26" si="21">C20</f>
        <v>G.M</v>
      </c>
      <c r="M20" s="7">
        <f>S17</f>
        <v>76.981284543537342</v>
      </c>
      <c r="V20" s="43"/>
      <c r="W20" s="13" t="str">
        <f t="shared" si="20"/>
        <v>Error</v>
      </c>
      <c r="X20" s="13">
        <f t="shared" si="20"/>
        <v>36</v>
      </c>
      <c r="Y20" s="20">
        <f>M26</f>
        <v>99.984663614362944</v>
      </c>
      <c r="Z20" s="13">
        <f>Y20/X20</f>
        <v>2.7773517670656371</v>
      </c>
      <c r="AA20" s="20"/>
      <c r="AB20" s="20"/>
      <c r="AC20" s="20"/>
      <c r="AD20" s="13"/>
      <c r="AE20" s="13"/>
      <c r="AF20" s="13"/>
      <c r="AG20" s="13"/>
      <c r="AH20" s="20"/>
      <c r="AI20" s="20"/>
      <c r="AJ20" s="13"/>
      <c r="AK20" s="13"/>
    </row>
    <row r="21" spans="2:43" x14ac:dyDescent="0.25">
      <c r="C21" s="2" t="s">
        <v>209</v>
      </c>
      <c r="D21" s="7">
        <f>(D19^2)/$B$3</f>
        <v>311734.61435172107</v>
      </c>
      <c r="L21" s="2" t="str">
        <f t="shared" si="21"/>
        <v>C.F</v>
      </c>
      <c r="M21" s="7">
        <f>(M19^2)/$B$3</f>
        <v>284453.67215870699</v>
      </c>
      <c r="V21" s="44"/>
      <c r="W21" s="13" t="str">
        <f t="shared" si="20"/>
        <v>Total</v>
      </c>
      <c r="X21" s="13">
        <f t="shared" si="20"/>
        <v>47</v>
      </c>
      <c r="Y21" s="13">
        <f>SUM(Y19:Y20)</f>
        <v>149.00700033578323</v>
      </c>
    </row>
    <row r="22" spans="2:43" x14ac:dyDescent="0.25">
      <c r="C22" s="2" t="s">
        <v>210</v>
      </c>
      <c r="D22" s="7">
        <f>SUMSQ(E5:H16)-D21</f>
        <v>119.81926782685332</v>
      </c>
      <c r="L22" s="2" t="str">
        <f t="shared" si="21"/>
        <v>T.S.S</v>
      </c>
      <c r="M22" s="7">
        <f>SUMSQ(N5:Q16)-M21</f>
        <v>149.00700033578323</v>
      </c>
      <c r="S22" s="2">
        <v>4</v>
      </c>
      <c r="V22"/>
    </row>
    <row r="23" spans="2:43" x14ac:dyDescent="0.25">
      <c r="C23" s="2" t="s">
        <v>211</v>
      </c>
      <c r="D23" s="7">
        <f>(SUMSQ(I5:I16)/$B$2)-D21</f>
        <v>33.129458757466637</v>
      </c>
      <c r="L23" s="2" t="str">
        <f t="shared" si="21"/>
        <v>Gen.S.S</v>
      </c>
      <c r="M23" s="7">
        <f>(SUMSQ(R5:R16)/$B$2)-M21</f>
        <v>49.022336721420288</v>
      </c>
      <c r="V23"/>
    </row>
    <row r="24" spans="2:43" x14ac:dyDescent="0.25">
      <c r="B24" s="47" t="s">
        <v>212</v>
      </c>
      <c r="C24" s="2" t="s">
        <v>213</v>
      </c>
      <c r="D24" s="7">
        <f>(SUMSQ(E17:H17)/B1)-D21</f>
        <v>52.226293506333604</v>
      </c>
      <c r="L24" s="2" t="str">
        <f t="shared" si="21"/>
        <v>R.S.S</v>
      </c>
      <c r="M24" s="7">
        <f>(SUMSQ(N17:Q17)/B1)-M21</f>
        <v>73.307973565999418</v>
      </c>
    </row>
    <row r="25" spans="2:43" x14ac:dyDescent="0.25">
      <c r="B25" s="47"/>
      <c r="C25" s="2" t="s">
        <v>214</v>
      </c>
      <c r="D25" s="7">
        <f>D22-(D23+D24)</f>
        <v>34.463515563053079</v>
      </c>
      <c r="L25" s="2" t="str">
        <f t="shared" si="21"/>
        <v>ErrorS.S</v>
      </c>
      <c r="M25" s="7">
        <f>M22-(M23+M24)</f>
        <v>26.676690048363525</v>
      </c>
    </row>
    <row r="26" spans="2:43" x14ac:dyDescent="0.25">
      <c r="B26" s="26" t="s">
        <v>215</v>
      </c>
      <c r="C26" s="2" t="s">
        <v>214</v>
      </c>
      <c r="D26" s="7">
        <f>D22-D23</f>
        <v>86.689809069386683</v>
      </c>
      <c r="L26" s="2" t="str">
        <f t="shared" si="21"/>
        <v>ErrorS.S</v>
      </c>
      <c r="M26" s="7">
        <f>M22-M23</f>
        <v>99.984663614362944</v>
      </c>
    </row>
  </sheetData>
  <mergeCells count="33">
    <mergeCell ref="V16:V18"/>
    <mergeCell ref="C17:D17"/>
    <mergeCell ref="L17:M17"/>
    <mergeCell ref="V19:V21"/>
    <mergeCell ref="B24:B25"/>
    <mergeCell ref="AD14:AD15"/>
    <mergeCell ref="AE14:AF14"/>
    <mergeCell ref="AG14:AG15"/>
    <mergeCell ref="AH14:AH15"/>
    <mergeCell ref="AI14:AI15"/>
    <mergeCell ref="AJ14:AK14"/>
    <mergeCell ref="AJ3:AK3"/>
    <mergeCell ref="V5:V8"/>
    <mergeCell ref="V9:V12"/>
    <mergeCell ref="V14:V15"/>
    <mergeCell ref="W14:W15"/>
    <mergeCell ref="X14:X15"/>
    <mergeCell ref="Y14:Y15"/>
    <mergeCell ref="Z14:Z15"/>
    <mergeCell ref="AA14:AA15"/>
    <mergeCell ref="AB14:AC14"/>
    <mergeCell ref="AB3:AC3"/>
    <mergeCell ref="AD3:AD4"/>
    <mergeCell ref="AE3:AF3"/>
    <mergeCell ref="AG3:AG4"/>
    <mergeCell ref="AH3:AH4"/>
    <mergeCell ref="AI3:AI4"/>
    <mergeCell ref="V3:V4"/>
    <mergeCell ref="W3:W4"/>
    <mergeCell ref="X3:X4"/>
    <mergeCell ref="Y3:Y4"/>
    <mergeCell ref="Z3:Z4"/>
    <mergeCell ref="AA3:AA4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R26"/>
  <sheetViews>
    <sheetView topLeftCell="AM13" workbookViewId="0">
      <selection activeCell="BE26" sqref="BE26"/>
    </sheetView>
  </sheetViews>
  <sheetFormatPr defaultColWidth="8.85546875" defaultRowHeight="15.75" x14ac:dyDescent="0.25"/>
  <cols>
    <col min="1" max="1" width="12" style="2" bestFit="1" customWidth="1"/>
    <col min="2" max="2" width="5.140625" style="2" bestFit="1" customWidth="1"/>
    <col min="3" max="3" width="8.7109375" style="2" bestFit="1" customWidth="1"/>
    <col min="4" max="4" width="17.42578125" style="2" bestFit="1" customWidth="1"/>
    <col min="5" max="5" width="6.5703125" style="2" bestFit="1" customWidth="1"/>
    <col min="6" max="7" width="7.7109375" style="2" bestFit="1" customWidth="1"/>
    <col min="8" max="8" width="6.5703125" style="2" bestFit="1" customWidth="1"/>
    <col min="9" max="9" width="11.28515625" style="2" bestFit="1" customWidth="1"/>
    <col min="10" max="10" width="11.5703125" style="2" bestFit="1" customWidth="1"/>
    <col min="11" max="11" width="9.7109375" style="2" bestFit="1" customWidth="1"/>
    <col min="12" max="12" width="8.7109375" style="2" bestFit="1" customWidth="1"/>
    <col min="13" max="13" width="17.42578125" style="2" bestFit="1" customWidth="1"/>
    <col min="14" max="17" width="5.7109375" style="2" bestFit="1" customWidth="1"/>
    <col min="18" max="18" width="11.28515625" style="2" bestFit="1" customWidth="1"/>
    <col min="19" max="19" width="11.5703125" style="2" bestFit="1" customWidth="1"/>
    <col min="20" max="20" width="9.7109375" style="2" bestFit="1" customWidth="1"/>
    <col min="21" max="21" width="8.85546875" style="2"/>
    <col min="22" max="22" width="4.85546875" style="2" bestFit="1" customWidth="1"/>
    <col min="23" max="23" width="10.28515625" style="2" bestFit="1" customWidth="1"/>
    <col min="24" max="24" width="4.28515625" style="2" bestFit="1" customWidth="1"/>
    <col min="25" max="25" width="7.140625" style="2" bestFit="1" customWidth="1"/>
    <col min="26" max="26" width="6.42578125" style="2" bestFit="1" customWidth="1"/>
    <col min="27" max="28" width="8.28515625" style="2" bestFit="1" customWidth="1"/>
    <col min="29" max="30" width="6.140625" style="2" bestFit="1" customWidth="1"/>
    <col min="31" max="31" width="6.5703125" style="2" bestFit="1" customWidth="1"/>
    <col min="32" max="32" width="6.140625" style="2" bestFit="1" customWidth="1"/>
    <col min="33" max="33" width="8.42578125" style="2" bestFit="1" customWidth="1"/>
    <col min="34" max="34" width="8.85546875" style="2"/>
    <col min="35" max="35" width="6.7109375" style="2" bestFit="1" customWidth="1"/>
    <col min="36" max="37" width="6.140625" style="2" bestFit="1" customWidth="1"/>
    <col min="38" max="39" width="8.85546875" style="2"/>
    <col min="40" max="40" width="17.42578125" style="2" bestFit="1" customWidth="1"/>
    <col min="41" max="41" width="11.140625" style="2" bestFit="1" customWidth="1"/>
    <col min="42" max="42" width="8.7109375" style="2" bestFit="1" customWidth="1"/>
    <col min="43" max="43" width="11.5703125" style="2" bestFit="1" customWidth="1"/>
    <col min="44" max="44" width="9.28515625" style="2" bestFit="1" customWidth="1"/>
    <col min="45" max="16384" width="8.85546875" style="2"/>
  </cols>
  <sheetData>
    <row r="1" spans="1:44" x14ac:dyDescent="0.25">
      <c r="A1" s="11" t="s">
        <v>162</v>
      </c>
      <c r="B1" s="12">
        <v>12</v>
      </c>
    </row>
    <row r="2" spans="1:44" x14ac:dyDescent="0.25">
      <c r="A2" s="11" t="s">
        <v>4</v>
      </c>
      <c r="B2" s="12">
        <v>4</v>
      </c>
    </row>
    <row r="3" spans="1:44" x14ac:dyDescent="0.25">
      <c r="A3" s="11" t="s">
        <v>163</v>
      </c>
      <c r="B3" s="12">
        <f>B1*B2</f>
        <v>48</v>
      </c>
      <c r="V3" s="50" t="s">
        <v>164</v>
      </c>
      <c r="W3" s="50" t="s">
        <v>165</v>
      </c>
      <c r="X3" s="50" t="s">
        <v>166</v>
      </c>
      <c r="Y3" s="50" t="s">
        <v>167</v>
      </c>
      <c r="Z3" s="50" t="s">
        <v>168</v>
      </c>
      <c r="AA3" s="50" t="s">
        <v>169</v>
      </c>
      <c r="AB3" s="50" t="s">
        <v>170</v>
      </c>
      <c r="AC3" s="50"/>
      <c r="AD3" s="48" t="s">
        <v>171</v>
      </c>
      <c r="AE3" s="50" t="s">
        <v>172</v>
      </c>
      <c r="AF3" s="50"/>
      <c r="AG3" s="50" t="s">
        <v>173</v>
      </c>
      <c r="AH3" s="50" t="s">
        <v>174</v>
      </c>
      <c r="AI3" s="50" t="s">
        <v>175</v>
      </c>
      <c r="AJ3" s="50" t="s">
        <v>176</v>
      </c>
      <c r="AK3" s="50"/>
    </row>
    <row r="4" spans="1:44" x14ac:dyDescent="0.25">
      <c r="C4" s="14" t="s">
        <v>177</v>
      </c>
      <c r="D4" s="14" t="s">
        <v>2</v>
      </c>
      <c r="E4" s="14" t="s">
        <v>178</v>
      </c>
      <c r="F4" s="14" t="s">
        <v>179</v>
      </c>
      <c r="G4" s="14" t="s">
        <v>180</v>
      </c>
      <c r="H4" s="14" t="s">
        <v>181</v>
      </c>
      <c r="I4" s="14" t="s">
        <v>182</v>
      </c>
      <c r="J4" s="14" t="s">
        <v>183</v>
      </c>
      <c r="K4" s="14" t="s">
        <v>184</v>
      </c>
      <c r="L4" s="15" t="str">
        <f>C4</f>
        <v>GenID</v>
      </c>
      <c r="M4" s="15" t="str">
        <f t="shared" ref="M4:S4" si="0">D4</f>
        <v>Genotype</v>
      </c>
      <c r="N4" s="15" t="str">
        <f t="shared" si="0"/>
        <v>R_01</v>
      </c>
      <c r="O4" s="15" t="str">
        <f t="shared" si="0"/>
        <v>R_02</v>
      </c>
      <c r="P4" s="15" t="str">
        <f t="shared" si="0"/>
        <v>R_03</v>
      </c>
      <c r="Q4" s="15" t="str">
        <f t="shared" si="0"/>
        <v>R_04</v>
      </c>
      <c r="R4" s="15" t="str">
        <f t="shared" si="0"/>
        <v>Total (Gen)</v>
      </c>
      <c r="S4" s="15" t="str">
        <f t="shared" si="0"/>
        <v>Mean (Gen)</v>
      </c>
      <c r="T4" s="15" t="str">
        <f>K4</f>
        <v>S.E (Gen)</v>
      </c>
      <c r="V4" s="50"/>
      <c r="W4" s="50"/>
      <c r="X4" s="50"/>
      <c r="Y4" s="50"/>
      <c r="Z4" s="50"/>
      <c r="AA4" s="50"/>
      <c r="AB4" s="13" t="s">
        <v>185</v>
      </c>
      <c r="AC4" s="13" t="s">
        <v>186</v>
      </c>
      <c r="AD4" s="49"/>
      <c r="AE4" s="13" t="s">
        <v>185</v>
      </c>
      <c r="AF4" s="13" t="s">
        <v>186</v>
      </c>
      <c r="AG4" s="50"/>
      <c r="AH4" s="50"/>
      <c r="AI4" s="50"/>
      <c r="AJ4" s="13" t="s">
        <v>185</v>
      </c>
      <c r="AK4" s="13" t="s">
        <v>186</v>
      </c>
      <c r="AO4" s="13" t="s">
        <v>16</v>
      </c>
      <c r="AP4" s="13" t="s">
        <v>21</v>
      </c>
      <c r="AQ4" s="13" t="s">
        <v>183</v>
      </c>
      <c r="AR4" s="13" t="s">
        <v>187</v>
      </c>
    </row>
    <row r="5" spans="1:44" x14ac:dyDescent="0.25">
      <c r="C5" s="14" t="s">
        <v>188</v>
      </c>
      <c r="D5" s="16" t="s">
        <v>15</v>
      </c>
      <c r="E5" s="17">
        <v>81.745673438675695</v>
      </c>
      <c r="F5" s="17">
        <v>80.912052117263841</v>
      </c>
      <c r="G5" s="17">
        <v>81.32378984651713</v>
      </c>
      <c r="H5" s="17">
        <v>78.194356372859858</v>
      </c>
      <c r="I5" s="14">
        <f>SUM(E5:H5)</f>
        <v>322.17587177531652</v>
      </c>
      <c r="J5" s="17">
        <f>AVERAGE(E5:H5)</f>
        <v>80.543967943829131</v>
      </c>
      <c r="K5" s="17">
        <f>STDEV(E5:H5)/SQRT(COUNT(E5:H5))</f>
        <v>0.8014766990490203</v>
      </c>
      <c r="L5" s="15" t="str">
        <f>C5</f>
        <v>G_01</v>
      </c>
      <c r="M5" s="18" t="str">
        <f>D5</f>
        <v>EC-693356</v>
      </c>
      <c r="N5" s="15">
        <v>75.700164744645789</v>
      </c>
      <c r="O5" s="15">
        <v>76.019254613084385</v>
      </c>
      <c r="P5" s="15">
        <v>75.381791483113076</v>
      </c>
      <c r="Q5" s="15">
        <v>71.805162102612528</v>
      </c>
      <c r="R5" s="15">
        <f>SUM(N5:Q5)</f>
        <v>298.90637294345578</v>
      </c>
      <c r="S5" s="19">
        <f>AVERAGE(N5:Q5)</f>
        <v>74.726593235863945</v>
      </c>
      <c r="T5" s="19">
        <f>STDEV(N5:Q5)/SQRT(COUNT(N5:Q5))</f>
        <v>0.98246541620210903</v>
      </c>
      <c r="V5" s="51" t="s">
        <v>189</v>
      </c>
      <c r="W5" s="13" t="str">
        <f>A1</f>
        <v>Genotypes</v>
      </c>
      <c r="X5" s="13">
        <f>B1-1</f>
        <v>11</v>
      </c>
      <c r="Y5" s="20">
        <f>D23</f>
        <v>40.939596271899063</v>
      </c>
      <c r="Z5" s="13">
        <f>Y5/X5</f>
        <v>3.7217814792635511</v>
      </c>
      <c r="AA5" s="20">
        <f>Z5/Z7</f>
        <v>3.5144791186283766</v>
      </c>
      <c r="AB5" s="20">
        <f>FINV(0.05,X5,X7)</f>
        <v>2.0932544106276221</v>
      </c>
      <c r="AC5" s="20">
        <f>FINV(0.01,X5,X7)</f>
        <v>2.8396801145407955</v>
      </c>
      <c r="AD5" s="13">
        <f>FDIST(AA5,X5,X7)</f>
        <v>2.4790701313907302E-3</v>
      </c>
      <c r="AE5" s="13" t="str">
        <f>IF(AA5&gt;AB5,"S","N.S")</f>
        <v>S</v>
      </c>
      <c r="AF5" s="13" t="str">
        <f>IF(AA5&gt;AC5,"S","N.S")</f>
        <v>S</v>
      </c>
      <c r="AG5" s="21">
        <f>(SQRT(Z7)/D20)*100</f>
        <v>1.267532685363417</v>
      </c>
      <c r="AH5" s="20">
        <f>SQRT(Z7/B2)</f>
        <v>0.5145350402122103</v>
      </c>
      <c r="AI5" s="20">
        <f>AH5*1.414</f>
        <v>0.72755254686006532</v>
      </c>
      <c r="AJ5" s="13">
        <f>AI5*(TINV(0.05,X7))</f>
        <v>1.4802167862850304</v>
      </c>
      <c r="AK5" s="13">
        <f>AI5*(TINV(0.01,X7))</f>
        <v>1.9886023824154793</v>
      </c>
      <c r="AL5" s="2">
        <f>AK5/AI5</f>
        <v>2.733276642350837</v>
      </c>
      <c r="AN5" s="22" t="str">
        <f>D5</f>
        <v>EC-693356</v>
      </c>
      <c r="AO5" s="20">
        <f>J5</f>
        <v>80.543967943829131</v>
      </c>
      <c r="AP5" s="20">
        <f>S5</f>
        <v>74.726593235863945</v>
      </c>
      <c r="AQ5" s="20">
        <f>AVERAGE(AO5:AP5)</f>
        <v>77.635280589846531</v>
      </c>
      <c r="AR5" s="20">
        <f>STDEV(E5:H5,N5:Q5)/SQRT(8)</f>
        <v>1.246243894551361</v>
      </c>
    </row>
    <row r="6" spans="1:44" x14ac:dyDescent="0.25">
      <c r="C6" s="14" t="s">
        <v>190</v>
      </c>
      <c r="D6" s="16" t="s">
        <v>26</v>
      </c>
      <c r="E6" s="17">
        <v>81.405640564056398</v>
      </c>
      <c r="F6" s="17">
        <v>81.078922529586876</v>
      </c>
      <c r="G6" s="17">
        <v>80.979699911738749</v>
      </c>
      <c r="H6" s="17">
        <v>77.82512626262627</v>
      </c>
      <c r="I6" s="14">
        <f t="shared" ref="I6:I17" si="1">SUM(E6:H6)</f>
        <v>321.28938926800828</v>
      </c>
      <c r="J6" s="17">
        <f t="shared" ref="J6:J16" si="2">AVERAGE(E6:H6)</f>
        <v>80.32234731700207</v>
      </c>
      <c r="K6" s="17">
        <f t="shared" ref="K6:K16" si="3">STDEV(E6:H6)/SQRT(COUNT(E6:H6))</f>
        <v>0.83736470248612305</v>
      </c>
      <c r="L6" s="15" t="str">
        <f t="shared" ref="L6:M17" si="4">C6</f>
        <v>G_02</v>
      </c>
      <c r="M6" s="18" t="str">
        <f t="shared" si="4"/>
        <v>EC-693357</v>
      </c>
      <c r="N6" s="15">
        <v>72.91271706984152</v>
      </c>
      <c r="O6" s="15">
        <v>73.082585013984996</v>
      </c>
      <c r="P6" s="15">
        <v>72.643473089503431</v>
      </c>
      <c r="Q6" s="15">
        <v>68.836764001914787</v>
      </c>
      <c r="R6" s="15">
        <f t="shared" ref="R6:R17" si="5">SUM(N6:Q6)</f>
        <v>287.47553917524476</v>
      </c>
      <c r="S6" s="19">
        <f t="shared" ref="S6:S16" si="6">AVERAGE(N6:Q6)</f>
        <v>71.868884793811191</v>
      </c>
      <c r="T6" s="19">
        <f t="shared" ref="T6:T16" si="7">STDEV(N6:Q6)/SQRT(COUNT(N6:Q6))</f>
        <v>1.0147412465503411</v>
      </c>
      <c r="V6" s="51"/>
      <c r="W6" s="13" t="str">
        <f>A2</f>
        <v>Rep</v>
      </c>
      <c r="X6" s="13">
        <f>B2-1</f>
        <v>3</v>
      </c>
      <c r="Y6" s="20">
        <f t="shared" ref="Y6:Y7" si="8">D24</f>
        <v>49.377604995155707</v>
      </c>
      <c r="Z6" s="13">
        <f t="shared" ref="Z6:Z7" si="9">Y6/X6</f>
        <v>16.459201665051904</v>
      </c>
      <c r="AA6" s="20">
        <f>Z6/Z7</f>
        <v>15.542427969888369</v>
      </c>
      <c r="AB6" s="20">
        <f>FINV(0.05,X6,X7)</f>
        <v>2.8915635173483616</v>
      </c>
      <c r="AC6" s="20">
        <f>FINV(0.01,X6,X7)</f>
        <v>4.4367871831052037</v>
      </c>
      <c r="AD6" s="13">
        <f>FDIST(AA6,X6,X7)</f>
        <v>1.7830274985042715E-6</v>
      </c>
      <c r="AE6" s="13" t="str">
        <f>IF(AA6&gt;AB6,"S","N.S")</f>
        <v>S</v>
      </c>
      <c r="AF6" s="13" t="str">
        <f>IF(AA6&gt;AC6,"S","N.S")</f>
        <v>S</v>
      </c>
      <c r="AG6" s="13"/>
      <c r="AH6" s="20">
        <f>SQRT(Z7/B1)</f>
        <v>0.29706694397401456</v>
      </c>
      <c r="AI6" s="20">
        <f>AH6*1.414</f>
        <v>0.42005265877925657</v>
      </c>
      <c r="AJ6" s="13">
        <f>AI6*(TINV(0.05,X7))</f>
        <v>0.85460356002066518</v>
      </c>
      <c r="AK6" s="13">
        <f>AI6*(TINV(0.01,X7))</f>
        <v>1.1481201207987082</v>
      </c>
      <c r="AN6" s="22" t="str">
        <f t="shared" ref="AN6:AN16" si="10">D6</f>
        <v>EC-693357</v>
      </c>
      <c r="AO6" s="20">
        <f t="shared" ref="AO6:AO16" si="11">J6</f>
        <v>80.32234731700207</v>
      </c>
      <c r="AP6" s="20">
        <f t="shared" ref="AP6:AP16" si="12">S6</f>
        <v>71.868884793811191</v>
      </c>
      <c r="AQ6" s="20">
        <f t="shared" ref="AQ6:AQ16" si="13">AVERAGE(AO6:AP6)</f>
        <v>76.095616055406623</v>
      </c>
      <c r="AR6" s="20">
        <f t="shared" ref="AR6:AR16" si="14">STDEV(E6:H6,N6:Q6)/SQRT(8)</f>
        <v>1.7097024102531719</v>
      </c>
    </row>
    <row r="7" spans="1:44" x14ac:dyDescent="0.25">
      <c r="C7" s="14" t="s">
        <v>191</v>
      </c>
      <c r="D7" s="16" t="s">
        <v>35</v>
      </c>
      <c r="E7" s="17">
        <v>80.914269233542441</v>
      </c>
      <c r="F7" s="17">
        <v>80.728365720676649</v>
      </c>
      <c r="G7" s="17">
        <v>80.494874513962529</v>
      </c>
      <c r="H7" s="17">
        <v>75.68496020108924</v>
      </c>
      <c r="I7" s="14">
        <f t="shared" si="1"/>
        <v>317.82246966927084</v>
      </c>
      <c r="J7" s="17">
        <f t="shared" si="2"/>
        <v>79.455617417317711</v>
      </c>
      <c r="K7" s="17">
        <f t="shared" si="3"/>
        <v>1.2598103203756912</v>
      </c>
      <c r="L7" s="15" t="str">
        <f t="shared" si="4"/>
        <v>G_03</v>
      </c>
      <c r="M7" s="18" t="str">
        <f t="shared" si="4"/>
        <v>EC-693358</v>
      </c>
      <c r="N7" s="15">
        <v>72.381308411214945</v>
      </c>
      <c r="O7" s="15">
        <v>72.515043862828975</v>
      </c>
      <c r="P7" s="15">
        <v>72.131027407298845</v>
      </c>
      <c r="Q7" s="15">
        <v>66.989487625196588</v>
      </c>
      <c r="R7" s="15">
        <f t="shared" si="5"/>
        <v>284.01686730653938</v>
      </c>
      <c r="S7" s="19">
        <f t="shared" si="6"/>
        <v>71.004216826634845</v>
      </c>
      <c r="T7" s="19">
        <f t="shared" si="7"/>
        <v>1.3406072073005411</v>
      </c>
      <c r="V7" s="51"/>
      <c r="W7" s="13" t="s">
        <v>192</v>
      </c>
      <c r="X7" s="13">
        <f>X5*X6</f>
        <v>33</v>
      </c>
      <c r="Y7" s="20">
        <f t="shared" si="8"/>
        <v>34.946512604015879</v>
      </c>
      <c r="Z7" s="13">
        <f t="shared" si="9"/>
        <v>1.0589852304247236</v>
      </c>
      <c r="AN7" s="22" t="str">
        <f t="shared" si="10"/>
        <v>EC-693358</v>
      </c>
      <c r="AO7" s="20">
        <f t="shared" si="11"/>
        <v>79.455617417317711</v>
      </c>
      <c r="AP7" s="20">
        <f t="shared" si="12"/>
        <v>71.004216826634845</v>
      </c>
      <c r="AQ7" s="20">
        <f t="shared" si="13"/>
        <v>75.229917121976285</v>
      </c>
      <c r="AR7" s="20">
        <f t="shared" si="14"/>
        <v>1.8100145057601691</v>
      </c>
    </row>
    <row r="8" spans="1:44" x14ac:dyDescent="0.25">
      <c r="C8" s="14" t="s">
        <v>193</v>
      </c>
      <c r="D8" s="16" t="s">
        <v>44</v>
      </c>
      <c r="E8" s="17">
        <v>81.935953420669577</v>
      </c>
      <c r="F8" s="17">
        <v>80.969859532716868</v>
      </c>
      <c r="G8" s="17">
        <v>80.710768572040251</v>
      </c>
      <c r="H8" s="17">
        <v>79.111001154543956</v>
      </c>
      <c r="I8" s="14">
        <f t="shared" si="1"/>
        <v>322.72758267997062</v>
      </c>
      <c r="J8" s="17">
        <f t="shared" si="2"/>
        <v>80.681895669992656</v>
      </c>
      <c r="K8" s="17">
        <f t="shared" si="3"/>
        <v>0.58623994315520123</v>
      </c>
      <c r="L8" s="15" t="str">
        <f t="shared" si="4"/>
        <v>G_04</v>
      </c>
      <c r="M8" s="18" t="str">
        <f t="shared" si="4"/>
        <v>EC-693363</v>
      </c>
      <c r="N8" s="15">
        <v>74.129464285714292</v>
      </c>
      <c r="O8" s="15">
        <v>72.038666859039097</v>
      </c>
      <c r="P8" s="15">
        <v>71.657793012909352</v>
      </c>
      <c r="Q8" s="15">
        <v>70.640747538795253</v>
      </c>
      <c r="R8" s="15">
        <f t="shared" si="5"/>
        <v>288.46667169645798</v>
      </c>
      <c r="S8" s="19">
        <f t="shared" si="6"/>
        <v>72.116667924114495</v>
      </c>
      <c r="T8" s="19">
        <f t="shared" si="7"/>
        <v>0.73293590712039214</v>
      </c>
      <c r="V8" s="51"/>
      <c r="W8" s="13" t="s">
        <v>194</v>
      </c>
      <c r="X8" s="13">
        <f>SUM(X5:X7)</f>
        <v>47</v>
      </c>
      <c r="Y8" s="13">
        <f>SUM(Y5:Y7)</f>
        <v>125.26371387107065</v>
      </c>
      <c r="Z8" s="23"/>
      <c r="AN8" s="22" t="str">
        <f t="shared" si="10"/>
        <v>EC-693363</v>
      </c>
      <c r="AO8" s="20">
        <f t="shared" si="11"/>
        <v>80.681895669992656</v>
      </c>
      <c r="AP8" s="20">
        <f t="shared" si="12"/>
        <v>72.116667924114495</v>
      </c>
      <c r="AQ8" s="20">
        <f t="shared" si="13"/>
        <v>76.399281797053575</v>
      </c>
      <c r="AR8" s="20">
        <f t="shared" si="14"/>
        <v>1.6759683792207927</v>
      </c>
    </row>
    <row r="9" spans="1:44" x14ac:dyDescent="0.25">
      <c r="C9" s="14" t="s">
        <v>195</v>
      </c>
      <c r="D9" s="16" t="s">
        <v>53</v>
      </c>
      <c r="E9" s="17">
        <v>82.84213597899037</v>
      </c>
      <c r="F9" s="17">
        <v>81.185877025401538</v>
      </c>
      <c r="G9" s="17">
        <v>80.92274678111589</v>
      </c>
      <c r="H9" s="17">
        <v>80.294069328076233</v>
      </c>
      <c r="I9" s="14">
        <f t="shared" si="1"/>
        <v>325.24482911358405</v>
      </c>
      <c r="J9" s="17">
        <f t="shared" si="2"/>
        <v>81.311207278396012</v>
      </c>
      <c r="K9" s="17">
        <f t="shared" si="3"/>
        <v>0.54351644612859007</v>
      </c>
      <c r="L9" s="15" t="str">
        <f t="shared" si="4"/>
        <v>G_05</v>
      </c>
      <c r="M9" s="18" t="str">
        <f t="shared" si="4"/>
        <v>Harsha</v>
      </c>
      <c r="N9" s="15">
        <v>76.43797131450539</v>
      </c>
      <c r="O9" s="15">
        <v>74.621836690802212</v>
      </c>
      <c r="P9" s="15">
        <v>74.278880997245977</v>
      </c>
      <c r="Q9" s="15">
        <v>73.146609042553195</v>
      </c>
      <c r="R9" s="15">
        <f t="shared" si="5"/>
        <v>298.48529804510679</v>
      </c>
      <c r="S9" s="19">
        <f t="shared" si="6"/>
        <v>74.621324511276697</v>
      </c>
      <c r="T9" s="19">
        <f t="shared" si="7"/>
        <v>0.68265774391973455</v>
      </c>
      <c r="V9" s="51" t="s">
        <v>196</v>
      </c>
      <c r="W9" s="13" t="str">
        <f>W5</f>
        <v>Genotypes</v>
      </c>
      <c r="X9" s="13">
        <f>X5</f>
        <v>11</v>
      </c>
      <c r="Y9" s="20">
        <f>M23</f>
        <v>134.89819566794904</v>
      </c>
      <c r="Z9" s="13">
        <f>Y9/X9</f>
        <v>12.263472333449913</v>
      </c>
      <c r="AA9" s="20">
        <f>Z9/Z11</f>
        <v>15.636857597057851</v>
      </c>
      <c r="AB9" s="20">
        <f>FINV(0.05,X9,X11)</f>
        <v>2.0932544106276221</v>
      </c>
      <c r="AC9" s="20">
        <f>FINV(0.01,X9,X11)</f>
        <v>2.8396801145407955</v>
      </c>
      <c r="AD9" s="13">
        <f>FDIST(AA9,X9,X11)</f>
        <v>4.4346116567698432E-10</v>
      </c>
      <c r="AE9" s="13" t="str">
        <f>IF(AA9&gt;AB9,"S","N.S")</f>
        <v>S</v>
      </c>
      <c r="AF9" s="13" t="str">
        <f>IF(AA9&gt;AC9,"S","N.S")</f>
        <v>S</v>
      </c>
      <c r="AG9" s="21">
        <f>(SQRT(Z11)/S17)*100</f>
        <v>1.2026881350433116</v>
      </c>
      <c r="AH9" s="20">
        <f>SQRT(Z11/B2)</f>
        <v>0.44279426935168126</v>
      </c>
      <c r="AI9" s="20">
        <f>AH9*1.414</f>
        <v>0.62611109686327726</v>
      </c>
      <c r="AJ9" s="13">
        <f>AI9*(TINV(0.05,X11))</f>
        <v>1.2738326044711228</v>
      </c>
      <c r="AK9" s="13">
        <f>AI9*(TINV(0.01,X11))</f>
        <v>1.7113348365730581</v>
      </c>
      <c r="AN9" s="22" t="str">
        <f t="shared" si="10"/>
        <v>Harsha</v>
      </c>
      <c r="AO9" s="20">
        <f t="shared" si="11"/>
        <v>81.311207278396012</v>
      </c>
      <c r="AP9" s="20">
        <f t="shared" si="12"/>
        <v>74.621324511276697</v>
      </c>
      <c r="AQ9" s="20">
        <f t="shared" si="13"/>
        <v>77.966265894836354</v>
      </c>
      <c r="AR9" s="20">
        <f t="shared" si="14"/>
        <v>1.3272302224271819</v>
      </c>
    </row>
    <row r="10" spans="1:44" x14ac:dyDescent="0.25">
      <c r="C10" s="14" t="s">
        <v>197</v>
      </c>
      <c r="D10" s="16" t="s">
        <v>62</v>
      </c>
      <c r="E10" s="17">
        <v>82.83941605839415</v>
      </c>
      <c r="F10" s="17">
        <v>80.989804587935438</v>
      </c>
      <c r="G10" s="17">
        <v>80.725737188663032</v>
      </c>
      <c r="H10" s="17">
        <v>80.329886755292961</v>
      </c>
      <c r="I10" s="14">
        <f t="shared" si="1"/>
        <v>324.88484459028558</v>
      </c>
      <c r="J10" s="17">
        <f t="shared" si="2"/>
        <v>81.221211147571395</v>
      </c>
      <c r="K10" s="17">
        <f t="shared" si="3"/>
        <v>0.55618415306744973</v>
      </c>
      <c r="L10" s="15" t="str">
        <f t="shared" si="4"/>
        <v>G_06</v>
      </c>
      <c r="M10" s="18" t="str">
        <f t="shared" si="4"/>
        <v>IC-415144</v>
      </c>
      <c r="N10" s="15">
        <v>77.288680900848192</v>
      </c>
      <c r="O10" s="15">
        <v>75.510638297872347</v>
      </c>
      <c r="P10" s="15">
        <v>75.179237166618876</v>
      </c>
      <c r="Q10" s="15">
        <v>74.104502136049959</v>
      </c>
      <c r="R10" s="15">
        <f t="shared" si="5"/>
        <v>302.08305850138936</v>
      </c>
      <c r="S10" s="19">
        <f t="shared" si="6"/>
        <v>75.52076462534734</v>
      </c>
      <c r="T10" s="19">
        <f t="shared" si="7"/>
        <v>0.66131629745438203</v>
      </c>
      <c r="V10" s="51"/>
      <c r="W10" s="13" t="str">
        <f t="shared" ref="W10:X12" si="15">W6</f>
        <v>Rep</v>
      </c>
      <c r="X10" s="13">
        <f t="shared" si="15"/>
        <v>3</v>
      </c>
      <c r="Y10" s="20">
        <f t="shared" ref="Y10:Y11" si="16">M24</f>
        <v>92.812399421003647</v>
      </c>
      <c r="Z10" s="13">
        <f t="shared" ref="Z10:Z11" si="17">Y10/X10</f>
        <v>30.937466473667882</v>
      </c>
      <c r="AA10" s="20">
        <f>Z10/Z11</f>
        <v>39.447616833853559</v>
      </c>
      <c r="AB10" s="20">
        <f>FINV(0.05,X10,X11)</f>
        <v>2.8915635173483616</v>
      </c>
      <c r="AC10" s="20">
        <f>FINV(0.01,X10,X11)</f>
        <v>4.4367871831052037</v>
      </c>
      <c r="AD10" s="13">
        <f>FDIST(AA10,X10,X11)</f>
        <v>5.0932150236173053E-11</v>
      </c>
      <c r="AE10" s="13" t="str">
        <f>IF(AA10&gt;AB10,"S","N.S")</f>
        <v>S</v>
      </c>
      <c r="AF10" s="13" t="str">
        <f>IF(AA10&gt;AC10,"S","N.S")</f>
        <v>S</v>
      </c>
      <c r="AG10" s="13"/>
      <c r="AH10" s="20">
        <f>SQRT(Z11/B1)</f>
        <v>0.25564739060581682</v>
      </c>
      <c r="AI10" s="20">
        <f>AH10*1.414</f>
        <v>0.36148541031662496</v>
      </c>
      <c r="AJ10" s="13">
        <f>AI10*(TINV(0.05,X11))</f>
        <v>0.73544759709392482</v>
      </c>
      <c r="AK10" s="13">
        <f>AI10*(TINV(0.01,X11))</f>
        <v>0.98803962856903926</v>
      </c>
      <c r="AN10" s="22" t="str">
        <f t="shared" si="10"/>
        <v>IC-415144</v>
      </c>
      <c r="AO10" s="20">
        <f t="shared" si="11"/>
        <v>81.221211147571395</v>
      </c>
      <c r="AP10" s="20">
        <f t="shared" si="12"/>
        <v>75.52076462534734</v>
      </c>
      <c r="AQ10" s="20">
        <f t="shared" si="13"/>
        <v>78.370987886459375</v>
      </c>
      <c r="AR10" s="20">
        <f t="shared" si="14"/>
        <v>1.1491483010279062</v>
      </c>
    </row>
    <row r="11" spans="1:44" x14ac:dyDescent="0.25">
      <c r="C11" s="14" t="s">
        <v>198</v>
      </c>
      <c r="D11" s="16" t="s">
        <v>71</v>
      </c>
      <c r="E11" s="17">
        <v>82.201781281938963</v>
      </c>
      <c r="F11" s="17">
        <v>80.307321909078027</v>
      </c>
      <c r="G11" s="17">
        <v>80.028632784538289</v>
      </c>
      <c r="H11" s="17">
        <v>79.620969726802855</v>
      </c>
      <c r="I11" s="14">
        <f t="shared" si="1"/>
        <v>322.15870570235813</v>
      </c>
      <c r="J11" s="17">
        <f t="shared" si="2"/>
        <v>80.539676425589533</v>
      </c>
      <c r="K11" s="17">
        <f t="shared" si="3"/>
        <v>0.57167653851763678</v>
      </c>
      <c r="L11" s="15" t="str">
        <f t="shared" si="4"/>
        <v>G_07</v>
      </c>
      <c r="M11" s="18" t="str">
        <f t="shared" si="4"/>
        <v>IPM-205-7</v>
      </c>
      <c r="N11" s="15">
        <v>72.908129051486483</v>
      </c>
      <c r="O11" s="15">
        <v>71.224268689057425</v>
      </c>
      <c r="P11" s="15">
        <v>70.839114876214126</v>
      </c>
      <c r="Q11" s="15">
        <v>69.095182138660391</v>
      </c>
      <c r="R11" s="15">
        <f t="shared" si="5"/>
        <v>284.06669475541844</v>
      </c>
      <c r="S11" s="19">
        <f t="shared" si="6"/>
        <v>71.01667368885461</v>
      </c>
      <c r="T11" s="19">
        <f t="shared" si="7"/>
        <v>0.7823232485335031</v>
      </c>
      <c r="V11" s="51"/>
      <c r="W11" s="13" t="str">
        <f t="shared" si="15"/>
        <v>Error</v>
      </c>
      <c r="X11" s="13">
        <f t="shared" si="15"/>
        <v>33</v>
      </c>
      <c r="Y11" s="20">
        <f t="shared" si="16"/>
        <v>25.880812976130983</v>
      </c>
      <c r="Z11" s="13">
        <f t="shared" si="17"/>
        <v>0.78426705988275702</v>
      </c>
      <c r="AN11" s="22" t="str">
        <f t="shared" si="10"/>
        <v>IPM-205-7</v>
      </c>
      <c r="AO11" s="20">
        <f t="shared" si="11"/>
        <v>80.539676425589533</v>
      </c>
      <c r="AP11" s="20">
        <f t="shared" si="12"/>
        <v>71.01667368885461</v>
      </c>
      <c r="AQ11" s="20">
        <f t="shared" si="13"/>
        <v>75.778175057222072</v>
      </c>
      <c r="AR11" s="20">
        <f t="shared" si="14"/>
        <v>1.8547298946899637</v>
      </c>
    </row>
    <row r="12" spans="1:44" x14ac:dyDescent="0.25">
      <c r="C12" s="14" t="s">
        <v>199</v>
      </c>
      <c r="D12" s="16" t="s">
        <v>80</v>
      </c>
      <c r="E12" s="17">
        <v>83.098488720157704</v>
      </c>
      <c r="F12" s="17">
        <v>81.28319524113023</v>
      </c>
      <c r="G12" s="17">
        <v>81.016463851109521</v>
      </c>
      <c r="H12" s="17">
        <v>80.646484535236681</v>
      </c>
      <c r="I12" s="14">
        <f t="shared" si="1"/>
        <v>326.04463234763409</v>
      </c>
      <c r="J12" s="17">
        <f t="shared" si="2"/>
        <v>81.511158086908523</v>
      </c>
      <c r="K12" s="17">
        <f t="shared" si="3"/>
        <v>0.54497464285048314</v>
      </c>
      <c r="L12" s="15" t="str">
        <f t="shared" si="4"/>
        <v>G_08</v>
      </c>
      <c r="M12" s="18" t="str">
        <f t="shared" si="4"/>
        <v>NM-94</v>
      </c>
      <c r="N12" s="15">
        <v>74.613849678516004</v>
      </c>
      <c r="O12" s="15">
        <v>72.963095664636342</v>
      </c>
      <c r="P12" s="15">
        <v>72.600159385640794</v>
      </c>
      <c r="Q12" s="15">
        <v>71.057884231536931</v>
      </c>
      <c r="R12" s="15">
        <f t="shared" si="5"/>
        <v>291.2349889603301</v>
      </c>
      <c r="S12" s="19">
        <f t="shared" si="6"/>
        <v>72.808747240082525</v>
      </c>
      <c r="T12" s="19">
        <f t="shared" si="7"/>
        <v>0.7297972559276692</v>
      </c>
      <c r="V12" s="51"/>
      <c r="W12" s="13" t="str">
        <f t="shared" si="15"/>
        <v>Total</v>
      </c>
      <c r="X12" s="13">
        <f t="shared" si="15"/>
        <v>47</v>
      </c>
      <c r="Y12" s="13">
        <f>SUM(Y9:Y11)</f>
        <v>253.59140806508367</v>
      </c>
      <c r="AN12" s="22" t="str">
        <f t="shared" si="10"/>
        <v>NM-94</v>
      </c>
      <c r="AO12" s="20">
        <f t="shared" si="11"/>
        <v>81.511158086908523</v>
      </c>
      <c r="AP12" s="20">
        <f t="shared" si="12"/>
        <v>72.808747240082525</v>
      </c>
      <c r="AQ12" s="20">
        <f t="shared" si="13"/>
        <v>77.159952663495517</v>
      </c>
      <c r="AR12" s="20">
        <f t="shared" si="14"/>
        <v>1.6977880875212363</v>
      </c>
    </row>
    <row r="13" spans="1:44" x14ac:dyDescent="0.25">
      <c r="C13" s="14" t="s">
        <v>200</v>
      </c>
      <c r="D13" s="16" t="s">
        <v>89</v>
      </c>
      <c r="E13" s="17">
        <v>83.229904358618683</v>
      </c>
      <c r="F13" s="17">
        <v>81.375256709864743</v>
      </c>
      <c r="G13" s="17">
        <v>81.108168086477193</v>
      </c>
      <c r="H13" s="17">
        <v>80.787530762920426</v>
      </c>
      <c r="I13" s="14">
        <f t="shared" si="1"/>
        <v>326.50085991788103</v>
      </c>
      <c r="J13" s="17">
        <f t="shared" si="2"/>
        <v>81.625214979470258</v>
      </c>
      <c r="K13" s="17">
        <f t="shared" si="3"/>
        <v>0.54822132667886581</v>
      </c>
      <c r="L13" s="15" t="str">
        <f t="shared" si="4"/>
        <v>G_09</v>
      </c>
      <c r="M13" s="18" t="str">
        <f t="shared" si="4"/>
        <v>PAU-911</v>
      </c>
      <c r="N13" s="15">
        <v>77.563651709101151</v>
      </c>
      <c r="O13" s="15">
        <v>75.851013029538166</v>
      </c>
      <c r="P13" s="15">
        <v>75.525825805116881</v>
      </c>
      <c r="Q13" s="15">
        <v>72.399336186566515</v>
      </c>
      <c r="R13" s="15">
        <f t="shared" si="5"/>
        <v>301.33982673032273</v>
      </c>
      <c r="S13" s="19">
        <f t="shared" si="6"/>
        <v>75.334956682580682</v>
      </c>
      <c r="T13" s="19">
        <f t="shared" si="7"/>
        <v>1.0757824436593573</v>
      </c>
      <c r="AN13" s="22" t="str">
        <f t="shared" si="10"/>
        <v>PAU-911</v>
      </c>
      <c r="AO13" s="20">
        <f t="shared" si="11"/>
        <v>81.625214979470258</v>
      </c>
      <c r="AP13" s="20">
        <f t="shared" si="12"/>
        <v>75.334956682580682</v>
      </c>
      <c r="AQ13" s="20">
        <f t="shared" si="13"/>
        <v>78.480085831025463</v>
      </c>
      <c r="AR13" s="20">
        <f t="shared" si="14"/>
        <v>1.3135893625626318</v>
      </c>
    </row>
    <row r="14" spans="1:44" x14ac:dyDescent="0.25">
      <c r="C14" s="14" t="s">
        <v>201</v>
      </c>
      <c r="D14" s="16" t="s">
        <v>116</v>
      </c>
      <c r="E14" s="17">
        <v>84.913179618559639</v>
      </c>
      <c r="F14" s="17">
        <v>81.369503692966106</v>
      </c>
      <c r="G14" s="17">
        <v>81.105219090147912</v>
      </c>
      <c r="H14" s="17">
        <v>83.467053601911914</v>
      </c>
      <c r="I14" s="14">
        <f t="shared" si="1"/>
        <v>330.85495600358558</v>
      </c>
      <c r="J14" s="17">
        <f t="shared" si="2"/>
        <v>82.713739000896396</v>
      </c>
      <c r="K14" s="17">
        <f t="shared" si="3"/>
        <v>0.90366507369944993</v>
      </c>
      <c r="L14" s="15" t="str">
        <f t="shared" si="4"/>
        <v>G_10</v>
      </c>
      <c r="M14" s="18" t="str">
        <f t="shared" si="4"/>
        <v>Vaibhav</v>
      </c>
      <c r="N14" s="15">
        <v>77.67162066525124</v>
      </c>
      <c r="O14" s="15">
        <v>73.248145094806262</v>
      </c>
      <c r="P14" s="15">
        <v>74.824723990651947</v>
      </c>
      <c r="Q14" s="15">
        <v>72.794935409359212</v>
      </c>
      <c r="R14" s="15">
        <f t="shared" si="5"/>
        <v>298.53942516006862</v>
      </c>
      <c r="S14" s="19">
        <f t="shared" si="6"/>
        <v>74.634856290017154</v>
      </c>
      <c r="T14" s="19">
        <f t="shared" si="7"/>
        <v>1.1017510457010213</v>
      </c>
      <c r="V14" s="50" t="s">
        <v>164</v>
      </c>
      <c r="W14" s="50" t="s">
        <v>165</v>
      </c>
      <c r="X14" s="50" t="s">
        <v>166</v>
      </c>
      <c r="Y14" s="50" t="s">
        <v>167</v>
      </c>
      <c r="Z14" s="50" t="s">
        <v>168</v>
      </c>
      <c r="AA14" s="50" t="s">
        <v>169</v>
      </c>
      <c r="AB14" s="50" t="s">
        <v>170</v>
      </c>
      <c r="AC14" s="50"/>
      <c r="AD14" s="48" t="s">
        <v>171</v>
      </c>
      <c r="AE14" s="50" t="s">
        <v>172</v>
      </c>
      <c r="AF14" s="50"/>
      <c r="AG14" s="50" t="s">
        <v>173</v>
      </c>
      <c r="AH14" s="50" t="s">
        <v>174</v>
      </c>
      <c r="AI14" s="50" t="s">
        <v>175</v>
      </c>
      <c r="AJ14" s="50" t="s">
        <v>176</v>
      </c>
      <c r="AK14" s="50"/>
      <c r="AN14" s="22" t="str">
        <f>D14</f>
        <v>Vaibhav</v>
      </c>
      <c r="AO14" s="20">
        <f t="shared" si="11"/>
        <v>82.713739000896396</v>
      </c>
      <c r="AP14" s="20">
        <f t="shared" si="12"/>
        <v>74.634856290017154</v>
      </c>
      <c r="AQ14" s="20">
        <f t="shared" si="13"/>
        <v>78.674297645456775</v>
      </c>
      <c r="AR14" s="20">
        <f t="shared" si="14"/>
        <v>1.6631633096614036</v>
      </c>
    </row>
    <row r="15" spans="1:44" x14ac:dyDescent="0.25">
      <c r="C15" s="14" t="s">
        <v>202</v>
      </c>
      <c r="D15" s="16" t="s">
        <v>98</v>
      </c>
      <c r="E15" s="17">
        <v>83.268900343642613</v>
      </c>
      <c r="F15" s="17">
        <v>81.402777777777786</v>
      </c>
      <c r="G15" s="17">
        <v>81.137241137241134</v>
      </c>
      <c r="H15" s="17">
        <v>80.184292839631411</v>
      </c>
      <c r="I15" s="14">
        <f t="shared" si="1"/>
        <v>325.99321209829293</v>
      </c>
      <c r="J15" s="17">
        <f t="shared" si="2"/>
        <v>81.498303024573232</v>
      </c>
      <c r="K15" s="17">
        <f t="shared" si="3"/>
        <v>0.6455700576290222</v>
      </c>
      <c r="L15" s="15" t="str">
        <f t="shared" si="4"/>
        <v>G_11</v>
      </c>
      <c r="M15" s="18" t="str">
        <f t="shared" si="4"/>
        <v>VC-3960-88</v>
      </c>
      <c r="N15" s="15">
        <v>77.620721819616847</v>
      </c>
      <c r="O15" s="15">
        <v>75.177403645470989</v>
      </c>
      <c r="P15" s="15">
        <v>74.8470141380038</v>
      </c>
      <c r="Q15" s="15">
        <v>74.501436906731684</v>
      </c>
      <c r="R15" s="15">
        <f t="shared" si="5"/>
        <v>302.14657650982332</v>
      </c>
      <c r="S15" s="19">
        <f t="shared" si="6"/>
        <v>75.53664412745583</v>
      </c>
      <c r="T15" s="19">
        <f t="shared" si="7"/>
        <v>0.70826531416852723</v>
      </c>
      <c r="V15" s="50"/>
      <c r="W15" s="50"/>
      <c r="X15" s="50"/>
      <c r="Y15" s="50"/>
      <c r="Z15" s="50"/>
      <c r="AA15" s="50"/>
      <c r="AB15" s="13" t="s">
        <v>185</v>
      </c>
      <c r="AC15" s="13" t="s">
        <v>186</v>
      </c>
      <c r="AD15" s="49"/>
      <c r="AE15" s="13" t="s">
        <v>185</v>
      </c>
      <c r="AF15" s="13" t="s">
        <v>186</v>
      </c>
      <c r="AG15" s="50"/>
      <c r="AH15" s="50"/>
      <c r="AI15" s="50"/>
      <c r="AJ15" s="13" t="s">
        <v>185</v>
      </c>
      <c r="AK15" s="13" t="s">
        <v>186</v>
      </c>
      <c r="AN15" s="22" t="str">
        <f t="shared" si="10"/>
        <v>VC-3960-88</v>
      </c>
      <c r="AO15" s="20">
        <f t="shared" si="11"/>
        <v>81.498303024573232</v>
      </c>
      <c r="AP15" s="20">
        <f t="shared" si="12"/>
        <v>75.53664412745583</v>
      </c>
      <c r="AQ15" s="20">
        <f t="shared" si="13"/>
        <v>78.517473576014538</v>
      </c>
      <c r="AR15" s="20">
        <f t="shared" si="14"/>
        <v>1.2108406102041467</v>
      </c>
    </row>
    <row r="16" spans="1:44" ht="15.6" customHeight="1" x14ac:dyDescent="0.25">
      <c r="C16" s="14" t="s">
        <v>203</v>
      </c>
      <c r="D16" s="16" t="s">
        <v>107</v>
      </c>
      <c r="E16" s="17">
        <v>85.151407196294969</v>
      </c>
      <c r="F16" s="17">
        <v>81.299239806496203</v>
      </c>
      <c r="G16" s="17">
        <v>81.032555540030742</v>
      </c>
      <c r="H16" s="17">
        <v>83.789079137916346</v>
      </c>
      <c r="I16" s="14">
        <f t="shared" si="1"/>
        <v>331.27228168073827</v>
      </c>
      <c r="J16" s="17">
        <f t="shared" si="2"/>
        <v>82.818070420184569</v>
      </c>
      <c r="K16" s="17">
        <f t="shared" si="3"/>
        <v>0.995080744671343</v>
      </c>
      <c r="L16" s="15" t="str">
        <f t="shared" si="4"/>
        <v>G_12</v>
      </c>
      <c r="M16" s="18" t="str">
        <f t="shared" si="4"/>
        <v>VC-6372 (45-8-1)</v>
      </c>
      <c r="N16" s="15">
        <v>76.810760267568142</v>
      </c>
      <c r="O16" s="15">
        <v>73.784782760304068</v>
      </c>
      <c r="P16" s="15">
        <v>73.432983148840165</v>
      </c>
      <c r="Q16" s="15">
        <v>73.646773074253986</v>
      </c>
      <c r="R16" s="15">
        <f t="shared" si="5"/>
        <v>297.67529925096636</v>
      </c>
      <c r="S16" s="19">
        <f t="shared" si="6"/>
        <v>74.41882481274159</v>
      </c>
      <c r="T16" s="19">
        <f t="shared" si="7"/>
        <v>0.80058896119779388</v>
      </c>
      <c r="V16" s="42" t="s">
        <v>189</v>
      </c>
      <c r="W16" s="13" t="str">
        <f>W5</f>
        <v>Genotypes</v>
      </c>
      <c r="X16" s="13">
        <f>X5</f>
        <v>11</v>
      </c>
      <c r="Y16" s="20">
        <f>Y5</f>
        <v>40.939596271899063</v>
      </c>
      <c r="Z16" s="13">
        <f>Y16/X16</f>
        <v>3.7217814792635511</v>
      </c>
      <c r="AA16" s="20">
        <f>Z16/Z17</f>
        <v>1.5889182960724408</v>
      </c>
      <c r="AB16" s="20">
        <f>FINV(0.05,X16,X17)</f>
        <v>2.0666084782375198</v>
      </c>
      <c r="AC16" s="20">
        <f>FINV(0.01,X16,X17)</f>
        <v>2.785691971600385</v>
      </c>
      <c r="AD16" s="13">
        <f>FDIST(AA16,X16,X17)</f>
        <v>0.14406705354584548</v>
      </c>
      <c r="AE16" s="13" t="str">
        <f>IF(AA16&gt;AB16,"S","N.S")</f>
        <v>N.S</v>
      </c>
      <c r="AF16" s="13" t="str">
        <f>IF(AA16&gt;AC16,"S","N.S")</f>
        <v>N.S</v>
      </c>
      <c r="AG16" s="21">
        <f>(SQRT(Z17)/J17)*100</f>
        <v>1.8851194217260965</v>
      </c>
      <c r="AH16" s="20">
        <f>SQRT(Z17/B2)</f>
        <v>0.76523470255487447</v>
      </c>
      <c r="AI16" s="20">
        <f>AH16*1.414</f>
        <v>1.0820418694125924</v>
      </c>
      <c r="AJ16" s="13">
        <f>AI16*(TINV(0.05,X17))</f>
        <v>2.1944826241653521</v>
      </c>
      <c r="AK16" s="13">
        <f>AI16*(TINV(0.01,X17))</f>
        <v>2.9425962333709399</v>
      </c>
      <c r="AL16" s="2">
        <f>AK16/AI16</f>
        <v>2.7194846304500082</v>
      </c>
      <c r="AN16" s="22" t="str">
        <f t="shared" si="10"/>
        <v>VC-6372 (45-8-1)</v>
      </c>
      <c r="AO16" s="20">
        <f t="shared" si="11"/>
        <v>82.818070420184569</v>
      </c>
      <c r="AP16" s="20">
        <f t="shared" si="12"/>
        <v>74.41882481274159</v>
      </c>
      <c r="AQ16" s="20">
        <f t="shared" si="13"/>
        <v>78.618447616463072</v>
      </c>
      <c r="AR16" s="20">
        <f t="shared" si="14"/>
        <v>1.6938343760047867</v>
      </c>
    </row>
    <row r="17" spans="2:43" x14ac:dyDescent="0.25">
      <c r="C17" s="45" t="s">
        <v>204</v>
      </c>
      <c r="D17" s="46"/>
      <c r="E17" s="13">
        <f>SUM(E5:E16)</f>
        <v>993.54675021354103</v>
      </c>
      <c r="F17" s="13">
        <f t="shared" ref="F17:H17" si="18">SUM(F5:F16)</f>
        <v>972.90217665089426</v>
      </c>
      <c r="G17" s="13">
        <f t="shared" si="18"/>
        <v>970.58589730358256</v>
      </c>
      <c r="H17" s="13">
        <f t="shared" si="18"/>
        <v>959.93481067890809</v>
      </c>
      <c r="I17" s="24">
        <f t="shared" si="1"/>
        <v>3896.9696348469256</v>
      </c>
      <c r="J17" s="25">
        <f>AVERAGE(E5:H16)</f>
        <v>81.186867392644302</v>
      </c>
      <c r="K17" s="13"/>
      <c r="L17" s="45" t="str">
        <f t="shared" si="4"/>
        <v>Total (Rep)</v>
      </c>
      <c r="M17" s="46"/>
      <c r="N17" s="13">
        <f>SUM(N5:N16)</f>
        <v>906.03903991830998</v>
      </c>
      <c r="O17" s="13">
        <f t="shared" ref="O17:Q17" si="19">SUM(O5:O16)</f>
        <v>886.03673422142538</v>
      </c>
      <c r="P17" s="13">
        <f t="shared" si="19"/>
        <v>883.34202450115743</v>
      </c>
      <c r="Q17" s="13">
        <f t="shared" si="19"/>
        <v>859.01882039423117</v>
      </c>
      <c r="R17" s="24">
        <f t="shared" si="5"/>
        <v>3534.4366190351238</v>
      </c>
      <c r="S17" s="25">
        <f>AVERAGE(N5:Q16)</f>
        <v>73.634096229898404</v>
      </c>
      <c r="T17" s="13"/>
      <c r="V17" s="43"/>
      <c r="W17" s="13" t="s">
        <v>192</v>
      </c>
      <c r="X17" s="13">
        <f>X7+(B2-1)</f>
        <v>36</v>
      </c>
      <c r="Y17" s="20">
        <f>D26</f>
        <v>84.324117599171586</v>
      </c>
      <c r="Z17" s="13">
        <f>Y17/X17</f>
        <v>2.3423365999769885</v>
      </c>
      <c r="AA17" s="20"/>
      <c r="AB17" s="20"/>
      <c r="AC17" s="20"/>
      <c r="AD17" s="13"/>
      <c r="AE17" s="13"/>
      <c r="AF17" s="13"/>
      <c r="AG17" s="13"/>
      <c r="AH17" s="20"/>
      <c r="AI17" s="20"/>
      <c r="AJ17" s="13"/>
      <c r="AK17" s="13"/>
      <c r="AN17" s="13" t="s">
        <v>205</v>
      </c>
      <c r="AO17" s="20">
        <f>AVERAGE(AO5:AO16)</f>
        <v>81.186867392644288</v>
      </c>
      <c r="AP17" s="20">
        <f>AVERAGE(AP5:AP16)</f>
        <v>73.634096229898418</v>
      </c>
      <c r="AQ17"/>
    </row>
    <row r="18" spans="2:43" x14ac:dyDescent="0.25">
      <c r="V18" s="44"/>
      <c r="W18" s="13" t="s">
        <v>194</v>
      </c>
      <c r="X18" s="13">
        <f>SUM(X16:X17)</f>
        <v>47</v>
      </c>
      <c r="Y18" s="13">
        <f>SUM(Y16:Y17)</f>
        <v>125.26371387107065</v>
      </c>
      <c r="Z18" s="23"/>
      <c r="AN18" s="13" t="s">
        <v>206</v>
      </c>
      <c r="AO18" s="20">
        <f>STDEV(E5:H16)/SQRT(48)</f>
        <v>0.23563678801233781</v>
      </c>
      <c r="AP18" s="20">
        <f>STDEV(N5:Q16)/SQRT(48)</f>
        <v>0.33527233562579561</v>
      </c>
    </row>
    <row r="19" spans="2:43" ht="15.6" customHeight="1" x14ac:dyDescent="0.25">
      <c r="C19" s="2" t="s">
        <v>207</v>
      </c>
      <c r="D19" s="2">
        <f>I17</f>
        <v>3896.9696348469256</v>
      </c>
      <c r="L19" s="2" t="str">
        <f>C19</f>
        <v>G.T</v>
      </c>
      <c r="M19" s="2">
        <f>R17</f>
        <v>3534.4366190351238</v>
      </c>
      <c r="V19" s="42" t="s">
        <v>196</v>
      </c>
      <c r="W19" s="13" t="str">
        <f t="shared" ref="W19:X21" si="20">W16</f>
        <v>Genotypes</v>
      </c>
      <c r="X19" s="13">
        <f t="shared" si="20"/>
        <v>11</v>
      </c>
      <c r="Y19" s="20">
        <f>Y9</f>
        <v>134.89819566794904</v>
      </c>
      <c r="Z19" s="13">
        <f>Y19/X19</f>
        <v>12.263472333449913</v>
      </c>
      <c r="AA19" s="20">
        <f>Z19/Z20</f>
        <v>3.7195471846109944</v>
      </c>
      <c r="AB19" s="20">
        <f>FINV(0.05,X19,X20)</f>
        <v>2.0666084782375198</v>
      </c>
      <c r="AC19" s="20">
        <f>FINV(0.01,X19,X20)</f>
        <v>2.785691971600385</v>
      </c>
      <c r="AD19" s="13">
        <f>FDIST(AA19,X19,X20)</f>
        <v>1.3507506025239033E-3</v>
      </c>
      <c r="AE19" s="13" t="str">
        <f>IF(AA19&gt;AB19,"S","N.S")</f>
        <v>S</v>
      </c>
      <c r="AF19" s="13" t="str">
        <f>IF(AA19&gt;AC19,"S","N.S")</f>
        <v>S</v>
      </c>
      <c r="AG19" s="21">
        <f>(SQRT(Z20)/S17)*100</f>
        <v>2.4659412806396159</v>
      </c>
      <c r="AH19" s="20">
        <f>SQRT(Z20/B2)</f>
        <v>0.90788678777948195</v>
      </c>
      <c r="AI19" s="20">
        <f>AH19*1.414</f>
        <v>1.2837519179201875</v>
      </c>
      <c r="AJ19" s="13">
        <f>AI19*(TINV(0.05,X20))</f>
        <v>2.603569563481082</v>
      </c>
      <c r="AK19" s="13">
        <f>AI19*(TINV(0.01,X20))</f>
        <v>3.4911436100946704</v>
      </c>
    </row>
    <row r="20" spans="2:43" ht="15.6" customHeight="1" x14ac:dyDescent="0.25">
      <c r="C20" s="2" t="s">
        <v>208</v>
      </c>
      <c r="D20" s="7">
        <f>J17</f>
        <v>81.186867392644302</v>
      </c>
      <c r="L20" s="2" t="str">
        <f t="shared" ref="L20:L26" si="21">C20</f>
        <v>G.M</v>
      </c>
      <c r="M20" s="7">
        <f>S17</f>
        <v>73.634096229898404</v>
      </c>
      <c r="V20" s="43"/>
      <c r="W20" s="13" t="str">
        <f t="shared" si="20"/>
        <v>Error</v>
      </c>
      <c r="X20" s="13">
        <f t="shared" si="20"/>
        <v>36</v>
      </c>
      <c r="Y20" s="20">
        <f>M26</f>
        <v>118.69321239713463</v>
      </c>
      <c r="Z20" s="13">
        <f>Y20/X20</f>
        <v>3.2970336776981841</v>
      </c>
      <c r="AA20" s="20"/>
      <c r="AB20" s="20"/>
      <c r="AC20" s="20"/>
      <c r="AD20" s="13"/>
      <c r="AE20" s="13"/>
      <c r="AF20" s="13"/>
      <c r="AG20" s="13"/>
      <c r="AH20" s="20"/>
      <c r="AI20" s="20"/>
      <c r="AJ20" s="13"/>
      <c r="AK20" s="13"/>
    </row>
    <row r="21" spans="2:43" x14ac:dyDescent="0.25">
      <c r="C21" s="2" t="s">
        <v>209</v>
      </c>
      <c r="D21" s="7">
        <f>(D19^2)/$B$3</f>
        <v>316382.7569774788</v>
      </c>
      <c r="L21" s="2" t="str">
        <f t="shared" si="21"/>
        <v>C.F</v>
      </c>
      <c r="M21" s="7">
        <f>(M19^2)/$B$3</f>
        <v>260255.0461245091</v>
      </c>
      <c r="V21" s="44"/>
      <c r="W21" s="13" t="str">
        <f t="shared" si="20"/>
        <v>Total</v>
      </c>
      <c r="X21" s="13">
        <f t="shared" si="20"/>
        <v>47</v>
      </c>
      <c r="Y21" s="13">
        <f>SUM(Y19:Y20)</f>
        <v>253.59140806508367</v>
      </c>
    </row>
    <row r="22" spans="2:43" x14ac:dyDescent="0.25">
      <c r="C22" s="2" t="s">
        <v>210</v>
      </c>
      <c r="D22" s="7">
        <f>SUMSQ(E5:H16)-D21</f>
        <v>125.26371387107065</v>
      </c>
      <c r="L22" s="2" t="str">
        <f t="shared" si="21"/>
        <v>T.S.S</v>
      </c>
      <c r="M22" s="7">
        <f>SUMSQ(N5:Q16)-M21</f>
        <v>253.59140806508367</v>
      </c>
      <c r="S22" s="2">
        <v>4</v>
      </c>
      <c r="V22"/>
    </row>
    <row r="23" spans="2:43" x14ac:dyDescent="0.25">
      <c r="C23" s="2" t="s">
        <v>211</v>
      </c>
      <c r="D23" s="7">
        <f>(SUMSQ(I5:I16)/$B$2)-D21</f>
        <v>40.939596271899063</v>
      </c>
      <c r="L23" s="2" t="str">
        <f t="shared" si="21"/>
        <v>Gen.S.S</v>
      </c>
      <c r="M23" s="7">
        <f>(SUMSQ(R5:R16)/$B$2)-M21</f>
        <v>134.89819566794904</v>
      </c>
      <c r="V23"/>
    </row>
    <row r="24" spans="2:43" x14ac:dyDescent="0.25">
      <c r="B24" s="47" t="s">
        <v>212</v>
      </c>
      <c r="C24" s="2" t="s">
        <v>213</v>
      </c>
      <c r="D24" s="7">
        <f>(SUMSQ(E17:H17)/B1)-D21</f>
        <v>49.377604995155707</v>
      </c>
      <c r="L24" s="2" t="str">
        <f t="shared" si="21"/>
        <v>R.S.S</v>
      </c>
      <c r="M24" s="7">
        <f>(SUMSQ(N17:Q17)/B1)-M21</f>
        <v>92.812399421003647</v>
      </c>
    </row>
    <row r="25" spans="2:43" x14ac:dyDescent="0.25">
      <c r="B25" s="47"/>
      <c r="C25" s="2" t="s">
        <v>214</v>
      </c>
      <c r="D25" s="7">
        <f>D22-(D23+D24)</f>
        <v>34.946512604015879</v>
      </c>
      <c r="L25" s="2" t="str">
        <f t="shared" si="21"/>
        <v>ErrorS.S</v>
      </c>
      <c r="M25" s="7">
        <f>M22-(M23+M24)</f>
        <v>25.880812976130983</v>
      </c>
    </row>
    <row r="26" spans="2:43" x14ac:dyDescent="0.25">
      <c r="B26" s="26" t="s">
        <v>215</v>
      </c>
      <c r="C26" s="2" t="s">
        <v>214</v>
      </c>
      <c r="D26" s="7">
        <f>D22-D23</f>
        <v>84.324117599171586</v>
      </c>
      <c r="L26" s="2" t="str">
        <f t="shared" si="21"/>
        <v>ErrorS.S</v>
      </c>
      <c r="M26" s="7">
        <f>M22-M23</f>
        <v>118.69321239713463</v>
      </c>
    </row>
  </sheetData>
  <mergeCells count="33">
    <mergeCell ref="V16:V18"/>
    <mergeCell ref="C17:D17"/>
    <mergeCell ref="L17:M17"/>
    <mergeCell ref="V19:V21"/>
    <mergeCell ref="B24:B25"/>
    <mergeCell ref="AD14:AD15"/>
    <mergeCell ref="AE14:AF14"/>
    <mergeCell ref="AG14:AG15"/>
    <mergeCell ref="AH14:AH15"/>
    <mergeCell ref="AI14:AI15"/>
    <mergeCell ref="AJ14:AK14"/>
    <mergeCell ref="AJ3:AK3"/>
    <mergeCell ref="V5:V8"/>
    <mergeCell ref="V9:V12"/>
    <mergeCell ref="V14:V15"/>
    <mergeCell ref="W14:W15"/>
    <mergeCell ref="X14:X15"/>
    <mergeCell ref="Y14:Y15"/>
    <mergeCell ref="Z14:Z15"/>
    <mergeCell ref="AA14:AA15"/>
    <mergeCell ref="AB14:AC14"/>
    <mergeCell ref="AB3:AC3"/>
    <mergeCell ref="AD3:AD4"/>
    <mergeCell ref="AE3:AF3"/>
    <mergeCell ref="AG3:AG4"/>
    <mergeCell ref="AH3:AH4"/>
    <mergeCell ref="AI3:AI4"/>
    <mergeCell ref="V3:V4"/>
    <mergeCell ref="W3:W4"/>
    <mergeCell ref="X3:X4"/>
    <mergeCell ref="Y3:Y4"/>
    <mergeCell ref="Z3:Z4"/>
    <mergeCell ref="AA3:AA4"/>
  </mergeCell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102"/>
  <sheetViews>
    <sheetView workbookViewId="0">
      <pane ySplit="1" topLeftCell="A2" activePane="bottomLeft" state="frozen"/>
      <selection pane="bottomLeft" activeCell="E24" sqref="E24"/>
    </sheetView>
  </sheetViews>
  <sheetFormatPr defaultColWidth="8.85546875" defaultRowHeight="15.75" x14ac:dyDescent="0.25"/>
  <cols>
    <col min="1" max="1" width="7.140625" style="2" bestFit="1" customWidth="1"/>
    <col min="2" max="2" width="5.7109375" style="2" bestFit="1" customWidth="1"/>
    <col min="3" max="3" width="15.5703125" style="2" bestFit="1" customWidth="1"/>
    <col min="4" max="4" width="12" style="2" bestFit="1" customWidth="1"/>
    <col min="5" max="5" width="11.85546875" style="2" bestFit="1" customWidth="1"/>
    <col min="6" max="6" width="12" style="2" bestFit="1" customWidth="1"/>
    <col min="7" max="7" width="12.7109375" style="2" bestFit="1" customWidth="1"/>
    <col min="8" max="8" width="14.140625" style="2" bestFit="1" customWidth="1"/>
    <col min="9" max="16384" width="8.85546875" style="2"/>
  </cols>
  <sheetData>
    <row r="1" spans="1:8" s="1" customFormat="1" x14ac:dyDescent="0.25">
      <c r="A1" s="1" t="s">
        <v>0</v>
      </c>
      <c r="B1" s="1" t="s">
        <v>127</v>
      </c>
      <c r="C1" s="1" t="s">
        <v>150</v>
      </c>
      <c r="D1" s="1" t="s">
        <v>146</v>
      </c>
      <c r="E1" s="1" t="s">
        <v>148</v>
      </c>
      <c r="F1" s="1" t="s">
        <v>147</v>
      </c>
      <c r="G1" s="1" t="s">
        <v>149</v>
      </c>
      <c r="H1" s="1" t="s">
        <v>240</v>
      </c>
    </row>
    <row r="2" spans="1:8" x14ac:dyDescent="0.25">
      <c r="A2" s="2">
        <v>1</v>
      </c>
      <c r="B2" s="2">
        <v>0</v>
      </c>
      <c r="C2" s="2" t="s">
        <v>136</v>
      </c>
      <c r="D2" s="2">
        <v>0.75666666666666671</v>
      </c>
      <c r="E2" s="2">
        <v>14.297499999999999</v>
      </c>
      <c r="F2" s="2">
        <v>0.7466666666666667</v>
      </c>
      <c r="G2" s="2">
        <v>10.27</v>
      </c>
      <c r="H2" s="32">
        <f>CORREL(D2:D13,E2:E13)</f>
        <v>-0.14019796671538773</v>
      </c>
    </row>
    <row r="3" spans="1:8" x14ac:dyDescent="0.25">
      <c r="A3" s="2">
        <v>2</v>
      </c>
      <c r="B3" s="2">
        <f>B2</f>
        <v>0</v>
      </c>
      <c r="C3" s="2" t="s">
        <v>137</v>
      </c>
      <c r="D3" s="2">
        <v>0.79</v>
      </c>
      <c r="E3" s="2">
        <v>11.147500000000001</v>
      </c>
      <c r="F3" s="2">
        <v>0.77999999999999992</v>
      </c>
      <c r="G3" s="2">
        <v>7.0524999999999993</v>
      </c>
      <c r="H3" s="33">
        <f>CORREL(F2:F13,G2:G13)</f>
        <v>-0.24791468811576212</v>
      </c>
    </row>
    <row r="4" spans="1:8" x14ac:dyDescent="0.25">
      <c r="A4" s="2">
        <v>3</v>
      </c>
      <c r="B4" s="2">
        <f t="shared" ref="B4:B13" si="0">B3</f>
        <v>0</v>
      </c>
      <c r="C4" s="2" t="s">
        <v>138</v>
      </c>
      <c r="D4" s="2">
        <v>0.77333333333333343</v>
      </c>
      <c r="E4" s="2">
        <v>10.782499999999999</v>
      </c>
      <c r="F4" s="2">
        <v>0.77333333333333343</v>
      </c>
      <c r="G4" s="2">
        <v>5.6</v>
      </c>
      <c r="H4" s="34"/>
    </row>
    <row r="5" spans="1:8" x14ac:dyDescent="0.25">
      <c r="A5" s="2">
        <v>4</v>
      </c>
      <c r="B5" s="2">
        <f t="shared" si="0"/>
        <v>0</v>
      </c>
      <c r="C5" s="2" t="s">
        <v>139</v>
      </c>
      <c r="D5" s="2">
        <v>0.76666666666666661</v>
      </c>
      <c r="E5" s="2">
        <v>9.0324999999999989</v>
      </c>
      <c r="F5" s="2">
        <v>0.79333333333333333</v>
      </c>
      <c r="G5" s="2">
        <v>6.41</v>
      </c>
      <c r="H5" s="34"/>
    </row>
    <row r="6" spans="1:8" x14ac:dyDescent="0.25">
      <c r="A6" s="2">
        <v>5</v>
      </c>
      <c r="B6" s="2">
        <f t="shared" si="0"/>
        <v>0</v>
      </c>
      <c r="C6" s="2" t="s">
        <v>53</v>
      </c>
      <c r="D6" s="2">
        <v>0.78666666666666674</v>
      </c>
      <c r="E6" s="2">
        <v>12.600000000000001</v>
      </c>
      <c r="F6" s="2">
        <v>0.7466666666666667</v>
      </c>
      <c r="G6" s="2">
        <v>7.25</v>
      </c>
      <c r="H6" s="34"/>
    </row>
    <row r="7" spans="1:8" x14ac:dyDescent="0.25">
      <c r="A7" s="2">
        <v>6</v>
      </c>
      <c r="B7" s="2">
        <f t="shared" si="0"/>
        <v>0</v>
      </c>
      <c r="C7" s="2" t="s">
        <v>140</v>
      </c>
      <c r="D7" s="2">
        <v>0.78666666666666674</v>
      </c>
      <c r="E7" s="2">
        <v>11.712499999999999</v>
      </c>
      <c r="F7" s="2">
        <v>0.77666666666666673</v>
      </c>
      <c r="G7" s="2">
        <v>7.4824999999999999</v>
      </c>
      <c r="H7" s="34"/>
    </row>
    <row r="8" spans="1:8" x14ac:dyDescent="0.25">
      <c r="A8" s="2">
        <v>7</v>
      </c>
      <c r="B8" s="2">
        <f t="shared" si="0"/>
        <v>0</v>
      </c>
      <c r="C8" s="2" t="s">
        <v>141</v>
      </c>
      <c r="D8" s="2">
        <v>0.78333333333333333</v>
      </c>
      <c r="E8" s="2">
        <v>7.92</v>
      </c>
      <c r="F8" s="2">
        <v>0.75666666666666671</v>
      </c>
      <c r="G8" s="2">
        <v>4.49</v>
      </c>
      <c r="H8" s="34"/>
    </row>
    <row r="9" spans="1:8" x14ac:dyDescent="0.25">
      <c r="A9" s="2">
        <v>8</v>
      </c>
      <c r="B9" s="2">
        <f t="shared" si="0"/>
        <v>0</v>
      </c>
      <c r="C9" s="2" t="s">
        <v>142</v>
      </c>
      <c r="D9" s="2">
        <v>0.75</v>
      </c>
      <c r="E9" s="2">
        <v>10.92</v>
      </c>
      <c r="F9" s="2">
        <v>0.7466666666666667</v>
      </c>
      <c r="G9" s="2">
        <v>6.0274999999999999</v>
      </c>
      <c r="H9" s="34"/>
    </row>
    <row r="10" spans="1:8" x14ac:dyDescent="0.25">
      <c r="A10" s="2">
        <v>9</v>
      </c>
      <c r="B10" s="2">
        <f t="shared" si="0"/>
        <v>0</v>
      </c>
      <c r="C10" s="2" t="s">
        <v>143</v>
      </c>
      <c r="D10" s="2">
        <v>0.77999999999999992</v>
      </c>
      <c r="E10" s="2">
        <v>13.695</v>
      </c>
      <c r="F10" s="2">
        <v>0.73333333333333339</v>
      </c>
      <c r="G10" s="2">
        <v>7.682500000000001</v>
      </c>
      <c r="H10" s="34"/>
    </row>
    <row r="11" spans="1:8" x14ac:dyDescent="0.25">
      <c r="A11" s="2">
        <v>10</v>
      </c>
      <c r="B11" s="2">
        <f t="shared" si="0"/>
        <v>0</v>
      </c>
      <c r="C11" s="2" t="s">
        <v>116</v>
      </c>
      <c r="D11" s="2">
        <v>0.78333333333333333</v>
      </c>
      <c r="E11" s="2">
        <v>10.015000000000001</v>
      </c>
      <c r="F11" s="2">
        <v>0.76000000000000012</v>
      </c>
      <c r="G11" s="2">
        <v>5.92</v>
      </c>
      <c r="H11" s="34"/>
    </row>
    <row r="12" spans="1:8" x14ac:dyDescent="0.25">
      <c r="A12" s="2">
        <v>11</v>
      </c>
      <c r="B12" s="2">
        <f t="shared" si="0"/>
        <v>0</v>
      </c>
      <c r="C12" s="2" t="s">
        <v>144</v>
      </c>
      <c r="D12" s="2">
        <v>0.76666666666666661</v>
      </c>
      <c r="E12" s="2">
        <v>11.9925</v>
      </c>
      <c r="F12" s="2">
        <v>0.77333333333333343</v>
      </c>
      <c r="G12" s="2">
        <v>6.9524999999999997</v>
      </c>
      <c r="H12" s="34"/>
    </row>
    <row r="13" spans="1:8" x14ac:dyDescent="0.25">
      <c r="A13" s="2">
        <v>12</v>
      </c>
      <c r="B13" s="2">
        <f t="shared" si="0"/>
        <v>0</v>
      </c>
      <c r="C13" s="2" t="s">
        <v>145</v>
      </c>
      <c r="D13" s="2">
        <v>0.76666666666666661</v>
      </c>
      <c r="E13" s="2">
        <v>10.6525</v>
      </c>
      <c r="F13" s="2">
        <v>0.77</v>
      </c>
      <c r="G13" s="2">
        <v>7.0625</v>
      </c>
      <c r="H13" s="34"/>
    </row>
    <row r="14" spans="1:8" x14ac:dyDescent="0.25">
      <c r="A14" s="2">
        <v>13</v>
      </c>
      <c r="B14" s="2">
        <v>9</v>
      </c>
      <c r="C14" s="2" t="s">
        <v>136</v>
      </c>
      <c r="D14" s="2">
        <v>0.74333333333333329</v>
      </c>
      <c r="E14" s="2">
        <f>E2</f>
        <v>14.297499999999999</v>
      </c>
      <c r="F14" s="2">
        <v>0.73999999999999988</v>
      </c>
      <c r="G14" s="2">
        <f>G2</f>
        <v>10.27</v>
      </c>
      <c r="H14" s="32">
        <f>CORREL(D14:D25,E14:E25)</f>
        <v>-0.21323460583063189</v>
      </c>
    </row>
    <row r="15" spans="1:8" x14ac:dyDescent="0.25">
      <c r="A15" s="2">
        <v>14</v>
      </c>
      <c r="B15" s="2">
        <f>B14</f>
        <v>9</v>
      </c>
      <c r="C15" s="2" t="s">
        <v>137</v>
      </c>
      <c r="D15" s="2">
        <v>0.71333333333333326</v>
      </c>
      <c r="E15" s="2">
        <f t="shared" ref="E15:E73" si="1">E3</f>
        <v>11.147500000000001</v>
      </c>
      <c r="F15" s="2">
        <v>0.68333333333333324</v>
      </c>
      <c r="G15" s="2">
        <f t="shared" ref="G15:G73" si="2">G3</f>
        <v>7.0524999999999993</v>
      </c>
      <c r="H15" s="33">
        <f>CORREL(F14:F25,G14:G25)</f>
        <v>0.75896102315710767</v>
      </c>
    </row>
    <row r="16" spans="1:8" x14ac:dyDescent="0.25">
      <c r="A16" s="2">
        <v>15</v>
      </c>
      <c r="B16" s="2">
        <f t="shared" ref="B16:B25" si="3">B15</f>
        <v>9</v>
      </c>
      <c r="C16" s="2" t="s">
        <v>138</v>
      </c>
      <c r="D16" s="2">
        <v>0.72666666666666657</v>
      </c>
      <c r="E16" s="2">
        <f t="shared" si="1"/>
        <v>10.782499999999999</v>
      </c>
      <c r="F16" s="2">
        <v>0.65666666666666673</v>
      </c>
      <c r="G16" s="2">
        <f t="shared" si="2"/>
        <v>5.6</v>
      </c>
      <c r="H16" s="34"/>
    </row>
    <row r="17" spans="1:8" x14ac:dyDescent="0.25">
      <c r="A17" s="2">
        <v>16</v>
      </c>
      <c r="B17" s="2">
        <f t="shared" si="3"/>
        <v>9</v>
      </c>
      <c r="C17" s="2" t="s">
        <v>139</v>
      </c>
      <c r="D17" s="2">
        <v>0.7533333333333333</v>
      </c>
      <c r="E17" s="2">
        <f t="shared" si="1"/>
        <v>9.0324999999999989</v>
      </c>
      <c r="F17" s="2">
        <v>0.68</v>
      </c>
      <c r="G17" s="2">
        <f t="shared" si="2"/>
        <v>6.41</v>
      </c>
      <c r="H17" s="34"/>
    </row>
    <row r="18" spans="1:8" x14ac:dyDescent="0.25">
      <c r="A18" s="2">
        <v>17</v>
      </c>
      <c r="B18" s="2">
        <f t="shared" si="3"/>
        <v>9</v>
      </c>
      <c r="C18" s="2" t="s">
        <v>53</v>
      </c>
      <c r="D18" s="2">
        <v>0.77333333333333343</v>
      </c>
      <c r="E18" s="2">
        <f t="shared" si="1"/>
        <v>12.600000000000001</v>
      </c>
      <c r="F18" s="2">
        <v>0.71666666666666667</v>
      </c>
      <c r="G18" s="2">
        <f t="shared" si="2"/>
        <v>7.25</v>
      </c>
      <c r="H18" s="34"/>
    </row>
    <row r="19" spans="1:8" x14ac:dyDescent="0.25">
      <c r="A19" s="2">
        <v>18</v>
      </c>
      <c r="B19" s="2">
        <f t="shared" si="3"/>
        <v>9</v>
      </c>
      <c r="C19" s="2" t="s">
        <v>140</v>
      </c>
      <c r="D19" s="2">
        <v>0.73999999999999988</v>
      </c>
      <c r="E19" s="2">
        <f t="shared" si="1"/>
        <v>11.712499999999999</v>
      </c>
      <c r="F19" s="2">
        <v>0.73333333333333339</v>
      </c>
      <c r="G19" s="2">
        <f t="shared" si="2"/>
        <v>7.4824999999999999</v>
      </c>
      <c r="H19" s="34"/>
    </row>
    <row r="20" spans="1:8" x14ac:dyDescent="0.25">
      <c r="A20" s="2">
        <v>19</v>
      </c>
      <c r="B20" s="2">
        <f t="shared" si="3"/>
        <v>9</v>
      </c>
      <c r="C20" s="2" t="s">
        <v>141</v>
      </c>
      <c r="D20" s="2">
        <v>0.76666666666666661</v>
      </c>
      <c r="E20" s="2">
        <f t="shared" si="1"/>
        <v>7.92</v>
      </c>
      <c r="F20" s="2">
        <v>0.68</v>
      </c>
      <c r="G20" s="2">
        <f t="shared" si="2"/>
        <v>4.49</v>
      </c>
      <c r="H20" s="34"/>
    </row>
    <row r="21" spans="1:8" x14ac:dyDescent="0.25">
      <c r="A21" s="2">
        <v>20</v>
      </c>
      <c r="B21" s="2">
        <f t="shared" si="3"/>
        <v>9</v>
      </c>
      <c r="C21" s="2" t="s">
        <v>142</v>
      </c>
      <c r="D21" s="2">
        <v>0.73333333333333339</v>
      </c>
      <c r="E21" s="2">
        <f t="shared" si="1"/>
        <v>10.92</v>
      </c>
      <c r="F21" s="2">
        <v>0.67</v>
      </c>
      <c r="G21" s="2">
        <f t="shared" si="2"/>
        <v>6.0274999999999999</v>
      </c>
      <c r="H21" s="34"/>
    </row>
    <row r="22" spans="1:8" x14ac:dyDescent="0.25">
      <c r="A22" s="2">
        <v>21</v>
      </c>
      <c r="B22" s="2">
        <f t="shared" si="3"/>
        <v>9</v>
      </c>
      <c r="C22" s="2" t="s">
        <v>143</v>
      </c>
      <c r="D22" s="2">
        <v>0.73999999999999988</v>
      </c>
      <c r="E22" s="2">
        <f t="shared" si="1"/>
        <v>13.695</v>
      </c>
      <c r="F22" s="2">
        <v>0.72666666666666657</v>
      </c>
      <c r="G22" s="2">
        <f t="shared" si="2"/>
        <v>7.682500000000001</v>
      </c>
      <c r="H22" s="34"/>
    </row>
    <row r="23" spans="1:8" x14ac:dyDescent="0.25">
      <c r="A23" s="2">
        <v>22</v>
      </c>
      <c r="B23" s="2">
        <f t="shared" si="3"/>
        <v>9</v>
      </c>
      <c r="C23" s="2" t="s">
        <v>116</v>
      </c>
      <c r="D23" s="2">
        <v>0.75</v>
      </c>
      <c r="E23" s="2">
        <f t="shared" si="1"/>
        <v>10.015000000000001</v>
      </c>
      <c r="F23" s="2">
        <v>0.70000000000000007</v>
      </c>
      <c r="G23" s="2">
        <f t="shared" si="2"/>
        <v>5.92</v>
      </c>
      <c r="H23" s="34"/>
    </row>
    <row r="24" spans="1:8" x14ac:dyDescent="0.25">
      <c r="A24" s="2">
        <v>23</v>
      </c>
      <c r="B24" s="2">
        <f t="shared" si="3"/>
        <v>9</v>
      </c>
      <c r="C24" s="2" t="s">
        <v>144</v>
      </c>
      <c r="D24" s="2">
        <v>0.73999999999999988</v>
      </c>
      <c r="E24" s="2">
        <f t="shared" si="1"/>
        <v>11.9925</v>
      </c>
      <c r="F24" s="2">
        <v>0.72333333333333327</v>
      </c>
      <c r="G24" s="2">
        <f t="shared" si="2"/>
        <v>6.9524999999999997</v>
      </c>
      <c r="H24" s="34"/>
    </row>
    <row r="25" spans="1:8" x14ac:dyDescent="0.25">
      <c r="A25" s="2">
        <v>24</v>
      </c>
      <c r="B25" s="2">
        <f t="shared" si="3"/>
        <v>9</v>
      </c>
      <c r="C25" s="2" t="s">
        <v>145</v>
      </c>
      <c r="D25" s="2">
        <v>0.75</v>
      </c>
      <c r="E25" s="2">
        <f t="shared" si="1"/>
        <v>10.6525</v>
      </c>
      <c r="F25" s="2">
        <v>0.69666666666666666</v>
      </c>
      <c r="G25" s="2">
        <f t="shared" si="2"/>
        <v>7.0625</v>
      </c>
      <c r="H25" s="34"/>
    </row>
    <row r="26" spans="1:8" x14ac:dyDescent="0.25">
      <c r="A26" s="2">
        <v>25</v>
      </c>
      <c r="B26" s="2">
        <v>13</v>
      </c>
      <c r="C26" s="2" t="s">
        <v>136</v>
      </c>
      <c r="D26" s="2">
        <v>0.73999999999999988</v>
      </c>
      <c r="E26" s="2">
        <f t="shared" si="1"/>
        <v>14.297499999999999</v>
      </c>
      <c r="F26" s="2">
        <v>0.70333333333333325</v>
      </c>
      <c r="G26" s="2">
        <f t="shared" si="2"/>
        <v>10.27</v>
      </c>
      <c r="H26" s="32">
        <f>CORREL(D26:D37,E26:E37)</f>
        <v>0.71329298600783808</v>
      </c>
    </row>
    <row r="27" spans="1:8" x14ac:dyDescent="0.25">
      <c r="A27" s="2">
        <v>26</v>
      </c>
      <c r="B27" s="2">
        <f>B26</f>
        <v>13</v>
      </c>
      <c r="C27" s="2" t="s">
        <v>137</v>
      </c>
      <c r="D27" s="2">
        <v>0.71666666666666667</v>
      </c>
      <c r="E27" s="2">
        <f t="shared" si="1"/>
        <v>11.147500000000001</v>
      </c>
      <c r="F27" s="2">
        <v>0.67666666666666664</v>
      </c>
      <c r="G27" s="2">
        <f t="shared" si="2"/>
        <v>7.0524999999999993</v>
      </c>
      <c r="H27" s="33">
        <f>CORREL(F26:F37,G26:G37)</f>
        <v>0.76100529316954224</v>
      </c>
    </row>
    <row r="28" spans="1:8" x14ac:dyDescent="0.25">
      <c r="A28" s="2">
        <v>27</v>
      </c>
      <c r="B28" s="2">
        <f t="shared" ref="B28:B37" si="4">B27</f>
        <v>13</v>
      </c>
      <c r="C28" s="2" t="s">
        <v>138</v>
      </c>
      <c r="D28" s="2">
        <v>0.73999999999999988</v>
      </c>
      <c r="E28" s="2">
        <f t="shared" si="1"/>
        <v>10.782499999999999</v>
      </c>
      <c r="F28" s="2">
        <v>0.6333333333333333</v>
      </c>
      <c r="G28" s="2">
        <f t="shared" si="2"/>
        <v>5.6</v>
      </c>
      <c r="H28" s="34"/>
    </row>
    <row r="29" spans="1:8" x14ac:dyDescent="0.25">
      <c r="A29" s="2">
        <v>28</v>
      </c>
      <c r="B29" s="2">
        <f t="shared" si="4"/>
        <v>13</v>
      </c>
      <c r="C29" s="2" t="s">
        <v>139</v>
      </c>
      <c r="D29" s="2">
        <v>0.71333333333333326</v>
      </c>
      <c r="E29" s="2">
        <f t="shared" si="1"/>
        <v>9.0324999999999989</v>
      </c>
      <c r="F29" s="2">
        <v>0.64</v>
      </c>
      <c r="G29" s="2">
        <f t="shared" si="2"/>
        <v>6.41</v>
      </c>
      <c r="H29" s="34"/>
    </row>
    <row r="30" spans="1:8" x14ac:dyDescent="0.25">
      <c r="A30" s="2">
        <v>29</v>
      </c>
      <c r="B30" s="2">
        <f t="shared" si="4"/>
        <v>13</v>
      </c>
      <c r="C30" s="2" t="s">
        <v>53</v>
      </c>
      <c r="D30" s="2">
        <v>0.73</v>
      </c>
      <c r="E30" s="2">
        <f t="shared" si="1"/>
        <v>12.600000000000001</v>
      </c>
      <c r="F30" s="2">
        <v>0.69666666666666666</v>
      </c>
      <c r="G30" s="2">
        <f t="shared" si="2"/>
        <v>7.25</v>
      </c>
      <c r="H30" s="34"/>
    </row>
    <row r="31" spans="1:8" x14ac:dyDescent="0.25">
      <c r="A31" s="2">
        <v>30</v>
      </c>
      <c r="B31" s="2">
        <f t="shared" si="4"/>
        <v>13</v>
      </c>
      <c r="C31" s="2" t="s">
        <v>140</v>
      </c>
      <c r="D31" s="2">
        <v>0.75666666666666671</v>
      </c>
      <c r="E31" s="2">
        <f t="shared" si="1"/>
        <v>11.712499999999999</v>
      </c>
      <c r="F31" s="2">
        <v>0.71333333333333326</v>
      </c>
      <c r="G31" s="2">
        <f t="shared" si="2"/>
        <v>7.4824999999999999</v>
      </c>
      <c r="H31" s="34"/>
    </row>
    <row r="32" spans="1:8" x14ac:dyDescent="0.25">
      <c r="A32" s="2">
        <v>31</v>
      </c>
      <c r="B32" s="2">
        <f t="shared" si="4"/>
        <v>13</v>
      </c>
      <c r="C32" s="2" t="s">
        <v>141</v>
      </c>
      <c r="D32" s="2">
        <v>0.69666666666666666</v>
      </c>
      <c r="E32" s="2">
        <f t="shared" si="1"/>
        <v>7.92</v>
      </c>
      <c r="F32" s="2">
        <v>0.62333333333333341</v>
      </c>
      <c r="G32" s="2">
        <f t="shared" si="2"/>
        <v>4.49</v>
      </c>
      <c r="H32" s="34"/>
    </row>
    <row r="33" spans="1:8" x14ac:dyDescent="0.25">
      <c r="A33" s="2">
        <v>32</v>
      </c>
      <c r="B33" s="2">
        <f t="shared" si="4"/>
        <v>13</v>
      </c>
      <c r="C33" s="2" t="s">
        <v>142</v>
      </c>
      <c r="D33" s="2">
        <v>0.71666666666666667</v>
      </c>
      <c r="E33" s="2">
        <f t="shared" si="1"/>
        <v>10.92</v>
      </c>
      <c r="F33" s="2">
        <v>0.66333333333333344</v>
      </c>
      <c r="G33" s="2">
        <f t="shared" si="2"/>
        <v>6.0274999999999999</v>
      </c>
      <c r="H33" s="34"/>
    </row>
    <row r="34" spans="1:8" x14ac:dyDescent="0.25">
      <c r="A34" s="2">
        <v>33</v>
      </c>
      <c r="B34" s="2">
        <f t="shared" si="4"/>
        <v>13</v>
      </c>
      <c r="C34" s="2" t="s">
        <v>143</v>
      </c>
      <c r="D34" s="2">
        <v>0.75666666666666671</v>
      </c>
      <c r="E34" s="2">
        <f t="shared" si="1"/>
        <v>13.695</v>
      </c>
      <c r="F34" s="2">
        <v>0.70666666666666667</v>
      </c>
      <c r="G34" s="2">
        <f t="shared" si="2"/>
        <v>7.682500000000001</v>
      </c>
      <c r="H34" s="34"/>
    </row>
    <row r="35" spans="1:8" x14ac:dyDescent="0.25">
      <c r="A35" s="2">
        <v>34</v>
      </c>
      <c r="B35" s="2">
        <f t="shared" si="4"/>
        <v>13</v>
      </c>
      <c r="C35" s="2" t="s">
        <v>116</v>
      </c>
      <c r="D35" s="2">
        <v>0.72666666666666657</v>
      </c>
      <c r="E35" s="2">
        <f t="shared" si="1"/>
        <v>10.015000000000001</v>
      </c>
      <c r="F35" s="2">
        <v>0.68</v>
      </c>
      <c r="G35" s="2">
        <f t="shared" si="2"/>
        <v>5.92</v>
      </c>
      <c r="H35" s="34"/>
    </row>
    <row r="36" spans="1:8" x14ac:dyDescent="0.25">
      <c r="A36" s="2">
        <v>35</v>
      </c>
      <c r="B36" s="2">
        <f t="shared" si="4"/>
        <v>13</v>
      </c>
      <c r="C36" s="2" t="s">
        <v>144</v>
      </c>
      <c r="D36" s="2">
        <v>0.72333333333333327</v>
      </c>
      <c r="E36" s="2">
        <f t="shared" si="1"/>
        <v>11.9925</v>
      </c>
      <c r="F36" s="2">
        <v>0.69</v>
      </c>
      <c r="G36" s="2">
        <f t="shared" si="2"/>
        <v>6.9524999999999997</v>
      </c>
      <c r="H36" s="34"/>
    </row>
    <row r="37" spans="1:8" x14ac:dyDescent="0.25">
      <c r="A37" s="2">
        <v>36</v>
      </c>
      <c r="B37" s="2">
        <f t="shared" si="4"/>
        <v>13</v>
      </c>
      <c r="C37" s="2" t="s">
        <v>145</v>
      </c>
      <c r="D37" s="2">
        <v>0.73666666666666669</v>
      </c>
      <c r="E37" s="2">
        <f t="shared" si="1"/>
        <v>10.6525</v>
      </c>
      <c r="F37" s="2">
        <v>0.67333333333333334</v>
      </c>
      <c r="G37" s="2">
        <f t="shared" si="2"/>
        <v>7.0625</v>
      </c>
      <c r="H37" s="34"/>
    </row>
    <row r="38" spans="1:8" x14ac:dyDescent="0.25">
      <c r="A38" s="2">
        <v>37</v>
      </c>
      <c r="B38" s="2">
        <v>24</v>
      </c>
      <c r="C38" s="2" t="s">
        <v>136</v>
      </c>
      <c r="D38" s="2">
        <v>0.76000000000000012</v>
      </c>
      <c r="E38" s="2">
        <f t="shared" si="1"/>
        <v>14.297499999999999</v>
      </c>
      <c r="F38" s="2">
        <v>0.69333333333333336</v>
      </c>
      <c r="G38" s="2">
        <f t="shared" si="2"/>
        <v>10.27</v>
      </c>
      <c r="H38" s="32">
        <f>CORREL(D38:D49,E38:E49)</f>
        <v>0.70665761037477137</v>
      </c>
    </row>
    <row r="39" spans="1:8" x14ac:dyDescent="0.25">
      <c r="A39" s="2">
        <v>38</v>
      </c>
      <c r="B39" s="2">
        <f>B38</f>
        <v>24</v>
      </c>
      <c r="C39" s="2" t="s">
        <v>137</v>
      </c>
      <c r="D39" s="2">
        <v>0.70666666666666667</v>
      </c>
      <c r="E39" s="2">
        <f t="shared" si="1"/>
        <v>11.147500000000001</v>
      </c>
      <c r="F39" s="2">
        <v>0.62</v>
      </c>
      <c r="G39" s="2">
        <f t="shared" si="2"/>
        <v>7.0524999999999993</v>
      </c>
      <c r="H39" s="33">
        <f>CORREL(F38:F49,G38:G49)</f>
        <v>0.77181666787773584</v>
      </c>
    </row>
    <row r="40" spans="1:8" x14ac:dyDescent="0.25">
      <c r="A40" s="2">
        <v>39</v>
      </c>
      <c r="B40" s="2">
        <f t="shared" ref="B40:B49" si="5">B39</f>
        <v>24</v>
      </c>
      <c r="C40" s="2" t="s">
        <v>138</v>
      </c>
      <c r="D40" s="2">
        <v>0.68666666666666665</v>
      </c>
      <c r="E40" s="2">
        <f t="shared" si="1"/>
        <v>10.782499999999999</v>
      </c>
      <c r="F40" s="2">
        <v>0.57999999999999996</v>
      </c>
      <c r="G40" s="2">
        <f t="shared" si="2"/>
        <v>5.6</v>
      </c>
      <c r="H40" s="34"/>
    </row>
    <row r="41" spans="1:8" x14ac:dyDescent="0.25">
      <c r="A41" s="2">
        <v>40</v>
      </c>
      <c r="B41" s="2">
        <f t="shared" si="5"/>
        <v>24</v>
      </c>
      <c r="C41" s="2" t="s">
        <v>139</v>
      </c>
      <c r="D41" s="2">
        <v>0.68666666666666665</v>
      </c>
      <c r="E41" s="2">
        <f t="shared" si="1"/>
        <v>9.0324999999999989</v>
      </c>
      <c r="F41" s="2">
        <v>0.56333333333333335</v>
      </c>
      <c r="G41" s="2">
        <f t="shared" si="2"/>
        <v>6.41</v>
      </c>
      <c r="H41" s="34"/>
    </row>
    <row r="42" spans="1:8" x14ac:dyDescent="0.25">
      <c r="A42" s="2">
        <v>41</v>
      </c>
      <c r="B42" s="2">
        <f t="shared" si="5"/>
        <v>24</v>
      </c>
      <c r="C42" s="2" t="s">
        <v>53</v>
      </c>
      <c r="D42" s="2">
        <v>0.73666666666666669</v>
      </c>
      <c r="E42" s="2">
        <f t="shared" si="1"/>
        <v>12.600000000000001</v>
      </c>
      <c r="F42" s="2">
        <v>0.64666666666666661</v>
      </c>
      <c r="G42" s="2">
        <f t="shared" si="2"/>
        <v>7.25</v>
      </c>
      <c r="H42" s="34"/>
    </row>
    <row r="43" spans="1:8" x14ac:dyDescent="0.25">
      <c r="A43" s="2">
        <v>42</v>
      </c>
      <c r="B43" s="2">
        <f t="shared" si="5"/>
        <v>24</v>
      </c>
      <c r="C43" s="2" t="s">
        <v>140</v>
      </c>
      <c r="D43" s="2">
        <v>0.75666666666666671</v>
      </c>
      <c r="E43" s="2">
        <f t="shared" si="1"/>
        <v>11.712499999999999</v>
      </c>
      <c r="F43" s="2">
        <v>0.69</v>
      </c>
      <c r="G43" s="2">
        <f t="shared" si="2"/>
        <v>7.4824999999999999</v>
      </c>
      <c r="H43" s="34"/>
    </row>
    <row r="44" spans="1:8" x14ac:dyDescent="0.25">
      <c r="A44" s="2">
        <v>43</v>
      </c>
      <c r="B44" s="2">
        <f t="shared" si="5"/>
        <v>24</v>
      </c>
      <c r="C44" s="2" t="s">
        <v>141</v>
      </c>
      <c r="D44" s="2">
        <v>0.68666666666666665</v>
      </c>
      <c r="E44" s="2">
        <f t="shared" si="1"/>
        <v>7.92</v>
      </c>
      <c r="F44" s="2">
        <v>0.55666666666666664</v>
      </c>
      <c r="G44" s="2">
        <f t="shared" si="2"/>
        <v>4.49</v>
      </c>
      <c r="H44" s="34"/>
    </row>
    <row r="45" spans="1:8" x14ac:dyDescent="0.25">
      <c r="A45" s="2">
        <v>44</v>
      </c>
      <c r="B45" s="2">
        <f t="shared" si="5"/>
        <v>24</v>
      </c>
      <c r="C45" s="2" t="s">
        <v>142</v>
      </c>
      <c r="D45" s="2">
        <v>0.75</v>
      </c>
      <c r="E45" s="2">
        <f t="shared" si="1"/>
        <v>10.92</v>
      </c>
      <c r="F45" s="2">
        <v>0.6166666666666667</v>
      </c>
      <c r="G45" s="2">
        <f t="shared" si="2"/>
        <v>6.0274999999999999</v>
      </c>
      <c r="H45" s="34"/>
    </row>
    <row r="46" spans="1:8" x14ac:dyDescent="0.25">
      <c r="A46" s="2">
        <v>45</v>
      </c>
      <c r="B46" s="2">
        <f t="shared" si="5"/>
        <v>24</v>
      </c>
      <c r="C46" s="2" t="s">
        <v>143</v>
      </c>
      <c r="D46" s="2">
        <v>0.7466666666666667</v>
      </c>
      <c r="E46" s="2">
        <f t="shared" si="1"/>
        <v>13.695</v>
      </c>
      <c r="F46" s="2">
        <v>0.66999999999999993</v>
      </c>
      <c r="G46" s="2">
        <f t="shared" si="2"/>
        <v>7.682500000000001</v>
      </c>
      <c r="H46" s="34"/>
    </row>
    <row r="47" spans="1:8" x14ac:dyDescent="0.25">
      <c r="A47" s="2">
        <v>46</v>
      </c>
      <c r="B47" s="2">
        <f t="shared" si="5"/>
        <v>24</v>
      </c>
      <c r="C47" s="2" t="s">
        <v>116</v>
      </c>
      <c r="D47" s="2">
        <v>0.7466666666666667</v>
      </c>
      <c r="E47" s="2">
        <f t="shared" si="1"/>
        <v>10.015000000000001</v>
      </c>
      <c r="F47" s="2">
        <v>0.65</v>
      </c>
      <c r="G47" s="2">
        <f t="shared" si="2"/>
        <v>5.92</v>
      </c>
      <c r="H47" s="34"/>
    </row>
    <row r="48" spans="1:8" x14ac:dyDescent="0.25">
      <c r="A48" s="2">
        <v>47</v>
      </c>
      <c r="B48" s="2">
        <f t="shared" si="5"/>
        <v>24</v>
      </c>
      <c r="C48" s="2" t="s">
        <v>144</v>
      </c>
      <c r="D48" s="2">
        <v>0.7533333333333333</v>
      </c>
      <c r="E48" s="2">
        <f t="shared" si="1"/>
        <v>11.9925</v>
      </c>
      <c r="F48" s="2">
        <v>0.6333333333333333</v>
      </c>
      <c r="G48" s="2">
        <f t="shared" si="2"/>
        <v>6.9524999999999997</v>
      </c>
      <c r="H48" s="34"/>
    </row>
    <row r="49" spans="1:8" x14ac:dyDescent="0.25">
      <c r="A49" s="2">
        <v>48</v>
      </c>
      <c r="B49" s="2">
        <f t="shared" si="5"/>
        <v>24</v>
      </c>
      <c r="C49" s="2" t="s">
        <v>145</v>
      </c>
      <c r="D49" s="2">
        <v>0.72333333333333327</v>
      </c>
      <c r="E49" s="2">
        <f t="shared" si="1"/>
        <v>10.6525</v>
      </c>
      <c r="F49" s="2">
        <v>0.61</v>
      </c>
      <c r="G49" s="2">
        <f t="shared" si="2"/>
        <v>7.0625</v>
      </c>
      <c r="H49" s="34"/>
    </row>
    <row r="50" spans="1:8" x14ac:dyDescent="0.25">
      <c r="A50" s="2">
        <v>49</v>
      </c>
      <c r="B50" s="2">
        <v>30</v>
      </c>
      <c r="C50" s="2" t="s">
        <v>136</v>
      </c>
      <c r="D50" s="2">
        <v>0.77</v>
      </c>
      <c r="E50" s="2">
        <f t="shared" si="1"/>
        <v>14.297499999999999</v>
      </c>
      <c r="F50" s="2">
        <v>0.65666666666666662</v>
      </c>
      <c r="G50" s="2">
        <f t="shared" si="2"/>
        <v>10.27</v>
      </c>
      <c r="H50" s="32">
        <f>CORREL(D50:D61,E50:E61)</f>
        <v>0.77576949267660567</v>
      </c>
    </row>
    <row r="51" spans="1:8" x14ac:dyDescent="0.25">
      <c r="A51" s="2">
        <v>50</v>
      </c>
      <c r="B51" s="2">
        <f>B50</f>
        <v>30</v>
      </c>
      <c r="C51" s="2" t="s">
        <v>137</v>
      </c>
      <c r="D51" s="2">
        <v>0.73666666666666669</v>
      </c>
      <c r="E51" s="2">
        <f t="shared" si="1"/>
        <v>11.147500000000001</v>
      </c>
      <c r="F51" s="2">
        <v>0.59</v>
      </c>
      <c r="G51" s="2">
        <f t="shared" si="2"/>
        <v>7.0524999999999993</v>
      </c>
      <c r="H51" s="33">
        <f>CORREL(F50:F61,G50:G61)</f>
        <v>0.73402438738577747</v>
      </c>
    </row>
    <row r="52" spans="1:8" x14ac:dyDescent="0.25">
      <c r="A52" s="2">
        <v>51</v>
      </c>
      <c r="B52" s="2">
        <f t="shared" ref="B52:B61" si="6">B51</f>
        <v>30</v>
      </c>
      <c r="C52" s="2" t="s">
        <v>138</v>
      </c>
      <c r="D52" s="2">
        <v>0.73999999999999988</v>
      </c>
      <c r="E52" s="2">
        <f t="shared" si="1"/>
        <v>10.782499999999999</v>
      </c>
      <c r="F52" s="2">
        <v>0.49</v>
      </c>
      <c r="G52" s="2">
        <f t="shared" si="2"/>
        <v>5.6</v>
      </c>
      <c r="H52" s="34"/>
    </row>
    <row r="53" spans="1:8" x14ac:dyDescent="0.25">
      <c r="A53" s="2">
        <v>52</v>
      </c>
      <c r="B53" s="2">
        <f t="shared" si="6"/>
        <v>30</v>
      </c>
      <c r="C53" s="2" t="s">
        <v>139</v>
      </c>
      <c r="D53" s="2">
        <v>0.71333333333333326</v>
      </c>
      <c r="E53" s="2">
        <f t="shared" si="1"/>
        <v>9.0324999999999989</v>
      </c>
      <c r="F53" s="2">
        <v>0.54333333333333333</v>
      </c>
      <c r="G53" s="2">
        <f t="shared" si="2"/>
        <v>6.41</v>
      </c>
      <c r="H53" s="34"/>
    </row>
    <row r="54" spans="1:8" x14ac:dyDescent="0.25">
      <c r="A54" s="2">
        <v>53</v>
      </c>
      <c r="B54" s="2">
        <f t="shared" si="6"/>
        <v>30</v>
      </c>
      <c r="C54" s="2" t="s">
        <v>53</v>
      </c>
      <c r="D54" s="2">
        <v>0.73999999999999988</v>
      </c>
      <c r="E54" s="2">
        <f t="shared" si="1"/>
        <v>12.600000000000001</v>
      </c>
      <c r="F54" s="2">
        <v>0.62333333333333341</v>
      </c>
      <c r="G54" s="2">
        <f t="shared" si="2"/>
        <v>7.25</v>
      </c>
      <c r="H54" s="34"/>
    </row>
    <row r="55" spans="1:8" x14ac:dyDescent="0.25">
      <c r="A55" s="2">
        <v>54</v>
      </c>
      <c r="B55" s="2">
        <f t="shared" si="6"/>
        <v>30</v>
      </c>
      <c r="C55" s="2" t="s">
        <v>140</v>
      </c>
      <c r="D55" s="2">
        <v>0.76000000000000012</v>
      </c>
      <c r="E55" s="2">
        <f t="shared" si="1"/>
        <v>11.712499999999999</v>
      </c>
      <c r="F55" s="2">
        <v>0.66666666666666663</v>
      </c>
      <c r="G55" s="2">
        <f t="shared" si="2"/>
        <v>7.4824999999999999</v>
      </c>
      <c r="H55" s="34"/>
    </row>
    <row r="56" spans="1:8" x14ac:dyDescent="0.25">
      <c r="A56" s="2">
        <v>55</v>
      </c>
      <c r="B56" s="2">
        <f t="shared" si="6"/>
        <v>30</v>
      </c>
      <c r="C56" s="2" t="s">
        <v>141</v>
      </c>
      <c r="D56" s="2">
        <v>0.73333333333333339</v>
      </c>
      <c r="E56" s="2">
        <f t="shared" si="1"/>
        <v>7.92</v>
      </c>
      <c r="F56" s="2">
        <v>0.52</v>
      </c>
      <c r="G56" s="2">
        <f t="shared" si="2"/>
        <v>4.49</v>
      </c>
      <c r="H56" s="34"/>
    </row>
    <row r="57" spans="1:8" x14ac:dyDescent="0.25">
      <c r="A57" s="2">
        <v>56</v>
      </c>
      <c r="B57" s="2">
        <f t="shared" si="6"/>
        <v>30</v>
      </c>
      <c r="C57" s="2" t="s">
        <v>142</v>
      </c>
      <c r="D57" s="2">
        <v>0.71666666666666667</v>
      </c>
      <c r="E57" s="2">
        <f t="shared" si="1"/>
        <v>10.92</v>
      </c>
      <c r="F57" s="2">
        <v>0.53666666666666674</v>
      </c>
      <c r="G57" s="2">
        <f t="shared" si="2"/>
        <v>6.0274999999999999</v>
      </c>
      <c r="H57" s="34"/>
    </row>
    <row r="58" spans="1:8" x14ac:dyDescent="0.25">
      <c r="A58" s="2">
        <v>57</v>
      </c>
      <c r="B58" s="2">
        <f t="shared" si="6"/>
        <v>30</v>
      </c>
      <c r="C58" s="2" t="s">
        <v>143</v>
      </c>
      <c r="D58" s="2">
        <v>0.76333333333333331</v>
      </c>
      <c r="E58" s="2">
        <f t="shared" si="1"/>
        <v>13.695</v>
      </c>
      <c r="F58" s="2">
        <v>0.64333333333333342</v>
      </c>
      <c r="G58" s="2">
        <f t="shared" si="2"/>
        <v>7.682500000000001</v>
      </c>
      <c r="H58" s="34"/>
    </row>
    <row r="59" spans="1:8" x14ac:dyDescent="0.25">
      <c r="A59" s="2">
        <v>58</v>
      </c>
      <c r="B59" s="2">
        <f t="shared" si="6"/>
        <v>30</v>
      </c>
      <c r="C59" s="2" t="s">
        <v>116</v>
      </c>
      <c r="D59" s="2">
        <v>0.72666666666666657</v>
      </c>
      <c r="E59" s="2">
        <f t="shared" si="1"/>
        <v>10.015000000000001</v>
      </c>
      <c r="F59" s="2">
        <v>0.6166666666666667</v>
      </c>
      <c r="G59" s="2">
        <f t="shared" si="2"/>
        <v>5.92</v>
      </c>
      <c r="H59" s="34"/>
    </row>
    <row r="60" spans="1:8" x14ac:dyDescent="0.25">
      <c r="A60" s="2">
        <v>59</v>
      </c>
      <c r="B60" s="2">
        <f t="shared" si="6"/>
        <v>30</v>
      </c>
      <c r="C60" s="2" t="s">
        <v>144</v>
      </c>
      <c r="D60" s="2">
        <v>0.75</v>
      </c>
      <c r="E60" s="2">
        <f t="shared" si="1"/>
        <v>11.9925</v>
      </c>
      <c r="F60" s="2">
        <v>0.61333333333333329</v>
      </c>
      <c r="G60" s="2">
        <f t="shared" si="2"/>
        <v>6.9524999999999997</v>
      </c>
      <c r="H60" s="34"/>
    </row>
    <row r="61" spans="1:8" x14ac:dyDescent="0.25">
      <c r="A61" s="2">
        <v>60</v>
      </c>
      <c r="B61" s="2">
        <f t="shared" si="6"/>
        <v>30</v>
      </c>
      <c r="C61" s="2" t="s">
        <v>145</v>
      </c>
      <c r="D61" s="2">
        <v>0.73</v>
      </c>
      <c r="E61" s="2">
        <f t="shared" si="1"/>
        <v>10.6525</v>
      </c>
      <c r="F61" s="2">
        <v>0.55333333333333334</v>
      </c>
      <c r="G61" s="2">
        <f t="shared" si="2"/>
        <v>7.0625</v>
      </c>
      <c r="H61" s="34"/>
    </row>
    <row r="62" spans="1:8" x14ac:dyDescent="0.25">
      <c r="A62" s="2">
        <v>61</v>
      </c>
      <c r="B62" s="2">
        <v>35</v>
      </c>
      <c r="C62" s="2" t="s">
        <v>136</v>
      </c>
      <c r="D62" s="2">
        <v>0.75</v>
      </c>
      <c r="E62" s="2">
        <f t="shared" si="1"/>
        <v>14.297499999999999</v>
      </c>
      <c r="F62" s="2">
        <v>0.6</v>
      </c>
      <c r="G62" s="2">
        <f t="shared" si="2"/>
        <v>10.27</v>
      </c>
      <c r="H62" s="32">
        <f>CORREL(D62:D73,E62:E73)</f>
        <v>0.28249196617668842</v>
      </c>
    </row>
    <row r="63" spans="1:8" x14ac:dyDescent="0.25">
      <c r="A63" s="2">
        <v>62</v>
      </c>
      <c r="B63" s="2">
        <f>B62</f>
        <v>35</v>
      </c>
      <c r="C63" s="2" t="s">
        <v>137</v>
      </c>
      <c r="D63" s="2">
        <v>0.72666666666666657</v>
      </c>
      <c r="E63" s="2">
        <f t="shared" si="1"/>
        <v>11.147500000000001</v>
      </c>
      <c r="F63" s="2">
        <v>0.43</v>
      </c>
      <c r="G63" s="2">
        <f t="shared" si="2"/>
        <v>7.0524999999999993</v>
      </c>
      <c r="H63" s="33">
        <f>CORREL(F62:F73,G62:G73)</f>
        <v>0.7269412110325858</v>
      </c>
    </row>
    <row r="64" spans="1:8" x14ac:dyDescent="0.25">
      <c r="A64" s="2">
        <v>63</v>
      </c>
      <c r="B64" s="2">
        <f t="shared" ref="B64:B73" si="7">B63</f>
        <v>35</v>
      </c>
      <c r="C64" s="2" t="s">
        <v>138</v>
      </c>
      <c r="D64" s="2">
        <v>0.73333333333333339</v>
      </c>
      <c r="E64" s="2">
        <f t="shared" si="1"/>
        <v>10.782499999999999</v>
      </c>
      <c r="F64" s="2">
        <v>0.35666666666666669</v>
      </c>
      <c r="G64" s="2">
        <f t="shared" si="2"/>
        <v>5.6</v>
      </c>
      <c r="H64" s="34"/>
    </row>
    <row r="65" spans="1:8" x14ac:dyDescent="0.25">
      <c r="A65" s="2">
        <v>64</v>
      </c>
      <c r="B65" s="2">
        <f t="shared" si="7"/>
        <v>35</v>
      </c>
      <c r="C65" s="2" t="s">
        <v>139</v>
      </c>
      <c r="D65" s="2">
        <v>0.72666666666666657</v>
      </c>
      <c r="E65" s="2">
        <f t="shared" si="1"/>
        <v>9.0324999999999989</v>
      </c>
      <c r="F65" s="2">
        <v>0.36000000000000004</v>
      </c>
      <c r="G65" s="2">
        <f t="shared" si="2"/>
        <v>6.41</v>
      </c>
      <c r="H65" s="34"/>
    </row>
    <row r="66" spans="1:8" x14ac:dyDescent="0.25">
      <c r="A66" s="2">
        <v>65</v>
      </c>
      <c r="B66" s="2">
        <f t="shared" si="7"/>
        <v>35</v>
      </c>
      <c r="C66" s="2" t="s">
        <v>53</v>
      </c>
      <c r="D66" s="2">
        <v>0.73</v>
      </c>
      <c r="E66" s="2">
        <f t="shared" si="1"/>
        <v>12.600000000000001</v>
      </c>
      <c r="F66" s="2">
        <v>0.51</v>
      </c>
      <c r="G66" s="2">
        <f t="shared" si="2"/>
        <v>7.25</v>
      </c>
      <c r="H66" s="34"/>
    </row>
    <row r="67" spans="1:8" x14ac:dyDescent="0.25">
      <c r="A67" s="2">
        <v>66</v>
      </c>
      <c r="B67" s="2">
        <f t="shared" si="7"/>
        <v>35</v>
      </c>
      <c r="C67" s="2" t="s">
        <v>140</v>
      </c>
      <c r="D67" s="2">
        <v>0.74333333333333329</v>
      </c>
      <c r="E67" s="2">
        <f t="shared" si="1"/>
        <v>11.712499999999999</v>
      </c>
      <c r="F67" s="2">
        <v>0.59666666666666668</v>
      </c>
      <c r="G67" s="2">
        <f t="shared" si="2"/>
        <v>7.4824999999999999</v>
      </c>
      <c r="H67" s="34"/>
    </row>
    <row r="68" spans="1:8" x14ac:dyDescent="0.25">
      <c r="A68" s="2">
        <v>67</v>
      </c>
      <c r="B68" s="2">
        <f t="shared" si="7"/>
        <v>35</v>
      </c>
      <c r="C68" s="2" t="s">
        <v>141</v>
      </c>
      <c r="D68" s="2">
        <v>0.73</v>
      </c>
      <c r="E68" s="2">
        <f t="shared" si="1"/>
        <v>7.92</v>
      </c>
      <c r="F68" s="2">
        <v>0.31666666666666665</v>
      </c>
      <c r="G68" s="2">
        <f t="shared" si="2"/>
        <v>4.49</v>
      </c>
      <c r="H68" s="34"/>
    </row>
    <row r="69" spans="1:8" x14ac:dyDescent="0.25">
      <c r="A69" s="2">
        <v>68</v>
      </c>
      <c r="B69" s="2">
        <f t="shared" si="7"/>
        <v>35</v>
      </c>
      <c r="C69" s="2" t="s">
        <v>142</v>
      </c>
      <c r="D69" s="2">
        <v>0.71333333333333326</v>
      </c>
      <c r="E69" s="2">
        <f t="shared" si="1"/>
        <v>10.92</v>
      </c>
      <c r="F69" s="2">
        <v>0.4466666666666666</v>
      </c>
      <c r="G69" s="2">
        <f t="shared" si="2"/>
        <v>6.0274999999999999</v>
      </c>
      <c r="H69" s="34"/>
    </row>
    <row r="70" spans="1:8" x14ac:dyDescent="0.25">
      <c r="A70" s="2">
        <v>69</v>
      </c>
      <c r="B70" s="2">
        <f t="shared" si="7"/>
        <v>35</v>
      </c>
      <c r="C70" s="2" t="s">
        <v>143</v>
      </c>
      <c r="D70" s="2">
        <v>0.72666666666666657</v>
      </c>
      <c r="E70" s="2">
        <f t="shared" si="1"/>
        <v>13.695</v>
      </c>
      <c r="F70" s="2">
        <v>0.55999999999999994</v>
      </c>
      <c r="G70" s="2">
        <f t="shared" si="2"/>
        <v>7.682500000000001</v>
      </c>
      <c r="H70" s="34"/>
    </row>
    <row r="71" spans="1:8" x14ac:dyDescent="0.25">
      <c r="A71" s="2">
        <v>70</v>
      </c>
      <c r="B71" s="2">
        <f t="shared" si="7"/>
        <v>35</v>
      </c>
      <c r="C71" s="2" t="s">
        <v>116</v>
      </c>
      <c r="D71" s="2">
        <v>0.73</v>
      </c>
      <c r="E71" s="2">
        <f t="shared" si="1"/>
        <v>10.015000000000001</v>
      </c>
      <c r="F71" s="2">
        <v>0.55666666666666675</v>
      </c>
      <c r="G71" s="2">
        <f t="shared" si="2"/>
        <v>5.92</v>
      </c>
      <c r="H71" s="34"/>
    </row>
    <row r="72" spans="1:8" x14ac:dyDescent="0.25">
      <c r="A72" s="2">
        <v>71</v>
      </c>
      <c r="B72" s="2">
        <f t="shared" si="7"/>
        <v>35</v>
      </c>
      <c r="C72" s="2" t="s">
        <v>144</v>
      </c>
      <c r="D72" s="2">
        <v>0.71333333333333326</v>
      </c>
      <c r="E72" s="2">
        <f t="shared" si="1"/>
        <v>11.9925</v>
      </c>
      <c r="F72" s="2">
        <v>0.49666666666666665</v>
      </c>
      <c r="G72" s="2">
        <f t="shared" si="2"/>
        <v>6.9524999999999997</v>
      </c>
      <c r="H72" s="34"/>
    </row>
    <row r="73" spans="1:8" x14ac:dyDescent="0.25">
      <c r="A73" s="2">
        <v>72</v>
      </c>
      <c r="B73" s="2">
        <f t="shared" si="7"/>
        <v>35</v>
      </c>
      <c r="C73" s="2" t="s">
        <v>145</v>
      </c>
      <c r="D73" s="2">
        <v>0.73</v>
      </c>
      <c r="E73" s="2">
        <f t="shared" si="1"/>
        <v>10.6525</v>
      </c>
      <c r="F73" s="2">
        <v>0.43</v>
      </c>
      <c r="G73" s="2">
        <f t="shared" si="2"/>
        <v>7.0625</v>
      </c>
      <c r="H73" s="34"/>
    </row>
    <row r="93" spans="9:11" x14ac:dyDescent="0.25">
      <c r="I93" s="2">
        <v>2</v>
      </c>
      <c r="J93" s="2">
        <v>14</v>
      </c>
      <c r="K93" s="2">
        <f>CORREL(I93:I102,J93:J102)</f>
        <v>1</v>
      </c>
    </row>
    <row r="94" spans="9:11" x14ac:dyDescent="0.25">
      <c r="I94" s="2">
        <v>4</v>
      </c>
      <c r="J94" s="2">
        <v>28</v>
      </c>
    </row>
    <row r="95" spans="9:11" x14ac:dyDescent="0.25">
      <c r="I95" s="2">
        <v>6</v>
      </c>
      <c r="J95" s="2">
        <v>42</v>
      </c>
    </row>
    <row r="96" spans="9:11" x14ac:dyDescent="0.25">
      <c r="I96" s="2">
        <v>8</v>
      </c>
      <c r="J96" s="2">
        <v>56</v>
      </c>
    </row>
    <row r="97" spans="9:10" x14ac:dyDescent="0.25">
      <c r="I97" s="2">
        <v>10</v>
      </c>
      <c r="J97" s="2">
        <v>70</v>
      </c>
    </row>
    <row r="98" spans="9:10" x14ac:dyDescent="0.25">
      <c r="I98" s="2">
        <v>12</v>
      </c>
      <c r="J98" s="2">
        <v>84</v>
      </c>
    </row>
    <row r="99" spans="9:10" x14ac:dyDescent="0.25">
      <c r="I99" s="2">
        <v>14</v>
      </c>
      <c r="J99" s="2">
        <v>98</v>
      </c>
    </row>
    <row r="100" spans="9:10" x14ac:dyDescent="0.25">
      <c r="I100" s="2">
        <v>16</v>
      </c>
      <c r="J100" s="2">
        <v>112</v>
      </c>
    </row>
    <row r="101" spans="9:10" x14ac:dyDescent="0.25">
      <c r="I101" s="2">
        <v>18</v>
      </c>
      <c r="J101" s="2">
        <v>126</v>
      </c>
    </row>
    <row r="102" spans="9:10" x14ac:dyDescent="0.25">
      <c r="I102" s="2">
        <v>20</v>
      </c>
      <c r="J102" s="2">
        <v>140</v>
      </c>
    </row>
  </sheetData>
  <autoFilter ref="A1:G102" xr:uid="{00000000-0001-0000-0E00-000000000000}"/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97"/>
  <sheetViews>
    <sheetView topLeftCell="C1" workbookViewId="0">
      <pane ySplit="1" topLeftCell="A2" activePane="bottomLeft" state="frozen"/>
      <selection pane="bottomLeft" activeCell="H39" sqref="H39"/>
    </sheetView>
  </sheetViews>
  <sheetFormatPr defaultColWidth="8.85546875" defaultRowHeight="15" x14ac:dyDescent="0.25"/>
  <cols>
    <col min="1" max="2" width="7.42578125" style="6" bestFit="1" customWidth="1"/>
    <col min="3" max="3" width="17.42578125" style="6" bestFit="1" customWidth="1"/>
    <col min="4" max="7" width="8.85546875" style="6"/>
    <col min="8" max="8" width="11.7109375" style="6" bestFit="1" customWidth="1"/>
    <col min="9" max="16384" width="8.85546875" style="6"/>
  </cols>
  <sheetData>
    <row r="1" spans="1:8" ht="15.75" x14ac:dyDescent="0.25">
      <c r="A1" s="1" t="s">
        <v>0</v>
      </c>
      <c r="B1" s="1" t="s">
        <v>153</v>
      </c>
      <c r="C1" s="1" t="s">
        <v>150</v>
      </c>
      <c r="D1" s="1" t="s">
        <v>151</v>
      </c>
      <c r="E1" s="1" t="s">
        <v>146</v>
      </c>
      <c r="F1" s="1" t="s">
        <v>152</v>
      </c>
      <c r="G1" s="1" t="s">
        <v>147</v>
      </c>
      <c r="H1" s="1" t="s">
        <v>240</v>
      </c>
    </row>
    <row r="2" spans="1:8" ht="15.75" x14ac:dyDescent="0.25">
      <c r="A2" s="2">
        <v>1</v>
      </c>
      <c r="B2" s="2">
        <v>1</v>
      </c>
      <c r="C2" s="2" t="s">
        <v>15</v>
      </c>
      <c r="D2" s="7">
        <v>0.45</v>
      </c>
      <c r="E2" s="7">
        <v>0.75666666666666671</v>
      </c>
      <c r="F2" s="7">
        <v>0.44499999999999995</v>
      </c>
      <c r="G2" s="7">
        <v>0.7466666666666667</v>
      </c>
      <c r="H2" s="32">
        <f>CORREL(D2:D13,E2:E13)</f>
        <v>-0.35391877239444552</v>
      </c>
    </row>
    <row r="3" spans="1:8" ht="15.75" x14ac:dyDescent="0.25">
      <c r="A3" s="2">
        <v>2</v>
      </c>
      <c r="B3" s="2">
        <v>1</v>
      </c>
      <c r="C3" s="2" t="s">
        <v>26</v>
      </c>
      <c r="D3" s="7">
        <v>0.46749999999999997</v>
      </c>
      <c r="E3" s="7">
        <v>0.79</v>
      </c>
      <c r="F3" s="7">
        <v>0.46499999999999997</v>
      </c>
      <c r="G3" s="7">
        <v>0.77999999999999992</v>
      </c>
      <c r="H3" s="33">
        <f>CORREL(F2:F13,G2:G13)</f>
        <v>9.2900986352926172E-3</v>
      </c>
    </row>
    <row r="4" spans="1:8" ht="15.75" x14ac:dyDescent="0.25">
      <c r="A4" s="2">
        <v>3</v>
      </c>
      <c r="B4" s="2">
        <v>1</v>
      </c>
      <c r="C4" s="2" t="s">
        <v>35</v>
      </c>
      <c r="D4" s="7">
        <v>0.435</v>
      </c>
      <c r="E4" s="7">
        <v>0.77333333333333343</v>
      </c>
      <c r="F4" s="7">
        <v>0.45749999999999996</v>
      </c>
      <c r="G4" s="7">
        <v>0.77333333333333343</v>
      </c>
    </row>
    <row r="5" spans="1:8" ht="15.75" x14ac:dyDescent="0.25">
      <c r="A5" s="2">
        <v>4</v>
      </c>
      <c r="B5" s="2">
        <v>1</v>
      </c>
      <c r="C5" s="2" t="s">
        <v>44</v>
      </c>
      <c r="D5" s="7">
        <v>0.44750000000000001</v>
      </c>
      <c r="E5" s="7">
        <v>0.76666666666666661</v>
      </c>
      <c r="F5" s="7">
        <v>0.41250000000000003</v>
      </c>
      <c r="G5" s="7">
        <v>0.79333333333333333</v>
      </c>
    </row>
    <row r="6" spans="1:8" ht="15.75" x14ac:dyDescent="0.25">
      <c r="A6" s="2">
        <v>5</v>
      </c>
      <c r="B6" s="2">
        <v>1</v>
      </c>
      <c r="C6" s="2" t="s">
        <v>53</v>
      </c>
      <c r="D6" s="7">
        <v>0.44000000000000006</v>
      </c>
      <c r="E6" s="7">
        <v>0.78666666666666674</v>
      </c>
      <c r="F6" s="7">
        <v>0.39749999999999996</v>
      </c>
      <c r="G6" s="7">
        <v>0.7466666666666667</v>
      </c>
    </row>
    <row r="7" spans="1:8" ht="15.75" x14ac:dyDescent="0.25">
      <c r="A7" s="2">
        <v>6</v>
      </c>
      <c r="B7" s="2">
        <v>1</v>
      </c>
      <c r="C7" s="2" t="s">
        <v>62</v>
      </c>
      <c r="D7" s="7">
        <v>0.45250000000000001</v>
      </c>
      <c r="E7" s="7">
        <v>0.78666666666666674</v>
      </c>
      <c r="F7" s="7">
        <v>0.41249999999999998</v>
      </c>
      <c r="G7" s="7">
        <v>0.77666666666666673</v>
      </c>
    </row>
    <row r="8" spans="1:8" ht="15.75" x14ac:dyDescent="0.25">
      <c r="A8" s="2">
        <v>7</v>
      </c>
      <c r="B8" s="2">
        <v>1</v>
      </c>
      <c r="C8" s="2" t="s">
        <v>71</v>
      </c>
      <c r="D8" s="7">
        <v>0.41000000000000003</v>
      </c>
      <c r="E8" s="7">
        <v>0.78333333333333333</v>
      </c>
      <c r="F8" s="7">
        <v>0.41</v>
      </c>
      <c r="G8" s="7">
        <v>0.75666666666666671</v>
      </c>
    </row>
    <row r="9" spans="1:8" ht="15.75" x14ac:dyDescent="0.25">
      <c r="A9" s="2">
        <v>8</v>
      </c>
      <c r="B9" s="2">
        <v>1</v>
      </c>
      <c r="C9" s="2" t="s">
        <v>80</v>
      </c>
      <c r="D9" s="7">
        <v>0.48249999999999998</v>
      </c>
      <c r="E9" s="7">
        <v>0.75</v>
      </c>
      <c r="F9" s="7">
        <v>0.48</v>
      </c>
      <c r="G9" s="7">
        <v>0.7466666666666667</v>
      </c>
    </row>
    <row r="10" spans="1:8" ht="15.75" x14ac:dyDescent="0.25">
      <c r="A10" s="2">
        <v>9</v>
      </c>
      <c r="B10" s="2">
        <v>1</v>
      </c>
      <c r="C10" s="2" t="s">
        <v>89</v>
      </c>
      <c r="D10" s="7">
        <v>0.42000000000000004</v>
      </c>
      <c r="E10" s="7">
        <v>0.77999999999999992</v>
      </c>
      <c r="F10" s="7">
        <v>0.41749999999999998</v>
      </c>
      <c r="G10" s="7">
        <v>0.73333333333333339</v>
      </c>
    </row>
    <row r="11" spans="1:8" ht="15.75" x14ac:dyDescent="0.25">
      <c r="A11" s="2">
        <v>10</v>
      </c>
      <c r="B11" s="2">
        <v>1</v>
      </c>
      <c r="C11" s="2" t="s">
        <v>116</v>
      </c>
      <c r="D11" s="7">
        <v>0.40500000000000003</v>
      </c>
      <c r="E11" s="7">
        <v>0.78333333333333333</v>
      </c>
      <c r="F11" s="7">
        <v>0.44249999999999995</v>
      </c>
      <c r="G11" s="7">
        <v>0.76000000000000012</v>
      </c>
    </row>
    <row r="12" spans="1:8" ht="15.75" x14ac:dyDescent="0.25">
      <c r="A12" s="2">
        <v>11</v>
      </c>
      <c r="B12" s="2">
        <v>1</v>
      </c>
      <c r="C12" s="2" t="s">
        <v>98</v>
      </c>
      <c r="D12" s="7">
        <v>0.4425</v>
      </c>
      <c r="E12" s="7">
        <v>0.76666666666666661</v>
      </c>
      <c r="F12" s="7">
        <v>0.42749999999999994</v>
      </c>
      <c r="G12" s="7">
        <v>0.77333333333333343</v>
      </c>
    </row>
    <row r="13" spans="1:8" ht="15.75" x14ac:dyDescent="0.25">
      <c r="A13" s="2">
        <v>12</v>
      </c>
      <c r="B13" s="2">
        <v>1</v>
      </c>
      <c r="C13" s="2" t="s">
        <v>107</v>
      </c>
      <c r="D13" s="7">
        <v>0.41249999999999998</v>
      </c>
      <c r="E13" s="7">
        <v>0.76666666666666661</v>
      </c>
      <c r="F13" s="7">
        <v>0.435</v>
      </c>
      <c r="G13" s="7">
        <v>0.77</v>
      </c>
    </row>
    <row r="14" spans="1:8" ht="15.75" x14ac:dyDescent="0.25">
      <c r="A14" s="2">
        <v>13</v>
      </c>
      <c r="B14" s="2">
        <f>B2+1</f>
        <v>2</v>
      </c>
      <c r="C14" s="2" t="s">
        <v>15</v>
      </c>
      <c r="D14" s="7">
        <v>0.61250000000000004</v>
      </c>
      <c r="E14" s="7">
        <v>0.75666666666666671</v>
      </c>
      <c r="F14" s="7">
        <v>0.54249999999999998</v>
      </c>
      <c r="G14" s="7">
        <v>0.7466666666666667</v>
      </c>
      <c r="H14" s="32">
        <f>CORREL(D14:D25,E14:E25)</f>
        <v>0.10709682482117205</v>
      </c>
    </row>
    <row r="15" spans="1:8" ht="15.75" x14ac:dyDescent="0.25">
      <c r="A15" s="2">
        <v>14</v>
      </c>
      <c r="B15" s="2">
        <f t="shared" ref="B15:B78" si="0">B3+1</f>
        <v>2</v>
      </c>
      <c r="C15" s="2" t="s">
        <v>26</v>
      </c>
      <c r="D15" s="7">
        <v>0.55499999999999994</v>
      </c>
      <c r="E15" s="7">
        <v>0.79</v>
      </c>
      <c r="F15" s="7">
        <v>0.495</v>
      </c>
      <c r="G15" s="7">
        <v>0.77999999999999992</v>
      </c>
      <c r="H15" s="33">
        <f>CORREL(F14:F25,G14:G25)</f>
        <v>-0.54388515388792491</v>
      </c>
    </row>
    <row r="16" spans="1:8" ht="15.75" x14ac:dyDescent="0.25">
      <c r="A16" s="2">
        <v>15</v>
      </c>
      <c r="B16" s="2">
        <f t="shared" si="0"/>
        <v>2</v>
      </c>
      <c r="C16" s="2" t="s">
        <v>35</v>
      </c>
      <c r="D16" s="7">
        <v>0.53</v>
      </c>
      <c r="E16" s="7">
        <v>0.77333333333333343</v>
      </c>
      <c r="F16" s="7">
        <v>0.47</v>
      </c>
      <c r="G16" s="7">
        <v>0.77333333333333343</v>
      </c>
    </row>
    <row r="17" spans="1:8" ht="15.75" x14ac:dyDescent="0.25">
      <c r="A17" s="2">
        <v>16</v>
      </c>
      <c r="B17" s="2">
        <f t="shared" si="0"/>
        <v>2</v>
      </c>
      <c r="C17" s="2" t="s">
        <v>44</v>
      </c>
      <c r="D17" s="7">
        <v>0.54249999999999998</v>
      </c>
      <c r="E17" s="7">
        <v>0.76666666666666661</v>
      </c>
      <c r="F17" s="7">
        <v>0.46249999999999997</v>
      </c>
      <c r="G17" s="7">
        <v>0.79333333333333333</v>
      </c>
    </row>
    <row r="18" spans="1:8" ht="15.75" x14ac:dyDescent="0.25">
      <c r="A18" s="2">
        <v>17</v>
      </c>
      <c r="B18" s="2">
        <f t="shared" si="0"/>
        <v>2</v>
      </c>
      <c r="C18" s="2" t="s">
        <v>53</v>
      </c>
      <c r="D18" s="7">
        <v>0.59249999999999992</v>
      </c>
      <c r="E18" s="7">
        <v>0.78666666666666674</v>
      </c>
      <c r="F18" s="7">
        <v>0.51500000000000001</v>
      </c>
      <c r="G18" s="7">
        <v>0.7466666666666667</v>
      </c>
    </row>
    <row r="19" spans="1:8" ht="15.75" x14ac:dyDescent="0.25">
      <c r="A19" s="2">
        <v>18</v>
      </c>
      <c r="B19" s="2">
        <f t="shared" si="0"/>
        <v>2</v>
      </c>
      <c r="C19" s="2" t="s">
        <v>62</v>
      </c>
      <c r="D19" s="7">
        <v>0.61499999999999999</v>
      </c>
      <c r="E19" s="7">
        <v>0.78666666666666674</v>
      </c>
      <c r="F19" s="7">
        <v>0.53500000000000003</v>
      </c>
      <c r="G19" s="7">
        <v>0.77666666666666673</v>
      </c>
    </row>
    <row r="20" spans="1:8" ht="15.75" x14ac:dyDescent="0.25">
      <c r="A20" s="2">
        <v>19</v>
      </c>
      <c r="B20" s="2">
        <f t="shared" si="0"/>
        <v>2</v>
      </c>
      <c r="C20" s="2" t="s">
        <v>71</v>
      </c>
      <c r="D20" s="7">
        <v>0.54249999999999998</v>
      </c>
      <c r="E20" s="7">
        <v>0.78333333333333333</v>
      </c>
      <c r="F20" s="7">
        <v>0.47249999999999998</v>
      </c>
      <c r="G20" s="7">
        <v>0.75666666666666671</v>
      </c>
    </row>
    <row r="21" spans="1:8" ht="15.75" x14ac:dyDescent="0.25">
      <c r="A21" s="2">
        <v>20</v>
      </c>
      <c r="B21" s="2">
        <f t="shared" si="0"/>
        <v>2</v>
      </c>
      <c r="C21" s="2" t="s">
        <v>80</v>
      </c>
      <c r="D21" s="7">
        <v>0.56000000000000005</v>
      </c>
      <c r="E21" s="7">
        <v>0.75</v>
      </c>
      <c r="F21" s="7">
        <v>0.505</v>
      </c>
      <c r="G21" s="7">
        <v>0.7466666666666667</v>
      </c>
    </row>
    <row r="22" spans="1:8" ht="15.75" x14ac:dyDescent="0.25">
      <c r="A22" s="2">
        <v>21</v>
      </c>
      <c r="B22" s="2">
        <f t="shared" si="0"/>
        <v>2</v>
      </c>
      <c r="C22" s="2" t="s">
        <v>89</v>
      </c>
      <c r="D22" s="7">
        <v>0.625</v>
      </c>
      <c r="E22" s="7">
        <v>0.77999999999999992</v>
      </c>
      <c r="F22" s="7">
        <v>0.52750000000000008</v>
      </c>
      <c r="G22" s="7">
        <v>0.73333333333333339</v>
      </c>
    </row>
    <row r="23" spans="1:8" ht="15.75" x14ac:dyDescent="0.25">
      <c r="A23" s="2">
        <v>22</v>
      </c>
      <c r="B23" s="2">
        <f t="shared" si="0"/>
        <v>2</v>
      </c>
      <c r="C23" s="2" t="s">
        <v>116</v>
      </c>
      <c r="D23" s="7">
        <v>0.58750000000000002</v>
      </c>
      <c r="E23" s="7">
        <v>0.78333333333333333</v>
      </c>
      <c r="F23" s="7">
        <v>0.52</v>
      </c>
      <c r="G23" s="7">
        <v>0.76000000000000012</v>
      </c>
    </row>
    <row r="24" spans="1:8" ht="15.75" x14ac:dyDescent="0.25">
      <c r="A24" s="2">
        <v>23</v>
      </c>
      <c r="B24" s="2">
        <f t="shared" si="0"/>
        <v>2</v>
      </c>
      <c r="C24" s="2" t="s">
        <v>98</v>
      </c>
      <c r="D24" s="7">
        <v>0.58749999999999991</v>
      </c>
      <c r="E24" s="7">
        <v>0.76666666666666661</v>
      </c>
      <c r="F24" s="7">
        <v>0.50750000000000006</v>
      </c>
      <c r="G24" s="7">
        <v>0.77333333333333343</v>
      </c>
    </row>
    <row r="25" spans="1:8" ht="15.75" x14ac:dyDescent="0.25">
      <c r="A25" s="2">
        <v>24</v>
      </c>
      <c r="B25" s="2">
        <f t="shared" si="0"/>
        <v>2</v>
      </c>
      <c r="C25" s="2" t="s">
        <v>107</v>
      </c>
      <c r="D25" s="7">
        <v>0.56499999999999995</v>
      </c>
      <c r="E25" s="7">
        <v>0.76666666666666661</v>
      </c>
      <c r="F25" s="7">
        <v>0.4975</v>
      </c>
      <c r="G25" s="7">
        <v>0.77</v>
      </c>
    </row>
    <row r="26" spans="1:8" ht="15.75" x14ac:dyDescent="0.25">
      <c r="A26" s="2">
        <v>25</v>
      </c>
      <c r="B26" s="2">
        <f t="shared" si="0"/>
        <v>3</v>
      </c>
      <c r="C26" s="2" t="s">
        <v>15</v>
      </c>
      <c r="D26" s="7">
        <v>0.65500000000000003</v>
      </c>
      <c r="E26" s="8">
        <v>0.74333333333333329</v>
      </c>
      <c r="F26" s="7">
        <v>0.57250000000000001</v>
      </c>
      <c r="G26" s="7">
        <v>0.73999999999999988</v>
      </c>
      <c r="H26" s="32">
        <f>CORREL(D26:D37,E26:E37)</f>
        <v>0.12433575257094091</v>
      </c>
    </row>
    <row r="27" spans="1:8" ht="15.75" x14ac:dyDescent="0.25">
      <c r="A27" s="2">
        <v>26</v>
      </c>
      <c r="B27" s="2">
        <f t="shared" si="0"/>
        <v>3</v>
      </c>
      <c r="C27" s="2" t="s">
        <v>26</v>
      </c>
      <c r="D27" s="7">
        <v>0.59750000000000003</v>
      </c>
      <c r="E27" s="8">
        <v>0.71333333333333326</v>
      </c>
      <c r="F27" s="7">
        <v>0.52</v>
      </c>
      <c r="G27" s="7">
        <v>0.68333333333333324</v>
      </c>
      <c r="H27" s="33">
        <f>CORREL(F26:F37,G26:G37)</f>
        <v>0.87649796826038806</v>
      </c>
    </row>
    <row r="28" spans="1:8" ht="15.75" x14ac:dyDescent="0.25">
      <c r="A28" s="2">
        <v>27</v>
      </c>
      <c r="B28" s="2">
        <f t="shared" si="0"/>
        <v>3</v>
      </c>
      <c r="C28" s="2" t="s">
        <v>35</v>
      </c>
      <c r="D28" s="7">
        <v>0.61749999999999994</v>
      </c>
      <c r="E28" s="8">
        <v>0.72666666666666657</v>
      </c>
      <c r="F28" s="7">
        <v>0.51500000000000001</v>
      </c>
      <c r="G28" s="7">
        <v>0.65666666666666673</v>
      </c>
    </row>
    <row r="29" spans="1:8" ht="15.75" x14ac:dyDescent="0.25">
      <c r="A29" s="2">
        <v>28</v>
      </c>
      <c r="B29" s="2">
        <f t="shared" si="0"/>
        <v>3</v>
      </c>
      <c r="C29" s="2" t="s">
        <v>44</v>
      </c>
      <c r="D29" s="7">
        <v>0.58750000000000002</v>
      </c>
      <c r="E29" s="8">
        <v>0.7533333333333333</v>
      </c>
      <c r="F29" s="7">
        <v>0.52500000000000002</v>
      </c>
      <c r="G29" s="7">
        <v>0.68</v>
      </c>
    </row>
    <row r="30" spans="1:8" ht="15.75" x14ac:dyDescent="0.25">
      <c r="A30" s="2">
        <v>29</v>
      </c>
      <c r="B30" s="2">
        <f t="shared" si="0"/>
        <v>3</v>
      </c>
      <c r="C30" s="2" t="s">
        <v>53</v>
      </c>
      <c r="D30" s="7">
        <v>0.64500000000000002</v>
      </c>
      <c r="E30" s="8">
        <v>0.77333333333333343</v>
      </c>
      <c r="F30" s="7">
        <v>0.54749999999999999</v>
      </c>
      <c r="G30" s="7">
        <v>0.71666666666666667</v>
      </c>
    </row>
    <row r="31" spans="1:8" ht="15.75" x14ac:dyDescent="0.25">
      <c r="A31" s="2">
        <v>30</v>
      </c>
      <c r="B31" s="2">
        <f t="shared" si="0"/>
        <v>3</v>
      </c>
      <c r="C31" s="2" t="s">
        <v>62</v>
      </c>
      <c r="D31" s="7">
        <v>0.66249999999999998</v>
      </c>
      <c r="E31" s="8">
        <v>0.73999999999999988</v>
      </c>
      <c r="F31" s="7">
        <v>0.57750000000000001</v>
      </c>
      <c r="G31" s="7">
        <v>0.73333333333333339</v>
      </c>
    </row>
    <row r="32" spans="1:8" ht="15.75" x14ac:dyDescent="0.25">
      <c r="A32" s="2">
        <v>31</v>
      </c>
      <c r="B32" s="2">
        <f t="shared" si="0"/>
        <v>3</v>
      </c>
      <c r="C32" s="2" t="s">
        <v>71</v>
      </c>
      <c r="D32" s="7">
        <v>0.60499999999999998</v>
      </c>
      <c r="E32" s="8">
        <v>0.76666666666666661</v>
      </c>
      <c r="F32" s="7">
        <v>0.5</v>
      </c>
      <c r="G32" s="7">
        <v>0.68</v>
      </c>
    </row>
    <row r="33" spans="1:8" ht="15.75" x14ac:dyDescent="0.25">
      <c r="A33" s="2">
        <v>32</v>
      </c>
      <c r="B33" s="2">
        <f t="shared" si="0"/>
        <v>3</v>
      </c>
      <c r="C33" s="2" t="s">
        <v>80</v>
      </c>
      <c r="D33" s="7">
        <v>0.61749999999999994</v>
      </c>
      <c r="E33" s="8">
        <v>0.73333333333333339</v>
      </c>
      <c r="F33" s="7">
        <v>0.53</v>
      </c>
      <c r="G33" s="7">
        <v>0.67</v>
      </c>
    </row>
    <row r="34" spans="1:8" ht="15.75" x14ac:dyDescent="0.25">
      <c r="A34" s="2">
        <v>33</v>
      </c>
      <c r="B34" s="2">
        <f t="shared" si="0"/>
        <v>3</v>
      </c>
      <c r="C34" s="2" t="s">
        <v>89</v>
      </c>
      <c r="D34" s="7">
        <v>0.66500000000000004</v>
      </c>
      <c r="E34" s="8">
        <v>0.73999999999999988</v>
      </c>
      <c r="F34" s="7">
        <v>0.56500000000000006</v>
      </c>
      <c r="G34" s="7">
        <v>0.72666666666666657</v>
      </c>
    </row>
    <row r="35" spans="1:8" ht="15.75" x14ac:dyDescent="0.25">
      <c r="A35" s="2">
        <v>34</v>
      </c>
      <c r="B35" s="2">
        <f t="shared" si="0"/>
        <v>3</v>
      </c>
      <c r="C35" s="2" t="s">
        <v>116</v>
      </c>
      <c r="D35" s="7">
        <v>0.65</v>
      </c>
      <c r="E35" s="8">
        <v>0.75</v>
      </c>
      <c r="F35" s="7">
        <v>0.56000000000000005</v>
      </c>
      <c r="G35" s="7">
        <v>0.70000000000000007</v>
      </c>
    </row>
    <row r="36" spans="1:8" ht="15.75" x14ac:dyDescent="0.25">
      <c r="A36" s="2">
        <v>35</v>
      </c>
      <c r="B36" s="2">
        <f t="shared" si="0"/>
        <v>3</v>
      </c>
      <c r="C36" s="2" t="s">
        <v>98</v>
      </c>
      <c r="D36" s="7">
        <v>0.63750000000000007</v>
      </c>
      <c r="E36" s="8">
        <v>0.73999999999999988</v>
      </c>
      <c r="F36" s="7">
        <v>0.55249999999999999</v>
      </c>
      <c r="G36" s="7">
        <v>0.72333333333333327</v>
      </c>
    </row>
    <row r="37" spans="1:8" ht="15.75" x14ac:dyDescent="0.25">
      <c r="A37" s="2">
        <v>36</v>
      </c>
      <c r="B37" s="2">
        <f t="shared" si="0"/>
        <v>3</v>
      </c>
      <c r="C37" s="2" t="s">
        <v>107</v>
      </c>
      <c r="D37" s="7">
        <v>0.62250000000000005</v>
      </c>
      <c r="E37" s="8">
        <v>0.75</v>
      </c>
      <c r="F37" s="7">
        <v>0.53</v>
      </c>
      <c r="G37" s="7">
        <v>0.69666666666666666</v>
      </c>
    </row>
    <row r="38" spans="1:8" ht="15.75" x14ac:dyDescent="0.25">
      <c r="A38" s="2">
        <v>37</v>
      </c>
      <c r="B38" s="2">
        <f t="shared" si="0"/>
        <v>4</v>
      </c>
      <c r="C38" s="2" t="s">
        <v>15</v>
      </c>
      <c r="D38" s="7">
        <v>0.7</v>
      </c>
      <c r="E38" s="8">
        <v>0.73999999999999988</v>
      </c>
      <c r="F38" s="7">
        <v>0.57500000000000007</v>
      </c>
      <c r="G38" s="7">
        <v>0.70333333333333325</v>
      </c>
      <c r="H38" s="32">
        <f>CORREL(D38:D49,E38:E49)</f>
        <v>0.69638376185396</v>
      </c>
    </row>
    <row r="39" spans="1:8" ht="15.75" x14ac:dyDescent="0.25">
      <c r="A39" s="2">
        <v>38</v>
      </c>
      <c r="B39" s="2">
        <f t="shared" si="0"/>
        <v>4</v>
      </c>
      <c r="C39" s="2" t="s">
        <v>26</v>
      </c>
      <c r="D39" s="7">
        <v>0.67</v>
      </c>
      <c r="E39" s="8">
        <v>0.71666666666666667</v>
      </c>
      <c r="F39" s="7">
        <v>0.54249999999999998</v>
      </c>
      <c r="G39" s="7">
        <v>0.67666666666666664</v>
      </c>
      <c r="H39" s="33">
        <f>CORREL(F38:F49,G38:G49)</f>
        <v>0.92783536105039888</v>
      </c>
    </row>
    <row r="40" spans="1:8" ht="15.75" x14ac:dyDescent="0.25">
      <c r="A40" s="2">
        <v>39</v>
      </c>
      <c r="B40" s="2">
        <f t="shared" si="0"/>
        <v>4</v>
      </c>
      <c r="C40" s="2" t="s">
        <v>35</v>
      </c>
      <c r="D40" s="7">
        <v>0.62749999999999995</v>
      </c>
      <c r="E40" s="8">
        <v>0.73999999999999988</v>
      </c>
      <c r="F40" s="7">
        <v>0.52749999999999997</v>
      </c>
      <c r="G40" s="7">
        <v>0.6333333333333333</v>
      </c>
    </row>
    <row r="41" spans="1:8" ht="15.75" x14ac:dyDescent="0.25">
      <c r="A41" s="2">
        <v>40</v>
      </c>
      <c r="B41" s="2">
        <f t="shared" si="0"/>
        <v>4</v>
      </c>
      <c r="C41" s="2" t="s">
        <v>44</v>
      </c>
      <c r="D41" s="7">
        <v>0.63249999999999995</v>
      </c>
      <c r="E41" s="8">
        <v>0.71333333333333326</v>
      </c>
      <c r="F41" s="7">
        <v>0.52249999999999996</v>
      </c>
      <c r="G41" s="7">
        <v>0.64</v>
      </c>
    </row>
    <row r="42" spans="1:8" ht="15.75" x14ac:dyDescent="0.25">
      <c r="A42" s="2">
        <v>41</v>
      </c>
      <c r="B42" s="2">
        <f t="shared" si="0"/>
        <v>4</v>
      </c>
      <c r="C42" s="2" t="s">
        <v>53</v>
      </c>
      <c r="D42" s="7">
        <v>0.68</v>
      </c>
      <c r="E42" s="8">
        <v>0.73</v>
      </c>
      <c r="F42" s="7">
        <v>0.55500000000000005</v>
      </c>
      <c r="G42" s="7">
        <v>0.69666666666666666</v>
      </c>
    </row>
    <row r="43" spans="1:8" ht="15.75" x14ac:dyDescent="0.25">
      <c r="A43" s="2">
        <v>42</v>
      </c>
      <c r="B43" s="2">
        <f t="shared" si="0"/>
        <v>4</v>
      </c>
      <c r="C43" s="2" t="s">
        <v>62</v>
      </c>
      <c r="D43" s="7">
        <v>0.69750000000000001</v>
      </c>
      <c r="E43" s="8">
        <v>0.75666666666666671</v>
      </c>
      <c r="F43" s="7">
        <v>0.59</v>
      </c>
      <c r="G43" s="7">
        <v>0.71333333333333326</v>
      </c>
    </row>
    <row r="44" spans="1:8" ht="15.75" x14ac:dyDescent="0.25">
      <c r="A44" s="2">
        <v>43</v>
      </c>
      <c r="B44" s="2">
        <f t="shared" si="0"/>
        <v>4</v>
      </c>
      <c r="C44" s="2" t="s">
        <v>71</v>
      </c>
      <c r="D44" s="7">
        <v>0.62249999999999994</v>
      </c>
      <c r="E44" s="8">
        <v>0.69666666666666666</v>
      </c>
      <c r="F44" s="7">
        <v>0.51750000000000007</v>
      </c>
      <c r="G44" s="7">
        <v>0.62333333333333341</v>
      </c>
    </row>
    <row r="45" spans="1:8" ht="15.75" x14ac:dyDescent="0.25">
      <c r="A45" s="2">
        <v>44</v>
      </c>
      <c r="B45" s="2">
        <f t="shared" si="0"/>
        <v>4</v>
      </c>
      <c r="C45" s="2" t="s">
        <v>80</v>
      </c>
      <c r="D45" s="7">
        <v>0.65500000000000003</v>
      </c>
      <c r="E45" s="8">
        <v>0.71666666666666667</v>
      </c>
      <c r="F45" s="7">
        <v>0.55750000000000011</v>
      </c>
      <c r="G45" s="7">
        <v>0.66333333333333344</v>
      </c>
    </row>
    <row r="46" spans="1:8" ht="15.75" x14ac:dyDescent="0.25">
      <c r="A46" s="2">
        <v>45</v>
      </c>
      <c r="B46" s="2">
        <f t="shared" si="0"/>
        <v>4</v>
      </c>
      <c r="C46" s="2" t="s">
        <v>89</v>
      </c>
      <c r="D46" s="7">
        <v>0.70499999999999985</v>
      </c>
      <c r="E46" s="8">
        <v>0.75666666666666671</v>
      </c>
      <c r="F46" s="7">
        <v>0.58499999999999996</v>
      </c>
      <c r="G46" s="7">
        <v>0.70666666666666667</v>
      </c>
    </row>
    <row r="47" spans="1:8" ht="15.75" x14ac:dyDescent="0.25">
      <c r="A47" s="2">
        <v>46</v>
      </c>
      <c r="B47" s="2">
        <f t="shared" si="0"/>
        <v>4</v>
      </c>
      <c r="C47" s="2" t="s">
        <v>116</v>
      </c>
      <c r="D47" s="7">
        <v>0.68</v>
      </c>
      <c r="E47" s="8">
        <v>0.72666666666666657</v>
      </c>
      <c r="F47" s="7">
        <v>0.5625</v>
      </c>
      <c r="G47" s="7">
        <v>0.68</v>
      </c>
    </row>
    <row r="48" spans="1:8" ht="15.75" x14ac:dyDescent="0.25">
      <c r="A48" s="2">
        <v>47</v>
      </c>
      <c r="B48" s="2">
        <f t="shared" si="0"/>
        <v>4</v>
      </c>
      <c r="C48" s="2" t="s">
        <v>98</v>
      </c>
      <c r="D48" s="7">
        <v>0.67500000000000004</v>
      </c>
      <c r="E48" s="8">
        <v>0.72333333333333327</v>
      </c>
      <c r="F48" s="7">
        <v>0.56000000000000005</v>
      </c>
      <c r="G48" s="7">
        <v>0.69</v>
      </c>
    </row>
    <row r="49" spans="1:8" ht="15.75" x14ac:dyDescent="0.25">
      <c r="A49" s="2">
        <v>48</v>
      </c>
      <c r="B49" s="2">
        <f t="shared" si="0"/>
        <v>4</v>
      </c>
      <c r="C49" s="2" t="s">
        <v>107</v>
      </c>
      <c r="D49" s="7">
        <v>0.66500000000000004</v>
      </c>
      <c r="E49" s="8">
        <v>0.73666666666666669</v>
      </c>
      <c r="F49" s="7">
        <v>0.54249999999999998</v>
      </c>
      <c r="G49" s="7">
        <v>0.67333333333333334</v>
      </c>
    </row>
    <row r="50" spans="1:8" ht="15.75" x14ac:dyDescent="0.25">
      <c r="A50" s="2">
        <v>49</v>
      </c>
      <c r="B50" s="2">
        <f t="shared" si="0"/>
        <v>5</v>
      </c>
      <c r="C50" s="2" t="s">
        <v>15</v>
      </c>
      <c r="D50" s="7">
        <v>0.72249999999999992</v>
      </c>
      <c r="E50" s="8">
        <v>0.76000000000000012</v>
      </c>
      <c r="F50" s="7">
        <v>0.59499999999999997</v>
      </c>
      <c r="G50" s="7">
        <v>0.69333333333333336</v>
      </c>
      <c r="H50" s="32">
        <f>CORREL(D50:D61,E50:E61)</f>
        <v>0.84130641438407305</v>
      </c>
    </row>
    <row r="51" spans="1:8" ht="15.75" x14ac:dyDescent="0.25">
      <c r="A51" s="2">
        <v>50</v>
      </c>
      <c r="B51" s="2">
        <f t="shared" si="0"/>
        <v>5</v>
      </c>
      <c r="C51" s="2" t="s">
        <v>26</v>
      </c>
      <c r="D51" s="7">
        <v>0.62749999999999995</v>
      </c>
      <c r="E51" s="8">
        <v>0.70666666666666667</v>
      </c>
      <c r="F51" s="7">
        <v>0.55000000000000004</v>
      </c>
      <c r="G51" s="7">
        <v>0.62</v>
      </c>
      <c r="H51" s="33">
        <f>CORREL(F50:F61,G50:G61)</f>
        <v>0.97187289388581244</v>
      </c>
    </row>
    <row r="52" spans="1:8" ht="15.75" x14ac:dyDescent="0.25">
      <c r="A52" s="2">
        <v>51</v>
      </c>
      <c r="B52" s="2">
        <f t="shared" si="0"/>
        <v>5</v>
      </c>
      <c r="C52" s="2" t="s">
        <v>35</v>
      </c>
      <c r="D52" s="7">
        <v>0.59499999999999997</v>
      </c>
      <c r="E52" s="8">
        <v>0.68666666666666665</v>
      </c>
      <c r="F52" s="7">
        <v>0.52500000000000002</v>
      </c>
      <c r="G52" s="7">
        <v>0.57999999999999996</v>
      </c>
    </row>
    <row r="53" spans="1:8" ht="15.75" x14ac:dyDescent="0.25">
      <c r="A53" s="2">
        <v>52</v>
      </c>
      <c r="B53" s="2">
        <f t="shared" si="0"/>
        <v>5</v>
      </c>
      <c r="C53" s="2" t="s">
        <v>44</v>
      </c>
      <c r="D53" s="7">
        <v>0.61750000000000005</v>
      </c>
      <c r="E53" s="8">
        <v>0.68666666666666665</v>
      </c>
      <c r="F53" s="7">
        <v>0.52</v>
      </c>
      <c r="G53" s="7">
        <v>0.56333333333333335</v>
      </c>
    </row>
    <row r="54" spans="1:8" ht="15.75" x14ac:dyDescent="0.25">
      <c r="A54" s="2">
        <v>53</v>
      </c>
      <c r="B54" s="2">
        <f t="shared" si="0"/>
        <v>5</v>
      </c>
      <c r="C54" s="2" t="s">
        <v>53</v>
      </c>
      <c r="D54" s="7">
        <v>0.67500000000000004</v>
      </c>
      <c r="E54" s="8">
        <v>0.73666666666666669</v>
      </c>
      <c r="F54" s="7">
        <v>0.5625</v>
      </c>
      <c r="G54" s="7">
        <v>0.64666666666666661</v>
      </c>
    </row>
    <row r="55" spans="1:8" ht="15.75" x14ac:dyDescent="0.25">
      <c r="A55" s="2">
        <v>54</v>
      </c>
      <c r="B55" s="2">
        <f t="shared" si="0"/>
        <v>5</v>
      </c>
      <c r="C55" s="2" t="s">
        <v>62</v>
      </c>
      <c r="D55" s="7">
        <v>0.70749999999999991</v>
      </c>
      <c r="E55" s="8">
        <v>0.75666666666666671</v>
      </c>
      <c r="F55" s="7">
        <v>0.59250000000000003</v>
      </c>
      <c r="G55" s="7">
        <v>0.69</v>
      </c>
    </row>
    <row r="56" spans="1:8" ht="15.75" x14ac:dyDescent="0.25">
      <c r="A56" s="2">
        <v>55</v>
      </c>
      <c r="B56" s="2">
        <f t="shared" si="0"/>
        <v>5</v>
      </c>
      <c r="C56" s="2" t="s">
        <v>71</v>
      </c>
      <c r="D56" s="7">
        <v>0.61499999999999999</v>
      </c>
      <c r="E56" s="8">
        <v>0.68666666666666665</v>
      </c>
      <c r="F56" s="7">
        <v>0.52249999999999996</v>
      </c>
      <c r="G56" s="7">
        <v>0.55666666666666664</v>
      </c>
    </row>
    <row r="57" spans="1:8" ht="15.75" x14ac:dyDescent="0.25">
      <c r="A57" s="2">
        <v>56</v>
      </c>
      <c r="B57" s="2">
        <f t="shared" si="0"/>
        <v>5</v>
      </c>
      <c r="C57" s="2" t="s">
        <v>80</v>
      </c>
      <c r="D57" s="7">
        <v>0.63500000000000001</v>
      </c>
      <c r="E57" s="8">
        <v>0.75</v>
      </c>
      <c r="F57" s="7">
        <v>0.55000000000000004</v>
      </c>
      <c r="G57" s="7">
        <v>0.6166666666666667</v>
      </c>
    </row>
    <row r="58" spans="1:8" ht="15.75" x14ac:dyDescent="0.25">
      <c r="A58" s="2">
        <v>57</v>
      </c>
      <c r="B58" s="2">
        <f t="shared" si="0"/>
        <v>5</v>
      </c>
      <c r="C58" s="2" t="s">
        <v>89</v>
      </c>
      <c r="D58" s="7">
        <v>0.71499999999999997</v>
      </c>
      <c r="E58" s="8">
        <v>0.7466666666666667</v>
      </c>
      <c r="F58" s="7">
        <v>0.58750000000000002</v>
      </c>
      <c r="G58" s="7">
        <v>0.66999999999999993</v>
      </c>
    </row>
    <row r="59" spans="1:8" ht="15.75" x14ac:dyDescent="0.25">
      <c r="A59" s="2">
        <v>58</v>
      </c>
      <c r="B59" s="2">
        <f t="shared" si="0"/>
        <v>5</v>
      </c>
      <c r="C59" s="2" t="s">
        <v>116</v>
      </c>
      <c r="D59" s="7">
        <v>0.67499999999999993</v>
      </c>
      <c r="E59" s="8">
        <v>0.7466666666666667</v>
      </c>
      <c r="F59" s="7">
        <v>0.56750000000000012</v>
      </c>
      <c r="G59" s="7">
        <v>0.65</v>
      </c>
    </row>
    <row r="60" spans="1:8" ht="15.75" x14ac:dyDescent="0.25">
      <c r="A60" s="2">
        <v>59</v>
      </c>
      <c r="B60" s="2">
        <f t="shared" si="0"/>
        <v>5</v>
      </c>
      <c r="C60" s="2" t="s">
        <v>98</v>
      </c>
      <c r="D60" s="7">
        <v>0.66499999999999992</v>
      </c>
      <c r="E60" s="8">
        <v>0.7533333333333333</v>
      </c>
      <c r="F60" s="7">
        <v>0.57499999999999996</v>
      </c>
      <c r="G60" s="7">
        <v>0.6333333333333333</v>
      </c>
    </row>
    <row r="61" spans="1:8" ht="15.75" x14ac:dyDescent="0.25">
      <c r="A61" s="2">
        <v>60</v>
      </c>
      <c r="B61" s="2">
        <f t="shared" si="0"/>
        <v>5</v>
      </c>
      <c r="C61" s="2" t="s">
        <v>107</v>
      </c>
      <c r="D61" s="7">
        <v>0.63249999999999995</v>
      </c>
      <c r="E61" s="8">
        <v>0.72333333333333327</v>
      </c>
      <c r="F61" s="7">
        <v>0.5575</v>
      </c>
      <c r="G61" s="7">
        <v>0.61</v>
      </c>
    </row>
    <row r="62" spans="1:8" ht="15.75" x14ac:dyDescent="0.25">
      <c r="A62" s="2">
        <v>61</v>
      </c>
      <c r="B62" s="2">
        <f t="shared" si="0"/>
        <v>6</v>
      </c>
      <c r="C62" s="2" t="s">
        <v>15</v>
      </c>
      <c r="D62" s="7">
        <v>0.67500000000000004</v>
      </c>
      <c r="E62" s="8">
        <v>0.77</v>
      </c>
      <c r="F62" s="7">
        <v>0.56499999999999995</v>
      </c>
      <c r="G62" s="7">
        <v>0.65666666666666662</v>
      </c>
      <c r="H62" s="32">
        <f>CORREL(D62:D73,E62:E73)</f>
        <v>0.71404910358383844</v>
      </c>
    </row>
    <row r="63" spans="1:8" ht="15.75" x14ac:dyDescent="0.25">
      <c r="A63" s="2">
        <v>62</v>
      </c>
      <c r="B63" s="2">
        <f t="shared" si="0"/>
        <v>6</v>
      </c>
      <c r="C63" s="2" t="s">
        <v>26</v>
      </c>
      <c r="D63" s="7">
        <v>0.59750000000000003</v>
      </c>
      <c r="E63" s="8">
        <v>0.73666666666666669</v>
      </c>
      <c r="F63" s="7">
        <v>0.50249999999999995</v>
      </c>
      <c r="G63" s="7">
        <v>0.59</v>
      </c>
      <c r="H63" s="33">
        <f>CORREL(F62:F73,G62:G73)</f>
        <v>0.95847817151659187</v>
      </c>
    </row>
    <row r="64" spans="1:8" ht="15.75" x14ac:dyDescent="0.25">
      <c r="A64" s="2">
        <v>63</v>
      </c>
      <c r="B64" s="2">
        <f t="shared" si="0"/>
        <v>6</v>
      </c>
      <c r="C64" s="2" t="s">
        <v>35</v>
      </c>
      <c r="D64" s="7">
        <v>0.55249999999999999</v>
      </c>
      <c r="E64" s="8">
        <v>0.73999999999999988</v>
      </c>
      <c r="F64" s="7">
        <v>0.45749999999999996</v>
      </c>
      <c r="G64" s="7">
        <v>0.49</v>
      </c>
    </row>
    <row r="65" spans="1:8" ht="15.75" x14ac:dyDescent="0.25">
      <c r="A65" s="2">
        <v>64</v>
      </c>
      <c r="B65" s="2">
        <f t="shared" si="0"/>
        <v>6</v>
      </c>
      <c r="C65" s="2" t="s">
        <v>44</v>
      </c>
      <c r="D65" s="7">
        <v>0.55500000000000005</v>
      </c>
      <c r="E65" s="8">
        <v>0.71333333333333326</v>
      </c>
      <c r="F65" s="7">
        <v>0.47249999999999998</v>
      </c>
      <c r="G65" s="7">
        <v>0.54333333333333333</v>
      </c>
    </row>
    <row r="66" spans="1:8" ht="15.75" x14ac:dyDescent="0.25">
      <c r="A66" s="2">
        <v>65</v>
      </c>
      <c r="B66" s="2">
        <f t="shared" si="0"/>
        <v>6</v>
      </c>
      <c r="C66" s="2" t="s">
        <v>53</v>
      </c>
      <c r="D66" s="7">
        <v>0.64249999999999996</v>
      </c>
      <c r="E66" s="8">
        <v>0.73999999999999988</v>
      </c>
      <c r="F66" s="7">
        <v>0.53500000000000003</v>
      </c>
      <c r="G66" s="7">
        <v>0.62333333333333341</v>
      </c>
    </row>
    <row r="67" spans="1:8" ht="15.75" x14ac:dyDescent="0.25">
      <c r="A67" s="2">
        <v>66</v>
      </c>
      <c r="B67" s="2">
        <f t="shared" si="0"/>
        <v>6</v>
      </c>
      <c r="C67" s="2" t="s">
        <v>62</v>
      </c>
      <c r="D67" s="7">
        <v>0.67</v>
      </c>
      <c r="E67" s="8">
        <v>0.76000000000000012</v>
      </c>
      <c r="F67" s="7">
        <v>0.57499999999999996</v>
      </c>
      <c r="G67" s="7">
        <v>0.66666666666666663</v>
      </c>
    </row>
    <row r="68" spans="1:8" ht="15.75" x14ac:dyDescent="0.25">
      <c r="A68" s="2">
        <v>67</v>
      </c>
      <c r="B68" s="2">
        <f t="shared" si="0"/>
        <v>6</v>
      </c>
      <c r="C68" s="2" t="s">
        <v>71</v>
      </c>
      <c r="D68" s="7">
        <v>0.55249999999999999</v>
      </c>
      <c r="E68" s="8">
        <v>0.73333333333333339</v>
      </c>
      <c r="F68" s="7">
        <v>0.47</v>
      </c>
      <c r="G68" s="7">
        <v>0.52</v>
      </c>
    </row>
    <row r="69" spans="1:8" ht="15.75" x14ac:dyDescent="0.25">
      <c r="A69" s="2">
        <v>68</v>
      </c>
      <c r="B69" s="2">
        <f t="shared" si="0"/>
        <v>6</v>
      </c>
      <c r="C69" s="2" t="s">
        <v>80</v>
      </c>
      <c r="D69" s="7">
        <v>0.60499999999999998</v>
      </c>
      <c r="E69" s="8">
        <v>0.71666666666666667</v>
      </c>
      <c r="F69" s="7">
        <v>0.4975</v>
      </c>
      <c r="G69" s="7">
        <v>0.53666666666666674</v>
      </c>
    </row>
    <row r="70" spans="1:8" ht="15.75" x14ac:dyDescent="0.25">
      <c r="A70" s="2">
        <v>69</v>
      </c>
      <c r="B70" s="2">
        <f t="shared" si="0"/>
        <v>6</v>
      </c>
      <c r="C70" s="2" t="s">
        <v>89</v>
      </c>
      <c r="D70" s="7">
        <v>0.67</v>
      </c>
      <c r="E70" s="8">
        <v>0.76333333333333331</v>
      </c>
      <c r="F70" s="7">
        <v>0.57499999999999996</v>
      </c>
      <c r="G70" s="7">
        <v>0.64333333333333342</v>
      </c>
    </row>
    <row r="71" spans="1:8" ht="15.75" x14ac:dyDescent="0.25">
      <c r="A71" s="2">
        <v>70</v>
      </c>
      <c r="B71" s="2">
        <f t="shared" si="0"/>
        <v>6</v>
      </c>
      <c r="C71" s="2" t="s">
        <v>116</v>
      </c>
      <c r="D71" s="7">
        <v>0.64</v>
      </c>
      <c r="E71" s="8">
        <v>0.72666666666666657</v>
      </c>
      <c r="F71" s="7">
        <v>0.54749999999999999</v>
      </c>
      <c r="G71" s="7">
        <v>0.6166666666666667</v>
      </c>
    </row>
    <row r="72" spans="1:8" ht="15.75" x14ac:dyDescent="0.25">
      <c r="A72" s="2">
        <v>71</v>
      </c>
      <c r="B72" s="2">
        <f t="shared" si="0"/>
        <v>6</v>
      </c>
      <c r="C72" s="2" t="s">
        <v>98</v>
      </c>
      <c r="D72" s="7">
        <v>0.62750000000000006</v>
      </c>
      <c r="E72" s="8">
        <v>0.75</v>
      </c>
      <c r="F72" s="7">
        <v>0.53750000000000009</v>
      </c>
      <c r="G72" s="7">
        <v>0.61333333333333329</v>
      </c>
    </row>
    <row r="73" spans="1:8" ht="15.75" x14ac:dyDescent="0.25">
      <c r="A73" s="2">
        <v>72</v>
      </c>
      <c r="B73" s="2">
        <f t="shared" si="0"/>
        <v>6</v>
      </c>
      <c r="C73" s="2" t="s">
        <v>107</v>
      </c>
      <c r="D73" s="7">
        <v>0.59250000000000003</v>
      </c>
      <c r="E73" s="8">
        <v>0.73</v>
      </c>
      <c r="F73" s="7">
        <v>0.51249999999999996</v>
      </c>
      <c r="G73" s="7">
        <v>0.55333333333333334</v>
      </c>
    </row>
    <row r="74" spans="1:8" ht="15.75" x14ac:dyDescent="0.25">
      <c r="A74" s="2">
        <v>73</v>
      </c>
      <c r="B74" s="2">
        <f t="shared" si="0"/>
        <v>7</v>
      </c>
      <c r="C74" s="2" t="s">
        <v>15</v>
      </c>
      <c r="D74" s="7">
        <v>0.62749999999999995</v>
      </c>
      <c r="E74" s="8">
        <v>0.75</v>
      </c>
      <c r="F74" s="7">
        <v>0.53750000000000009</v>
      </c>
      <c r="G74" s="7">
        <v>0.6</v>
      </c>
      <c r="H74" s="32">
        <f>CORREL(D74:D85,E74:E85)</f>
        <v>0.24190083380293137</v>
      </c>
    </row>
    <row r="75" spans="1:8" ht="15.75" x14ac:dyDescent="0.25">
      <c r="A75" s="2">
        <v>74</v>
      </c>
      <c r="B75" s="2">
        <f t="shared" si="0"/>
        <v>7</v>
      </c>
      <c r="C75" s="2" t="s">
        <v>26</v>
      </c>
      <c r="D75" s="7">
        <v>0.56999999999999995</v>
      </c>
      <c r="E75" s="8">
        <v>0.72666666666666657</v>
      </c>
      <c r="F75" s="7">
        <v>0.47</v>
      </c>
      <c r="G75" s="7">
        <v>0.43</v>
      </c>
      <c r="H75" s="33">
        <f>CORREL(F74:F85,G74:G85)</f>
        <v>0.95818932435719373</v>
      </c>
    </row>
    <row r="76" spans="1:8" ht="15.75" x14ac:dyDescent="0.25">
      <c r="A76" s="2">
        <v>75</v>
      </c>
      <c r="B76" s="2">
        <f t="shared" si="0"/>
        <v>7</v>
      </c>
      <c r="C76" s="2" t="s">
        <v>35</v>
      </c>
      <c r="D76" s="7">
        <v>0.51750000000000007</v>
      </c>
      <c r="E76" s="8">
        <v>0.73333333333333339</v>
      </c>
      <c r="F76" s="7">
        <v>0.45749999999999996</v>
      </c>
      <c r="G76" s="7">
        <v>0.35666666666666669</v>
      </c>
    </row>
    <row r="77" spans="1:8" ht="15.75" x14ac:dyDescent="0.25">
      <c r="A77" s="2">
        <v>76</v>
      </c>
      <c r="B77" s="2">
        <f t="shared" si="0"/>
        <v>7</v>
      </c>
      <c r="C77" s="2" t="s">
        <v>44</v>
      </c>
      <c r="D77" s="7">
        <v>0.51</v>
      </c>
      <c r="E77" s="8">
        <v>0.72666666666666657</v>
      </c>
      <c r="F77" s="7">
        <v>0.45999999999999996</v>
      </c>
      <c r="G77" s="7">
        <v>0.36000000000000004</v>
      </c>
    </row>
    <row r="78" spans="1:8" ht="15.75" x14ac:dyDescent="0.25">
      <c r="A78" s="2">
        <v>77</v>
      </c>
      <c r="B78" s="2">
        <f t="shared" si="0"/>
        <v>7</v>
      </c>
      <c r="C78" s="2" t="s">
        <v>53</v>
      </c>
      <c r="D78" s="7">
        <v>0.59750000000000003</v>
      </c>
      <c r="E78" s="8">
        <v>0.73</v>
      </c>
      <c r="F78" s="7">
        <v>0.51249999999999996</v>
      </c>
      <c r="G78" s="7">
        <v>0.51</v>
      </c>
    </row>
    <row r="79" spans="1:8" ht="15.75" x14ac:dyDescent="0.25">
      <c r="A79" s="2">
        <v>78</v>
      </c>
      <c r="B79" s="2">
        <f t="shared" ref="B79:B85" si="1">B67+1</f>
        <v>7</v>
      </c>
      <c r="C79" s="2" t="s">
        <v>62</v>
      </c>
      <c r="D79" s="7">
        <v>0.63500000000000001</v>
      </c>
      <c r="E79" s="8">
        <v>0.74333333333333329</v>
      </c>
      <c r="F79" s="7">
        <v>0.55000000000000004</v>
      </c>
      <c r="G79" s="7">
        <v>0.59666666666666668</v>
      </c>
    </row>
    <row r="80" spans="1:8" ht="15.75" x14ac:dyDescent="0.25">
      <c r="A80" s="2">
        <v>79</v>
      </c>
      <c r="B80" s="2">
        <f t="shared" si="1"/>
        <v>7</v>
      </c>
      <c r="C80" s="2" t="s">
        <v>71</v>
      </c>
      <c r="D80" s="7">
        <v>0.50750000000000006</v>
      </c>
      <c r="E80" s="8">
        <v>0.73</v>
      </c>
      <c r="F80" s="7">
        <v>0.435</v>
      </c>
      <c r="G80" s="7">
        <v>0.31666666666666665</v>
      </c>
    </row>
    <row r="81" spans="1:7" ht="15.75" x14ac:dyDescent="0.25">
      <c r="A81" s="2">
        <v>80</v>
      </c>
      <c r="B81" s="2">
        <f t="shared" si="1"/>
        <v>7</v>
      </c>
      <c r="C81" s="2" t="s">
        <v>80</v>
      </c>
      <c r="D81" s="7">
        <v>0.5575</v>
      </c>
      <c r="E81" s="8">
        <v>0.71333333333333326</v>
      </c>
      <c r="F81" s="7">
        <v>0.46749999999999997</v>
      </c>
      <c r="G81" s="7">
        <v>0.4466666666666666</v>
      </c>
    </row>
    <row r="82" spans="1:7" ht="15.75" x14ac:dyDescent="0.25">
      <c r="A82" s="2">
        <v>81</v>
      </c>
      <c r="B82" s="2">
        <f t="shared" si="1"/>
        <v>7</v>
      </c>
      <c r="C82" s="2" t="s">
        <v>89</v>
      </c>
      <c r="D82" s="7">
        <v>0.64749999999999996</v>
      </c>
      <c r="E82" s="8">
        <v>0.72666666666666657</v>
      </c>
      <c r="F82" s="7">
        <v>0.53500000000000003</v>
      </c>
      <c r="G82" s="7">
        <v>0.55999999999999994</v>
      </c>
    </row>
    <row r="83" spans="1:7" ht="15.75" x14ac:dyDescent="0.25">
      <c r="A83" s="2">
        <v>82</v>
      </c>
      <c r="B83" s="2">
        <f t="shared" si="1"/>
        <v>7</v>
      </c>
      <c r="C83" s="2" t="s">
        <v>116</v>
      </c>
      <c r="D83" s="7">
        <v>0.6</v>
      </c>
      <c r="E83" s="8">
        <v>0.73</v>
      </c>
      <c r="F83" s="7">
        <v>0.50249999999999995</v>
      </c>
      <c r="G83" s="7">
        <v>0.55666666666666675</v>
      </c>
    </row>
    <row r="84" spans="1:7" ht="15.75" x14ac:dyDescent="0.25">
      <c r="A84" s="2">
        <v>83</v>
      </c>
      <c r="B84" s="2">
        <f t="shared" si="1"/>
        <v>7</v>
      </c>
      <c r="C84" s="2" t="s">
        <v>98</v>
      </c>
      <c r="D84" s="7">
        <v>0.61249999999999993</v>
      </c>
      <c r="E84" s="8">
        <v>0.71333333333333326</v>
      </c>
      <c r="F84" s="7">
        <v>0.51</v>
      </c>
      <c r="G84" s="7">
        <v>0.49666666666666665</v>
      </c>
    </row>
    <row r="85" spans="1:7" ht="15.75" x14ac:dyDescent="0.25">
      <c r="A85" s="2">
        <v>84</v>
      </c>
      <c r="B85" s="2">
        <f t="shared" si="1"/>
        <v>7</v>
      </c>
      <c r="C85" s="2" t="s">
        <v>107</v>
      </c>
      <c r="D85" s="7">
        <v>0.56999999999999995</v>
      </c>
      <c r="E85" s="8">
        <v>0.73</v>
      </c>
      <c r="F85" s="7">
        <v>0.47749999999999998</v>
      </c>
      <c r="G85" s="7">
        <v>0.43</v>
      </c>
    </row>
    <row r="86" spans="1:7" ht="15.75" x14ac:dyDescent="0.25">
      <c r="A86" s="2"/>
      <c r="B86" s="2"/>
      <c r="C86" s="2"/>
      <c r="D86" s="2"/>
    </row>
    <row r="87" spans="1:7" ht="15.75" x14ac:dyDescent="0.25">
      <c r="A87" s="2"/>
      <c r="B87" s="2"/>
      <c r="C87" s="2"/>
      <c r="D87" s="2"/>
    </row>
    <row r="88" spans="1:7" ht="15.75" x14ac:dyDescent="0.25">
      <c r="A88" s="2"/>
      <c r="B88" s="2"/>
      <c r="C88" s="2"/>
      <c r="D88" s="2"/>
    </row>
    <row r="89" spans="1:7" ht="15.75" x14ac:dyDescent="0.25">
      <c r="A89" s="2"/>
      <c r="B89" s="2"/>
      <c r="C89" s="2"/>
      <c r="D89" s="2"/>
    </row>
    <row r="90" spans="1:7" ht="15.75" x14ac:dyDescent="0.25">
      <c r="A90" s="2"/>
      <c r="B90" s="2"/>
      <c r="C90" s="2"/>
      <c r="D90" s="2"/>
    </row>
    <row r="91" spans="1:7" ht="15.75" x14ac:dyDescent="0.25">
      <c r="A91" s="2"/>
      <c r="B91" s="2"/>
      <c r="C91" s="2"/>
      <c r="D91" s="2"/>
    </row>
    <row r="92" spans="1:7" ht="15.75" x14ac:dyDescent="0.25">
      <c r="A92" s="2"/>
      <c r="B92" s="2"/>
      <c r="C92" s="2"/>
      <c r="D92" s="2"/>
    </row>
    <row r="93" spans="1:7" ht="15.75" x14ac:dyDescent="0.25">
      <c r="A93" s="2"/>
      <c r="B93" s="2"/>
      <c r="C93" s="2"/>
      <c r="D93" s="2"/>
    </row>
    <row r="94" spans="1:7" ht="15.75" x14ac:dyDescent="0.25">
      <c r="A94" s="2"/>
      <c r="B94" s="2"/>
      <c r="C94" s="2"/>
      <c r="D94" s="2"/>
    </row>
    <row r="95" spans="1:7" ht="15.75" x14ac:dyDescent="0.25">
      <c r="A95" s="2"/>
      <c r="B95" s="2"/>
      <c r="C95" s="2"/>
      <c r="D95" s="2"/>
    </row>
    <row r="96" spans="1:7" ht="15.75" x14ac:dyDescent="0.25">
      <c r="A96" s="2"/>
      <c r="B96" s="2"/>
      <c r="C96" s="2"/>
      <c r="D96" s="2"/>
    </row>
    <row r="97" spans="1:4" ht="15.75" x14ac:dyDescent="0.25">
      <c r="A97" s="2"/>
      <c r="B97" s="2"/>
      <c r="C97" s="2"/>
      <c r="D97" s="2"/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P109"/>
  <sheetViews>
    <sheetView workbookViewId="0">
      <pane ySplit="1" topLeftCell="A2" activePane="bottomLeft" state="frozen"/>
      <selection pane="bottomLeft" activeCell="F2" sqref="F2"/>
    </sheetView>
  </sheetViews>
  <sheetFormatPr defaultColWidth="8.85546875" defaultRowHeight="15.75" x14ac:dyDescent="0.25"/>
  <cols>
    <col min="1" max="1" width="7.28515625" style="2" bestFit="1" customWidth="1"/>
    <col min="2" max="2" width="7.28515625" style="2" customWidth="1"/>
    <col min="3" max="3" width="6" style="2" bestFit="1" customWidth="1"/>
    <col min="4" max="4" width="17.42578125" style="2" bestFit="1" customWidth="1"/>
    <col min="5" max="5" width="9.140625" style="2" bestFit="1" customWidth="1"/>
    <col min="6" max="6" width="16.140625" style="2" bestFit="1" customWidth="1"/>
    <col min="7" max="7" width="8.7109375" style="2" bestFit="1" customWidth="1"/>
    <col min="8" max="8" width="16.28515625" style="2" bestFit="1" customWidth="1"/>
    <col min="9" max="9" width="11.7109375" style="2" bestFit="1" customWidth="1"/>
    <col min="10" max="16384" width="8.85546875" style="2"/>
  </cols>
  <sheetData>
    <row r="1" spans="1:16" s="1" customFormat="1" x14ac:dyDescent="0.25">
      <c r="A1" s="1" t="s">
        <v>0</v>
      </c>
      <c r="B1" s="1" t="s">
        <v>259</v>
      </c>
      <c r="C1" s="1" t="s">
        <v>127</v>
      </c>
      <c r="D1" s="1" t="s">
        <v>2</v>
      </c>
      <c r="E1" s="1" t="s">
        <v>151</v>
      </c>
      <c r="F1" s="1" t="s">
        <v>154</v>
      </c>
      <c r="G1" s="1" t="s">
        <v>152</v>
      </c>
      <c r="H1" s="1" t="s">
        <v>155</v>
      </c>
      <c r="I1" s="1" t="s">
        <v>240</v>
      </c>
    </row>
    <row r="2" spans="1:16" x14ac:dyDescent="0.25">
      <c r="A2" s="2">
        <v>1</v>
      </c>
      <c r="B2" s="2">
        <v>1</v>
      </c>
      <c r="C2" s="2">
        <v>-2</v>
      </c>
      <c r="D2" s="2" t="s">
        <v>15</v>
      </c>
      <c r="E2" s="7">
        <v>0.45</v>
      </c>
      <c r="F2" s="7">
        <v>14.297499999999999</v>
      </c>
      <c r="G2" s="2">
        <v>0.44499999999999995</v>
      </c>
      <c r="H2" s="7">
        <v>10.27</v>
      </c>
      <c r="I2" s="32">
        <f>CORREL(E2:E13,F2:F13)</f>
        <v>0.24874096220747172</v>
      </c>
      <c r="M2" s="2" t="s">
        <v>250</v>
      </c>
      <c r="N2" s="2" t="s">
        <v>251</v>
      </c>
    </row>
    <row r="3" spans="1:16" x14ac:dyDescent="0.25">
      <c r="A3" s="2">
        <v>2</v>
      </c>
      <c r="B3" s="2">
        <v>1</v>
      </c>
      <c r="C3" s="2">
        <f>C2</f>
        <v>-2</v>
      </c>
      <c r="D3" s="2" t="s">
        <v>26</v>
      </c>
      <c r="E3" s="7">
        <v>0.46749999999999997</v>
      </c>
      <c r="F3" s="7">
        <v>11.147500000000001</v>
      </c>
      <c r="G3" s="2">
        <v>0.46499999999999997</v>
      </c>
      <c r="H3" s="7">
        <v>7.0524999999999993</v>
      </c>
      <c r="I3" s="33">
        <f>CORREL(G2:G13,H2:H13)</f>
        <v>-1.920914540134919E-2</v>
      </c>
      <c r="L3" s="2" t="s">
        <v>249</v>
      </c>
      <c r="M3" s="2">
        <v>0.05</v>
      </c>
      <c r="N3" s="2">
        <v>0.1</v>
      </c>
    </row>
    <row r="4" spans="1:16" x14ac:dyDescent="0.25">
      <c r="A4" s="2">
        <v>3</v>
      </c>
      <c r="B4" s="2">
        <v>1</v>
      </c>
      <c r="C4" s="2">
        <f t="shared" ref="C4:C13" si="0">C3</f>
        <v>-2</v>
      </c>
      <c r="D4" s="2" t="s">
        <v>35</v>
      </c>
      <c r="E4" s="7">
        <v>0.435</v>
      </c>
      <c r="F4" s="7">
        <v>10.782499999999999</v>
      </c>
      <c r="G4" s="2">
        <v>0.45749999999999996</v>
      </c>
      <c r="H4" s="7">
        <v>5.6</v>
      </c>
      <c r="K4" s="2" t="s">
        <v>249</v>
      </c>
      <c r="L4" s="2">
        <f>CORREL(F2:F13,F2:F13)</f>
        <v>1</v>
      </c>
    </row>
    <row r="5" spans="1:16" x14ac:dyDescent="0.25">
      <c r="A5" s="2">
        <v>4</v>
      </c>
      <c r="B5" s="2">
        <v>1</v>
      </c>
      <c r="C5" s="2">
        <f t="shared" si="0"/>
        <v>-2</v>
      </c>
      <c r="D5" s="2" t="s">
        <v>44</v>
      </c>
      <c r="E5" s="7">
        <v>0.44750000000000001</v>
      </c>
      <c r="F5" s="7">
        <v>9.0324999999999989</v>
      </c>
      <c r="G5" s="2">
        <v>0.41250000000000003</v>
      </c>
      <c r="H5" s="7">
        <v>6.41</v>
      </c>
      <c r="K5" s="2" t="s">
        <v>250</v>
      </c>
      <c r="L5" s="37">
        <f>CORREL(E2:E13,F2:F13)</f>
        <v>0.24874096220747172</v>
      </c>
      <c r="M5" s="2">
        <v>0.58399999999999996</v>
      </c>
      <c r="N5" s="2">
        <v>0.66600000000000004</v>
      </c>
      <c r="O5" s="2" t="str">
        <f>IF(L5&gt;M5,"**","*")</f>
        <v>*</v>
      </c>
      <c r="P5" s="2" t="str">
        <f>IF(L5&gt;N5,"**","*")</f>
        <v>*</v>
      </c>
    </row>
    <row r="6" spans="1:16" x14ac:dyDescent="0.25">
      <c r="A6" s="2">
        <v>5</v>
      </c>
      <c r="B6" s="2">
        <v>1</v>
      </c>
      <c r="C6" s="2">
        <f t="shared" si="0"/>
        <v>-2</v>
      </c>
      <c r="D6" s="2" t="s">
        <v>53</v>
      </c>
      <c r="E6" s="7">
        <v>0.44000000000000006</v>
      </c>
      <c r="F6" s="7">
        <v>12.600000000000001</v>
      </c>
      <c r="G6" s="2">
        <v>0.39749999999999996</v>
      </c>
      <c r="H6" s="7">
        <v>7.25</v>
      </c>
      <c r="K6" s="2" t="s">
        <v>251</v>
      </c>
      <c r="L6" s="37">
        <f>CORREL(E14:E25,F14:F25)</f>
        <v>0.77434459655421262</v>
      </c>
      <c r="M6" s="2">
        <f>M5</f>
        <v>0.58399999999999996</v>
      </c>
      <c r="N6" s="2">
        <f>N5</f>
        <v>0.66600000000000004</v>
      </c>
      <c r="O6" s="2" t="str">
        <f t="shared" ref="O6:O13" si="1">IF(L6&gt;M6,"**","*")</f>
        <v>**</v>
      </c>
      <c r="P6" s="2" t="str">
        <f t="shared" ref="P6:P13" si="2">IF(L6&gt;N6,"**","*")</f>
        <v>**</v>
      </c>
    </row>
    <row r="7" spans="1:16" x14ac:dyDescent="0.25">
      <c r="A7" s="2">
        <v>6</v>
      </c>
      <c r="B7" s="2">
        <v>1</v>
      </c>
      <c r="C7" s="2">
        <f t="shared" si="0"/>
        <v>-2</v>
      </c>
      <c r="D7" s="2" t="s">
        <v>62</v>
      </c>
      <c r="E7" s="7">
        <v>0.45250000000000001</v>
      </c>
      <c r="F7" s="7">
        <v>11.712499999999999</v>
      </c>
      <c r="G7" s="2">
        <v>0.41249999999999998</v>
      </c>
      <c r="H7" s="7">
        <v>7.4824999999999999</v>
      </c>
      <c r="K7" s="2" t="s">
        <v>252</v>
      </c>
      <c r="L7" s="37">
        <f>CORREL(E26:E37,F26:F37)</f>
        <v>0.72027817633727376</v>
      </c>
      <c r="M7" s="2">
        <f t="shared" ref="M7:M13" si="3">M6</f>
        <v>0.58399999999999996</v>
      </c>
      <c r="N7" s="2">
        <f t="shared" ref="N7:N13" si="4">N6</f>
        <v>0.66600000000000004</v>
      </c>
      <c r="O7" s="2" t="str">
        <f t="shared" si="1"/>
        <v>**</v>
      </c>
      <c r="P7" s="2" t="str">
        <f t="shared" si="2"/>
        <v>**</v>
      </c>
    </row>
    <row r="8" spans="1:16" x14ac:dyDescent="0.25">
      <c r="A8" s="2">
        <v>7</v>
      </c>
      <c r="B8" s="2">
        <v>1</v>
      </c>
      <c r="C8" s="2">
        <f t="shared" si="0"/>
        <v>-2</v>
      </c>
      <c r="D8" s="2" t="s">
        <v>71</v>
      </c>
      <c r="E8" s="7">
        <v>0.41000000000000003</v>
      </c>
      <c r="F8" s="7">
        <v>7.92</v>
      </c>
      <c r="G8" s="2">
        <v>0.41</v>
      </c>
      <c r="H8" s="7">
        <v>4.49</v>
      </c>
      <c r="K8" s="2" t="s">
        <v>253</v>
      </c>
      <c r="L8" s="37">
        <f>CORREL(E38:E49,F38:F49)</f>
        <v>0.82433439009645593</v>
      </c>
      <c r="M8" s="2">
        <f t="shared" si="3"/>
        <v>0.58399999999999996</v>
      </c>
      <c r="N8" s="2">
        <f t="shared" si="4"/>
        <v>0.66600000000000004</v>
      </c>
      <c r="O8" s="2" t="str">
        <f t="shared" si="1"/>
        <v>**</v>
      </c>
      <c r="P8" s="2" t="str">
        <f t="shared" si="2"/>
        <v>**</v>
      </c>
    </row>
    <row r="9" spans="1:16" x14ac:dyDescent="0.25">
      <c r="A9" s="2">
        <v>8</v>
      </c>
      <c r="B9" s="2">
        <v>1</v>
      </c>
      <c r="C9" s="2">
        <f t="shared" si="0"/>
        <v>-2</v>
      </c>
      <c r="D9" s="2" t="s">
        <v>80</v>
      </c>
      <c r="E9" s="7">
        <v>0.48249999999999998</v>
      </c>
      <c r="F9" s="7">
        <v>10.92</v>
      </c>
      <c r="G9" s="2">
        <v>0.48</v>
      </c>
      <c r="H9" s="7">
        <v>6.0274999999999999</v>
      </c>
      <c r="K9" s="2" t="s">
        <v>254</v>
      </c>
      <c r="L9" s="37">
        <f>CORREL(E50:E61,F50:F61)</f>
        <v>0.78630759279446527</v>
      </c>
      <c r="M9" s="2">
        <f t="shared" si="3"/>
        <v>0.58399999999999996</v>
      </c>
      <c r="N9" s="2">
        <f t="shared" si="4"/>
        <v>0.66600000000000004</v>
      </c>
      <c r="O9" s="2" t="str">
        <f t="shared" si="1"/>
        <v>**</v>
      </c>
      <c r="P9" s="2" t="str">
        <f t="shared" si="2"/>
        <v>**</v>
      </c>
    </row>
    <row r="10" spans="1:16" x14ac:dyDescent="0.25">
      <c r="A10" s="2">
        <v>9</v>
      </c>
      <c r="B10" s="2">
        <v>1</v>
      </c>
      <c r="C10" s="2">
        <f t="shared" si="0"/>
        <v>-2</v>
      </c>
      <c r="D10" s="2" t="s">
        <v>89</v>
      </c>
      <c r="E10" s="7">
        <v>0.42000000000000004</v>
      </c>
      <c r="F10" s="7">
        <v>13.695</v>
      </c>
      <c r="G10" s="2">
        <v>0.41749999999999998</v>
      </c>
      <c r="H10" s="7">
        <v>7.6825000000000001</v>
      </c>
      <c r="K10" s="2" t="s">
        <v>255</v>
      </c>
      <c r="L10" s="37">
        <f>CORREL(E62:E73,F62:F73)</f>
        <v>0.76933299493553009</v>
      </c>
      <c r="M10" s="2">
        <f t="shared" si="3"/>
        <v>0.58399999999999996</v>
      </c>
      <c r="N10" s="2">
        <f t="shared" si="4"/>
        <v>0.66600000000000004</v>
      </c>
      <c r="O10" s="2" t="str">
        <f t="shared" si="1"/>
        <v>**</v>
      </c>
      <c r="P10" s="2" t="str">
        <f t="shared" si="2"/>
        <v>**</v>
      </c>
    </row>
    <row r="11" spans="1:16" x14ac:dyDescent="0.25">
      <c r="A11" s="2">
        <v>10</v>
      </c>
      <c r="B11" s="2">
        <v>1</v>
      </c>
      <c r="C11" s="2">
        <f t="shared" si="0"/>
        <v>-2</v>
      </c>
      <c r="D11" s="2" t="s">
        <v>116</v>
      </c>
      <c r="E11" s="7">
        <v>0.40500000000000003</v>
      </c>
      <c r="F11" s="7">
        <v>10.015000000000001</v>
      </c>
      <c r="G11" s="2">
        <v>0.44249999999999995</v>
      </c>
      <c r="H11" s="7">
        <v>5.92</v>
      </c>
      <c r="K11" s="2" t="s">
        <v>256</v>
      </c>
      <c r="L11" s="37">
        <f t="shared" ref="L11" si="5">CORREL(E30:E41,F30:F41)</f>
        <v>0.75943140708902213</v>
      </c>
      <c r="M11" s="2">
        <f t="shared" si="3"/>
        <v>0.58399999999999996</v>
      </c>
      <c r="N11" s="2">
        <f t="shared" si="4"/>
        <v>0.66600000000000004</v>
      </c>
      <c r="O11" s="2" t="str">
        <f t="shared" si="1"/>
        <v>**</v>
      </c>
      <c r="P11" s="2" t="str">
        <f t="shared" si="2"/>
        <v>**</v>
      </c>
    </row>
    <row r="12" spans="1:16" x14ac:dyDescent="0.25">
      <c r="A12" s="2">
        <v>11</v>
      </c>
      <c r="B12" s="2">
        <v>1</v>
      </c>
      <c r="C12" s="2">
        <f t="shared" si="0"/>
        <v>-2</v>
      </c>
      <c r="D12" s="2" t="s">
        <v>98</v>
      </c>
      <c r="E12" s="7">
        <v>0.4425</v>
      </c>
      <c r="F12" s="7">
        <v>11.9925</v>
      </c>
      <c r="G12" s="2">
        <v>0.42749999999999994</v>
      </c>
      <c r="H12" s="7">
        <v>6.9525000000000006</v>
      </c>
      <c r="K12" s="2" t="s">
        <v>257</v>
      </c>
      <c r="L12" s="37">
        <f>CORREL(E86:E97,F86:F97)</f>
        <v>0.81871247490291521</v>
      </c>
      <c r="M12" s="2">
        <f t="shared" si="3"/>
        <v>0.58399999999999996</v>
      </c>
      <c r="N12" s="2">
        <f t="shared" si="4"/>
        <v>0.66600000000000004</v>
      </c>
      <c r="O12" s="2" t="str">
        <f t="shared" si="1"/>
        <v>**</v>
      </c>
      <c r="P12" s="2" t="str">
        <f t="shared" si="2"/>
        <v>**</v>
      </c>
    </row>
    <row r="13" spans="1:16" x14ac:dyDescent="0.25">
      <c r="A13" s="2">
        <v>12</v>
      </c>
      <c r="B13" s="2">
        <v>1</v>
      </c>
      <c r="C13" s="2">
        <f t="shared" si="0"/>
        <v>-2</v>
      </c>
      <c r="D13" s="2" t="s">
        <v>107</v>
      </c>
      <c r="E13" s="7">
        <v>0.41249999999999998</v>
      </c>
      <c r="F13" s="7">
        <v>10.6525</v>
      </c>
      <c r="G13" s="2">
        <v>0.435</v>
      </c>
      <c r="H13" s="7">
        <v>7.0625</v>
      </c>
      <c r="K13" s="2" t="s">
        <v>258</v>
      </c>
      <c r="L13" s="37">
        <f>CORREL(E98:E109,F98:F109)</f>
        <v>0.79497865683735158</v>
      </c>
      <c r="M13" s="2">
        <f t="shared" si="3"/>
        <v>0.58399999999999996</v>
      </c>
      <c r="N13" s="2">
        <f t="shared" si="4"/>
        <v>0.66600000000000004</v>
      </c>
      <c r="O13" s="2" t="str">
        <f t="shared" si="1"/>
        <v>**</v>
      </c>
      <c r="P13" s="2" t="str">
        <f t="shared" si="2"/>
        <v>**</v>
      </c>
    </row>
    <row r="14" spans="1:16" x14ac:dyDescent="0.25">
      <c r="A14" s="2">
        <v>13</v>
      </c>
      <c r="B14" s="2">
        <f>B2+1</f>
        <v>2</v>
      </c>
      <c r="C14" s="2">
        <v>3</v>
      </c>
      <c r="D14" s="2" t="s">
        <v>15</v>
      </c>
      <c r="E14" s="7">
        <v>0.61250000000000004</v>
      </c>
      <c r="F14" s="7">
        <f>F2</f>
        <v>14.297499999999999</v>
      </c>
      <c r="G14" s="2">
        <v>0.54249999999999998</v>
      </c>
      <c r="H14" s="7">
        <f>H2</f>
        <v>10.27</v>
      </c>
      <c r="I14" s="32">
        <f>CORREL(E14:E25,F14:F25)</f>
        <v>0.77434459655421262</v>
      </c>
    </row>
    <row r="15" spans="1:16" x14ac:dyDescent="0.25">
      <c r="A15" s="2">
        <v>14</v>
      </c>
      <c r="B15" s="2">
        <f t="shared" ref="B15:B78" si="6">B3+1</f>
        <v>2</v>
      </c>
      <c r="C15" s="2">
        <f>C14</f>
        <v>3</v>
      </c>
      <c r="D15" s="2" t="s">
        <v>26</v>
      </c>
      <c r="E15" s="7">
        <v>0.55499999999999994</v>
      </c>
      <c r="F15" s="7">
        <f t="shared" ref="F15:F78" si="7">F3</f>
        <v>11.147500000000001</v>
      </c>
      <c r="G15" s="2">
        <v>0.495</v>
      </c>
      <c r="H15" s="7">
        <f t="shared" ref="H15:H78" si="8">H3</f>
        <v>7.0524999999999993</v>
      </c>
      <c r="I15" s="33">
        <f>CORREL(G14:G25,H14:H25)</f>
        <v>0.72563556002587992</v>
      </c>
    </row>
    <row r="16" spans="1:16" x14ac:dyDescent="0.25">
      <c r="A16" s="2">
        <v>15</v>
      </c>
      <c r="B16" s="2">
        <f t="shared" si="6"/>
        <v>2</v>
      </c>
      <c r="C16" s="2">
        <f t="shared" ref="C16:C25" si="9">C15</f>
        <v>3</v>
      </c>
      <c r="D16" s="2" t="s">
        <v>35</v>
      </c>
      <c r="E16" s="7">
        <v>0.53</v>
      </c>
      <c r="F16" s="7">
        <f t="shared" si="7"/>
        <v>10.782499999999999</v>
      </c>
      <c r="G16" s="2">
        <v>0.47</v>
      </c>
      <c r="H16" s="7">
        <f t="shared" si="8"/>
        <v>5.6</v>
      </c>
    </row>
    <row r="17" spans="1:9" x14ac:dyDescent="0.25">
      <c r="A17" s="2">
        <v>16</v>
      </c>
      <c r="B17" s="2">
        <f t="shared" si="6"/>
        <v>2</v>
      </c>
      <c r="C17" s="2">
        <f t="shared" si="9"/>
        <v>3</v>
      </c>
      <c r="D17" s="2" t="s">
        <v>44</v>
      </c>
      <c r="E17" s="7">
        <v>0.54249999999999998</v>
      </c>
      <c r="F17" s="7">
        <f t="shared" si="7"/>
        <v>9.0324999999999989</v>
      </c>
      <c r="G17" s="2">
        <v>0.46249999999999997</v>
      </c>
      <c r="H17" s="7">
        <f t="shared" si="8"/>
        <v>6.41</v>
      </c>
    </row>
    <row r="18" spans="1:9" x14ac:dyDescent="0.25">
      <c r="A18" s="2">
        <v>17</v>
      </c>
      <c r="B18" s="2">
        <f t="shared" si="6"/>
        <v>2</v>
      </c>
      <c r="C18" s="2">
        <f t="shared" si="9"/>
        <v>3</v>
      </c>
      <c r="D18" s="2" t="s">
        <v>53</v>
      </c>
      <c r="E18" s="7">
        <v>0.59249999999999992</v>
      </c>
      <c r="F18" s="7">
        <f t="shared" si="7"/>
        <v>12.600000000000001</v>
      </c>
      <c r="G18" s="2">
        <v>0.51500000000000001</v>
      </c>
      <c r="H18" s="7">
        <f t="shared" si="8"/>
        <v>7.25</v>
      </c>
    </row>
    <row r="19" spans="1:9" x14ac:dyDescent="0.25">
      <c r="A19" s="2">
        <v>18</v>
      </c>
      <c r="B19" s="2">
        <f t="shared" si="6"/>
        <v>2</v>
      </c>
      <c r="C19" s="2">
        <f t="shared" si="9"/>
        <v>3</v>
      </c>
      <c r="D19" s="2" t="s">
        <v>62</v>
      </c>
      <c r="E19" s="7">
        <v>0.61499999999999999</v>
      </c>
      <c r="F19" s="7">
        <f t="shared" si="7"/>
        <v>11.712499999999999</v>
      </c>
      <c r="G19" s="2">
        <v>0.53500000000000003</v>
      </c>
      <c r="H19" s="7">
        <f t="shared" si="8"/>
        <v>7.4824999999999999</v>
      </c>
    </row>
    <row r="20" spans="1:9" x14ac:dyDescent="0.25">
      <c r="A20" s="2">
        <v>19</v>
      </c>
      <c r="B20" s="2">
        <f t="shared" si="6"/>
        <v>2</v>
      </c>
      <c r="C20" s="2">
        <f t="shared" si="9"/>
        <v>3</v>
      </c>
      <c r="D20" s="2" t="s">
        <v>71</v>
      </c>
      <c r="E20" s="7">
        <v>0.54249999999999998</v>
      </c>
      <c r="F20" s="7">
        <f t="shared" si="7"/>
        <v>7.92</v>
      </c>
      <c r="G20" s="2">
        <v>0.47249999999999998</v>
      </c>
      <c r="H20" s="7">
        <f t="shared" si="8"/>
        <v>4.49</v>
      </c>
    </row>
    <row r="21" spans="1:9" x14ac:dyDescent="0.25">
      <c r="A21" s="2">
        <v>20</v>
      </c>
      <c r="B21" s="2">
        <f t="shared" si="6"/>
        <v>2</v>
      </c>
      <c r="C21" s="2">
        <f t="shared" si="9"/>
        <v>3</v>
      </c>
      <c r="D21" s="2" t="s">
        <v>80</v>
      </c>
      <c r="E21" s="7">
        <v>0.56000000000000005</v>
      </c>
      <c r="F21" s="7">
        <f t="shared" si="7"/>
        <v>10.92</v>
      </c>
      <c r="G21" s="2">
        <v>0.505</v>
      </c>
      <c r="H21" s="7">
        <f t="shared" si="8"/>
        <v>6.0274999999999999</v>
      </c>
    </row>
    <row r="22" spans="1:9" x14ac:dyDescent="0.25">
      <c r="A22" s="2">
        <v>21</v>
      </c>
      <c r="B22" s="2">
        <f t="shared" si="6"/>
        <v>2</v>
      </c>
      <c r="C22" s="2">
        <f t="shared" si="9"/>
        <v>3</v>
      </c>
      <c r="D22" s="2" t="s">
        <v>89</v>
      </c>
      <c r="E22" s="7">
        <v>0.625</v>
      </c>
      <c r="F22" s="7">
        <f t="shared" si="7"/>
        <v>13.695</v>
      </c>
      <c r="G22" s="2">
        <v>0.52750000000000008</v>
      </c>
      <c r="H22" s="7">
        <f t="shared" si="8"/>
        <v>7.6825000000000001</v>
      </c>
    </row>
    <row r="23" spans="1:9" x14ac:dyDescent="0.25">
      <c r="A23" s="2">
        <v>22</v>
      </c>
      <c r="B23" s="2">
        <f t="shared" si="6"/>
        <v>2</v>
      </c>
      <c r="C23" s="2">
        <f t="shared" si="9"/>
        <v>3</v>
      </c>
      <c r="D23" s="2" t="s">
        <v>116</v>
      </c>
      <c r="E23" s="7">
        <v>0.58750000000000002</v>
      </c>
      <c r="F23" s="7">
        <f t="shared" si="7"/>
        <v>10.015000000000001</v>
      </c>
      <c r="G23" s="2">
        <v>0.52</v>
      </c>
      <c r="H23" s="7">
        <f t="shared" si="8"/>
        <v>5.92</v>
      </c>
    </row>
    <row r="24" spans="1:9" x14ac:dyDescent="0.25">
      <c r="A24" s="2">
        <v>23</v>
      </c>
      <c r="B24" s="2">
        <f t="shared" si="6"/>
        <v>2</v>
      </c>
      <c r="C24" s="2">
        <f t="shared" si="9"/>
        <v>3</v>
      </c>
      <c r="D24" s="2" t="s">
        <v>98</v>
      </c>
      <c r="E24" s="7">
        <v>0.58749999999999991</v>
      </c>
      <c r="F24" s="7">
        <f t="shared" si="7"/>
        <v>11.9925</v>
      </c>
      <c r="G24" s="2">
        <v>0.50750000000000006</v>
      </c>
      <c r="H24" s="7">
        <f t="shared" si="8"/>
        <v>6.9525000000000006</v>
      </c>
    </row>
    <row r="25" spans="1:9" x14ac:dyDescent="0.25">
      <c r="A25" s="2">
        <v>24</v>
      </c>
      <c r="B25" s="2">
        <f t="shared" si="6"/>
        <v>2</v>
      </c>
      <c r="C25" s="2">
        <f t="shared" si="9"/>
        <v>3</v>
      </c>
      <c r="D25" s="2" t="s">
        <v>107</v>
      </c>
      <c r="E25" s="7">
        <v>0.56499999999999995</v>
      </c>
      <c r="F25" s="7">
        <f t="shared" si="7"/>
        <v>10.6525</v>
      </c>
      <c r="G25" s="2">
        <v>0.4975</v>
      </c>
      <c r="H25" s="7">
        <f t="shared" si="8"/>
        <v>7.0625</v>
      </c>
    </row>
    <row r="26" spans="1:9" x14ac:dyDescent="0.25">
      <c r="A26" s="2">
        <v>25</v>
      </c>
      <c r="B26" s="2">
        <f t="shared" si="6"/>
        <v>3</v>
      </c>
      <c r="C26" s="2">
        <v>8</v>
      </c>
      <c r="D26" s="2" t="s">
        <v>15</v>
      </c>
      <c r="E26" s="7">
        <v>0.65500000000000003</v>
      </c>
      <c r="F26" s="7">
        <f t="shared" si="7"/>
        <v>14.297499999999999</v>
      </c>
      <c r="G26" s="2">
        <v>0.57250000000000001</v>
      </c>
      <c r="H26" s="7">
        <f t="shared" si="8"/>
        <v>10.27</v>
      </c>
      <c r="I26" s="32">
        <f>CORREL(E26:E37,F26:F37)</f>
        <v>0.72027817633727376</v>
      </c>
    </row>
    <row r="27" spans="1:9" x14ac:dyDescent="0.25">
      <c r="A27" s="2">
        <v>26</v>
      </c>
      <c r="B27" s="2">
        <f t="shared" si="6"/>
        <v>3</v>
      </c>
      <c r="C27" s="2">
        <f>C26</f>
        <v>8</v>
      </c>
      <c r="D27" s="2" t="s">
        <v>26</v>
      </c>
      <c r="E27" s="7">
        <v>0.59750000000000003</v>
      </c>
      <c r="F27" s="7">
        <f t="shared" si="7"/>
        <v>11.147500000000001</v>
      </c>
      <c r="G27" s="2">
        <v>0.52</v>
      </c>
      <c r="H27" s="7">
        <f t="shared" si="8"/>
        <v>7.0524999999999993</v>
      </c>
      <c r="I27" s="33">
        <f>CORREL(G26:G37,H26:H37)</f>
        <v>0.71775472776338523</v>
      </c>
    </row>
    <row r="28" spans="1:9" x14ac:dyDescent="0.25">
      <c r="A28" s="2">
        <v>27</v>
      </c>
      <c r="B28" s="2">
        <f t="shared" si="6"/>
        <v>3</v>
      </c>
      <c r="C28" s="2">
        <f t="shared" ref="C28:C37" si="10">C27</f>
        <v>8</v>
      </c>
      <c r="D28" s="2" t="s">
        <v>35</v>
      </c>
      <c r="E28" s="7">
        <v>0.61749999999999994</v>
      </c>
      <c r="F28" s="7">
        <f t="shared" si="7"/>
        <v>10.782499999999999</v>
      </c>
      <c r="G28" s="2">
        <v>0.51500000000000001</v>
      </c>
      <c r="H28" s="7">
        <f t="shared" si="8"/>
        <v>5.6</v>
      </c>
    </row>
    <row r="29" spans="1:9" x14ac:dyDescent="0.25">
      <c r="A29" s="2">
        <v>28</v>
      </c>
      <c r="B29" s="2">
        <f t="shared" si="6"/>
        <v>3</v>
      </c>
      <c r="C29" s="2">
        <f t="shared" si="10"/>
        <v>8</v>
      </c>
      <c r="D29" s="2" t="s">
        <v>44</v>
      </c>
      <c r="E29" s="7">
        <v>0.58750000000000002</v>
      </c>
      <c r="F29" s="7">
        <f t="shared" si="7"/>
        <v>9.0324999999999989</v>
      </c>
      <c r="G29" s="2">
        <v>0.52500000000000002</v>
      </c>
      <c r="H29" s="7">
        <f t="shared" si="8"/>
        <v>6.41</v>
      </c>
    </row>
    <row r="30" spans="1:9" x14ac:dyDescent="0.25">
      <c r="A30" s="2">
        <v>29</v>
      </c>
      <c r="B30" s="2">
        <f t="shared" si="6"/>
        <v>3</v>
      </c>
      <c r="C30" s="2">
        <f t="shared" si="10"/>
        <v>8</v>
      </c>
      <c r="D30" s="2" t="s">
        <v>53</v>
      </c>
      <c r="E30" s="7">
        <v>0.64500000000000002</v>
      </c>
      <c r="F30" s="7">
        <f t="shared" si="7"/>
        <v>12.600000000000001</v>
      </c>
      <c r="G30" s="2">
        <v>0.54749999999999999</v>
      </c>
      <c r="H30" s="7">
        <f t="shared" si="8"/>
        <v>7.25</v>
      </c>
    </row>
    <row r="31" spans="1:9" x14ac:dyDescent="0.25">
      <c r="A31" s="2">
        <v>30</v>
      </c>
      <c r="B31" s="2">
        <f t="shared" si="6"/>
        <v>3</v>
      </c>
      <c r="C31" s="2">
        <f t="shared" si="10"/>
        <v>8</v>
      </c>
      <c r="D31" s="2" t="s">
        <v>62</v>
      </c>
      <c r="E31" s="7">
        <v>0.66249999999999998</v>
      </c>
      <c r="F31" s="7">
        <f t="shared" si="7"/>
        <v>11.712499999999999</v>
      </c>
      <c r="G31" s="2">
        <v>0.57750000000000001</v>
      </c>
      <c r="H31" s="7">
        <f t="shared" si="8"/>
        <v>7.4824999999999999</v>
      </c>
    </row>
    <row r="32" spans="1:9" x14ac:dyDescent="0.25">
      <c r="A32" s="2">
        <v>31</v>
      </c>
      <c r="B32" s="2">
        <f t="shared" si="6"/>
        <v>3</v>
      </c>
      <c r="C32" s="2">
        <f t="shared" si="10"/>
        <v>8</v>
      </c>
      <c r="D32" s="2" t="s">
        <v>71</v>
      </c>
      <c r="E32" s="7">
        <v>0.60499999999999998</v>
      </c>
      <c r="F32" s="7">
        <f t="shared" si="7"/>
        <v>7.92</v>
      </c>
      <c r="G32" s="2">
        <v>0.5</v>
      </c>
      <c r="H32" s="7">
        <f t="shared" si="8"/>
        <v>4.49</v>
      </c>
    </row>
    <row r="33" spans="1:9" x14ac:dyDescent="0.25">
      <c r="A33" s="2">
        <v>32</v>
      </c>
      <c r="B33" s="2">
        <f t="shared" si="6"/>
        <v>3</v>
      </c>
      <c r="C33" s="2">
        <f t="shared" si="10"/>
        <v>8</v>
      </c>
      <c r="D33" s="2" t="s">
        <v>80</v>
      </c>
      <c r="E33" s="7">
        <v>0.61749999999999994</v>
      </c>
      <c r="F33" s="7">
        <f t="shared" si="7"/>
        <v>10.92</v>
      </c>
      <c r="G33" s="2">
        <v>0.53</v>
      </c>
      <c r="H33" s="7">
        <f t="shared" si="8"/>
        <v>6.0274999999999999</v>
      </c>
    </row>
    <row r="34" spans="1:9" x14ac:dyDescent="0.25">
      <c r="A34" s="2">
        <v>33</v>
      </c>
      <c r="B34" s="2">
        <f t="shared" si="6"/>
        <v>3</v>
      </c>
      <c r="C34" s="2">
        <f t="shared" si="10"/>
        <v>8</v>
      </c>
      <c r="D34" s="2" t="s">
        <v>89</v>
      </c>
      <c r="E34" s="7">
        <v>0.66500000000000004</v>
      </c>
      <c r="F34" s="7">
        <f t="shared" si="7"/>
        <v>13.695</v>
      </c>
      <c r="G34" s="2">
        <v>0.56500000000000006</v>
      </c>
      <c r="H34" s="7">
        <f t="shared" si="8"/>
        <v>7.6825000000000001</v>
      </c>
    </row>
    <row r="35" spans="1:9" x14ac:dyDescent="0.25">
      <c r="A35" s="2">
        <v>34</v>
      </c>
      <c r="B35" s="2">
        <f t="shared" si="6"/>
        <v>3</v>
      </c>
      <c r="C35" s="2">
        <f t="shared" si="10"/>
        <v>8</v>
      </c>
      <c r="D35" s="2" t="s">
        <v>116</v>
      </c>
      <c r="E35" s="7">
        <v>0.65</v>
      </c>
      <c r="F35" s="7">
        <f t="shared" si="7"/>
        <v>10.015000000000001</v>
      </c>
      <c r="G35" s="2">
        <v>0.56000000000000005</v>
      </c>
      <c r="H35" s="7">
        <f t="shared" si="8"/>
        <v>5.92</v>
      </c>
    </row>
    <row r="36" spans="1:9" x14ac:dyDescent="0.25">
      <c r="A36" s="2">
        <v>35</v>
      </c>
      <c r="B36" s="2">
        <f t="shared" si="6"/>
        <v>3</v>
      </c>
      <c r="C36" s="2">
        <f t="shared" si="10"/>
        <v>8</v>
      </c>
      <c r="D36" s="2" t="s">
        <v>98</v>
      </c>
      <c r="E36" s="7">
        <v>0.63750000000000007</v>
      </c>
      <c r="F36" s="7">
        <f t="shared" si="7"/>
        <v>11.9925</v>
      </c>
      <c r="G36" s="2">
        <v>0.55249999999999999</v>
      </c>
      <c r="H36" s="7">
        <f t="shared" si="8"/>
        <v>6.9525000000000006</v>
      </c>
    </row>
    <row r="37" spans="1:9" x14ac:dyDescent="0.25">
      <c r="A37" s="2">
        <v>36</v>
      </c>
      <c r="B37" s="2">
        <f t="shared" si="6"/>
        <v>3</v>
      </c>
      <c r="C37" s="2">
        <f t="shared" si="10"/>
        <v>8</v>
      </c>
      <c r="D37" s="2" t="s">
        <v>107</v>
      </c>
      <c r="E37" s="7">
        <v>0.62250000000000005</v>
      </c>
      <c r="F37" s="7">
        <f t="shared" si="7"/>
        <v>10.6525</v>
      </c>
      <c r="G37" s="2">
        <v>0.53</v>
      </c>
      <c r="H37" s="7">
        <f t="shared" si="8"/>
        <v>7.0625</v>
      </c>
    </row>
    <row r="38" spans="1:9" x14ac:dyDescent="0.25">
      <c r="A38" s="2">
        <v>37</v>
      </c>
      <c r="B38" s="2">
        <f t="shared" si="6"/>
        <v>4</v>
      </c>
      <c r="C38" s="2">
        <v>14</v>
      </c>
      <c r="D38" s="2" t="s">
        <v>15</v>
      </c>
      <c r="E38" s="7">
        <v>0.7</v>
      </c>
      <c r="F38" s="7">
        <f t="shared" si="7"/>
        <v>14.297499999999999</v>
      </c>
      <c r="G38" s="2">
        <v>0.57500000000000007</v>
      </c>
      <c r="H38" s="7">
        <f t="shared" si="8"/>
        <v>10.27</v>
      </c>
      <c r="I38" s="32">
        <f>CORREL(E38:E49,F38:F49)</f>
        <v>0.82433439009645593</v>
      </c>
    </row>
    <row r="39" spans="1:9" x14ac:dyDescent="0.25">
      <c r="A39" s="2">
        <v>38</v>
      </c>
      <c r="B39" s="2">
        <f t="shared" si="6"/>
        <v>4</v>
      </c>
      <c r="C39" s="2">
        <f>C38</f>
        <v>14</v>
      </c>
      <c r="D39" s="2" t="s">
        <v>26</v>
      </c>
      <c r="E39" s="7">
        <v>0.67</v>
      </c>
      <c r="F39" s="7">
        <f t="shared" si="7"/>
        <v>11.147500000000001</v>
      </c>
      <c r="G39" s="2">
        <v>0.54249999999999998</v>
      </c>
      <c r="H39" s="7">
        <f t="shared" si="8"/>
        <v>7.0524999999999993</v>
      </c>
      <c r="I39" s="33">
        <f>CORREL(G38:G49,H38:H49)</f>
        <v>0.65356611561377587</v>
      </c>
    </row>
    <row r="40" spans="1:9" x14ac:dyDescent="0.25">
      <c r="A40" s="2">
        <v>39</v>
      </c>
      <c r="B40" s="2">
        <f t="shared" si="6"/>
        <v>4</v>
      </c>
      <c r="C40" s="2">
        <f t="shared" ref="C40:C49" si="11">C39</f>
        <v>14</v>
      </c>
      <c r="D40" s="2" t="s">
        <v>35</v>
      </c>
      <c r="E40" s="7">
        <v>0.62749999999999995</v>
      </c>
      <c r="F40" s="7">
        <f t="shared" si="7"/>
        <v>10.782499999999999</v>
      </c>
      <c r="G40" s="2">
        <v>0.52749999999999997</v>
      </c>
      <c r="H40" s="7">
        <f t="shared" si="8"/>
        <v>5.6</v>
      </c>
    </row>
    <row r="41" spans="1:9" x14ac:dyDescent="0.25">
      <c r="A41" s="2">
        <v>40</v>
      </c>
      <c r="B41" s="2">
        <f t="shared" si="6"/>
        <v>4</v>
      </c>
      <c r="C41" s="2">
        <f t="shared" si="11"/>
        <v>14</v>
      </c>
      <c r="D41" s="2" t="s">
        <v>44</v>
      </c>
      <c r="E41" s="7">
        <v>0.63249999999999995</v>
      </c>
      <c r="F41" s="7">
        <f t="shared" si="7"/>
        <v>9.0324999999999989</v>
      </c>
      <c r="G41" s="2">
        <v>0.52249999999999996</v>
      </c>
      <c r="H41" s="7">
        <f t="shared" si="8"/>
        <v>6.41</v>
      </c>
    </row>
    <row r="42" spans="1:9" x14ac:dyDescent="0.25">
      <c r="A42" s="2">
        <v>41</v>
      </c>
      <c r="B42" s="2">
        <f t="shared" si="6"/>
        <v>4</v>
      </c>
      <c r="C42" s="2">
        <f t="shared" si="11"/>
        <v>14</v>
      </c>
      <c r="D42" s="2" t="s">
        <v>53</v>
      </c>
      <c r="E42" s="7">
        <v>0.68</v>
      </c>
      <c r="F42" s="7">
        <f t="shared" si="7"/>
        <v>12.600000000000001</v>
      </c>
      <c r="G42" s="2">
        <v>0.55500000000000005</v>
      </c>
      <c r="H42" s="7">
        <f t="shared" si="8"/>
        <v>7.25</v>
      </c>
    </row>
    <row r="43" spans="1:9" x14ac:dyDescent="0.25">
      <c r="A43" s="2">
        <v>42</v>
      </c>
      <c r="B43" s="2">
        <f t="shared" si="6"/>
        <v>4</v>
      </c>
      <c r="C43" s="2">
        <f t="shared" si="11"/>
        <v>14</v>
      </c>
      <c r="D43" s="2" t="s">
        <v>62</v>
      </c>
      <c r="E43" s="7">
        <v>0.69750000000000001</v>
      </c>
      <c r="F43" s="7">
        <f t="shared" si="7"/>
        <v>11.712499999999999</v>
      </c>
      <c r="G43" s="2">
        <v>0.59</v>
      </c>
      <c r="H43" s="7">
        <f t="shared" si="8"/>
        <v>7.4824999999999999</v>
      </c>
    </row>
    <row r="44" spans="1:9" x14ac:dyDescent="0.25">
      <c r="A44" s="2">
        <v>43</v>
      </c>
      <c r="B44" s="2">
        <f t="shared" si="6"/>
        <v>4</v>
      </c>
      <c r="C44" s="2">
        <f t="shared" si="11"/>
        <v>14</v>
      </c>
      <c r="D44" s="2" t="s">
        <v>71</v>
      </c>
      <c r="E44" s="7">
        <v>0.62249999999999994</v>
      </c>
      <c r="F44" s="7">
        <f t="shared" si="7"/>
        <v>7.92</v>
      </c>
      <c r="G44" s="2">
        <v>0.51750000000000007</v>
      </c>
      <c r="H44" s="7">
        <f t="shared" si="8"/>
        <v>4.49</v>
      </c>
    </row>
    <row r="45" spans="1:9" x14ac:dyDescent="0.25">
      <c r="A45" s="2">
        <v>44</v>
      </c>
      <c r="B45" s="2">
        <f t="shared" si="6"/>
        <v>4</v>
      </c>
      <c r="C45" s="2">
        <f t="shared" si="11"/>
        <v>14</v>
      </c>
      <c r="D45" s="2" t="s">
        <v>80</v>
      </c>
      <c r="E45" s="7">
        <v>0.65500000000000003</v>
      </c>
      <c r="F45" s="7">
        <f t="shared" si="7"/>
        <v>10.92</v>
      </c>
      <c r="G45" s="2">
        <v>0.55750000000000011</v>
      </c>
      <c r="H45" s="7">
        <f t="shared" si="8"/>
        <v>6.0274999999999999</v>
      </c>
    </row>
    <row r="46" spans="1:9" x14ac:dyDescent="0.25">
      <c r="A46" s="2">
        <v>45</v>
      </c>
      <c r="B46" s="2">
        <f t="shared" si="6"/>
        <v>4</v>
      </c>
      <c r="C46" s="2">
        <f t="shared" si="11"/>
        <v>14</v>
      </c>
      <c r="D46" s="2" t="s">
        <v>89</v>
      </c>
      <c r="E46" s="7">
        <v>0.70499999999999985</v>
      </c>
      <c r="F46" s="7">
        <f t="shared" si="7"/>
        <v>13.695</v>
      </c>
      <c r="G46" s="2">
        <v>0.58499999999999996</v>
      </c>
      <c r="H46" s="7">
        <f t="shared" si="8"/>
        <v>7.6825000000000001</v>
      </c>
    </row>
    <row r="47" spans="1:9" x14ac:dyDescent="0.25">
      <c r="A47" s="2">
        <v>46</v>
      </c>
      <c r="B47" s="2">
        <f t="shared" si="6"/>
        <v>4</v>
      </c>
      <c r="C47" s="2">
        <f t="shared" si="11"/>
        <v>14</v>
      </c>
      <c r="D47" s="2" t="s">
        <v>116</v>
      </c>
      <c r="E47" s="7">
        <v>0.68</v>
      </c>
      <c r="F47" s="7">
        <f t="shared" si="7"/>
        <v>10.015000000000001</v>
      </c>
      <c r="G47" s="2">
        <v>0.5625</v>
      </c>
      <c r="H47" s="7">
        <f t="shared" si="8"/>
        <v>5.92</v>
      </c>
    </row>
    <row r="48" spans="1:9" x14ac:dyDescent="0.25">
      <c r="A48" s="2">
        <v>47</v>
      </c>
      <c r="B48" s="2">
        <f t="shared" si="6"/>
        <v>4</v>
      </c>
      <c r="C48" s="2">
        <f t="shared" si="11"/>
        <v>14</v>
      </c>
      <c r="D48" s="2" t="s">
        <v>98</v>
      </c>
      <c r="E48" s="7">
        <v>0.67500000000000004</v>
      </c>
      <c r="F48" s="7">
        <f t="shared" si="7"/>
        <v>11.9925</v>
      </c>
      <c r="G48" s="2">
        <v>0.56000000000000005</v>
      </c>
      <c r="H48" s="7">
        <f t="shared" si="8"/>
        <v>6.9525000000000006</v>
      </c>
    </row>
    <row r="49" spans="1:9" x14ac:dyDescent="0.25">
      <c r="A49" s="2">
        <v>48</v>
      </c>
      <c r="B49" s="2">
        <f t="shared" si="6"/>
        <v>4</v>
      </c>
      <c r="C49" s="2">
        <f t="shared" si="11"/>
        <v>14</v>
      </c>
      <c r="D49" s="2" t="s">
        <v>107</v>
      </c>
      <c r="E49" s="7">
        <v>0.66500000000000004</v>
      </c>
      <c r="F49" s="7">
        <f t="shared" si="7"/>
        <v>10.6525</v>
      </c>
      <c r="G49" s="2">
        <v>0.54249999999999998</v>
      </c>
      <c r="H49" s="7">
        <f t="shared" si="8"/>
        <v>7.0625</v>
      </c>
    </row>
    <row r="50" spans="1:9" x14ac:dyDescent="0.25">
      <c r="A50" s="2">
        <v>49</v>
      </c>
      <c r="B50" s="2">
        <f t="shared" si="6"/>
        <v>5</v>
      </c>
      <c r="C50" s="2">
        <v>19</v>
      </c>
      <c r="D50" s="2" t="s">
        <v>15</v>
      </c>
      <c r="E50" s="7">
        <v>0.72749999999999992</v>
      </c>
      <c r="F50" s="7">
        <f t="shared" si="7"/>
        <v>14.297499999999999</v>
      </c>
      <c r="G50" s="2">
        <v>0.61499999999999999</v>
      </c>
      <c r="H50" s="7">
        <f t="shared" si="8"/>
        <v>10.27</v>
      </c>
      <c r="I50" s="32">
        <f>CORREL(E50:E61,F50:F61)</f>
        <v>0.78630759279446527</v>
      </c>
    </row>
    <row r="51" spans="1:9" x14ac:dyDescent="0.25">
      <c r="A51" s="2">
        <v>50</v>
      </c>
      <c r="B51" s="2">
        <f t="shared" si="6"/>
        <v>5</v>
      </c>
      <c r="C51" s="2">
        <f>C50</f>
        <v>19</v>
      </c>
      <c r="D51" s="2" t="s">
        <v>26</v>
      </c>
      <c r="E51" s="7">
        <v>0.69500000000000006</v>
      </c>
      <c r="F51" s="7">
        <f t="shared" si="7"/>
        <v>11.147500000000001</v>
      </c>
      <c r="G51" s="2">
        <v>0.59749999999999992</v>
      </c>
      <c r="H51" s="7">
        <f t="shared" si="8"/>
        <v>7.0524999999999993</v>
      </c>
      <c r="I51" s="33">
        <f>CORREL(G50:G61,H50:H61)</f>
        <v>0.74252024148029472</v>
      </c>
    </row>
    <row r="52" spans="1:9" x14ac:dyDescent="0.25">
      <c r="A52" s="2">
        <v>51</v>
      </c>
      <c r="B52" s="2">
        <f t="shared" si="6"/>
        <v>5</v>
      </c>
      <c r="C52" s="2">
        <f t="shared" ref="C52:C61" si="12">C51</f>
        <v>19</v>
      </c>
      <c r="D52" s="2" t="s">
        <v>35</v>
      </c>
      <c r="E52" s="7">
        <v>0.64</v>
      </c>
      <c r="F52" s="7">
        <f t="shared" si="7"/>
        <v>10.782499999999999</v>
      </c>
      <c r="G52" s="2">
        <v>0.5575</v>
      </c>
      <c r="H52" s="7">
        <f t="shared" si="8"/>
        <v>5.6</v>
      </c>
    </row>
    <row r="53" spans="1:9" x14ac:dyDescent="0.25">
      <c r="A53" s="2">
        <v>52</v>
      </c>
      <c r="B53" s="2">
        <f t="shared" si="6"/>
        <v>5</v>
      </c>
      <c r="C53" s="2">
        <f t="shared" si="12"/>
        <v>19</v>
      </c>
      <c r="D53" s="2" t="s">
        <v>44</v>
      </c>
      <c r="E53" s="7">
        <v>0.63500000000000001</v>
      </c>
      <c r="F53" s="7">
        <f t="shared" si="7"/>
        <v>9.0324999999999989</v>
      </c>
      <c r="G53" s="2">
        <v>0.5575</v>
      </c>
      <c r="H53" s="7">
        <f t="shared" si="8"/>
        <v>6.41</v>
      </c>
    </row>
    <row r="54" spans="1:9" x14ac:dyDescent="0.25">
      <c r="A54" s="2">
        <v>53</v>
      </c>
      <c r="B54" s="2">
        <f t="shared" si="6"/>
        <v>5</v>
      </c>
      <c r="C54" s="2">
        <f t="shared" si="12"/>
        <v>19</v>
      </c>
      <c r="D54" s="2" t="s">
        <v>53</v>
      </c>
      <c r="E54" s="7">
        <v>0.6875</v>
      </c>
      <c r="F54" s="7">
        <f t="shared" si="7"/>
        <v>12.600000000000001</v>
      </c>
      <c r="G54" s="2">
        <v>0.59499999999999997</v>
      </c>
      <c r="H54" s="7">
        <f t="shared" si="8"/>
        <v>7.25</v>
      </c>
    </row>
    <row r="55" spans="1:9" x14ac:dyDescent="0.25">
      <c r="A55" s="2">
        <v>54</v>
      </c>
      <c r="B55" s="2">
        <f t="shared" si="6"/>
        <v>5</v>
      </c>
      <c r="C55" s="2">
        <f t="shared" si="12"/>
        <v>19</v>
      </c>
      <c r="D55" s="2" t="s">
        <v>62</v>
      </c>
      <c r="E55" s="7">
        <v>0.73750000000000004</v>
      </c>
      <c r="F55" s="7">
        <f t="shared" si="7"/>
        <v>11.712499999999999</v>
      </c>
      <c r="G55" s="2">
        <v>0.60249999999999992</v>
      </c>
      <c r="H55" s="7">
        <f t="shared" si="8"/>
        <v>7.4824999999999999</v>
      </c>
    </row>
    <row r="56" spans="1:9" x14ac:dyDescent="0.25">
      <c r="A56" s="2">
        <v>55</v>
      </c>
      <c r="B56" s="2">
        <f t="shared" si="6"/>
        <v>5</v>
      </c>
      <c r="C56" s="2">
        <f t="shared" si="12"/>
        <v>19</v>
      </c>
      <c r="D56" s="2" t="s">
        <v>71</v>
      </c>
      <c r="E56" s="7">
        <v>0.64249999999999996</v>
      </c>
      <c r="F56" s="7">
        <f t="shared" si="7"/>
        <v>7.92</v>
      </c>
      <c r="G56" s="2">
        <v>0.54</v>
      </c>
      <c r="H56" s="7">
        <f t="shared" si="8"/>
        <v>4.49</v>
      </c>
    </row>
    <row r="57" spans="1:9" x14ac:dyDescent="0.25">
      <c r="A57" s="2">
        <v>56</v>
      </c>
      <c r="B57" s="2">
        <f t="shared" si="6"/>
        <v>5</v>
      </c>
      <c r="C57" s="2">
        <f t="shared" si="12"/>
        <v>19</v>
      </c>
      <c r="D57" s="2" t="s">
        <v>80</v>
      </c>
      <c r="E57" s="7">
        <v>0.67500000000000004</v>
      </c>
      <c r="F57" s="7">
        <f t="shared" si="7"/>
        <v>10.92</v>
      </c>
      <c r="G57" s="2">
        <v>0.58750000000000002</v>
      </c>
      <c r="H57" s="7">
        <f t="shared" si="8"/>
        <v>6.0274999999999999</v>
      </c>
    </row>
    <row r="58" spans="1:9" x14ac:dyDescent="0.25">
      <c r="A58" s="2">
        <v>57</v>
      </c>
      <c r="B58" s="2">
        <f t="shared" si="6"/>
        <v>5</v>
      </c>
      <c r="C58" s="2">
        <f t="shared" si="12"/>
        <v>19</v>
      </c>
      <c r="D58" s="2" t="s">
        <v>89</v>
      </c>
      <c r="E58" s="7">
        <v>0.75</v>
      </c>
      <c r="F58" s="7">
        <f t="shared" si="7"/>
        <v>13.695</v>
      </c>
      <c r="G58" s="2">
        <v>0.61750000000000005</v>
      </c>
      <c r="H58" s="7">
        <f t="shared" si="8"/>
        <v>7.6825000000000001</v>
      </c>
    </row>
    <row r="59" spans="1:9" x14ac:dyDescent="0.25">
      <c r="A59" s="2">
        <v>58</v>
      </c>
      <c r="B59" s="2">
        <f t="shared" si="6"/>
        <v>5</v>
      </c>
      <c r="C59" s="2">
        <f t="shared" si="12"/>
        <v>19</v>
      </c>
      <c r="D59" s="2" t="s">
        <v>116</v>
      </c>
      <c r="E59" s="7">
        <v>0.70000000000000007</v>
      </c>
      <c r="F59" s="7">
        <f t="shared" si="7"/>
        <v>10.015000000000001</v>
      </c>
      <c r="G59" s="2">
        <v>0.60000000000000009</v>
      </c>
      <c r="H59" s="7">
        <f t="shared" si="8"/>
        <v>5.92</v>
      </c>
    </row>
    <row r="60" spans="1:9" x14ac:dyDescent="0.25">
      <c r="A60" s="2">
        <v>59</v>
      </c>
      <c r="B60" s="2">
        <f t="shared" si="6"/>
        <v>5</v>
      </c>
      <c r="C60" s="2">
        <f t="shared" si="12"/>
        <v>19</v>
      </c>
      <c r="D60" s="2" t="s">
        <v>98</v>
      </c>
      <c r="E60" s="7">
        <v>0.70499999999999996</v>
      </c>
      <c r="F60" s="7">
        <f t="shared" si="7"/>
        <v>11.9925</v>
      </c>
      <c r="G60" s="2">
        <v>0.61</v>
      </c>
      <c r="H60" s="7">
        <f t="shared" si="8"/>
        <v>6.9525000000000006</v>
      </c>
    </row>
    <row r="61" spans="1:9" x14ac:dyDescent="0.25">
      <c r="A61" s="2">
        <v>60</v>
      </c>
      <c r="B61" s="2">
        <f t="shared" si="6"/>
        <v>5</v>
      </c>
      <c r="C61" s="2">
        <f t="shared" si="12"/>
        <v>19</v>
      </c>
      <c r="D61" s="2" t="s">
        <v>107</v>
      </c>
      <c r="E61" s="7">
        <v>0.67999999999999994</v>
      </c>
      <c r="F61" s="7">
        <f t="shared" si="7"/>
        <v>10.6525</v>
      </c>
      <c r="G61" s="2">
        <v>0.58249999999999991</v>
      </c>
      <c r="H61" s="7">
        <f t="shared" si="8"/>
        <v>7.0625</v>
      </c>
    </row>
    <row r="62" spans="1:9" x14ac:dyDescent="0.25">
      <c r="A62" s="2">
        <v>61</v>
      </c>
      <c r="B62" s="2">
        <f t="shared" si="6"/>
        <v>6</v>
      </c>
      <c r="C62" s="2">
        <v>24</v>
      </c>
      <c r="D62" s="2" t="s">
        <v>15</v>
      </c>
      <c r="E62" s="7">
        <v>0.72249999999999992</v>
      </c>
      <c r="F62" s="7">
        <f t="shared" si="7"/>
        <v>14.297499999999999</v>
      </c>
      <c r="G62" s="2">
        <v>0.59499999999999997</v>
      </c>
      <c r="H62" s="7">
        <f t="shared" si="8"/>
        <v>10.27</v>
      </c>
      <c r="I62" s="32">
        <f>CORREL(E62:E73,F62:F73)</f>
        <v>0.76933299493553009</v>
      </c>
    </row>
    <row r="63" spans="1:9" x14ac:dyDescent="0.25">
      <c r="A63" s="2">
        <v>62</v>
      </c>
      <c r="B63" s="2">
        <f t="shared" si="6"/>
        <v>6</v>
      </c>
      <c r="C63" s="2">
        <f>C62</f>
        <v>24</v>
      </c>
      <c r="D63" s="2" t="s">
        <v>26</v>
      </c>
      <c r="E63" s="7">
        <v>0.62749999999999995</v>
      </c>
      <c r="F63" s="7">
        <f t="shared" si="7"/>
        <v>11.147500000000001</v>
      </c>
      <c r="G63" s="2">
        <v>0.55000000000000004</v>
      </c>
      <c r="H63" s="7">
        <f t="shared" si="8"/>
        <v>7.0524999999999993</v>
      </c>
      <c r="I63" s="33">
        <f>CORREL(G62:G73,H62:H73)</f>
        <v>0.76281626184111195</v>
      </c>
    </row>
    <row r="64" spans="1:9" x14ac:dyDescent="0.25">
      <c r="A64" s="2">
        <v>63</v>
      </c>
      <c r="B64" s="2">
        <f t="shared" si="6"/>
        <v>6</v>
      </c>
      <c r="C64" s="2">
        <f t="shared" ref="C64:C73" si="13">C63</f>
        <v>24</v>
      </c>
      <c r="D64" s="2" t="s">
        <v>35</v>
      </c>
      <c r="E64" s="7">
        <v>0.59499999999999997</v>
      </c>
      <c r="F64" s="7">
        <f t="shared" si="7"/>
        <v>10.782499999999999</v>
      </c>
      <c r="G64" s="2">
        <v>0.52500000000000002</v>
      </c>
      <c r="H64" s="7">
        <f t="shared" si="8"/>
        <v>5.6</v>
      </c>
    </row>
    <row r="65" spans="1:9" x14ac:dyDescent="0.25">
      <c r="A65" s="2">
        <v>64</v>
      </c>
      <c r="B65" s="2">
        <f t="shared" si="6"/>
        <v>6</v>
      </c>
      <c r="C65" s="2">
        <f t="shared" si="13"/>
        <v>24</v>
      </c>
      <c r="D65" s="2" t="s">
        <v>44</v>
      </c>
      <c r="E65" s="7">
        <v>0.61750000000000005</v>
      </c>
      <c r="F65" s="7">
        <f t="shared" si="7"/>
        <v>9.0324999999999989</v>
      </c>
      <c r="G65" s="2">
        <v>0.52</v>
      </c>
      <c r="H65" s="7">
        <f t="shared" si="8"/>
        <v>6.41</v>
      </c>
    </row>
    <row r="66" spans="1:9" x14ac:dyDescent="0.25">
      <c r="A66" s="2">
        <v>65</v>
      </c>
      <c r="B66" s="2">
        <f t="shared" si="6"/>
        <v>6</v>
      </c>
      <c r="C66" s="2">
        <f t="shared" si="13"/>
        <v>24</v>
      </c>
      <c r="D66" s="2" t="s">
        <v>53</v>
      </c>
      <c r="E66" s="7">
        <v>0.67500000000000004</v>
      </c>
      <c r="F66" s="7">
        <f t="shared" si="7"/>
        <v>12.600000000000001</v>
      </c>
      <c r="G66" s="2">
        <v>0.5625</v>
      </c>
      <c r="H66" s="7">
        <f t="shared" si="8"/>
        <v>7.25</v>
      </c>
    </row>
    <row r="67" spans="1:9" x14ac:dyDescent="0.25">
      <c r="A67" s="2">
        <v>66</v>
      </c>
      <c r="B67" s="2">
        <f t="shared" si="6"/>
        <v>6</v>
      </c>
      <c r="C67" s="2">
        <f t="shared" si="13"/>
        <v>24</v>
      </c>
      <c r="D67" s="2" t="s">
        <v>62</v>
      </c>
      <c r="E67" s="7">
        <v>0.70749999999999991</v>
      </c>
      <c r="F67" s="7">
        <f t="shared" si="7"/>
        <v>11.712499999999999</v>
      </c>
      <c r="G67" s="2">
        <v>0.59250000000000003</v>
      </c>
      <c r="H67" s="7">
        <f t="shared" si="8"/>
        <v>7.4824999999999999</v>
      </c>
    </row>
    <row r="68" spans="1:9" x14ac:dyDescent="0.25">
      <c r="A68" s="2">
        <v>67</v>
      </c>
      <c r="B68" s="2">
        <f t="shared" si="6"/>
        <v>6</v>
      </c>
      <c r="C68" s="2">
        <f t="shared" si="13"/>
        <v>24</v>
      </c>
      <c r="D68" s="2" t="s">
        <v>71</v>
      </c>
      <c r="E68" s="7">
        <v>0.61499999999999999</v>
      </c>
      <c r="F68" s="7">
        <f t="shared" si="7"/>
        <v>7.92</v>
      </c>
      <c r="G68" s="2">
        <v>0.52249999999999996</v>
      </c>
      <c r="H68" s="7">
        <f t="shared" si="8"/>
        <v>4.49</v>
      </c>
    </row>
    <row r="69" spans="1:9" x14ac:dyDescent="0.25">
      <c r="A69" s="2">
        <v>68</v>
      </c>
      <c r="B69" s="2">
        <f t="shared" si="6"/>
        <v>6</v>
      </c>
      <c r="C69" s="2">
        <f t="shared" si="13"/>
        <v>24</v>
      </c>
      <c r="D69" s="2" t="s">
        <v>80</v>
      </c>
      <c r="E69" s="7">
        <v>0.63500000000000001</v>
      </c>
      <c r="F69" s="7">
        <f t="shared" si="7"/>
        <v>10.92</v>
      </c>
      <c r="G69" s="2">
        <v>0.55000000000000004</v>
      </c>
      <c r="H69" s="7">
        <f t="shared" si="8"/>
        <v>6.0274999999999999</v>
      </c>
    </row>
    <row r="70" spans="1:9" x14ac:dyDescent="0.25">
      <c r="A70" s="2">
        <v>69</v>
      </c>
      <c r="B70" s="2">
        <f t="shared" si="6"/>
        <v>6</v>
      </c>
      <c r="C70" s="2">
        <f t="shared" si="13"/>
        <v>24</v>
      </c>
      <c r="D70" s="2" t="s">
        <v>89</v>
      </c>
      <c r="E70" s="7">
        <v>0.71499999999999997</v>
      </c>
      <c r="F70" s="7">
        <f t="shared" si="7"/>
        <v>13.695</v>
      </c>
      <c r="G70" s="2">
        <v>0.58750000000000002</v>
      </c>
      <c r="H70" s="7">
        <f t="shared" si="8"/>
        <v>7.6825000000000001</v>
      </c>
    </row>
    <row r="71" spans="1:9" x14ac:dyDescent="0.25">
      <c r="A71" s="2">
        <v>70</v>
      </c>
      <c r="B71" s="2">
        <f t="shared" si="6"/>
        <v>6</v>
      </c>
      <c r="C71" s="2">
        <f t="shared" si="13"/>
        <v>24</v>
      </c>
      <c r="D71" s="2" t="s">
        <v>116</v>
      </c>
      <c r="E71" s="7">
        <v>0.67499999999999993</v>
      </c>
      <c r="F71" s="7">
        <f t="shared" si="7"/>
        <v>10.015000000000001</v>
      </c>
      <c r="G71" s="2">
        <v>0.56750000000000012</v>
      </c>
      <c r="H71" s="7">
        <f t="shared" si="8"/>
        <v>5.92</v>
      </c>
    </row>
    <row r="72" spans="1:9" x14ac:dyDescent="0.25">
      <c r="A72" s="2">
        <v>71</v>
      </c>
      <c r="B72" s="2">
        <f t="shared" si="6"/>
        <v>6</v>
      </c>
      <c r="C72" s="2">
        <f t="shared" si="13"/>
        <v>24</v>
      </c>
      <c r="D72" s="2" t="s">
        <v>98</v>
      </c>
      <c r="E72" s="7">
        <v>0.66499999999999992</v>
      </c>
      <c r="F72" s="7">
        <f t="shared" si="7"/>
        <v>11.9925</v>
      </c>
      <c r="G72" s="2">
        <v>0.57499999999999996</v>
      </c>
      <c r="H72" s="7">
        <f t="shared" si="8"/>
        <v>6.9525000000000006</v>
      </c>
    </row>
    <row r="73" spans="1:9" x14ac:dyDescent="0.25">
      <c r="A73" s="2">
        <v>72</v>
      </c>
      <c r="B73" s="2">
        <f t="shared" si="6"/>
        <v>6</v>
      </c>
      <c r="C73" s="2">
        <f t="shared" si="13"/>
        <v>24</v>
      </c>
      <c r="D73" s="2" t="s">
        <v>107</v>
      </c>
      <c r="E73" s="7">
        <v>0.63249999999999995</v>
      </c>
      <c r="F73" s="7">
        <f t="shared" si="7"/>
        <v>10.6525</v>
      </c>
      <c r="G73" s="2">
        <v>0.5575</v>
      </c>
      <c r="H73" s="7">
        <f t="shared" si="8"/>
        <v>7.0625</v>
      </c>
    </row>
    <row r="74" spans="1:9" x14ac:dyDescent="0.25">
      <c r="A74" s="2">
        <v>73</v>
      </c>
      <c r="B74" s="2">
        <f t="shared" si="6"/>
        <v>7</v>
      </c>
      <c r="C74" s="2">
        <v>29</v>
      </c>
      <c r="D74" s="2" t="s">
        <v>15</v>
      </c>
      <c r="E74" s="7">
        <v>0.67500000000000004</v>
      </c>
      <c r="F74" s="7">
        <f t="shared" si="7"/>
        <v>14.297499999999999</v>
      </c>
      <c r="G74" s="2">
        <v>0.56499999999999995</v>
      </c>
      <c r="H74" s="7">
        <f t="shared" si="8"/>
        <v>10.27</v>
      </c>
      <c r="I74" s="32">
        <f>CORREL(E74:E85,F74:F85)</f>
        <v>0.81133364745313874</v>
      </c>
    </row>
    <row r="75" spans="1:9" x14ac:dyDescent="0.25">
      <c r="A75" s="2">
        <v>74</v>
      </c>
      <c r="B75" s="2">
        <f t="shared" si="6"/>
        <v>7</v>
      </c>
      <c r="C75" s="2">
        <f>C74</f>
        <v>29</v>
      </c>
      <c r="D75" s="2" t="s">
        <v>26</v>
      </c>
      <c r="E75" s="7">
        <v>0.59750000000000003</v>
      </c>
      <c r="F75" s="7">
        <f t="shared" si="7"/>
        <v>11.147500000000001</v>
      </c>
      <c r="G75" s="2">
        <v>0.50249999999999995</v>
      </c>
      <c r="H75" s="7">
        <f t="shared" si="8"/>
        <v>7.0524999999999993</v>
      </c>
      <c r="I75" s="33">
        <f>CORREL(G74:G85,H74:H85)</f>
        <v>0.69491799442391222</v>
      </c>
    </row>
    <row r="76" spans="1:9" x14ac:dyDescent="0.25">
      <c r="A76" s="2">
        <v>75</v>
      </c>
      <c r="B76" s="2">
        <f t="shared" si="6"/>
        <v>7</v>
      </c>
      <c r="C76" s="2">
        <f t="shared" ref="C76:C85" si="14">C75</f>
        <v>29</v>
      </c>
      <c r="D76" s="2" t="s">
        <v>35</v>
      </c>
      <c r="E76" s="7">
        <v>0.55249999999999999</v>
      </c>
      <c r="F76" s="7">
        <f t="shared" si="7"/>
        <v>10.782499999999999</v>
      </c>
      <c r="G76" s="2">
        <v>0.45749999999999996</v>
      </c>
      <c r="H76" s="7">
        <f t="shared" si="8"/>
        <v>5.6</v>
      </c>
    </row>
    <row r="77" spans="1:9" x14ac:dyDescent="0.25">
      <c r="A77" s="2">
        <v>76</v>
      </c>
      <c r="B77" s="2">
        <f t="shared" si="6"/>
        <v>7</v>
      </c>
      <c r="C77" s="2">
        <f t="shared" si="14"/>
        <v>29</v>
      </c>
      <c r="D77" s="2" t="s">
        <v>44</v>
      </c>
      <c r="E77" s="7">
        <v>0.55500000000000005</v>
      </c>
      <c r="F77" s="7">
        <f t="shared" si="7"/>
        <v>9.0324999999999989</v>
      </c>
      <c r="G77" s="2">
        <v>0.47249999999999998</v>
      </c>
      <c r="H77" s="7">
        <f t="shared" si="8"/>
        <v>6.41</v>
      </c>
    </row>
    <row r="78" spans="1:9" x14ac:dyDescent="0.25">
      <c r="A78" s="2">
        <v>77</v>
      </c>
      <c r="B78" s="2">
        <f t="shared" si="6"/>
        <v>7</v>
      </c>
      <c r="C78" s="2">
        <f t="shared" si="14"/>
        <v>29</v>
      </c>
      <c r="D78" s="2" t="s">
        <v>53</v>
      </c>
      <c r="E78" s="7">
        <v>0.64249999999999996</v>
      </c>
      <c r="F78" s="7">
        <f t="shared" si="7"/>
        <v>12.600000000000001</v>
      </c>
      <c r="G78" s="2">
        <v>0.53500000000000003</v>
      </c>
      <c r="H78" s="7">
        <f t="shared" si="8"/>
        <v>7.25</v>
      </c>
    </row>
    <row r="79" spans="1:9" x14ac:dyDescent="0.25">
      <c r="A79" s="2">
        <v>78</v>
      </c>
      <c r="B79" s="2">
        <f t="shared" ref="B79:B109" si="15">B67+1</f>
        <v>7</v>
      </c>
      <c r="C79" s="2">
        <f t="shared" si="14"/>
        <v>29</v>
      </c>
      <c r="D79" s="2" t="s">
        <v>62</v>
      </c>
      <c r="E79" s="7">
        <v>0.67</v>
      </c>
      <c r="F79" s="7">
        <f t="shared" ref="F79:F109" si="16">F67</f>
        <v>11.712499999999999</v>
      </c>
      <c r="G79" s="2">
        <v>0.57499999999999996</v>
      </c>
      <c r="H79" s="7">
        <f t="shared" ref="H79:H109" si="17">H67</f>
        <v>7.4824999999999999</v>
      </c>
    </row>
    <row r="80" spans="1:9" x14ac:dyDescent="0.25">
      <c r="A80" s="2">
        <v>79</v>
      </c>
      <c r="B80" s="2">
        <f t="shared" si="15"/>
        <v>7</v>
      </c>
      <c r="C80" s="2">
        <f t="shared" si="14"/>
        <v>29</v>
      </c>
      <c r="D80" s="2" t="s">
        <v>71</v>
      </c>
      <c r="E80" s="7">
        <v>0.55249999999999999</v>
      </c>
      <c r="F80" s="7">
        <f t="shared" si="16"/>
        <v>7.92</v>
      </c>
      <c r="G80" s="2">
        <v>0.47</v>
      </c>
      <c r="H80" s="7">
        <f t="shared" si="17"/>
        <v>4.49</v>
      </c>
    </row>
    <row r="81" spans="1:9" x14ac:dyDescent="0.25">
      <c r="A81" s="2">
        <v>80</v>
      </c>
      <c r="B81" s="2">
        <f t="shared" si="15"/>
        <v>7</v>
      </c>
      <c r="C81" s="2">
        <f t="shared" si="14"/>
        <v>29</v>
      </c>
      <c r="D81" s="2" t="s">
        <v>80</v>
      </c>
      <c r="E81" s="7">
        <v>0.60499999999999998</v>
      </c>
      <c r="F81" s="7">
        <f t="shared" si="16"/>
        <v>10.92</v>
      </c>
      <c r="G81" s="2">
        <v>0.4975</v>
      </c>
      <c r="H81" s="7">
        <f t="shared" si="17"/>
        <v>6.0274999999999999</v>
      </c>
    </row>
    <row r="82" spans="1:9" x14ac:dyDescent="0.25">
      <c r="A82" s="2">
        <v>81</v>
      </c>
      <c r="B82" s="2">
        <f t="shared" si="15"/>
        <v>7</v>
      </c>
      <c r="C82" s="2">
        <f t="shared" si="14"/>
        <v>29</v>
      </c>
      <c r="D82" s="2" t="s">
        <v>89</v>
      </c>
      <c r="E82" s="7">
        <v>0.67</v>
      </c>
      <c r="F82" s="7">
        <f t="shared" si="16"/>
        <v>13.695</v>
      </c>
      <c r="G82" s="2">
        <v>0.57499999999999996</v>
      </c>
      <c r="H82" s="7">
        <f t="shared" si="17"/>
        <v>7.6825000000000001</v>
      </c>
    </row>
    <row r="83" spans="1:9" x14ac:dyDescent="0.25">
      <c r="A83" s="2">
        <v>82</v>
      </c>
      <c r="B83" s="2">
        <f t="shared" si="15"/>
        <v>7</v>
      </c>
      <c r="C83" s="2">
        <f t="shared" si="14"/>
        <v>29</v>
      </c>
      <c r="D83" s="2" t="s">
        <v>116</v>
      </c>
      <c r="E83" s="7">
        <v>0.64</v>
      </c>
      <c r="F83" s="7">
        <f t="shared" si="16"/>
        <v>10.015000000000001</v>
      </c>
      <c r="G83" s="2">
        <v>0.54749999999999999</v>
      </c>
      <c r="H83" s="7">
        <f t="shared" si="17"/>
        <v>5.92</v>
      </c>
    </row>
    <row r="84" spans="1:9" x14ac:dyDescent="0.25">
      <c r="A84" s="2">
        <v>83</v>
      </c>
      <c r="B84" s="2">
        <f t="shared" si="15"/>
        <v>7</v>
      </c>
      <c r="C84" s="2">
        <f t="shared" si="14"/>
        <v>29</v>
      </c>
      <c r="D84" s="2" t="s">
        <v>98</v>
      </c>
      <c r="E84" s="7">
        <v>0.62750000000000006</v>
      </c>
      <c r="F84" s="7">
        <f t="shared" si="16"/>
        <v>11.9925</v>
      </c>
      <c r="G84" s="2">
        <v>0.53750000000000009</v>
      </c>
      <c r="H84" s="7">
        <f t="shared" si="17"/>
        <v>6.9525000000000006</v>
      </c>
    </row>
    <row r="85" spans="1:9" x14ac:dyDescent="0.25">
      <c r="A85" s="2">
        <v>84</v>
      </c>
      <c r="B85" s="2">
        <f t="shared" si="15"/>
        <v>7</v>
      </c>
      <c r="C85" s="2">
        <f t="shared" si="14"/>
        <v>29</v>
      </c>
      <c r="D85" s="2" t="s">
        <v>107</v>
      </c>
      <c r="E85" s="7">
        <v>0.59250000000000003</v>
      </c>
      <c r="F85" s="7">
        <f t="shared" si="16"/>
        <v>10.6525</v>
      </c>
      <c r="G85" s="2">
        <v>0.51249999999999996</v>
      </c>
      <c r="H85" s="7">
        <f t="shared" si="17"/>
        <v>7.0625</v>
      </c>
    </row>
    <row r="86" spans="1:9" x14ac:dyDescent="0.25">
      <c r="A86" s="2">
        <v>85</v>
      </c>
      <c r="B86" s="2">
        <f t="shared" si="15"/>
        <v>8</v>
      </c>
      <c r="C86" s="2">
        <v>34</v>
      </c>
      <c r="D86" s="2" t="s">
        <v>15</v>
      </c>
      <c r="E86" s="7">
        <v>0.62749999999999995</v>
      </c>
      <c r="F86" s="7">
        <f t="shared" si="16"/>
        <v>14.297499999999999</v>
      </c>
      <c r="G86" s="2">
        <v>0.53750000000000009</v>
      </c>
      <c r="H86" s="7">
        <f t="shared" si="17"/>
        <v>10.27</v>
      </c>
      <c r="I86" s="32">
        <f>CORREL(E86:E97,F86:F97)</f>
        <v>0.81871247490291521</v>
      </c>
    </row>
    <row r="87" spans="1:9" x14ac:dyDescent="0.25">
      <c r="A87" s="2">
        <v>86</v>
      </c>
      <c r="B87" s="2">
        <f t="shared" si="15"/>
        <v>8</v>
      </c>
      <c r="C87" s="2">
        <f>C86</f>
        <v>34</v>
      </c>
      <c r="D87" s="2" t="s">
        <v>26</v>
      </c>
      <c r="E87" s="7">
        <v>0.56999999999999995</v>
      </c>
      <c r="F87" s="7">
        <f t="shared" si="16"/>
        <v>11.147500000000001</v>
      </c>
      <c r="G87" s="2">
        <v>0.47</v>
      </c>
      <c r="H87" s="7">
        <f t="shared" si="17"/>
        <v>7.0524999999999993</v>
      </c>
      <c r="I87" s="33">
        <f>CORREL(G86:G97,H86:H97)</f>
        <v>0.75764397660819216</v>
      </c>
    </row>
    <row r="88" spans="1:9" x14ac:dyDescent="0.25">
      <c r="A88" s="2">
        <v>87</v>
      </c>
      <c r="B88" s="2">
        <f t="shared" si="15"/>
        <v>8</v>
      </c>
      <c r="C88" s="2">
        <f t="shared" ref="C88:C97" si="18">C87</f>
        <v>34</v>
      </c>
      <c r="D88" s="2" t="s">
        <v>35</v>
      </c>
      <c r="E88" s="7">
        <v>0.51750000000000007</v>
      </c>
      <c r="F88" s="7">
        <f t="shared" si="16"/>
        <v>10.782499999999999</v>
      </c>
      <c r="G88" s="2">
        <v>0.45749999999999996</v>
      </c>
      <c r="H88" s="7">
        <f t="shared" si="17"/>
        <v>5.6</v>
      </c>
    </row>
    <row r="89" spans="1:9" x14ac:dyDescent="0.25">
      <c r="A89" s="2">
        <v>88</v>
      </c>
      <c r="B89" s="2">
        <f t="shared" si="15"/>
        <v>8</v>
      </c>
      <c r="C89" s="2">
        <f t="shared" si="18"/>
        <v>34</v>
      </c>
      <c r="D89" s="2" t="s">
        <v>44</v>
      </c>
      <c r="E89" s="7">
        <v>0.51</v>
      </c>
      <c r="F89" s="7">
        <f t="shared" si="16"/>
        <v>9.0324999999999989</v>
      </c>
      <c r="G89" s="2">
        <v>0.45999999999999996</v>
      </c>
      <c r="H89" s="7">
        <f t="shared" si="17"/>
        <v>6.41</v>
      </c>
    </row>
    <row r="90" spans="1:9" x14ac:dyDescent="0.25">
      <c r="A90" s="2">
        <v>89</v>
      </c>
      <c r="B90" s="2">
        <f t="shared" si="15"/>
        <v>8</v>
      </c>
      <c r="C90" s="2">
        <f t="shared" si="18"/>
        <v>34</v>
      </c>
      <c r="D90" s="2" t="s">
        <v>53</v>
      </c>
      <c r="E90" s="7">
        <v>0.59750000000000003</v>
      </c>
      <c r="F90" s="7">
        <f t="shared" si="16"/>
        <v>12.600000000000001</v>
      </c>
      <c r="G90" s="2">
        <v>0.51249999999999996</v>
      </c>
      <c r="H90" s="7">
        <f t="shared" si="17"/>
        <v>7.25</v>
      </c>
    </row>
    <row r="91" spans="1:9" x14ac:dyDescent="0.25">
      <c r="A91" s="2">
        <v>90</v>
      </c>
      <c r="B91" s="2">
        <f t="shared" si="15"/>
        <v>8</v>
      </c>
      <c r="C91" s="2">
        <f t="shared" si="18"/>
        <v>34</v>
      </c>
      <c r="D91" s="2" t="s">
        <v>62</v>
      </c>
      <c r="E91" s="7">
        <v>0.63500000000000001</v>
      </c>
      <c r="F91" s="7">
        <f t="shared" si="16"/>
        <v>11.712499999999999</v>
      </c>
      <c r="G91" s="2">
        <v>0.55000000000000004</v>
      </c>
      <c r="H91" s="7">
        <f t="shared" si="17"/>
        <v>7.4824999999999999</v>
      </c>
    </row>
    <row r="92" spans="1:9" x14ac:dyDescent="0.25">
      <c r="A92" s="2">
        <v>91</v>
      </c>
      <c r="B92" s="2">
        <f t="shared" si="15"/>
        <v>8</v>
      </c>
      <c r="C92" s="2">
        <f t="shared" si="18"/>
        <v>34</v>
      </c>
      <c r="D92" s="2" t="s">
        <v>71</v>
      </c>
      <c r="E92" s="7">
        <v>0.50750000000000006</v>
      </c>
      <c r="F92" s="7">
        <f t="shared" si="16"/>
        <v>7.92</v>
      </c>
      <c r="G92" s="2">
        <v>0.435</v>
      </c>
      <c r="H92" s="7">
        <f t="shared" si="17"/>
        <v>4.49</v>
      </c>
    </row>
    <row r="93" spans="1:9" x14ac:dyDescent="0.25">
      <c r="A93" s="2">
        <v>92</v>
      </c>
      <c r="B93" s="2">
        <f t="shared" si="15"/>
        <v>8</v>
      </c>
      <c r="C93" s="2">
        <f t="shared" si="18"/>
        <v>34</v>
      </c>
      <c r="D93" s="2" t="s">
        <v>80</v>
      </c>
      <c r="E93" s="7">
        <v>0.5575</v>
      </c>
      <c r="F93" s="7">
        <f t="shared" si="16"/>
        <v>10.92</v>
      </c>
      <c r="G93" s="2">
        <v>0.46749999999999997</v>
      </c>
      <c r="H93" s="7">
        <f t="shared" si="17"/>
        <v>6.0274999999999999</v>
      </c>
    </row>
    <row r="94" spans="1:9" x14ac:dyDescent="0.25">
      <c r="A94" s="2">
        <v>93</v>
      </c>
      <c r="B94" s="2">
        <f t="shared" si="15"/>
        <v>8</v>
      </c>
      <c r="C94" s="2">
        <f t="shared" si="18"/>
        <v>34</v>
      </c>
      <c r="D94" s="2" t="s">
        <v>89</v>
      </c>
      <c r="E94" s="7">
        <v>0.64749999999999996</v>
      </c>
      <c r="F94" s="7">
        <f t="shared" si="16"/>
        <v>13.695</v>
      </c>
      <c r="G94" s="2">
        <v>0.53500000000000003</v>
      </c>
      <c r="H94" s="7">
        <f t="shared" si="17"/>
        <v>7.6825000000000001</v>
      </c>
    </row>
    <row r="95" spans="1:9" x14ac:dyDescent="0.25">
      <c r="A95" s="2">
        <v>94</v>
      </c>
      <c r="B95" s="2">
        <f t="shared" si="15"/>
        <v>8</v>
      </c>
      <c r="C95" s="2">
        <f t="shared" si="18"/>
        <v>34</v>
      </c>
      <c r="D95" s="2" t="s">
        <v>116</v>
      </c>
      <c r="E95" s="7">
        <v>0.6</v>
      </c>
      <c r="F95" s="7">
        <f t="shared" si="16"/>
        <v>10.015000000000001</v>
      </c>
      <c r="G95" s="2">
        <v>0.50249999999999995</v>
      </c>
      <c r="H95" s="7">
        <f t="shared" si="17"/>
        <v>5.92</v>
      </c>
    </row>
    <row r="96" spans="1:9" x14ac:dyDescent="0.25">
      <c r="A96" s="2">
        <v>95</v>
      </c>
      <c r="B96" s="2">
        <f t="shared" si="15"/>
        <v>8</v>
      </c>
      <c r="C96" s="2">
        <f t="shared" si="18"/>
        <v>34</v>
      </c>
      <c r="D96" s="2" t="s">
        <v>98</v>
      </c>
      <c r="E96" s="7">
        <v>0.61249999999999993</v>
      </c>
      <c r="F96" s="7">
        <f t="shared" si="16"/>
        <v>11.9925</v>
      </c>
      <c r="G96" s="2">
        <v>0.51</v>
      </c>
      <c r="H96" s="7">
        <f t="shared" si="17"/>
        <v>6.9525000000000006</v>
      </c>
    </row>
    <row r="97" spans="1:9" x14ac:dyDescent="0.25">
      <c r="A97" s="2">
        <v>96</v>
      </c>
      <c r="B97" s="2">
        <f t="shared" si="15"/>
        <v>8</v>
      </c>
      <c r="C97" s="2">
        <f t="shared" si="18"/>
        <v>34</v>
      </c>
      <c r="D97" s="2" t="s">
        <v>107</v>
      </c>
      <c r="E97" s="7">
        <v>0.56999999999999995</v>
      </c>
      <c r="F97" s="7">
        <f t="shared" si="16"/>
        <v>10.6525</v>
      </c>
      <c r="G97" s="2">
        <v>0.47749999999999998</v>
      </c>
      <c r="H97" s="7">
        <f t="shared" si="17"/>
        <v>7.0625</v>
      </c>
    </row>
    <row r="98" spans="1:9" x14ac:dyDescent="0.25">
      <c r="A98" s="2">
        <v>97</v>
      </c>
      <c r="B98" s="2">
        <f t="shared" si="15"/>
        <v>9</v>
      </c>
      <c r="C98" s="2">
        <v>39</v>
      </c>
      <c r="D98" s="2" t="s">
        <v>15</v>
      </c>
      <c r="E98" s="7">
        <v>0.60749999999999993</v>
      </c>
      <c r="F98" s="7">
        <f t="shared" si="16"/>
        <v>14.297499999999999</v>
      </c>
      <c r="G98" s="2">
        <v>0.56000000000000005</v>
      </c>
      <c r="H98" s="7">
        <f t="shared" si="17"/>
        <v>10.27</v>
      </c>
      <c r="I98" s="32">
        <f>CORREL(E98:E109,F98:F109)</f>
        <v>0.79497865683735158</v>
      </c>
    </row>
    <row r="99" spans="1:9" x14ac:dyDescent="0.25">
      <c r="A99" s="2">
        <v>98</v>
      </c>
      <c r="B99" s="2">
        <f t="shared" si="15"/>
        <v>9</v>
      </c>
      <c r="C99" s="2">
        <f>C98</f>
        <v>39</v>
      </c>
      <c r="D99" s="2" t="s">
        <v>26</v>
      </c>
      <c r="E99" s="7">
        <v>0.52749999999999997</v>
      </c>
      <c r="F99" s="7">
        <f t="shared" si="16"/>
        <v>11.147500000000001</v>
      </c>
      <c r="G99" s="2">
        <v>0.46749999999999997</v>
      </c>
      <c r="H99" s="7">
        <f t="shared" si="17"/>
        <v>7.0524999999999993</v>
      </c>
      <c r="I99" s="33">
        <f>CORREL(G98:G109,H98:H109)</f>
        <v>0.75492450031442682</v>
      </c>
    </row>
    <row r="100" spans="1:9" x14ac:dyDescent="0.25">
      <c r="A100" s="2">
        <v>99</v>
      </c>
      <c r="B100" s="2">
        <f t="shared" si="15"/>
        <v>9</v>
      </c>
      <c r="C100" s="2">
        <f t="shared" ref="C100:C109" si="19">C99</f>
        <v>39</v>
      </c>
      <c r="D100" s="2" t="s">
        <v>35</v>
      </c>
      <c r="E100" s="7">
        <v>0.48499999999999999</v>
      </c>
      <c r="F100" s="7">
        <f t="shared" si="16"/>
        <v>10.782499999999999</v>
      </c>
      <c r="G100" s="2">
        <v>0.40749999999999997</v>
      </c>
      <c r="H100" s="7">
        <f t="shared" si="17"/>
        <v>5.6</v>
      </c>
    </row>
    <row r="101" spans="1:9" x14ac:dyDescent="0.25">
      <c r="A101" s="2">
        <v>100</v>
      </c>
      <c r="B101" s="2">
        <f t="shared" si="15"/>
        <v>9</v>
      </c>
      <c r="C101" s="2">
        <f t="shared" si="19"/>
        <v>39</v>
      </c>
      <c r="D101" s="2" t="s">
        <v>44</v>
      </c>
      <c r="E101" s="7">
        <v>0.48</v>
      </c>
      <c r="F101" s="7">
        <f t="shared" si="16"/>
        <v>9.0324999999999989</v>
      </c>
      <c r="G101" s="2">
        <v>0.42</v>
      </c>
      <c r="H101" s="7">
        <f t="shared" si="17"/>
        <v>6.41</v>
      </c>
    </row>
    <row r="102" spans="1:9" x14ac:dyDescent="0.25">
      <c r="A102" s="2">
        <v>101</v>
      </c>
      <c r="B102" s="2">
        <f t="shared" si="15"/>
        <v>9</v>
      </c>
      <c r="C102" s="2">
        <f t="shared" si="19"/>
        <v>39</v>
      </c>
      <c r="D102" s="2" t="s">
        <v>53</v>
      </c>
      <c r="E102" s="7">
        <v>0.55999999999999994</v>
      </c>
      <c r="F102" s="7">
        <f t="shared" si="16"/>
        <v>12.600000000000001</v>
      </c>
      <c r="G102" s="2">
        <v>0.495</v>
      </c>
      <c r="H102" s="7">
        <f t="shared" si="17"/>
        <v>7.25</v>
      </c>
    </row>
    <row r="103" spans="1:9" x14ac:dyDescent="0.25">
      <c r="A103" s="2">
        <v>102</v>
      </c>
      <c r="B103" s="2">
        <f t="shared" si="15"/>
        <v>9</v>
      </c>
      <c r="C103" s="2">
        <f t="shared" si="19"/>
        <v>39</v>
      </c>
      <c r="D103" s="2" t="s">
        <v>62</v>
      </c>
      <c r="E103" s="7">
        <v>0.62250000000000005</v>
      </c>
      <c r="F103" s="7">
        <f t="shared" si="16"/>
        <v>11.712499999999999</v>
      </c>
      <c r="G103" s="2">
        <v>0.57250000000000001</v>
      </c>
      <c r="H103" s="7">
        <f t="shared" si="17"/>
        <v>7.4824999999999999</v>
      </c>
    </row>
    <row r="104" spans="1:9" x14ac:dyDescent="0.25">
      <c r="A104" s="2">
        <v>103</v>
      </c>
      <c r="B104" s="2">
        <f t="shared" si="15"/>
        <v>9</v>
      </c>
      <c r="C104" s="2">
        <f t="shared" si="19"/>
        <v>39</v>
      </c>
      <c r="D104" s="2" t="s">
        <v>71</v>
      </c>
      <c r="E104" s="7">
        <v>0.47</v>
      </c>
      <c r="F104" s="7">
        <f t="shared" si="16"/>
        <v>7.92</v>
      </c>
      <c r="G104" s="2">
        <v>0.4</v>
      </c>
      <c r="H104" s="7">
        <f t="shared" si="17"/>
        <v>4.49</v>
      </c>
    </row>
    <row r="105" spans="1:9" x14ac:dyDescent="0.25">
      <c r="A105" s="2">
        <v>104</v>
      </c>
      <c r="B105" s="2">
        <f t="shared" si="15"/>
        <v>9</v>
      </c>
      <c r="C105" s="2">
        <f t="shared" si="19"/>
        <v>39</v>
      </c>
      <c r="D105" s="2" t="s">
        <v>80</v>
      </c>
      <c r="E105" s="7">
        <v>0.53749999999999998</v>
      </c>
      <c r="F105" s="7">
        <f t="shared" si="16"/>
        <v>10.92</v>
      </c>
      <c r="G105" s="2">
        <v>0.45999999999999996</v>
      </c>
      <c r="H105" s="7">
        <f t="shared" si="17"/>
        <v>6.0274999999999999</v>
      </c>
    </row>
    <row r="106" spans="1:9" x14ac:dyDescent="0.25">
      <c r="A106" s="2">
        <v>105</v>
      </c>
      <c r="B106" s="2">
        <f t="shared" si="15"/>
        <v>9</v>
      </c>
      <c r="C106" s="2">
        <f t="shared" si="19"/>
        <v>39</v>
      </c>
      <c r="D106" s="2" t="s">
        <v>89</v>
      </c>
      <c r="E106" s="7">
        <v>0.6</v>
      </c>
      <c r="F106" s="7">
        <f t="shared" si="16"/>
        <v>13.695</v>
      </c>
      <c r="G106" s="2">
        <v>0.55000000000000004</v>
      </c>
      <c r="H106" s="7">
        <f t="shared" si="17"/>
        <v>7.6825000000000001</v>
      </c>
    </row>
    <row r="107" spans="1:9" x14ac:dyDescent="0.25">
      <c r="A107" s="2">
        <v>106</v>
      </c>
      <c r="B107" s="2">
        <f t="shared" si="15"/>
        <v>9</v>
      </c>
      <c r="C107" s="2">
        <f t="shared" si="19"/>
        <v>39</v>
      </c>
      <c r="D107" s="2" t="s">
        <v>116</v>
      </c>
      <c r="E107" s="7">
        <v>0.5675</v>
      </c>
      <c r="F107" s="7">
        <f t="shared" si="16"/>
        <v>10.015000000000001</v>
      </c>
      <c r="G107" s="2">
        <v>0.51</v>
      </c>
      <c r="H107" s="7">
        <f t="shared" si="17"/>
        <v>5.92</v>
      </c>
    </row>
    <row r="108" spans="1:9" x14ac:dyDescent="0.25">
      <c r="A108" s="2">
        <v>107</v>
      </c>
      <c r="B108" s="2">
        <f t="shared" si="15"/>
        <v>9</v>
      </c>
      <c r="C108" s="2">
        <f t="shared" si="19"/>
        <v>39</v>
      </c>
      <c r="D108" s="2" t="s">
        <v>98</v>
      </c>
      <c r="E108" s="7">
        <v>0.5625</v>
      </c>
      <c r="F108" s="7">
        <f t="shared" si="16"/>
        <v>11.9925</v>
      </c>
      <c r="G108" s="2">
        <v>0.49</v>
      </c>
      <c r="H108" s="7">
        <f t="shared" si="17"/>
        <v>6.9525000000000006</v>
      </c>
    </row>
    <row r="109" spans="1:9" x14ac:dyDescent="0.25">
      <c r="A109" s="2">
        <v>108</v>
      </c>
      <c r="B109" s="2">
        <f t="shared" si="15"/>
        <v>9</v>
      </c>
      <c r="C109" s="2">
        <f t="shared" si="19"/>
        <v>39</v>
      </c>
      <c r="D109" s="2" t="s">
        <v>107</v>
      </c>
      <c r="E109" s="7">
        <v>0.54</v>
      </c>
      <c r="F109" s="7">
        <f t="shared" si="16"/>
        <v>10.6525</v>
      </c>
      <c r="G109" s="2">
        <v>0.45499999999999996</v>
      </c>
      <c r="H109" s="7">
        <f t="shared" si="17"/>
        <v>7.0625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865"/>
  <sheetViews>
    <sheetView workbookViewId="0">
      <pane ySplit="1" topLeftCell="A2" activePane="bottomLeft" state="frozen"/>
      <selection pane="bottomLeft" activeCell="S11" sqref="S11"/>
    </sheetView>
  </sheetViews>
  <sheetFormatPr defaultColWidth="8.85546875" defaultRowHeight="15.75" x14ac:dyDescent="0.25"/>
  <cols>
    <col min="1" max="1" width="7.28515625" style="2" bestFit="1" customWidth="1"/>
    <col min="2" max="2" width="6.5703125" style="2" bestFit="1" customWidth="1"/>
    <col min="3" max="4" width="17" style="2" bestFit="1" customWidth="1"/>
    <col min="5" max="5" width="4.7109375" style="2" bestFit="1" customWidth="1"/>
    <col min="6" max="6" width="9.5703125" style="2" bestFit="1" customWidth="1"/>
    <col min="7" max="7" width="10.5703125" style="2" bestFit="1" customWidth="1"/>
    <col min="8" max="8" width="10.5703125" style="2" customWidth="1"/>
    <col min="9" max="9" width="5.28515625" style="2" bestFit="1" customWidth="1"/>
    <col min="10" max="10" width="6.140625" style="2" bestFit="1" customWidth="1"/>
    <col min="11" max="11" width="9.140625" style="2" bestFit="1" customWidth="1"/>
    <col min="12" max="12" width="6.5703125" style="2" bestFit="1" customWidth="1"/>
    <col min="13" max="13" width="12.7109375" style="2" bestFit="1" customWidth="1"/>
    <col min="14" max="14" width="11.42578125" style="2" bestFit="1" customWidth="1"/>
    <col min="15" max="15" width="13.85546875" style="2" bestFit="1" customWidth="1"/>
    <col min="16" max="16" width="13.28515625" style="2" bestFit="1" customWidth="1"/>
    <col min="17" max="17" width="21.28515625" style="2" bestFit="1" customWidth="1"/>
    <col min="18" max="16384" width="8.85546875" style="2"/>
  </cols>
  <sheetData>
    <row r="1" spans="1:17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124</v>
      </c>
      <c r="G1" s="1" t="s">
        <v>125</v>
      </c>
      <c r="H1" s="1" t="s">
        <v>126</v>
      </c>
      <c r="I1" s="1" t="s">
        <v>6</v>
      </c>
      <c r="J1" s="1" t="s">
        <v>127</v>
      </c>
      <c r="K1" s="1" t="s">
        <v>7</v>
      </c>
      <c r="L1" s="1" t="s">
        <v>8</v>
      </c>
      <c r="M1" s="1" t="s">
        <v>9</v>
      </c>
      <c r="N1" s="1" t="s">
        <v>10</v>
      </c>
      <c r="O1" s="1" t="s">
        <v>11</v>
      </c>
      <c r="P1" s="1" t="s">
        <v>12</v>
      </c>
      <c r="Q1" s="1" t="s">
        <v>13</v>
      </c>
    </row>
    <row r="2" spans="1:17" x14ac:dyDescent="0.25">
      <c r="A2" s="2">
        <v>1</v>
      </c>
      <c r="B2" s="2" t="s">
        <v>14</v>
      </c>
      <c r="C2" s="2" t="s">
        <v>15</v>
      </c>
      <c r="D2" s="2" t="s">
        <v>16</v>
      </c>
      <c r="E2" s="2">
        <v>1</v>
      </c>
      <c r="F2" s="3">
        <v>44772</v>
      </c>
      <c r="G2" s="3">
        <v>44793</v>
      </c>
      <c r="H2" s="3">
        <v>44791</v>
      </c>
      <c r="I2" s="4">
        <f>H2-F2</f>
        <v>19</v>
      </c>
      <c r="J2" s="4">
        <f>H2-G2</f>
        <v>-2</v>
      </c>
      <c r="K2" s="2">
        <v>1</v>
      </c>
      <c r="L2" s="2">
        <v>0.42</v>
      </c>
      <c r="M2" s="2">
        <v>5</v>
      </c>
      <c r="N2" s="2">
        <v>61</v>
      </c>
      <c r="O2" s="2">
        <v>14.98</v>
      </c>
      <c r="P2" s="2">
        <f>N2/M2</f>
        <v>12.2</v>
      </c>
      <c r="Q2" s="2">
        <f>O2/M2</f>
        <v>2.996</v>
      </c>
    </row>
    <row r="3" spans="1:17" x14ac:dyDescent="0.25">
      <c r="A3" s="2">
        <v>2</v>
      </c>
      <c r="B3" s="2" t="s">
        <v>17</v>
      </c>
      <c r="C3" s="2" t="s">
        <v>15</v>
      </c>
      <c r="D3" s="2" t="str">
        <f>D2</f>
        <v>Control</v>
      </c>
      <c r="E3" s="2">
        <v>2</v>
      </c>
      <c r="F3" s="3">
        <f>F2</f>
        <v>44772</v>
      </c>
      <c r="G3" s="3">
        <f>G2</f>
        <v>44793</v>
      </c>
      <c r="H3" s="3">
        <f>H2</f>
        <v>44791</v>
      </c>
      <c r="I3" s="4">
        <f>I2</f>
        <v>19</v>
      </c>
      <c r="J3" s="4">
        <f t="shared" ref="J3:J66" si="0">H3-G3</f>
        <v>-2</v>
      </c>
      <c r="K3" s="2">
        <f>K2</f>
        <v>1</v>
      </c>
      <c r="L3" s="2">
        <v>0.46</v>
      </c>
      <c r="M3" s="2">
        <v>5</v>
      </c>
      <c r="N3" s="2">
        <v>59</v>
      </c>
      <c r="O3" s="2">
        <v>14.36</v>
      </c>
      <c r="P3" s="2">
        <f t="shared" ref="P3:P66" si="1">N3/M3</f>
        <v>11.8</v>
      </c>
      <c r="Q3" s="2">
        <f t="shared" ref="Q3:Q66" si="2">O3/M3</f>
        <v>2.8719999999999999</v>
      </c>
    </row>
    <row r="4" spans="1:17" x14ac:dyDescent="0.25">
      <c r="A4" s="2">
        <v>3</v>
      </c>
      <c r="B4" s="2" t="s">
        <v>18</v>
      </c>
      <c r="C4" s="2" t="s">
        <v>15</v>
      </c>
      <c r="D4" s="2" t="str">
        <f t="shared" ref="D4:D5" si="3">D3</f>
        <v>Control</v>
      </c>
      <c r="E4" s="2">
        <v>3</v>
      </c>
      <c r="F4" s="3">
        <f t="shared" ref="F4:K19" si="4">F3</f>
        <v>44772</v>
      </c>
      <c r="G4" s="3">
        <f t="shared" ref="G4:G35" si="5">G3</f>
        <v>44793</v>
      </c>
      <c r="H4" s="3">
        <f t="shared" ref="H4:H35" si="6">H3</f>
        <v>44791</v>
      </c>
      <c r="I4" s="4">
        <f t="shared" si="4"/>
        <v>19</v>
      </c>
      <c r="J4" s="4">
        <f t="shared" si="0"/>
        <v>-2</v>
      </c>
      <c r="K4" s="2">
        <f t="shared" si="4"/>
        <v>1</v>
      </c>
      <c r="L4" s="2">
        <v>0.47</v>
      </c>
      <c r="M4" s="2">
        <v>5</v>
      </c>
      <c r="N4" s="2">
        <v>62</v>
      </c>
      <c r="O4" s="2">
        <v>15.29</v>
      </c>
      <c r="P4" s="2">
        <f t="shared" si="1"/>
        <v>12.4</v>
      </c>
      <c r="Q4" s="2">
        <f t="shared" si="2"/>
        <v>3.0579999999999998</v>
      </c>
    </row>
    <row r="5" spans="1:17" x14ac:dyDescent="0.25">
      <c r="A5" s="2">
        <v>4</v>
      </c>
      <c r="B5" s="2" t="s">
        <v>19</v>
      </c>
      <c r="C5" s="2" t="s">
        <v>15</v>
      </c>
      <c r="D5" s="2" t="str">
        <f t="shared" si="3"/>
        <v>Control</v>
      </c>
      <c r="E5" s="2">
        <v>4</v>
      </c>
      <c r="F5" s="3">
        <f t="shared" si="4"/>
        <v>44772</v>
      </c>
      <c r="G5" s="3">
        <f t="shared" si="5"/>
        <v>44793</v>
      </c>
      <c r="H5" s="3">
        <f t="shared" si="6"/>
        <v>44791</v>
      </c>
      <c r="I5" s="4">
        <f t="shared" si="4"/>
        <v>19</v>
      </c>
      <c r="J5" s="4">
        <f t="shared" si="0"/>
        <v>-2</v>
      </c>
      <c r="K5" s="2">
        <f t="shared" si="4"/>
        <v>1</v>
      </c>
      <c r="L5" s="2">
        <v>0.45</v>
      </c>
      <c r="M5" s="2">
        <v>5</v>
      </c>
      <c r="N5" s="2">
        <v>52</v>
      </c>
      <c r="O5" s="2">
        <v>12.56</v>
      </c>
      <c r="P5" s="2">
        <f t="shared" si="1"/>
        <v>10.4</v>
      </c>
      <c r="Q5" s="2">
        <f t="shared" si="2"/>
        <v>2.512</v>
      </c>
    </row>
    <row r="6" spans="1:17" x14ac:dyDescent="0.25">
      <c r="A6" s="2">
        <v>5</v>
      </c>
      <c r="B6" s="2" t="s">
        <v>20</v>
      </c>
      <c r="C6" s="2" t="s">
        <v>15</v>
      </c>
      <c r="D6" s="2" t="s">
        <v>21</v>
      </c>
      <c r="E6" s="2">
        <f>E2</f>
        <v>1</v>
      </c>
      <c r="F6" s="3">
        <f t="shared" si="4"/>
        <v>44772</v>
      </c>
      <c r="G6" s="3">
        <f t="shared" si="5"/>
        <v>44793</v>
      </c>
      <c r="H6" s="3">
        <f t="shared" si="6"/>
        <v>44791</v>
      </c>
      <c r="I6" s="4">
        <f t="shared" si="4"/>
        <v>19</v>
      </c>
      <c r="J6" s="4">
        <f t="shared" si="0"/>
        <v>-2</v>
      </c>
      <c r="K6" s="2">
        <f t="shared" si="4"/>
        <v>1</v>
      </c>
      <c r="L6" s="2">
        <v>0.41</v>
      </c>
      <c r="M6" s="2">
        <v>5</v>
      </c>
      <c r="N6" s="2">
        <v>45</v>
      </c>
      <c r="O6" s="2">
        <v>10.85</v>
      </c>
      <c r="P6" s="2">
        <f t="shared" si="1"/>
        <v>9</v>
      </c>
      <c r="Q6" s="2">
        <f t="shared" si="2"/>
        <v>2.17</v>
      </c>
    </row>
    <row r="7" spans="1:17" x14ac:dyDescent="0.25">
      <c r="A7" s="2">
        <v>6</v>
      </c>
      <c r="B7" s="2" t="s">
        <v>22</v>
      </c>
      <c r="C7" s="2" t="s">
        <v>15</v>
      </c>
      <c r="D7" s="2" t="str">
        <f>D6</f>
        <v>Stress</v>
      </c>
      <c r="E7" s="2">
        <f t="shared" ref="E7:E9" si="7">E3</f>
        <v>2</v>
      </c>
      <c r="F7" s="3">
        <f t="shared" si="4"/>
        <v>44772</v>
      </c>
      <c r="G7" s="3">
        <f t="shared" si="5"/>
        <v>44793</v>
      </c>
      <c r="H7" s="3">
        <f t="shared" si="6"/>
        <v>44791</v>
      </c>
      <c r="I7" s="4">
        <f t="shared" si="4"/>
        <v>19</v>
      </c>
      <c r="J7" s="4">
        <f t="shared" si="0"/>
        <v>-2</v>
      </c>
      <c r="K7" s="2">
        <f t="shared" si="4"/>
        <v>1</v>
      </c>
      <c r="L7" s="2">
        <v>0.55000000000000004</v>
      </c>
      <c r="M7" s="2">
        <v>4</v>
      </c>
      <c r="N7" s="2">
        <v>49</v>
      </c>
      <c r="O7" s="2">
        <v>11.73</v>
      </c>
      <c r="P7" s="2">
        <f t="shared" si="1"/>
        <v>12.25</v>
      </c>
      <c r="Q7" s="2">
        <f t="shared" si="2"/>
        <v>2.9325000000000001</v>
      </c>
    </row>
    <row r="8" spans="1:17" x14ac:dyDescent="0.25">
      <c r="A8" s="2">
        <v>7</v>
      </c>
      <c r="B8" s="2" t="s">
        <v>23</v>
      </c>
      <c r="C8" s="2" t="s">
        <v>15</v>
      </c>
      <c r="D8" s="2" t="str">
        <f t="shared" ref="D8:D9" si="8">D7</f>
        <v>Stress</v>
      </c>
      <c r="E8" s="2">
        <f t="shared" si="7"/>
        <v>3</v>
      </c>
      <c r="F8" s="3">
        <f t="shared" si="4"/>
        <v>44772</v>
      </c>
      <c r="G8" s="3">
        <f t="shared" si="5"/>
        <v>44793</v>
      </c>
      <c r="H8" s="3">
        <f t="shared" si="6"/>
        <v>44791</v>
      </c>
      <c r="I8" s="4">
        <f t="shared" si="4"/>
        <v>19</v>
      </c>
      <c r="J8" s="4">
        <f t="shared" si="0"/>
        <v>-2</v>
      </c>
      <c r="K8" s="2">
        <f t="shared" si="4"/>
        <v>1</v>
      </c>
      <c r="L8" s="2">
        <v>0.36</v>
      </c>
      <c r="M8" s="2">
        <v>5</v>
      </c>
      <c r="N8" s="2">
        <v>40</v>
      </c>
      <c r="O8" s="2">
        <v>9.44</v>
      </c>
      <c r="P8" s="2">
        <f t="shared" si="1"/>
        <v>8</v>
      </c>
      <c r="Q8" s="2">
        <f t="shared" si="2"/>
        <v>1.8879999999999999</v>
      </c>
    </row>
    <row r="9" spans="1:17" x14ac:dyDescent="0.25">
      <c r="A9" s="2">
        <v>8</v>
      </c>
      <c r="B9" s="2" t="s">
        <v>24</v>
      </c>
      <c r="C9" s="2" t="s">
        <v>15</v>
      </c>
      <c r="D9" s="2" t="str">
        <f t="shared" si="8"/>
        <v>Stress</v>
      </c>
      <c r="E9" s="2">
        <f t="shared" si="7"/>
        <v>4</v>
      </c>
      <c r="F9" s="3">
        <f t="shared" si="4"/>
        <v>44772</v>
      </c>
      <c r="G9" s="3">
        <f t="shared" si="5"/>
        <v>44793</v>
      </c>
      <c r="H9" s="3">
        <f t="shared" si="6"/>
        <v>44791</v>
      </c>
      <c r="I9" s="4">
        <f t="shared" si="4"/>
        <v>19</v>
      </c>
      <c r="J9" s="4">
        <f t="shared" si="0"/>
        <v>-2</v>
      </c>
      <c r="K9" s="2">
        <f t="shared" si="4"/>
        <v>1</v>
      </c>
      <c r="L9" s="2">
        <v>0.46</v>
      </c>
      <c r="M9" s="2">
        <v>5</v>
      </c>
      <c r="N9" s="2">
        <v>38</v>
      </c>
      <c r="O9" s="2">
        <v>9.06</v>
      </c>
      <c r="P9" s="2">
        <f t="shared" si="1"/>
        <v>7.6</v>
      </c>
      <c r="Q9" s="2">
        <f t="shared" si="2"/>
        <v>1.8120000000000001</v>
      </c>
    </row>
    <row r="10" spans="1:17" x14ac:dyDescent="0.25">
      <c r="A10" s="2">
        <v>9</v>
      </c>
      <c r="B10" s="2" t="s">
        <v>25</v>
      </c>
      <c r="C10" s="2" t="s">
        <v>26</v>
      </c>
      <c r="D10" s="2" t="str">
        <f>D2</f>
        <v>Control</v>
      </c>
      <c r="E10" s="2">
        <f>E2</f>
        <v>1</v>
      </c>
      <c r="F10" s="3">
        <f t="shared" si="4"/>
        <v>44772</v>
      </c>
      <c r="G10" s="3">
        <f t="shared" si="5"/>
        <v>44793</v>
      </c>
      <c r="H10" s="3">
        <f t="shared" si="6"/>
        <v>44791</v>
      </c>
      <c r="I10" s="4">
        <f t="shared" si="4"/>
        <v>19</v>
      </c>
      <c r="J10" s="4">
        <f t="shared" si="0"/>
        <v>-2</v>
      </c>
      <c r="K10" s="2">
        <f t="shared" si="4"/>
        <v>1</v>
      </c>
      <c r="L10" s="2">
        <v>0.48</v>
      </c>
      <c r="M10" s="2">
        <v>5</v>
      </c>
      <c r="N10" s="2">
        <v>39</v>
      </c>
      <c r="O10" s="2">
        <v>9.11</v>
      </c>
      <c r="P10" s="2">
        <f t="shared" si="1"/>
        <v>7.8</v>
      </c>
      <c r="Q10" s="2">
        <f t="shared" si="2"/>
        <v>1.8219999999999998</v>
      </c>
    </row>
    <row r="11" spans="1:17" x14ac:dyDescent="0.25">
      <c r="A11" s="2">
        <v>10</v>
      </c>
      <c r="B11" s="2" t="s">
        <v>27</v>
      </c>
      <c r="C11" s="2" t="s">
        <v>26</v>
      </c>
      <c r="D11" s="2" t="str">
        <f t="shared" ref="D11:E26" si="9">D3</f>
        <v>Control</v>
      </c>
      <c r="E11" s="2">
        <f t="shared" si="9"/>
        <v>2</v>
      </c>
      <c r="F11" s="3">
        <f t="shared" si="4"/>
        <v>44772</v>
      </c>
      <c r="G11" s="3">
        <f t="shared" si="5"/>
        <v>44793</v>
      </c>
      <c r="H11" s="3">
        <f t="shared" si="6"/>
        <v>44791</v>
      </c>
      <c r="I11" s="4">
        <f t="shared" si="4"/>
        <v>19</v>
      </c>
      <c r="J11" s="4">
        <f t="shared" si="0"/>
        <v>-2</v>
      </c>
      <c r="K11" s="2">
        <f t="shared" si="4"/>
        <v>1</v>
      </c>
      <c r="L11" s="2">
        <v>0.43</v>
      </c>
      <c r="M11" s="2">
        <v>5</v>
      </c>
      <c r="N11" s="2">
        <v>51</v>
      </c>
      <c r="O11" s="2">
        <v>12.27</v>
      </c>
      <c r="P11" s="2">
        <f t="shared" si="1"/>
        <v>10.199999999999999</v>
      </c>
      <c r="Q11" s="2">
        <f t="shared" si="2"/>
        <v>2.4539999999999997</v>
      </c>
    </row>
    <row r="12" spans="1:17" x14ac:dyDescent="0.25">
      <c r="A12" s="2">
        <v>11</v>
      </c>
      <c r="B12" s="2" t="s">
        <v>28</v>
      </c>
      <c r="C12" s="2" t="s">
        <v>26</v>
      </c>
      <c r="D12" s="2" t="str">
        <f t="shared" si="9"/>
        <v>Control</v>
      </c>
      <c r="E12" s="2">
        <f t="shared" si="9"/>
        <v>3</v>
      </c>
      <c r="F12" s="3">
        <f t="shared" si="4"/>
        <v>44772</v>
      </c>
      <c r="G12" s="3">
        <f t="shared" si="5"/>
        <v>44793</v>
      </c>
      <c r="H12" s="3">
        <f t="shared" si="6"/>
        <v>44791</v>
      </c>
      <c r="I12" s="4">
        <f t="shared" si="4"/>
        <v>19</v>
      </c>
      <c r="J12" s="4">
        <f t="shared" si="0"/>
        <v>-2</v>
      </c>
      <c r="K12" s="2">
        <f t="shared" si="4"/>
        <v>1</v>
      </c>
      <c r="L12" s="2">
        <v>0.45</v>
      </c>
      <c r="M12" s="2">
        <v>5</v>
      </c>
      <c r="N12" s="2">
        <v>44</v>
      </c>
      <c r="O12" s="2">
        <v>10.47</v>
      </c>
      <c r="P12" s="2">
        <f t="shared" si="1"/>
        <v>8.8000000000000007</v>
      </c>
      <c r="Q12" s="2">
        <f t="shared" si="2"/>
        <v>2.0940000000000003</v>
      </c>
    </row>
    <row r="13" spans="1:17" x14ac:dyDescent="0.25">
      <c r="A13" s="2">
        <v>12</v>
      </c>
      <c r="B13" s="2" t="s">
        <v>29</v>
      </c>
      <c r="C13" s="2" t="s">
        <v>26</v>
      </c>
      <c r="D13" s="2" t="str">
        <f t="shared" si="9"/>
        <v>Control</v>
      </c>
      <c r="E13" s="2">
        <f t="shared" si="9"/>
        <v>4</v>
      </c>
      <c r="F13" s="3">
        <f t="shared" si="4"/>
        <v>44772</v>
      </c>
      <c r="G13" s="3">
        <f t="shared" si="5"/>
        <v>44793</v>
      </c>
      <c r="H13" s="3">
        <f t="shared" si="6"/>
        <v>44791</v>
      </c>
      <c r="I13" s="4">
        <f t="shared" si="4"/>
        <v>19</v>
      </c>
      <c r="J13" s="4">
        <f t="shared" si="0"/>
        <v>-2</v>
      </c>
      <c r="K13" s="2">
        <f t="shared" si="4"/>
        <v>1</v>
      </c>
      <c r="L13" s="2">
        <v>0.51</v>
      </c>
      <c r="M13" s="2">
        <v>5</v>
      </c>
      <c r="N13" s="2">
        <v>53</v>
      </c>
      <c r="O13" s="2">
        <v>12.74</v>
      </c>
      <c r="P13" s="2">
        <f t="shared" si="1"/>
        <v>10.6</v>
      </c>
      <c r="Q13" s="2">
        <f t="shared" si="2"/>
        <v>2.548</v>
      </c>
    </row>
    <row r="14" spans="1:17" x14ac:dyDescent="0.25">
      <c r="A14" s="2">
        <v>13</v>
      </c>
      <c r="B14" s="2" t="s">
        <v>30</v>
      </c>
      <c r="C14" s="2" t="s">
        <v>26</v>
      </c>
      <c r="D14" s="2" t="str">
        <f t="shared" si="9"/>
        <v>Stress</v>
      </c>
      <c r="E14" s="2">
        <f t="shared" si="9"/>
        <v>1</v>
      </c>
      <c r="F14" s="3">
        <f t="shared" si="4"/>
        <v>44772</v>
      </c>
      <c r="G14" s="3">
        <f t="shared" si="5"/>
        <v>44793</v>
      </c>
      <c r="H14" s="3">
        <f t="shared" si="6"/>
        <v>44791</v>
      </c>
      <c r="I14" s="4">
        <f t="shared" si="4"/>
        <v>19</v>
      </c>
      <c r="J14" s="4">
        <f t="shared" si="0"/>
        <v>-2</v>
      </c>
      <c r="K14" s="2">
        <f t="shared" si="4"/>
        <v>1</v>
      </c>
      <c r="L14" s="2">
        <v>0.5</v>
      </c>
      <c r="M14" s="2">
        <v>5</v>
      </c>
      <c r="N14" s="2">
        <v>28</v>
      </c>
      <c r="O14" s="2">
        <v>6.26</v>
      </c>
      <c r="P14" s="2">
        <f t="shared" si="1"/>
        <v>5.6</v>
      </c>
      <c r="Q14" s="2">
        <f t="shared" si="2"/>
        <v>1.252</v>
      </c>
    </row>
    <row r="15" spans="1:17" x14ac:dyDescent="0.25">
      <c r="A15" s="2">
        <v>14</v>
      </c>
      <c r="B15" s="2" t="s">
        <v>31</v>
      </c>
      <c r="C15" s="2" t="s">
        <v>26</v>
      </c>
      <c r="D15" s="2" t="str">
        <f t="shared" si="9"/>
        <v>Stress</v>
      </c>
      <c r="E15" s="2">
        <f t="shared" si="9"/>
        <v>2</v>
      </c>
      <c r="F15" s="3">
        <f t="shared" si="4"/>
        <v>44772</v>
      </c>
      <c r="G15" s="3">
        <f t="shared" si="5"/>
        <v>44793</v>
      </c>
      <c r="H15" s="3">
        <f t="shared" si="6"/>
        <v>44791</v>
      </c>
      <c r="I15" s="4">
        <f t="shared" si="4"/>
        <v>19</v>
      </c>
      <c r="J15" s="4">
        <f t="shared" si="0"/>
        <v>-2</v>
      </c>
      <c r="K15" s="2">
        <f t="shared" si="4"/>
        <v>1</v>
      </c>
      <c r="L15" s="2">
        <v>0.36</v>
      </c>
      <c r="M15" s="2">
        <v>5</v>
      </c>
      <c r="N15" s="2">
        <v>28</v>
      </c>
      <c r="O15" s="2">
        <v>6.44</v>
      </c>
      <c r="P15" s="2">
        <f t="shared" si="1"/>
        <v>5.6</v>
      </c>
      <c r="Q15" s="2">
        <f t="shared" si="2"/>
        <v>1.288</v>
      </c>
    </row>
    <row r="16" spans="1:17" x14ac:dyDescent="0.25">
      <c r="A16" s="2">
        <v>15</v>
      </c>
      <c r="B16" s="2" t="s">
        <v>32</v>
      </c>
      <c r="C16" s="2" t="s">
        <v>26</v>
      </c>
      <c r="D16" s="2" t="str">
        <f t="shared" si="9"/>
        <v>Stress</v>
      </c>
      <c r="E16" s="2">
        <f t="shared" si="9"/>
        <v>3</v>
      </c>
      <c r="F16" s="3">
        <f t="shared" si="4"/>
        <v>44772</v>
      </c>
      <c r="G16" s="3">
        <f t="shared" si="5"/>
        <v>44793</v>
      </c>
      <c r="H16" s="3">
        <f t="shared" si="6"/>
        <v>44791</v>
      </c>
      <c r="I16" s="4">
        <f t="shared" si="4"/>
        <v>19</v>
      </c>
      <c r="J16" s="4">
        <f t="shared" si="0"/>
        <v>-2</v>
      </c>
      <c r="K16" s="2">
        <f t="shared" si="4"/>
        <v>1</v>
      </c>
      <c r="L16" s="2">
        <v>0.43</v>
      </c>
      <c r="M16" s="2">
        <v>5</v>
      </c>
      <c r="N16" s="2">
        <v>28</v>
      </c>
      <c r="O16" s="2">
        <v>6.31</v>
      </c>
      <c r="P16" s="2">
        <f t="shared" si="1"/>
        <v>5.6</v>
      </c>
      <c r="Q16" s="2">
        <f t="shared" si="2"/>
        <v>1.262</v>
      </c>
    </row>
    <row r="17" spans="1:17" x14ac:dyDescent="0.25">
      <c r="A17" s="2">
        <v>16</v>
      </c>
      <c r="B17" s="2" t="s">
        <v>33</v>
      </c>
      <c r="C17" s="2" t="s">
        <v>26</v>
      </c>
      <c r="D17" s="2" t="str">
        <f t="shared" si="9"/>
        <v>Stress</v>
      </c>
      <c r="E17" s="2">
        <f t="shared" si="9"/>
        <v>4</v>
      </c>
      <c r="F17" s="3">
        <f t="shared" si="4"/>
        <v>44772</v>
      </c>
      <c r="G17" s="3">
        <f t="shared" si="5"/>
        <v>44793</v>
      </c>
      <c r="H17" s="3">
        <f t="shared" si="6"/>
        <v>44791</v>
      </c>
      <c r="I17" s="4">
        <f t="shared" si="4"/>
        <v>19</v>
      </c>
      <c r="J17" s="4">
        <f t="shared" si="0"/>
        <v>-2</v>
      </c>
      <c r="K17" s="2">
        <f t="shared" si="4"/>
        <v>1</v>
      </c>
      <c r="L17" s="2">
        <v>0.56999999999999995</v>
      </c>
      <c r="M17" s="2">
        <v>5</v>
      </c>
      <c r="N17" s="2">
        <v>39</v>
      </c>
      <c r="O17" s="2">
        <v>9.1999999999999993</v>
      </c>
      <c r="P17" s="2">
        <f t="shared" si="1"/>
        <v>7.8</v>
      </c>
      <c r="Q17" s="2">
        <f t="shared" si="2"/>
        <v>1.8399999999999999</v>
      </c>
    </row>
    <row r="18" spans="1:17" x14ac:dyDescent="0.25">
      <c r="A18" s="2">
        <v>17</v>
      </c>
      <c r="B18" s="2" t="s">
        <v>34</v>
      </c>
      <c r="C18" s="2" t="s">
        <v>35</v>
      </c>
      <c r="D18" s="2" t="str">
        <f t="shared" si="9"/>
        <v>Control</v>
      </c>
      <c r="E18" s="2">
        <f t="shared" si="9"/>
        <v>1</v>
      </c>
      <c r="F18" s="3">
        <f t="shared" si="4"/>
        <v>44772</v>
      </c>
      <c r="G18" s="3">
        <f t="shared" si="5"/>
        <v>44793</v>
      </c>
      <c r="H18" s="3">
        <f t="shared" si="6"/>
        <v>44791</v>
      </c>
      <c r="I18" s="4">
        <f t="shared" si="4"/>
        <v>19</v>
      </c>
      <c r="J18" s="4">
        <f t="shared" si="0"/>
        <v>-2</v>
      </c>
      <c r="K18" s="2">
        <f t="shared" si="4"/>
        <v>1</v>
      </c>
      <c r="L18" s="2">
        <v>0.49</v>
      </c>
      <c r="M18" s="2">
        <v>5</v>
      </c>
      <c r="N18" s="2">
        <v>43</v>
      </c>
      <c r="O18" s="2">
        <v>10.24</v>
      </c>
      <c r="P18" s="2">
        <f t="shared" si="1"/>
        <v>8.6</v>
      </c>
      <c r="Q18" s="2">
        <f t="shared" si="2"/>
        <v>2.048</v>
      </c>
    </row>
    <row r="19" spans="1:17" x14ac:dyDescent="0.25">
      <c r="A19" s="2">
        <v>18</v>
      </c>
      <c r="B19" s="2" t="s">
        <v>36</v>
      </c>
      <c r="C19" s="2" t="s">
        <v>35</v>
      </c>
      <c r="D19" s="2" t="str">
        <f t="shared" si="9"/>
        <v>Control</v>
      </c>
      <c r="E19" s="2">
        <f t="shared" si="9"/>
        <v>2</v>
      </c>
      <c r="F19" s="3">
        <f t="shared" si="4"/>
        <v>44772</v>
      </c>
      <c r="G19" s="3">
        <f t="shared" si="5"/>
        <v>44793</v>
      </c>
      <c r="H19" s="3">
        <f t="shared" si="6"/>
        <v>44791</v>
      </c>
      <c r="I19" s="4">
        <f t="shared" si="4"/>
        <v>19</v>
      </c>
      <c r="J19" s="4">
        <f t="shared" si="0"/>
        <v>-2</v>
      </c>
      <c r="K19" s="2">
        <f t="shared" si="4"/>
        <v>1</v>
      </c>
      <c r="L19" s="2">
        <v>0.42</v>
      </c>
      <c r="M19" s="2">
        <v>5</v>
      </c>
      <c r="N19" s="2">
        <v>37</v>
      </c>
      <c r="O19" s="2">
        <v>8.7799999999999994</v>
      </c>
      <c r="P19" s="2">
        <f t="shared" si="1"/>
        <v>7.4</v>
      </c>
      <c r="Q19" s="2">
        <f t="shared" si="2"/>
        <v>1.7559999999999998</v>
      </c>
    </row>
    <row r="20" spans="1:17" x14ac:dyDescent="0.25">
      <c r="A20" s="2">
        <v>19</v>
      </c>
      <c r="B20" s="2" t="s">
        <v>37</v>
      </c>
      <c r="C20" s="2" t="s">
        <v>35</v>
      </c>
      <c r="D20" s="2" t="str">
        <f t="shared" si="9"/>
        <v>Control</v>
      </c>
      <c r="E20" s="2">
        <f t="shared" si="9"/>
        <v>3</v>
      </c>
      <c r="F20" s="3">
        <f t="shared" ref="F20:K35" si="10">F19</f>
        <v>44772</v>
      </c>
      <c r="G20" s="3">
        <f t="shared" si="5"/>
        <v>44793</v>
      </c>
      <c r="H20" s="3">
        <f t="shared" si="6"/>
        <v>44791</v>
      </c>
      <c r="I20" s="4">
        <f t="shared" si="10"/>
        <v>19</v>
      </c>
      <c r="J20" s="4">
        <f t="shared" si="0"/>
        <v>-2</v>
      </c>
      <c r="K20" s="2">
        <f t="shared" si="10"/>
        <v>1</v>
      </c>
      <c r="L20" s="2">
        <v>0.4</v>
      </c>
      <c r="M20" s="2">
        <v>5</v>
      </c>
      <c r="N20" s="2">
        <v>49</v>
      </c>
      <c r="O20" s="2">
        <v>11.88</v>
      </c>
      <c r="P20" s="2">
        <f t="shared" si="1"/>
        <v>9.8000000000000007</v>
      </c>
      <c r="Q20" s="2">
        <f t="shared" si="2"/>
        <v>2.3760000000000003</v>
      </c>
    </row>
    <row r="21" spans="1:17" x14ac:dyDescent="0.25">
      <c r="A21" s="2">
        <v>20</v>
      </c>
      <c r="B21" s="2" t="s">
        <v>38</v>
      </c>
      <c r="C21" s="2" t="s">
        <v>35</v>
      </c>
      <c r="D21" s="2" t="str">
        <f t="shared" si="9"/>
        <v>Control</v>
      </c>
      <c r="E21" s="2">
        <f t="shared" si="9"/>
        <v>4</v>
      </c>
      <c r="F21" s="3">
        <f t="shared" si="10"/>
        <v>44772</v>
      </c>
      <c r="G21" s="3">
        <f t="shared" si="5"/>
        <v>44793</v>
      </c>
      <c r="H21" s="3">
        <f t="shared" si="6"/>
        <v>44791</v>
      </c>
      <c r="I21" s="4">
        <f t="shared" si="10"/>
        <v>19</v>
      </c>
      <c r="J21" s="4">
        <f t="shared" si="0"/>
        <v>-2</v>
      </c>
      <c r="K21" s="2">
        <f t="shared" si="10"/>
        <v>1</v>
      </c>
      <c r="L21" s="2">
        <v>0.43</v>
      </c>
      <c r="M21" s="2">
        <v>5</v>
      </c>
      <c r="N21" s="2">
        <v>51</v>
      </c>
      <c r="O21" s="2">
        <v>12.23</v>
      </c>
      <c r="P21" s="2">
        <f t="shared" si="1"/>
        <v>10.199999999999999</v>
      </c>
      <c r="Q21" s="2">
        <f t="shared" si="2"/>
        <v>2.4460000000000002</v>
      </c>
    </row>
    <row r="22" spans="1:17" x14ac:dyDescent="0.25">
      <c r="A22" s="2">
        <v>21</v>
      </c>
      <c r="B22" s="2" t="s">
        <v>39</v>
      </c>
      <c r="C22" s="2" t="s">
        <v>35</v>
      </c>
      <c r="D22" s="2" t="str">
        <f t="shared" si="9"/>
        <v>Stress</v>
      </c>
      <c r="E22" s="2">
        <f t="shared" si="9"/>
        <v>1</v>
      </c>
      <c r="F22" s="3">
        <f t="shared" si="10"/>
        <v>44772</v>
      </c>
      <c r="G22" s="3">
        <f t="shared" si="5"/>
        <v>44793</v>
      </c>
      <c r="H22" s="3">
        <f t="shared" si="6"/>
        <v>44791</v>
      </c>
      <c r="I22" s="4">
        <f t="shared" si="10"/>
        <v>19</v>
      </c>
      <c r="J22" s="4">
        <f t="shared" si="0"/>
        <v>-2</v>
      </c>
      <c r="K22" s="2">
        <f t="shared" si="10"/>
        <v>1</v>
      </c>
      <c r="L22" s="2">
        <v>0.42</v>
      </c>
      <c r="M22" s="2">
        <v>5</v>
      </c>
      <c r="N22" s="2">
        <v>24</v>
      </c>
      <c r="O22" s="2">
        <v>5.34</v>
      </c>
      <c r="P22" s="2">
        <f t="shared" si="1"/>
        <v>4.8</v>
      </c>
      <c r="Q22" s="2">
        <f t="shared" si="2"/>
        <v>1.0680000000000001</v>
      </c>
    </row>
    <row r="23" spans="1:17" x14ac:dyDescent="0.25">
      <c r="A23" s="2">
        <v>22</v>
      </c>
      <c r="B23" s="2" t="s">
        <v>40</v>
      </c>
      <c r="C23" s="2" t="s">
        <v>35</v>
      </c>
      <c r="D23" s="2" t="str">
        <f t="shared" si="9"/>
        <v>Stress</v>
      </c>
      <c r="E23" s="2">
        <f t="shared" si="9"/>
        <v>2</v>
      </c>
      <c r="F23" s="3">
        <f t="shared" si="10"/>
        <v>44772</v>
      </c>
      <c r="G23" s="3">
        <f t="shared" si="5"/>
        <v>44793</v>
      </c>
      <c r="H23" s="3">
        <f t="shared" si="6"/>
        <v>44791</v>
      </c>
      <c r="I23" s="4">
        <f t="shared" si="10"/>
        <v>19</v>
      </c>
      <c r="J23" s="4">
        <f t="shared" si="0"/>
        <v>-2</v>
      </c>
      <c r="K23" s="2">
        <f t="shared" si="10"/>
        <v>1</v>
      </c>
      <c r="L23" s="2">
        <v>0.44</v>
      </c>
      <c r="M23" s="2">
        <v>5</v>
      </c>
      <c r="N23" s="2">
        <v>27</v>
      </c>
      <c r="O23" s="2">
        <v>5.96</v>
      </c>
      <c r="P23" s="2">
        <f t="shared" si="1"/>
        <v>5.4</v>
      </c>
      <c r="Q23" s="2">
        <f t="shared" si="2"/>
        <v>1.1919999999999999</v>
      </c>
    </row>
    <row r="24" spans="1:17" x14ac:dyDescent="0.25">
      <c r="A24" s="2">
        <v>23</v>
      </c>
      <c r="B24" s="2" t="s">
        <v>41</v>
      </c>
      <c r="C24" s="2" t="s">
        <v>35</v>
      </c>
      <c r="D24" s="2" t="str">
        <f t="shared" si="9"/>
        <v>Stress</v>
      </c>
      <c r="E24" s="2">
        <f t="shared" si="9"/>
        <v>3</v>
      </c>
      <c r="F24" s="3">
        <f t="shared" si="10"/>
        <v>44772</v>
      </c>
      <c r="G24" s="3">
        <f t="shared" si="5"/>
        <v>44793</v>
      </c>
      <c r="H24" s="3">
        <f t="shared" si="6"/>
        <v>44791</v>
      </c>
      <c r="I24" s="4">
        <f t="shared" si="10"/>
        <v>19</v>
      </c>
      <c r="J24" s="4">
        <f t="shared" si="0"/>
        <v>-2</v>
      </c>
      <c r="K24" s="2">
        <f t="shared" si="10"/>
        <v>1</v>
      </c>
      <c r="L24" s="2">
        <v>0.52</v>
      </c>
      <c r="M24" s="2">
        <v>5</v>
      </c>
      <c r="N24" s="2">
        <v>21</v>
      </c>
      <c r="O24" s="2">
        <v>4.5599999999999996</v>
      </c>
      <c r="P24" s="2">
        <f t="shared" si="1"/>
        <v>4.2</v>
      </c>
      <c r="Q24" s="2">
        <f t="shared" si="2"/>
        <v>0.91199999999999992</v>
      </c>
    </row>
    <row r="25" spans="1:17" x14ac:dyDescent="0.25">
      <c r="A25" s="2">
        <v>24</v>
      </c>
      <c r="B25" s="2" t="s">
        <v>42</v>
      </c>
      <c r="C25" s="2" t="s">
        <v>35</v>
      </c>
      <c r="D25" s="2" t="str">
        <f t="shared" si="9"/>
        <v>Stress</v>
      </c>
      <c r="E25" s="2">
        <f t="shared" si="9"/>
        <v>4</v>
      </c>
      <c r="F25" s="3">
        <f t="shared" si="10"/>
        <v>44772</v>
      </c>
      <c r="G25" s="3">
        <f t="shared" si="5"/>
        <v>44793</v>
      </c>
      <c r="H25" s="3">
        <f t="shared" si="6"/>
        <v>44791</v>
      </c>
      <c r="I25" s="4">
        <f t="shared" si="10"/>
        <v>19</v>
      </c>
      <c r="J25" s="4">
        <f t="shared" si="0"/>
        <v>-2</v>
      </c>
      <c r="K25" s="2">
        <f t="shared" si="10"/>
        <v>1</v>
      </c>
      <c r="L25" s="2">
        <v>0.45</v>
      </c>
      <c r="M25" s="2">
        <v>5</v>
      </c>
      <c r="N25" s="2">
        <v>29</v>
      </c>
      <c r="O25" s="2">
        <v>6.54</v>
      </c>
      <c r="P25" s="2">
        <f t="shared" si="1"/>
        <v>5.8</v>
      </c>
      <c r="Q25" s="2">
        <f t="shared" si="2"/>
        <v>1.3080000000000001</v>
      </c>
    </row>
    <row r="26" spans="1:17" x14ac:dyDescent="0.25">
      <c r="A26" s="2">
        <v>25</v>
      </c>
      <c r="B26" s="2" t="s">
        <v>43</v>
      </c>
      <c r="C26" s="2" t="s">
        <v>44</v>
      </c>
      <c r="D26" s="2" t="str">
        <f t="shared" si="9"/>
        <v>Control</v>
      </c>
      <c r="E26" s="2">
        <f t="shared" si="9"/>
        <v>1</v>
      </c>
      <c r="F26" s="3">
        <f t="shared" si="10"/>
        <v>44772</v>
      </c>
      <c r="G26" s="3">
        <f t="shared" si="5"/>
        <v>44793</v>
      </c>
      <c r="H26" s="3">
        <f t="shared" si="6"/>
        <v>44791</v>
      </c>
      <c r="I26" s="4">
        <f t="shared" si="10"/>
        <v>19</v>
      </c>
      <c r="J26" s="4">
        <f t="shared" si="0"/>
        <v>-2</v>
      </c>
      <c r="K26" s="2">
        <f t="shared" si="10"/>
        <v>1</v>
      </c>
      <c r="L26" s="2">
        <v>0.49</v>
      </c>
      <c r="M26" s="2">
        <v>5</v>
      </c>
      <c r="N26" s="2">
        <v>44</v>
      </c>
      <c r="O26" s="2">
        <v>10.58</v>
      </c>
      <c r="P26" s="2">
        <f t="shared" si="1"/>
        <v>8.8000000000000007</v>
      </c>
      <c r="Q26" s="2">
        <f t="shared" si="2"/>
        <v>2.1160000000000001</v>
      </c>
    </row>
    <row r="27" spans="1:17" x14ac:dyDescent="0.25">
      <c r="A27" s="2">
        <v>26</v>
      </c>
      <c r="B27" s="2" t="s">
        <v>45</v>
      </c>
      <c r="C27" s="2" t="s">
        <v>44</v>
      </c>
      <c r="D27" s="2" t="str">
        <f t="shared" ref="D27:E42" si="11">D19</f>
        <v>Control</v>
      </c>
      <c r="E27" s="2">
        <f t="shared" si="11"/>
        <v>2</v>
      </c>
      <c r="F27" s="3">
        <f t="shared" si="10"/>
        <v>44772</v>
      </c>
      <c r="G27" s="3">
        <f t="shared" si="5"/>
        <v>44793</v>
      </c>
      <c r="H27" s="3">
        <f t="shared" si="6"/>
        <v>44791</v>
      </c>
      <c r="I27" s="4">
        <f t="shared" si="10"/>
        <v>19</v>
      </c>
      <c r="J27" s="4">
        <f t="shared" si="0"/>
        <v>-2</v>
      </c>
      <c r="K27" s="2">
        <f t="shared" si="10"/>
        <v>1</v>
      </c>
      <c r="L27" s="2">
        <v>0.52</v>
      </c>
      <c r="M27" s="2">
        <v>5</v>
      </c>
      <c r="N27" s="2">
        <v>35</v>
      </c>
      <c r="O27" s="2">
        <v>8.23</v>
      </c>
      <c r="P27" s="2">
        <f t="shared" si="1"/>
        <v>7</v>
      </c>
      <c r="Q27" s="2">
        <f t="shared" si="2"/>
        <v>1.6460000000000001</v>
      </c>
    </row>
    <row r="28" spans="1:17" x14ac:dyDescent="0.25">
      <c r="A28" s="2">
        <v>27</v>
      </c>
      <c r="B28" s="2" t="s">
        <v>46</v>
      </c>
      <c r="C28" s="2" t="s">
        <v>44</v>
      </c>
      <c r="D28" s="2" t="str">
        <f t="shared" si="11"/>
        <v>Control</v>
      </c>
      <c r="E28" s="2">
        <f t="shared" si="11"/>
        <v>3</v>
      </c>
      <c r="F28" s="3">
        <f t="shared" si="10"/>
        <v>44772</v>
      </c>
      <c r="G28" s="3">
        <f t="shared" si="5"/>
        <v>44793</v>
      </c>
      <c r="H28" s="3">
        <f t="shared" si="6"/>
        <v>44791</v>
      </c>
      <c r="I28" s="4">
        <f t="shared" si="10"/>
        <v>19</v>
      </c>
      <c r="J28" s="4">
        <f t="shared" si="0"/>
        <v>-2</v>
      </c>
      <c r="K28" s="2">
        <f t="shared" si="10"/>
        <v>1</v>
      </c>
      <c r="L28" s="2">
        <v>0.36</v>
      </c>
      <c r="M28" s="2">
        <v>5</v>
      </c>
      <c r="N28" s="2">
        <v>35</v>
      </c>
      <c r="O28" s="2">
        <v>8.1199999999999992</v>
      </c>
      <c r="P28" s="2">
        <f t="shared" si="1"/>
        <v>7</v>
      </c>
      <c r="Q28" s="2">
        <f t="shared" si="2"/>
        <v>1.6239999999999999</v>
      </c>
    </row>
    <row r="29" spans="1:17" x14ac:dyDescent="0.25">
      <c r="A29" s="2">
        <v>28</v>
      </c>
      <c r="B29" s="2" t="s">
        <v>47</v>
      </c>
      <c r="C29" s="2" t="s">
        <v>44</v>
      </c>
      <c r="D29" s="2" t="str">
        <f t="shared" si="11"/>
        <v>Control</v>
      </c>
      <c r="E29" s="2">
        <f t="shared" si="11"/>
        <v>4</v>
      </c>
      <c r="F29" s="3">
        <f t="shared" si="10"/>
        <v>44772</v>
      </c>
      <c r="G29" s="3">
        <f t="shared" si="5"/>
        <v>44793</v>
      </c>
      <c r="H29" s="3">
        <f t="shared" si="6"/>
        <v>44791</v>
      </c>
      <c r="I29" s="4">
        <f t="shared" si="10"/>
        <v>19</v>
      </c>
      <c r="J29" s="4">
        <f t="shared" si="0"/>
        <v>-2</v>
      </c>
      <c r="K29" s="2">
        <f t="shared" si="10"/>
        <v>1</v>
      </c>
      <c r="L29" s="2">
        <v>0.42</v>
      </c>
      <c r="M29" s="2">
        <v>5</v>
      </c>
      <c r="N29" s="2">
        <v>39</v>
      </c>
      <c r="O29" s="2">
        <v>9.1999999999999993</v>
      </c>
      <c r="P29" s="2">
        <f t="shared" si="1"/>
        <v>7.8</v>
      </c>
      <c r="Q29" s="2">
        <f t="shared" si="2"/>
        <v>1.8399999999999999</v>
      </c>
    </row>
    <row r="30" spans="1:17" x14ac:dyDescent="0.25">
      <c r="A30" s="2">
        <v>29</v>
      </c>
      <c r="B30" s="2" t="s">
        <v>48</v>
      </c>
      <c r="C30" s="2" t="s">
        <v>44</v>
      </c>
      <c r="D30" s="2" t="str">
        <f t="shared" si="11"/>
        <v>Stress</v>
      </c>
      <c r="E30" s="2">
        <f t="shared" si="11"/>
        <v>1</v>
      </c>
      <c r="F30" s="3">
        <f t="shared" si="10"/>
        <v>44772</v>
      </c>
      <c r="G30" s="3">
        <f t="shared" si="5"/>
        <v>44793</v>
      </c>
      <c r="H30" s="3">
        <f t="shared" si="6"/>
        <v>44791</v>
      </c>
      <c r="I30" s="4">
        <f t="shared" si="10"/>
        <v>19</v>
      </c>
      <c r="J30" s="4">
        <f t="shared" si="0"/>
        <v>-2</v>
      </c>
      <c r="K30" s="2">
        <f t="shared" si="10"/>
        <v>1</v>
      </c>
      <c r="L30" s="2">
        <v>0.31</v>
      </c>
      <c r="M30" s="2">
        <v>2</v>
      </c>
      <c r="N30" s="2">
        <v>26</v>
      </c>
      <c r="O30" s="2">
        <v>5.74</v>
      </c>
      <c r="P30" s="2">
        <f t="shared" si="1"/>
        <v>13</v>
      </c>
      <c r="Q30" s="2">
        <f t="shared" si="2"/>
        <v>2.87</v>
      </c>
    </row>
    <row r="31" spans="1:17" x14ac:dyDescent="0.25">
      <c r="A31" s="2">
        <v>30</v>
      </c>
      <c r="B31" s="2" t="s">
        <v>49</v>
      </c>
      <c r="C31" s="2" t="s">
        <v>44</v>
      </c>
      <c r="D31" s="2" t="str">
        <f t="shared" si="11"/>
        <v>Stress</v>
      </c>
      <c r="E31" s="2">
        <f t="shared" si="11"/>
        <v>2</v>
      </c>
      <c r="F31" s="3">
        <f t="shared" si="10"/>
        <v>44772</v>
      </c>
      <c r="G31" s="3">
        <f t="shared" si="5"/>
        <v>44793</v>
      </c>
      <c r="H31" s="3">
        <f t="shared" si="6"/>
        <v>44791</v>
      </c>
      <c r="I31" s="4">
        <f t="shared" si="10"/>
        <v>19</v>
      </c>
      <c r="J31" s="4">
        <f t="shared" si="0"/>
        <v>-2</v>
      </c>
      <c r="K31" s="2">
        <f t="shared" si="10"/>
        <v>1</v>
      </c>
      <c r="L31" s="2">
        <v>0.5</v>
      </c>
      <c r="M31" s="2">
        <v>5</v>
      </c>
      <c r="N31" s="2">
        <v>27</v>
      </c>
      <c r="O31" s="2">
        <v>6.03</v>
      </c>
      <c r="P31" s="2">
        <f t="shared" si="1"/>
        <v>5.4</v>
      </c>
      <c r="Q31" s="2">
        <f t="shared" si="2"/>
        <v>1.206</v>
      </c>
    </row>
    <row r="32" spans="1:17" x14ac:dyDescent="0.25">
      <c r="A32" s="2">
        <v>31</v>
      </c>
      <c r="B32" s="2" t="s">
        <v>50</v>
      </c>
      <c r="C32" s="2" t="s">
        <v>44</v>
      </c>
      <c r="D32" s="2" t="str">
        <f t="shared" si="11"/>
        <v>Stress</v>
      </c>
      <c r="E32" s="2">
        <f t="shared" si="11"/>
        <v>3</v>
      </c>
      <c r="F32" s="3">
        <f t="shared" si="10"/>
        <v>44772</v>
      </c>
      <c r="G32" s="3">
        <f t="shared" si="5"/>
        <v>44793</v>
      </c>
      <c r="H32" s="3">
        <f t="shared" si="6"/>
        <v>44791</v>
      </c>
      <c r="I32" s="4">
        <f t="shared" si="10"/>
        <v>19</v>
      </c>
      <c r="J32" s="4">
        <f t="shared" si="0"/>
        <v>-2</v>
      </c>
      <c r="K32" s="2">
        <f t="shared" si="10"/>
        <v>1</v>
      </c>
      <c r="L32" s="2">
        <v>0.37</v>
      </c>
      <c r="M32" s="2">
        <v>4</v>
      </c>
      <c r="N32" s="2">
        <v>29</v>
      </c>
      <c r="O32" s="2">
        <v>6.51</v>
      </c>
      <c r="P32" s="2">
        <f t="shared" si="1"/>
        <v>7.25</v>
      </c>
      <c r="Q32" s="2">
        <f t="shared" si="2"/>
        <v>1.6274999999999999</v>
      </c>
    </row>
    <row r="33" spans="1:17" x14ac:dyDescent="0.25">
      <c r="A33" s="2">
        <v>32</v>
      </c>
      <c r="B33" s="2" t="s">
        <v>51</v>
      </c>
      <c r="C33" s="2" t="s">
        <v>44</v>
      </c>
      <c r="D33" s="2" t="str">
        <f t="shared" si="11"/>
        <v>Stress</v>
      </c>
      <c r="E33" s="2">
        <f t="shared" si="11"/>
        <v>4</v>
      </c>
      <c r="F33" s="3">
        <f t="shared" si="10"/>
        <v>44772</v>
      </c>
      <c r="G33" s="3">
        <f t="shared" si="5"/>
        <v>44793</v>
      </c>
      <c r="H33" s="3">
        <f t="shared" si="6"/>
        <v>44791</v>
      </c>
      <c r="I33" s="4">
        <f t="shared" si="10"/>
        <v>19</v>
      </c>
      <c r="J33" s="4">
        <f t="shared" si="0"/>
        <v>-2</v>
      </c>
      <c r="K33" s="2">
        <f t="shared" si="10"/>
        <v>1</v>
      </c>
      <c r="L33" s="2">
        <v>0.47</v>
      </c>
      <c r="M33" s="2">
        <v>5</v>
      </c>
      <c r="N33" s="2">
        <v>32</v>
      </c>
      <c r="O33" s="2">
        <v>7.36</v>
      </c>
      <c r="P33" s="2">
        <f t="shared" si="1"/>
        <v>6.4</v>
      </c>
      <c r="Q33" s="2">
        <f t="shared" si="2"/>
        <v>1.472</v>
      </c>
    </row>
    <row r="34" spans="1:17" x14ac:dyDescent="0.25">
      <c r="A34" s="2">
        <v>33</v>
      </c>
      <c r="B34" s="2" t="s">
        <v>52</v>
      </c>
      <c r="C34" s="2" t="s">
        <v>53</v>
      </c>
      <c r="D34" s="2" t="str">
        <f t="shared" si="11"/>
        <v>Control</v>
      </c>
      <c r="E34" s="2">
        <f t="shared" si="11"/>
        <v>1</v>
      </c>
      <c r="F34" s="3">
        <f t="shared" si="10"/>
        <v>44772</v>
      </c>
      <c r="G34" s="3">
        <f t="shared" si="5"/>
        <v>44793</v>
      </c>
      <c r="H34" s="3">
        <f t="shared" si="6"/>
        <v>44791</v>
      </c>
      <c r="I34" s="4">
        <f t="shared" si="10"/>
        <v>19</v>
      </c>
      <c r="J34" s="4">
        <f t="shared" si="0"/>
        <v>-2</v>
      </c>
      <c r="K34" s="2">
        <f t="shared" si="10"/>
        <v>1</v>
      </c>
      <c r="L34" s="2">
        <v>0.43</v>
      </c>
      <c r="M34" s="2">
        <v>5</v>
      </c>
      <c r="N34" s="2">
        <v>57</v>
      </c>
      <c r="O34" s="2">
        <v>13.97</v>
      </c>
      <c r="P34" s="2">
        <f t="shared" si="1"/>
        <v>11.4</v>
      </c>
      <c r="Q34" s="2">
        <f t="shared" si="2"/>
        <v>2.794</v>
      </c>
    </row>
    <row r="35" spans="1:17" x14ac:dyDescent="0.25">
      <c r="A35" s="2">
        <v>34</v>
      </c>
      <c r="B35" s="2" t="s">
        <v>54</v>
      </c>
      <c r="C35" s="2" t="s">
        <v>53</v>
      </c>
      <c r="D35" s="2" t="str">
        <f t="shared" si="11"/>
        <v>Control</v>
      </c>
      <c r="E35" s="2">
        <f t="shared" si="11"/>
        <v>2</v>
      </c>
      <c r="F35" s="3">
        <f t="shared" si="10"/>
        <v>44772</v>
      </c>
      <c r="G35" s="3">
        <f t="shared" si="5"/>
        <v>44793</v>
      </c>
      <c r="H35" s="3">
        <f t="shared" si="6"/>
        <v>44791</v>
      </c>
      <c r="I35" s="4">
        <f t="shared" si="10"/>
        <v>19</v>
      </c>
      <c r="J35" s="4">
        <f t="shared" si="0"/>
        <v>-2</v>
      </c>
      <c r="K35" s="2">
        <f t="shared" si="10"/>
        <v>1</v>
      </c>
      <c r="L35" s="2">
        <v>0.4</v>
      </c>
      <c r="M35" s="2">
        <v>5</v>
      </c>
      <c r="N35" s="2">
        <v>56</v>
      </c>
      <c r="O35" s="2">
        <v>13.74</v>
      </c>
      <c r="P35" s="2">
        <f t="shared" si="1"/>
        <v>11.2</v>
      </c>
      <c r="Q35" s="2">
        <f t="shared" si="2"/>
        <v>2.7480000000000002</v>
      </c>
    </row>
    <row r="36" spans="1:17" x14ac:dyDescent="0.25">
      <c r="A36" s="2">
        <v>35</v>
      </c>
      <c r="B36" s="2" t="s">
        <v>55</v>
      </c>
      <c r="C36" s="2" t="s">
        <v>53</v>
      </c>
      <c r="D36" s="2" t="str">
        <f t="shared" si="11"/>
        <v>Control</v>
      </c>
      <c r="E36" s="2">
        <f t="shared" si="11"/>
        <v>3</v>
      </c>
      <c r="F36" s="3">
        <f t="shared" ref="F36:K51" si="12">F35</f>
        <v>44772</v>
      </c>
      <c r="G36" s="3">
        <f t="shared" si="12"/>
        <v>44793</v>
      </c>
      <c r="H36" s="3">
        <f t="shared" si="12"/>
        <v>44791</v>
      </c>
      <c r="I36" s="4">
        <f t="shared" si="12"/>
        <v>19</v>
      </c>
      <c r="J36" s="4">
        <f t="shared" si="0"/>
        <v>-2</v>
      </c>
      <c r="K36" s="2">
        <f t="shared" si="12"/>
        <v>1</v>
      </c>
      <c r="L36" s="2">
        <v>0.39</v>
      </c>
      <c r="M36" s="2">
        <v>5</v>
      </c>
      <c r="N36" s="2">
        <v>44</v>
      </c>
      <c r="O36" s="2">
        <v>10.56</v>
      </c>
      <c r="P36" s="2">
        <f t="shared" si="1"/>
        <v>8.8000000000000007</v>
      </c>
      <c r="Q36" s="2">
        <f t="shared" si="2"/>
        <v>2.1120000000000001</v>
      </c>
    </row>
    <row r="37" spans="1:17" x14ac:dyDescent="0.25">
      <c r="A37" s="2">
        <v>36</v>
      </c>
      <c r="B37" s="2" t="s">
        <v>56</v>
      </c>
      <c r="C37" s="2" t="s">
        <v>53</v>
      </c>
      <c r="D37" s="2" t="str">
        <f t="shared" si="11"/>
        <v>Control</v>
      </c>
      <c r="E37" s="2">
        <f t="shared" si="11"/>
        <v>4</v>
      </c>
      <c r="F37" s="3">
        <f t="shared" si="12"/>
        <v>44772</v>
      </c>
      <c r="G37" s="3">
        <f t="shared" si="12"/>
        <v>44793</v>
      </c>
      <c r="H37" s="3">
        <f t="shared" si="12"/>
        <v>44791</v>
      </c>
      <c r="I37" s="4">
        <f t="shared" si="12"/>
        <v>19</v>
      </c>
      <c r="J37" s="4">
        <f t="shared" si="0"/>
        <v>-2</v>
      </c>
      <c r="K37" s="2">
        <f t="shared" si="12"/>
        <v>1</v>
      </c>
      <c r="L37" s="2">
        <v>0.54</v>
      </c>
      <c r="M37" s="2">
        <v>5</v>
      </c>
      <c r="N37" s="2">
        <v>50</v>
      </c>
      <c r="O37" s="2">
        <v>12.13</v>
      </c>
      <c r="P37" s="2">
        <f t="shared" si="1"/>
        <v>10</v>
      </c>
      <c r="Q37" s="2">
        <f t="shared" si="2"/>
        <v>2.4260000000000002</v>
      </c>
    </row>
    <row r="38" spans="1:17" x14ac:dyDescent="0.25">
      <c r="A38" s="2">
        <v>37</v>
      </c>
      <c r="B38" s="2" t="s">
        <v>57</v>
      </c>
      <c r="C38" s="2" t="s">
        <v>53</v>
      </c>
      <c r="D38" s="2" t="str">
        <f t="shared" si="11"/>
        <v>Stress</v>
      </c>
      <c r="E38" s="2">
        <f t="shared" si="11"/>
        <v>1</v>
      </c>
      <c r="F38" s="3">
        <f t="shared" si="12"/>
        <v>44772</v>
      </c>
      <c r="G38" s="3">
        <f t="shared" si="12"/>
        <v>44793</v>
      </c>
      <c r="H38" s="3">
        <f t="shared" si="12"/>
        <v>44791</v>
      </c>
      <c r="I38" s="4">
        <f t="shared" si="12"/>
        <v>19</v>
      </c>
      <c r="J38" s="4">
        <f t="shared" si="0"/>
        <v>-2</v>
      </c>
      <c r="K38" s="2">
        <f t="shared" si="12"/>
        <v>1</v>
      </c>
      <c r="L38" s="2">
        <v>0.31</v>
      </c>
      <c r="M38" s="2">
        <v>5</v>
      </c>
      <c r="N38" s="2">
        <v>33</v>
      </c>
      <c r="O38" s="2">
        <v>7.62</v>
      </c>
      <c r="P38" s="2">
        <f t="shared" si="1"/>
        <v>6.6</v>
      </c>
      <c r="Q38" s="2">
        <f t="shared" si="2"/>
        <v>1.524</v>
      </c>
    </row>
    <row r="39" spans="1:17" x14ac:dyDescent="0.25">
      <c r="A39" s="2">
        <v>38</v>
      </c>
      <c r="B39" s="2" t="s">
        <v>58</v>
      </c>
      <c r="C39" s="2" t="s">
        <v>53</v>
      </c>
      <c r="D39" s="2" t="str">
        <f t="shared" si="11"/>
        <v>Stress</v>
      </c>
      <c r="E39" s="2">
        <f t="shared" si="11"/>
        <v>2</v>
      </c>
      <c r="F39" s="3">
        <f t="shared" si="12"/>
        <v>44772</v>
      </c>
      <c r="G39" s="3">
        <f t="shared" si="12"/>
        <v>44793</v>
      </c>
      <c r="H39" s="3">
        <f t="shared" si="12"/>
        <v>44791</v>
      </c>
      <c r="I39" s="4">
        <f t="shared" si="12"/>
        <v>19</v>
      </c>
      <c r="J39" s="4">
        <f t="shared" si="0"/>
        <v>-2</v>
      </c>
      <c r="K39" s="2">
        <f t="shared" si="12"/>
        <v>1</v>
      </c>
      <c r="L39" s="2">
        <v>0.4</v>
      </c>
      <c r="M39" s="2">
        <v>5</v>
      </c>
      <c r="N39" s="2">
        <v>36</v>
      </c>
      <c r="O39" s="2">
        <v>8.43</v>
      </c>
      <c r="P39" s="2">
        <f t="shared" si="1"/>
        <v>7.2</v>
      </c>
      <c r="Q39" s="2">
        <f t="shared" si="2"/>
        <v>1.6859999999999999</v>
      </c>
    </row>
    <row r="40" spans="1:17" x14ac:dyDescent="0.25">
      <c r="A40" s="2">
        <v>39</v>
      </c>
      <c r="B40" s="2" t="s">
        <v>59</v>
      </c>
      <c r="C40" s="2" t="s">
        <v>53</v>
      </c>
      <c r="D40" s="2" t="str">
        <f t="shared" si="11"/>
        <v>Stress</v>
      </c>
      <c r="E40" s="2">
        <f t="shared" si="11"/>
        <v>3</v>
      </c>
      <c r="F40" s="3">
        <f t="shared" si="12"/>
        <v>44772</v>
      </c>
      <c r="G40" s="3">
        <f t="shared" si="12"/>
        <v>44793</v>
      </c>
      <c r="H40" s="3">
        <f t="shared" si="12"/>
        <v>44791</v>
      </c>
      <c r="I40" s="4">
        <f t="shared" si="12"/>
        <v>19</v>
      </c>
      <c r="J40" s="4">
        <f t="shared" si="0"/>
        <v>-2</v>
      </c>
      <c r="K40" s="2">
        <f t="shared" si="12"/>
        <v>1</v>
      </c>
      <c r="L40" s="2">
        <v>0.38</v>
      </c>
      <c r="M40" s="2">
        <v>5</v>
      </c>
      <c r="N40" s="2">
        <v>26</v>
      </c>
      <c r="O40" s="2">
        <v>5.89</v>
      </c>
      <c r="P40" s="2">
        <f t="shared" si="1"/>
        <v>5.2</v>
      </c>
      <c r="Q40" s="2">
        <f t="shared" si="2"/>
        <v>1.1779999999999999</v>
      </c>
    </row>
    <row r="41" spans="1:17" x14ac:dyDescent="0.25">
      <c r="A41" s="2">
        <v>40</v>
      </c>
      <c r="B41" s="2" t="s">
        <v>60</v>
      </c>
      <c r="C41" s="2" t="s">
        <v>53</v>
      </c>
      <c r="D41" s="2" t="str">
        <f t="shared" si="11"/>
        <v>Stress</v>
      </c>
      <c r="E41" s="2">
        <f t="shared" si="11"/>
        <v>4</v>
      </c>
      <c r="F41" s="3">
        <f t="shared" si="12"/>
        <v>44772</v>
      </c>
      <c r="G41" s="3">
        <f t="shared" si="12"/>
        <v>44793</v>
      </c>
      <c r="H41" s="3">
        <f t="shared" si="12"/>
        <v>44791</v>
      </c>
      <c r="I41" s="4">
        <f t="shared" si="12"/>
        <v>19</v>
      </c>
      <c r="J41" s="4">
        <f t="shared" si="0"/>
        <v>-2</v>
      </c>
      <c r="K41" s="2">
        <f t="shared" si="12"/>
        <v>1</v>
      </c>
      <c r="L41" s="2">
        <v>0.5</v>
      </c>
      <c r="M41" s="2">
        <v>5</v>
      </c>
      <c r="N41" s="2">
        <v>31</v>
      </c>
      <c r="O41" s="2">
        <v>7.06</v>
      </c>
      <c r="P41" s="2">
        <f t="shared" si="1"/>
        <v>6.2</v>
      </c>
      <c r="Q41" s="2">
        <f t="shared" si="2"/>
        <v>1.4119999999999999</v>
      </c>
    </row>
    <row r="42" spans="1:17" x14ac:dyDescent="0.25">
      <c r="A42" s="2">
        <v>41</v>
      </c>
      <c r="B42" s="2" t="s">
        <v>61</v>
      </c>
      <c r="C42" s="2" t="s">
        <v>62</v>
      </c>
      <c r="D42" s="2" t="str">
        <f t="shared" si="11"/>
        <v>Control</v>
      </c>
      <c r="E42" s="2">
        <f t="shared" si="11"/>
        <v>1</v>
      </c>
      <c r="F42" s="3">
        <f t="shared" si="12"/>
        <v>44772</v>
      </c>
      <c r="G42" s="3">
        <f t="shared" si="12"/>
        <v>44793</v>
      </c>
      <c r="H42" s="3">
        <f t="shared" si="12"/>
        <v>44791</v>
      </c>
      <c r="I42" s="4">
        <f t="shared" si="12"/>
        <v>19</v>
      </c>
      <c r="J42" s="4">
        <f t="shared" si="0"/>
        <v>-2</v>
      </c>
      <c r="K42" s="2">
        <f t="shared" si="12"/>
        <v>1</v>
      </c>
      <c r="L42" s="2">
        <v>0.49</v>
      </c>
      <c r="M42" s="2">
        <v>5</v>
      </c>
      <c r="N42" s="2">
        <v>40</v>
      </c>
      <c r="O42" s="2">
        <v>9.4</v>
      </c>
      <c r="P42" s="2">
        <f t="shared" si="1"/>
        <v>8</v>
      </c>
      <c r="Q42" s="2">
        <f t="shared" si="2"/>
        <v>1.8800000000000001</v>
      </c>
    </row>
    <row r="43" spans="1:17" x14ac:dyDescent="0.25">
      <c r="A43" s="2">
        <v>42</v>
      </c>
      <c r="B43" s="2" t="s">
        <v>63</v>
      </c>
      <c r="C43" s="2" t="s">
        <v>62</v>
      </c>
      <c r="D43" s="2" t="str">
        <f t="shared" ref="D43:E58" si="13">D35</f>
        <v>Control</v>
      </c>
      <c r="E43" s="2">
        <f t="shared" si="13"/>
        <v>2</v>
      </c>
      <c r="F43" s="3">
        <f t="shared" si="12"/>
        <v>44772</v>
      </c>
      <c r="G43" s="3">
        <f t="shared" si="12"/>
        <v>44793</v>
      </c>
      <c r="H43" s="3">
        <f t="shared" si="12"/>
        <v>44791</v>
      </c>
      <c r="I43" s="4">
        <f t="shared" si="12"/>
        <v>19</v>
      </c>
      <c r="J43" s="4">
        <f t="shared" si="0"/>
        <v>-2</v>
      </c>
      <c r="K43" s="2">
        <f t="shared" si="12"/>
        <v>1</v>
      </c>
      <c r="L43" s="2">
        <v>0.4</v>
      </c>
      <c r="M43" s="2">
        <v>5</v>
      </c>
      <c r="N43" s="2">
        <v>48</v>
      </c>
      <c r="O43" s="2">
        <v>11.65</v>
      </c>
      <c r="P43" s="2">
        <f t="shared" si="1"/>
        <v>9.6</v>
      </c>
      <c r="Q43" s="2">
        <f t="shared" si="2"/>
        <v>2.33</v>
      </c>
    </row>
    <row r="44" spans="1:17" x14ac:dyDescent="0.25">
      <c r="A44" s="2">
        <v>43</v>
      </c>
      <c r="B44" s="2" t="s">
        <v>64</v>
      </c>
      <c r="C44" s="2" t="s">
        <v>62</v>
      </c>
      <c r="D44" s="2" t="str">
        <f t="shared" si="13"/>
        <v>Control</v>
      </c>
      <c r="E44" s="2">
        <f t="shared" si="13"/>
        <v>3</v>
      </c>
      <c r="F44" s="3">
        <f t="shared" si="12"/>
        <v>44772</v>
      </c>
      <c r="G44" s="3">
        <f t="shared" si="12"/>
        <v>44793</v>
      </c>
      <c r="H44" s="3">
        <f t="shared" si="12"/>
        <v>44791</v>
      </c>
      <c r="I44" s="4">
        <f t="shared" si="12"/>
        <v>19</v>
      </c>
      <c r="J44" s="4">
        <f t="shared" si="0"/>
        <v>-2</v>
      </c>
      <c r="K44" s="2">
        <f t="shared" si="12"/>
        <v>1</v>
      </c>
      <c r="L44" s="2">
        <v>0.5</v>
      </c>
      <c r="M44" s="2">
        <v>4</v>
      </c>
      <c r="N44" s="2">
        <v>54</v>
      </c>
      <c r="O44" s="2">
        <v>13.11</v>
      </c>
      <c r="P44" s="2">
        <f t="shared" si="1"/>
        <v>13.5</v>
      </c>
      <c r="Q44" s="2">
        <f t="shared" si="2"/>
        <v>3.2774999999999999</v>
      </c>
    </row>
    <row r="45" spans="1:17" x14ac:dyDescent="0.25">
      <c r="A45" s="2">
        <v>44</v>
      </c>
      <c r="B45" s="2" t="s">
        <v>65</v>
      </c>
      <c r="C45" s="2" t="s">
        <v>62</v>
      </c>
      <c r="D45" s="2" t="str">
        <f t="shared" si="13"/>
        <v>Control</v>
      </c>
      <c r="E45" s="2">
        <f t="shared" si="13"/>
        <v>4</v>
      </c>
      <c r="F45" s="3">
        <f t="shared" si="12"/>
        <v>44772</v>
      </c>
      <c r="G45" s="3">
        <f t="shared" si="12"/>
        <v>44793</v>
      </c>
      <c r="H45" s="3">
        <f t="shared" si="12"/>
        <v>44791</v>
      </c>
      <c r="I45" s="4">
        <f t="shared" si="12"/>
        <v>19</v>
      </c>
      <c r="J45" s="4">
        <f t="shared" si="0"/>
        <v>-2</v>
      </c>
      <c r="K45" s="2">
        <f t="shared" si="12"/>
        <v>1</v>
      </c>
      <c r="L45" s="2">
        <v>0.42</v>
      </c>
      <c r="M45" s="2">
        <v>5</v>
      </c>
      <c r="N45" s="2">
        <v>52</v>
      </c>
      <c r="O45" s="2">
        <v>12.69</v>
      </c>
      <c r="P45" s="2">
        <f t="shared" si="1"/>
        <v>10.4</v>
      </c>
      <c r="Q45" s="2">
        <f t="shared" si="2"/>
        <v>2.5379999999999998</v>
      </c>
    </row>
    <row r="46" spans="1:17" x14ac:dyDescent="0.25">
      <c r="A46" s="2">
        <v>45</v>
      </c>
      <c r="B46" s="2" t="s">
        <v>66</v>
      </c>
      <c r="C46" s="2" t="s">
        <v>62</v>
      </c>
      <c r="D46" s="2" t="str">
        <f t="shared" si="13"/>
        <v>Stress</v>
      </c>
      <c r="E46" s="2">
        <f t="shared" si="13"/>
        <v>1</v>
      </c>
      <c r="F46" s="3">
        <f t="shared" si="12"/>
        <v>44772</v>
      </c>
      <c r="G46" s="3">
        <f t="shared" si="12"/>
        <v>44793</v>
      </c>
      <c r="H46" s="3">
        <f t="shared" si="12"/>
        <v>44791</v>
      </c>
      <c r="I46" s="4">
        <f t="shared" si="12"/>
        <v>19</v>
      </c>
      <c r="J46" s="4">
        <f t="shared" si="0"/>
        <v>-2</v>
      </c>
      <c r="K46" s="2">
        <f t="shared" si="12"/>
        <v>1</v>
      </c>
      <c r="L46" s="2">
        <v>0.49</v>
      </c>
      <c r="M46" s="2">
        <v>5</v>
      </c>
      <c r="N46" s="2">
        <v>32</v>
      </c>
      <c r="O46" s="2">
        <v>7.3</v>
      </c>
      <c r="P46" s="2">
        <f t="shared" si="1"/>
        <v>6.4</v>
      </c>
      <c r="Q46" s="2">
        <f t="shared" si="2"/>
        <v>1.46</v>
      </c>
    </row>
    <row r="47" spans="1:17" x14ac:dyDescent="0.25">
      <c r="A47" s="2">
        <v>46</v>
      </c>
      <c r="B47" s="2" t="s">
        <v>67</v>
      </c>
      <c r="C47" s="2" t="s">
        <v>62</v>
      </c>
      <c r="D47" s="2" t="str">
        <f t="shared" si="13"/>
        <v>Stress</v>
      </c>
      <c r="E47" s="2">
        <f t="shared" si="13"/>
        <v>2</v>
      </c>
      <c r="F47" s="3">
        <f t="shared" si="12"/>
        <v>44772</v>
      </c>
      <c r="G47" s="3">
        <f t="shared" si="12"/>
        <v>44793</v>
      </c>
      <c r="H47" s="3">
        <f t="shared" si="12"/>
        <v>44791</v>
      </c>
      <c r="I47" s="4">
        <f t="shared" si="12"/>
        <v>19</v>
      </c>
      <c r="J47" s="4">
        <f t="shared" si="0"/>
        <v>-2</v>
      </c>
      <c r="K47" s="2">
        <f t="shared" si="12"/>
        <v>1</v>
      </c>
      <c r="L47" s="2">
        <v>0.38</v>
      </c>
      <c r="M47" s="2">
        <v>4</v>
      </c>
      <c r="N47" s="2">
        <v>37</v>
      </c>
      <c r="O47" s="2">
        <v>8.73</v>
      </c>
      <c r="P47" s="2">
        <f t="shared" si="1"/>
        <v>9.25</v>
      </c>
      <c r="Q47" s="2">
        <f t="shared" si="2"/>
        <v>2.1825000000000001</v>
      </c>
    </row>
    <row r="48" spans="1:17" x14ac:dyDescent="0.25">
      <c r="A48" s="2">
        <v>47</v>
      </c>
      <c r="B48" s="2" t="s">
        <v>68</v>
      </c>
      <c r="C48" s="2" t="s">
        <v>62</v>
      </c>
      <c r="D48" s="2" t="str">
        <f t="shared" si="13"/>
        <v>Stress</v>
      </c>
      <c r="E48" s="2">
        <f t="shared" si="13"/>
        <v>3</v>
      </c>
      <c r="F48" s="3">
        <f t="shared" si="12"/>
        <v>44772</v>
      </c>
      <c r="G48" s="3">
        <f t="shared" si="12"/>
        <v>44793</v>
      </c>
      <c r="H48" s="3">
        <f t="shared" si="12"/>
        <v>44791</v>
      </c>
      <c r="I48" s="4">
        <f t="shared" si="12"/>
        <v>19</v>
      </c>
      <c r="J48" s="4">
        <f t="shared" si="0"/>
        <v>-2</v>
      </c>
      <c r="K48" s="2">
        <f t="shared" si="12"/>
        <v>1</v>
      </c>
      <c r="L48" s="2">
        <v>0.37</v>
      </c>
      <c r="M48" s="2">
        <v>4</v>
      </c>
      <c r="N48" s="2">
        <v>27</v>
      </c>
      <c r="O48" s="2">
        <v>6.15</v>
      </c>
      <c r="P48" s="2">
        <f t="shared" si="1"/>
        <v>6.75</v>
      </c>
      <c r="Q48" s="2">
        <f t="shared" si="2"/>
        <v>1.5375000000000001</v>
      </c>
    </row>
    <row r="49" spans="1:17" x14ac:dyDescent="0.25">
      <c r="A49" s="2">
        <v>48</v>
      </c>
      <c r="B49" s="2" t="s">
        <v>69</v>
      </c>
      <c r="C49" s="2" t="s">
        <v>62</v>
      </c>
      <c r="D49" s="2" t="str">
        <f t="shared" si="13"/>
        <v>Stress</v>
      </c>
      <c r="E49" s="2">
        <f t="shared" si="13"/>
        <v>4</v>
      </c>
      <c r="F49" s="3">
        <f t="shared" si="12"/>
        <v>44772</v>
      </c>
      <c r="G49" s="3">
        <f t="shared" si="12"/>
        <v>44793</v>
      </c>
      <c r="H49" s="3">
        <f t="shared" si="12"/>
        <v>44791</v>
      </c>
      <c r="I49" s="4">
        <f t="shared" si="12"/>
        <v>19</v>
      </c>
      <c r="J49" s="4">
        <f t="shared" si="0"/>
        <v>-2</v>
      </c>
      <c r="K49" s="2">
        <f t="shared" si="12"/>
        <v>1</v>
      </c>
      <c r="L49" s="2">
        <v>0.41</v>
      </c>
      <c r="M49" s="2">
        <v>5</v>
      </c>
      <c r="N49" s="2">
        <v>33</v>
      </c>
      <c r="O49" s="2">
        <v>7.75</v>
      </c>
      <c r="P49" s="2">
        <f t="shared" si="1"/>
        <v>6.6</v>
      </c>
      <c r="Q49" s="2">
        <f t="shared" si="2"/>
        <v>1.55</v>
      </c>
    </row>
    <row r="50" spans="1:17" x14ac:dyDescent="0.25">
      <c r="A50" s="2">
        <v>49</v>
      </c>
      <c r="B50" s="2" t="s">
        <v>70</v>
      </c>
      <c r="C50" s="2" t="s">
        <v>71</v>
      </c>
      <c r="D50" s="2" t="str">
        <f t="shared" si="13"/>
        <v>Control</v>
      </c>
      <c r="E50" s="2">
        <f t="shared" si="13"/>
        <v>1</v>
      </c>
      <c r="F50" s="3">
        <f t="shared" si="12"/>
        <v>44772</v>
      </c>
      <c r="G50" s="3">
        <f t="shared" si="12"/>
        <v>44793</v>
      </c>
      <c r="H50" s="3">
        <f t="shared" si="12"/>
        <v>44791</v>
      </c>
      <c r="I50" s="4">
        <f t="shared" si="12"/>
        <v>19</v>
      </c>
      <c r="J50" s="4">
        <f t="shared" si="0"/>
        <v>-2</v>
      </c>
      <c r="K50" s="2">
        <f t="shared" si="12"/>
        <v>1</v>
      </c>
      <c r="L50" s="2">
        <v>0.39</v>
      </c>
      <c r="M50" s="2">
        <v>5</v>
      </c>
      <c r="N50" s="2">
        <v>40</v>
      </c>
      <c r="O50" s="2">
        <v>9.58</v>
      </c>
      <c r="P50" s="2">
        <f t="shared" si="1"/>
        <v>8</v>
      </c>
      <c r="Q50" s="2">
        <f t="shared" si="2"/>
        <v>1.9159999999999999</v>
      </c>
    </row>
    <row r="51" spans="1:17" x14ac:dyDescent="0.25">
      <c r="A51" s="2">
        <v>50</v>
      </c>
      <c r="B51" s="2" t="s">
        <v>72</v>
      </c>
      <c r="C51" s="2" t="s">
        <v>71</v>
      </c>
      <c r="D51" s="2" t="str">
        <f t="shared" si="13"/>
        <v>Control</v>
      </c>
      <c r="E51" s="2">
        <f t="shared" si="13"/>
        <v>2</v>
      </c>
      <c r="F51" s="3">
        <f t="shared" si="12"/>
        <v>44772</v>
      </c>
      <c r="G51" s="3">
        <f t="shared" si="12"/>
        <v>44793</v>
      </c>
      <c r="H51" s="3">
        <f t="shared" si="12"/>
        <v>44791</v>
      </c>
      <c r="I51" s="4">
        <f t="shared" si="12"/>
        <v>19</v>
      </c>
      <c r="J51" s="4">
        <f t="shared" si="0"/>
        <v>-2</v>
      </c>
      <c r="K51" s="2">
        <f t="shared" si="12"/>
        <v>1</v>
      </c>
      <c r="L51" s="2">
        <v>0.41</v>
      </c>
      <c r="M51" s="2">
        <v>5</v>
      </c>
      <c r="N51" s="2">
        <v>32</v>
      </c>
      <c r="O51" s="2">
        <v>7.37</v>
      </c>
      <c r="P51" s="2">
        <f t="shared" si="1"/>
        <v>6.4</v>
      </c>
      <c r="Q51" s="2">
        <f t="shared" si="2"/>
        <v>1.474</v>
      </c>
    </row>
    <row r="52" spans="1:17" x14ac:dyDescent="0.25">
      <c r="A52" s="2">
        <v>51</v>
      </c>
      <c r="B52" s="2" t="s">
        <v>73</v>
      </c>
      <c r="C52" s="2" t="s">
        <v>71</v>
      </c>
      <c r="D52" s="2" t="str">
        <f t="shared" si="13"/>
        <v>Control</v>
      </c>
      <c r="E52" s="2">
        <f t="shared" si="13"/>
        <v>3</v>
      </c>
      <c r="F52" s="3">
        <f t="shared" ref="F52:K67" si="14">F51</f>
        <v>44772</v>
      </c>
      <c r="G52" s="3">
        <f t="shared" si="14"/>
        <v>44793</v>
      </c>
      <c r="H52" s="3">
        <f t="shared" si="14"/>
        <v>44791</v>
      </c>
      <c r="I52" s="4">
        <f t="shared" si="14"/>
        <v>19</v>
      </c>
      <c r="J52" s="4">
        <f t="shared" si="0"/>
        <v>-2</v>
      </c>
      <c r="K52" s="2">
        <f t="shared" si="14"/>
        <v>1</v>
      </c>
      <c r="L52" s="2">
        <v>0.34</v>
      </c>
      <c r="M52" s="2">
        <v>3</v>
      </c>
      <c r="N52" s="2">
        <v>28</v>
      </c>
      <c r="O52" s="2">
        <v>6.44</v>
      </c>
      <c r="P52" s="2">
        <f t="shared" si="1"/>
        <v>9.3333333333333339</v>
      </c>
      <c r="Q52" s="2">
        <f t="shared" si="2"/>
        <v>2.1466666666666669</v>
      </c>
    </row>
    <row r="53" spans="1:17" x14ac:dyDescent="0.25">
      <c r="A53" s="2">
        <v>52</v>
      </c>
      <c r="B53" s="2" t="s">
        <v>74</v>
      </c>
      <c r="C53" s="2" t="s">
        <v>71</v>
      </c>
      <c r="D53" s="2" t="str">
        <f t="shared" si="13"/>
        <v>Control</v>
      </c>
      <c r="E53" s="2">
        <f t="shared" si="13"/>
        <v>4</v>
      </c>
      <c r="F53" s="3">
        <f t="shared" si="14"/>
        <v>44772</v>
      </c>
      <c r="G53" s="3">
        <f t="shared" si="14"/>
        <v>44793</v>
      </c>
      <c r="H53" s="3">
        <f t="shared" si="14"/>
        <v>44791</v>
      </c>
      <c r="I53" s="4">
        <f t="shared" si="14"/>
        <v>19</v>
      </c>
      <c r="J53" s="4">
        <f t="shared" si="0"/>
        <v>-2</v>
      </c>
      <c r="K53" s="2">
        <f t="shared" si="14"/>
        <v>1</v>
      </c>
      <c r="L53" s="2">
        <v>0.5</v>
      </c>
      <c r="M53" s="2">
        <v>5</v>
      </c>
      <c r="N53" s="2">
        <v>36</v>
      </c>
      <c r="O53" s="2">
        <v>8.2899999999999991</v>
      </c>
      <c r="P53" s="2">
        <f t="shared" si="1"/>
        <v>7.2</v>
      </c>
      <c r="Q53" s="2">
        <f t="shared" si="2"/>
        <v>1.6579999999999999</v>
      </c>
    </row>
    <row r="54" spans="1:17" x14ac:dyDescent="0.25">
      <c r="A54" s="2">
        <v>53</v>
      </c>
      <c r="B54" s="2" t="s">
        <v>75</v>
      </c>
      <c r="C54" s="2" t="s">
        <v>71</v>
      </c>
      <c r="D54" s="2" t="str">
        <f t="shared" si="13"/>
        <v>Stress</v>
      </c>
      <c r="E54" s="2">
        <f t="shared" si="13"/>
        <v>1</v>
      </c>
      <c r="F54" s="3">
        <f t="shared" si="14"/>
        <v>44772</v>
      </c>
      <c r="G54" s="3">
        <f t="shared" si="14"/>
        <v>44793</v>
      </c>
      <c r="H54" s="3">
        <f t="shared" si="14"/>
        <v>44791</v>
      </c>
      <c r="I54" s="4">
        <f t="shared" si="14"/>
        <v>19</v>
      </c>
      <c r="J54" s="4">
        <f t="shared" si="0"/>
        <v>-2</v>
      </c>
      <c r="K54" s="2">
        <f t="shared" si="14"/>
        <v>1</v>
      </c>
      <c r="L54" s="2">
        <v>0.42</v>
      </c>
      <c r="M54" s="2">
        <v>1</v>
      </c>
      <c r="N54" s="2">
        <v>24</v>
      </c>
      <c r="O54" s="2">
        <v>5.25</v>
      </c>
      <c r="P54" s="2">
        <f t="shared" si="1"/>
        <v>24</v>
      </c>
      <c r="Q54" s="2">
        <f t="shared" si="2"/>
        <v>5.25</v>
      </c>
    </row>
    <row r="55" spans="1:17" x14ac:dyDescent="0.25">
      <c r="A55" s="2">
        <v>54</v>
      </c>
      <c r="B55" s="2" t="s">
        <v>76</v>
      </c>
      <c r="C55" s="2" t="s">
        <v>71</v>
      </c>
      <c r="D55" s="2" t="str">
        <f t="shared" si="13"/>
        <v>Stress</v>
      </c>
      <c r="E55" s="2">
        <f t="shared" si="13"/>
        <v>2</v>
      </c>
      <c r="F55" s="3">
        <f t="shared" si="14"/>
        <v>44772</v>
      </c>
      <c r="G55" s="3">
        <f t="shared" si="14"/>
        <v>44793</v>
      </c>
      <c r="H55" s="3">
        <f t="shared" si="14"/>
        <v>44791</v>
      </c>
      <c r="I55" s="4">
        <f t="shared" si="14"/>
        <v>19</v>
      </c>
      <c r="J55" s="4">
        <f t="shared" si="0"/>
        <v>-2</v>
      </c>
      <c r="K55" s="2">
        <f t="shared" si="14"/>
        <v>1</v>
      </c>
      <c r="L55" s="2">
        <v>0.48</v>
      </c>
      <c r="M55" s="2">
        <v>2</v>
      </c>
      <c r="N55" s="2">
        <v>20</v>
      </c>
      <c r="O55" s="2">
        <v>4.38</v>
      </c>
      <c r="P55" s="2">
        <f t="shared" si="1"/>
        <v>10</v>
      </c>
      <c r="Q55" s="2">
        <f t="shared" si="2"/>
        <v>2.19</v>
      </c>
    </row>
    <row r="56" spans="1:17" x14ac:dyDescent="0.25">
      <c r="A56" s="2">
        <v>55</v>
      </c>
      <c r="B56" s="2" t="s">
        <v>77</v>
      </c>
      <c r="C56" s="2" t="s">
        <v>71</v>
      </c>
      <c r="D56" s="2" t="str">
        <f t="shared" si="13"/>
        <v>Stress</v>
      </c>
      <c r="E56" s="2">
        <f t="shared" si="13"/>
        <v>3</v>
      </c>
      <c r="F56" s="3">
        <f t="shared" si="14"/>
        <v>44772</v>
      </c>
      <c r="G56" s="3">
        <f t="shared" si="14"/>
        <v>44793</v>
      </c>
      <c r="H56" s="3">
        <f t="shared" si="14"/>
        <v>44791</v>
      </c>
      <c r="I56" s="4">
        <f t="shared" si="14"/>
        <v>19</v>
      </c>
      <c r="J56" s="4">
        <f t="shared" si="0"/>
        <v>-2</v>
      </c>
      <c r="K56" s="2">
        <f t="shared" si="14"/>
        <v>1</v>
      </c>
      <c r="L56" s="2">
        <v>0.4</v>
      </c>
      <c r="M56" s="2">
        <v>3</v>
      </c>
      <c r="N56" s="2">
        <v>20</v>
      </c>
      <c r="O56" s="2">
        <v>4.1500000000000004</v>
      </c>
      <c r="P56" s="2">
        <f t="shared" si="1"/>
        <v>6.666666666666667</v>
      </c>
      <c r="Q56" s="2">
        <f t="shared" si="2"/>
        <v>1.3833333333333335</v>
      </c>
    </row>
    <row r="57" spans="1:17" x14ac:dyDescent="0.25">
      <c r="A57" s="2">
        <v>56</v>
      </c>
      <c r="B57" s="2" t="s">
        <v>78</v>
      </c>
      <c r="C57" s="2" t="s">
        <v>71</v>
      </c>
      <c r="D57" s="2" t="str">
        <f t="shared" si="13"/>
        <v>Stress</v>
      </c>
      <c r="E57" s="2">
        <f t="shared" si="13"/>
        <v>4</v>
      </c>
      <c r="F57" s="3">
        <f t="shared" si="14"/>
        <v>44772</v>
      </c>
      <c r="G57" s="3">
        <f t="shared" si="14"/>
        <v>44793</v>
      </c>
      <c r="H57" s="3">
        <f t="shared" si="14"/>
        <v>44791</v>
      </c>
      <c r="I57" s="4">
        <f t="shared" si="14"/>
        <v>19</v>
      </c>
      <c r="J57" s="4">
        <f t="shared" si="0"/>
        <v>-2</v>
      </c>
      <c r="K57" s="2">
        <f t="shared" si="14"/>
        <v>1</v>
      </c>
      <c r="L57" s="2">
        <v>0.34</v>
      </c>
      <c r="M57" s="2">
        <v>3</v>
      </c>
      <c r="N57" s="2">
        <v>20</v>
      </c>
      <c r="O57" s="2">
        <v>4.18</v>
      </c>
      <c r="P57" s="2">
        <f t="shared" si="1"/>
        <v>6.666666666666667</v>
      </c>
      <c r="Q57" s="2">
        <f t="shared" si="2"/>
        <v>1.3933333333333333</v>
      </c>
    </row>
    <row r="58" spans="1:17" x14ac:dyDescent="0.25">
      <c r="A58" s="2">
        <v>57</v>
      </c>
      <c r="B58" s="2" t="s">
        <v>79</v>
      </c>
      <c r="C58" s="2" t="s">
        <v>80</v>
      </c>
      <c r="D58" s="2" t="str">
        <f t="shared" si="13"/>
        <v>Control</v>
      </c>
      <c r="E58" s="2">
        <f t="shared" si="13"/>
        <v>1</v>
      </c>
      <c r="F58" s="3">
        <f t="shared" si="14"/>
        <v>44772</v>
      </c>
      <c r="G58" s="3">
        <f t="shared" si="14"/>
        <v>44793</v>
      </c>
      <c r="H58" s="3">
        <f t="shared" si="14"/>
        <v>44791</v>
      </c>
      <c r="I58" s="4">
        <f t="shared" si="14"/>
        <v>19</v>
      </c>
      <c r="J58" s="4">
        <f t="shared" si="0"/>
        <v>-2</v>
      </c>
      <c r="K58" s="2">
        <f t="shared" si="14"/>
        <v>1</v>
      </c>
      <c r="L58" s="2">
        <v>0.48</v>
      </c>
      <c r="M58" s="2">
        <v>5</v>
      </c>
      <c r="N58" s="2">
        <v>39</v>
      </c>
      <c r="O58" s="2">
        <v>9.1199999999999992</v>
      </c>
      <c r="P58" s="2">
        <f t="shared" si="1"/>
        <v>7.8</v>
      </c>
      <c r="Q58" s="2">
        <f t="shared" si="2"/>
        <v>1.8239999999999998</v>
      </c>
    </row>
    <row r="59" spans="1:17" x14ac:dyDescent="0.25">
      <c r="A59" s="2">
        <v>58</v>
      </c>
      <c r="B59" s="2" t="s">
        <v>81</v>
      </c>
      <c r="C59" s="2" t="s">
        <v>80</v>
      </c>
      <c r="D59" s="2" t="str">
        <f t="shared" ref="D59:E74" si="15">D51</f>
        <v>Control</v>
      </c>
      <c r="E59" s="2">
        <f t="shared" si="15"/>
        <v>2</v>
      </c>
      <c r="F59" s="3">
        <f t="shared" si="14"/>
        <v>44772</v>
      </c>
      <c r="G59" s="3">
        <f t="shared" si="14"/>
        <v>44793</v>
      </c>
      <c r="H59" s="3">
        <f t="shared" si="14"/>
        <v>44791</v>
      </c>
      <c r="I59" s="4">
        <f t="shared" si="14"/>
        <v>19</v>
      </c>
      <c r="J59" s="4">
        <f t="shared" si="0"/>
        <v>-2</v>
      </c>
      <c r="K59" s="2">
        <f t="shared" si="14"/>
        <v>1</v>
      </c>
      <c r="L59" s="2">
        <v>0.44</v>
      </c>
      <c r="M59" s="2">
        <v>5</v>
      </c>
      <c r="N59" s="2">
        <v>46</v>
      </c>
      <c r="O59" s="2">
        <v>11.01</v>
      </c>
      <c r="P59" s="2">
        <f t="shared" si="1"/>
        <v>9.1999999999999993</v>
      </c>
      <c r="Q59" s="2">
        <f t="shared" si="2"/>
        <v>2.202</v>
      </c>
    </row>
    <row r="60" spans="1:17" x14ac:dyDescent="0.25">
      <c r="A60" s="2">
        <v>59</v>
      </c>
      <c r="B60" s="2" t="s">
        <v>82</v>
      </c>
      <c r="C60" s="2" t="s">
        <v>80</v>
      </c>
      <c r="D60" s="2" t="str">
        <f t="shared" si="15"/>
        <v>Control</v>
      </c>
      <c r="E60" s="2">
        <f t="shared" si="15"/>
        <v>3</v>
      </c>
      <c r="F60" s="3">
        <f t="shared" si="14"/>
        <v>44772</v>
      </c>
      <c r="G60" s="3">
        <f t="shared" si="14"/>
        <v>44793</v>
      </c>
      <c r="H60" s="3">
        <f t="shared" si="14"/>
        <v>44791</v>
      </c>
      <c r="I60" s="4">
        <f t="shared" si="14"/>
        <v>19</v>
      </c>
      <c r="J60" s="4">
        <f t="shared" si="0"/>
        <v>-2</v>
      </c>
      <c r="K60" s="2">
        <f t="shared" si="14"/>
        <v>1</v>
      </c>
      <c r="L60" s="2">
        <v>0.53</v>
      </c>
      <c r="M60" s="2">
        <v>5</v>
      </c>
      <c r="N60" s="2">
        <v>46</v>
      </c>
      <c r="O60" s="2">
        <v>10.99</v>
      </c>
      <c r="P60" s="2">
        <f t="shared" si="1"/>
        <v>9.1999999999999993</v>
      </c>
      <c r="Q60" s="2">
        <f t="shared" si="2"/>
        <v>2.198</v>
      </c>
    </row>
    <row r="61" spans="1:17" x14ac:dyDescent="0.25">
      <c r="A61" s="2">
        <v>60</v>
      </c>
      <c r="B61" s="2" t="s">
        <v>83</v>
      </c>
      <c r="C61" s="2" t="s">
        <v>80</v>
      </c>
      <c r="D61" s="2" t="str">
        <f t="shared" si="15"/>
        <v>Control</v>
      </c>
      <c r="E61" s="2">
        <f t="shared" si="15"/>
        <v>4</v>
      </c>
      <c r="F61" s="3">
        <f t="shared" si="14"/>
        <v>44772</v>
      </c>
      <c r="G61" s="3">
        <f t="shared" si="14"/>
        <v>44793</v>
      </c>
      <c r="H61" s="3">
        <f t="shared" si="14"/>
        <v>44791</v>
      </c>
      <c r="I61" s="4">
        <f t="shared" si="14"/>
        <v>19</v>
      </c>
      <c r="J61" s="4">
        <f t="shared" si="0"/>
        <v>-2</v>
      </c>
      <c r="K61" s="2">
        <f t="shared" si="14"/>
        <v>1</v>
      </c>
      <c r="L61" s="2">
        <v>0.48</v>
      </c>
      <c r="M61" s="2">
        <v>5</v>
      </c>
      <c r="N61" s="2">
        <v>52</v>
      </c>
      <c r="O61" s="2">
        <v>12.56</v>
      </c>
      <c r="P61" s="2">
        <f t="shared" si="1"/>
        <v>10.4</v>
      </c>
      <c r="Q61" s="2">
        <f t="shared" si="2"/>
        <v>2.512</v>
      </c>
    </row>
    <row r="62" spans="1:17" x14ac:dyDescent="0.25">
      <c r="A62" s="2">
        <v>61</v>
      </c>
      <c r="B62" s="2" t="s">
        <v>84</v>
      </c>
      <c r="C62" s="2" t="s">
        <v>80</v>
      </c>
      <c r="D62" s="2" t="str">
        <f t="shared" si="15"/>
        <v>Stress</v>
      </c>
      <c r="E62" s="2">
        <f t="shared" si="15"/>
        <v>1</v>
      </c>
      <c r="F62" s="3">
        <f t="shared" si="14"/>
        <v>44772</v>
      </c>
      <c r="G62" s="3">
        <f t="shared" si="14"/>
        <v>44793</v>
      </c>
      <c r="H62" s="3">
        <f t="shared" si="14"/>
        <v>44791</v>
      </c>
      <c r="I62" s="4">
        <f t="shared" si="14"/>
        <v>19</v>
      </c>
      <c r="J62" s="4">
        <f t="shared" si="0"/>
        <v>-2</v>
      </c>
      <c r="K62" s="2">
        <f t="shared" si="14"/>
        <v>1</v>
      </c>
      <c r="L62" s="2">
        <v>0.55000000000000004</v>
      </c>
      <c r="M62" s="2">
        <v>4</v>
      </c>
      <c r="N62" s="2">
        <v>24</v>
      </c>
      <c r="O62" s="2">
        <v>5.42</v>
      </c>
      <c r="P62" s="2">
        <f t="shared" si="1"/>
        <v>6</v>
      </c>
      <c r="Q62" s="2">
        <f t="shared" si="2"/>
        <v>1.355</v>
      </c>
    </row>
    <row r="63" spans="1:17" x14ac:dyDescent="0.25">
      <c r="A63" s="2">
        <v>62</v>
      </c>
      <c r="B63" s="2" t="s">
        <v>85</v>
      </c>
      <c r="C63" s="2" t="s">
        <v>80</v>
      </c>
      <c r="D63" s="2" t="str">
        <f t="shared" si="15"/>
        <v>Stress</v>
      </c>
      <c r="E63" s="2">
        <f t="shared" si="15"/>
        <v>2</v>
      </c>
      <c r="F63" s="3">
        <f t="shared" si="14"/>
        <v>44772</v>
      </c>
      <c r="G63" s="3">
        <f t="shared" si="14"/>
        <v>44793</v>
      </c>
      <c r="H63" s="3">
        <f t="shared" si="14"/>
        <v>44791</v>
      </c>
      <c r="I63" s="4">
        <f t="shared" si="14"/>
        <v>19</v>
      </c>
      <c r="J63" s="4">
        <f t="shared" si="0"/>
        <v>-2</v>
      </c>
      <c r="K63" s="2">
        <f t="shared" si="14"/>
        <v>1</v>
      </c>
      <c r="L63" s="2">
        <v>0.49</v>
      </c>
      <c r="M63" s="2">
        <v>5</v>
      </c>
      <c r="N63" s="2">
        <v>28</v>
      </c>
      <c r="O63" s="2">
        <v>6.32</v>
      </c>
      <c r="P63" s="2">
        <f t="shared" si="1"/>
        <v>5.6</v>
      </c>
      <c r="Q63" s="2">
        <f t="shared" si="2"/>
        <v>1.264</v>
      </c>
    </row>
    <row r="64" spans="1:17" x14ac:dyDescent="0.25">
      <c r="A64" s="2">
        <v>63</v>
      </c>
      <c r="B64" s="2" t="s">
        <v>86</v>
      </c>
      <c r="C64" s="2" t="s">
        <v>80</v>
      </c>
      <c r="D64" s="2" t="str">
        <f t="shared" si="15"/>
        <v>Stress</v>
      </c>
      <c r="E64" s="2">
        <f t="shared" si="15"/>
        <v>3</v>
      </c>
      <c r="F64" s="3">
        <f t="shared" si="14"/>
        <v>44772</v>
      </c>
      <c r="G64" s="3">
        <f t="shared" si="14"/>
        <v>44793</v>
      </c>
      <c r="H64" s="3">
        <f t="shared" si="14"/>
        <v>44791</v>
      </c>
      <c r="I64" s="4">
        <f t="shared" si="14"/>
        <v>19</v>
      </c>
      <c r="J64" s="4">
        <f t="shared" si="0"/>
        <v>-2</v>
      </c>
      <c r="K64" s="2">
        <f t="shared" si="14"/>
        <v>1</v>
      </c>
      <c r="L64" s="2">
        <v>0.43</v>
      </c>
      <c r="M64" s="2">
        <v>5</v>
      </c>
      <c r="N64" s="2">
        <v>28</v>
      </c>
      <c r="O64" s="2">
        <v>6.44</v>
      </c>
      <c r="P64" s="2">
        <f t="shared" si="1"/>
        <v>5.6</v>
      </c>
      <c r="Q64" s="2">
        <f t="shared" si="2"/>
        <v>1.288</v>
      </c>
    </row>
    <row r="65" spans="1:17" x14ac:dyDescent="0.25">
      <c r="A65" s="2">
        <v>64</v>
      </c>
      <c r="B65" s="2" t="s">
        <v>87</v>
      </c>
      <c r="C65" s="2" t="s">
        <v>80</v>
      </c>
      <c r="D65" s="2" t="str">
        <f t="shared" si="15"/>
        <v>Stress</v>
      </c>
      <c r="E65" s="2">
        <f t="shared" si="15"/>
        <v>4</v>
      </c>
      <c r="F65" s="3">
        <f t="shared" si="14"/>
        <v>44772</v>
      </c>
      <c r="G65" s="3">
        <f t="shared" si="14"/>
        <v>44793</v>
      </c>
      <c r="H65" s="3">
        <f t="shared" si="14"/>
        <v>44791</v>
      </c>
      <c r="I65" s="4">
        <f t="shared" si="14"/>
        <v>19</v>
      </c>
      <c r="J65" s="4">
        <f t="shared" si="0"/>
        <v>-2</v>
      </c>
      <c r="K65" s="2">
        <f t="shared" si="14"/>
        <v>1</v>
      </c>
      <c r="L65" s="2">
        <v>0.45</v>
      </c>
      <c r="M65" s="2">
        <v>5</v>
      </c>
      <c r="N65" s="2">
        <v>26</v>
      </c>
      <c r="O65" s="2">
        <v>5.93</v>
      </c>
      <c r="P65" s="2">
        <f t="shared" si="1"/>
        <v>5.2</v>
      </c>
      <c r="Q65" s="2">
        <f t="shared" si="2"/>
        <v>1.1859999999999999</v>
      </c>
    </row>
    <row r="66" spans="1:17" x14ac:dyDescent="0.25">
      <c r="A66" s="2">
        <v>65</v>
      </c>
      <c r="B66" s="2" t="s">
        <v>88</v>
      </c>
      <c r="C66" s="2" t="s">
        <v>89</v>
      </c>
      <c r="D66" s="2" t="str">
        <f t="shared" si="15"/>
        <v>Control</v>
      </c>
      <c r="E66" s="2">
        <f t="shared" si="15"/>
        <v>1</v>
      </c>
      <c r="F66" s="3">
        <f t="shared" si="14"/>
        <v>44772</v>
      </c>
      <c r="G66" s="3">
        <f t="shared" si="14"/>
        <v>44793</v>
      </c>
      <c r="H66" s="3">
        <f t="shared" si="14"/>
        <v>44791</v>
      </c>
      <c r="I66" s="4">
        <f t="shared" si="14"/>
        <v>19</v>
      </c>
      <c r="J66" s="4">
        <f t="shared" si="0"/>
        <v>-2</v>
      </c>
      <c r="K66" s="2">
        <f t="shared" si="14"/>
        <v>1</v>
      </c>
      <c r="L66" s="2">
        <v>0.4</v>
      </c>
      <c r="M66" s="2">
        <v>5</v>
      </c>
      <c r="N66" s="2">
        <v>55</v>
      </c>
      <c r="O66" s="2">
        <v>13.25</v>
      </c>
      <c r="P66" s="2">
        <f t="shared" si="1"/>
        <v>11</v>
      </c>
      <c r="Q66" s="2">
        <f t="shared" si="2"/>
        <v>2.65</v>
      </c>
    </row>
    <row r="67" spans="1:17" x14ac:dyDescent="0.25">
      <c r="A67" s="2">
        <v>66</v>
      </c>
      <c r="B67" s="2" t="s">
        <v>90</v>
      </c>
      <c r="C67" s="2" t="s">
        <v>89</v>
      </c>
      <c r="D67" s="2" t="str">
        <f t="shared" si="15"/>
        <v>Control</v>
      </c>
      <c r="E67" s="2">
        <f t="shared" si="15"/>
        <v>2</v>
      </c>
      <c r="F67" s="3">
        <f t="shared" si="14"/>
        <v>44772</v>
      </c>
      <c r="G67" s="3">
        <f t="shared" si="14"/>
        <v>44793</v>
      </c>
      <c r="H67" s="3">
        <f t="shared" si="14"/>
        <v>44791</v>
      </c>
      <c r="I67" s="4">
        <f t="shared" si="14"/>
        <v>19</v>
      </c>
      <c r="J67" s="4">
        <f t="shared" ref="J67:J130" si="16">H67-G67</f>
        <v>-2</v>
      </c>
      <c r="K67" s="2">
        <f t="shared" si="14"/>
        <v>1</v>
      </c>
      <c r="L67" s="2">
        <v>0.39</v>
      </c>
      <c r="M67" s="2">
        <v>5</v>
      </c>
      <c r="N67" s="2">
        <v>61</v>
      </c>
      <c r="O67" s="2">
        <v>14.94</v>
      </c>
      <c r="P67" s="2">
        <f t="shared" ref="P67:P97" si="17">N67/M67</f>
        <v>12.2</v>
      </c>
      <c r="Q67" s="2">
        <f t="shared" ref="Q67:Q97" si="18">O67/M67</f>
        <v>2.988</v>
      </c>
    </row>
    <row r="68" spans="1:17" x14ac:dyDescent="0.25">
      <c r="A68" s="2">
        <v>67</v>
      </c>
      <c r="B68" s="2" t="s">
        <v>91</v>
      </c>
      <c r="C68" s="2" t="s">
        <v>89</v>
      </c>
      <c r="D68" s="2" t="str">
        <f t="shared" si="15"/>
        <v>Control</v>
      </c>
      <c r="E68" s="2">
        <f t="shared" si="15"/>
        <v>3</v>
      </c>
      <c r="F68" s="3">
        <f t="shared" ref="F68:K83" si="19">F67</f>
        <v>44772</v>
      </c>
      <c r="G68" s="3">
        <f t="shared" si="19"/>
        <v>44793</v>
      </c>
      <c r="H68" s="3">
        <f t="shared" si="19"/>
        <v>44791</v>
      </c>
      <c r="I68" s="4">
        <f t="shared" si="19"/>
        <v>19</v>
      </c>
      <c r="J68" s="4">
        <f t="shared" si="16"/>
        <v>-2</v>
      </c>
      <c r="K68" s="2">
        <f t="shared" si="19"/>
        <v>1</v>
      </c>
      <c r="L68" s="2">
        <v>0.5</v>
      </c>
      <c r="M68" s="2">
        <v>5</v>
      </c>
      <c r="N68" s="2">
        <v>57</v>
      </c>
      <c r="O68" s="2">
        <v>13.95</v>
      </c>
      <c r="P68" s="2">
        <f t="shared" si="17"/>
        <v>11.4</v>
      </c>
      <c r="Q68" s="2">
        <f t="shared" si="18"/>
        <v>2.79</v>
      </c>
    </row>
    <row r="69" spans="1:17" x14ac:dyDescent="0.25">
      <c r="A69" s="2">
        <v>68</v>
      </c>
      <c r="B69" s="2" t="s">
        <v>92</v>
      </c>
      <c r="C69" s="2" t="s">
        <v>89</v>
      </c>
      <c r="D69" s="2" t="str">
        <f t="shared" si="15"/>
        <v>Control</v>
      </c>
      <c r="E69" s="2">
        <f t="shared" si="15"/>
        <v>4</v>
      </c>
      <c r="F69" s="3">
        <f t="shared" si="19"/>
        <v>44772</v>
      </c>
      <c r="G69" s="3">
        <f t="shared" si="19"/>
        <v>44793</v>
      </c>
      <c r="H69" s="3">
        <f t="shared" si="19"/>
        <v>44791</v>
      </c>
      <c r="I69" s="4">
        <f t="shared" si="19"/>
        <v>19</v>
      </c>
      <c r="J69" s="4">
        <f t="shared" si="16"/>
        <v>-2</v>
      </c>
      <c r="K69" s="2">
        <f t="shared" si="19"/>
        <v>1</v>
      </c>
      <c r="L69" s="2">
        <v>0.39</v>
      </c>
      <c r="M69" s="2">
        <v>5</v>
      </c>
      <c r="N69" s="2">
        <v>52</v>
      </c>
      <c r="O69" s="2">
        <v>12.64</v>
      </c>
      <c r="P69" s="2">
        <f t="shared" si="17"/>
        <v>10.4</v>
      </c>
      <c r="Q69" s="2">
        <f t="shared" si="18"/>
        <v>2.528</v>
      </c>
    </row>
    <row r="70" spans="1:17" x14ac:dyDescent="0.25">
      <c r="A70" s="2">
        <v>69</v>
      </c>
      <c r="B70" s="2" t="s">
        <v>93</v>
      </c>
      <c r="C70" s="2" t="s">
        <v>89</v>
      </c>
      <c r="D70" s="2" t="str">
        <f t="shared" si="15"/>
        <v>Stress</v>
      </c>
      <c r="E70" s="2">
        <f t="shared" si="15"/>
        <v>1</v>
      </c>
      <c r="F70" s="3">
        <f t="shared" si="19"/>
        <v>44772</v>
      </c>
      <c r="G70" s="3">
        <f t="shared" si="19"/>
        <v>44793</v>
      </c>
      <c r="H70" s="3">
        <f t="shared" si="19"/>
        <v>44791</v>
      </c>
      <c r="I70" s="4">
        <f t="shared" si="19"/>
        <v>19</v>
      </c>
      <c r="J70" s="4">
        <f t="shared" si="16"/>
        <v>-2</v>
      </c>
      <c r="K70" s="2">
        <f t="shared" si="19"/>
        <v>1</v>
      </c>
      <c r="L70" s="2">
        <v>0.38</v>
      </c>
      <c r="M70" s="2">
        <v>5</v>
      </c>
      <c r="N70" s="2">
        <v>29</v>
      </c>
      <c r="O70" s="2">
        <v>6.67</v>
      </c>
      <c r="P70" s="2">
        <f t="shared" si="17"/>
        <v>5.8</v>
      </c>
      <c r="Q70" s="2">
        <f t="shared" si="18"/>
        <v>1.3340000000000001</v>
      </c>
    </row>
    <row r="71" spans="1:17" x14ac:dyDescent="0.25">
      <c r="A71" s="2">
        <v>70</v>
      </c>
      <c r="B71" s="2" t="s">
        <v>94</v>
      </c>
      <c r="C71" s="2" t="s">
        <v>89</v>
      </c>
      <c r="D71" s="2" t="str">
        <f t="shared" si="15"/>
        <v>Stress</v>
      </c>
      <c r="E71" s="2">
        <f t="shared" si="15"/>
        <v>2</v>
      </c>
      <c r="F71" s="3">
        <f t="shared" si="19"/>
        <v>44772</v>
      </c>
      <c r="G71" s="3">
        <f t="shared" si="19"/>
        <v>44793</v>
      </c>
      <c r="H71" s="3">
        <f t="shared" si="19"/>
        <v>44791</v>
      </c>
      <c r="I71" s="4">
        <f t="shared" si="19"/>
        <v>19</v>
      </c>
      <c r="J71" s="4">
        <f t="shared" si="16"/>
        <v>-2</v>
      </c>
      <c r="K71" s="2">
        <f t="shared" si="19"/>
        <v>1</v>
      </c>
      <c r="L71" s="2">
        <v>0.4</v>
      </c>
      <c r="M71" s="2">
        <v>5</v>
      </c>
      <c r="N71" s="2">
        <v>32</v>
      </c>
      <c r="O71" s="2">
        <v>7.35</v>
      </c>
      <c r="P71" s="2">
        <f t="shared" si="17"/>
        <v>6.4</v>
      </c>
      <c r="Q71" s="2">
        <f t="shared" si="18"/>
        <v>1.47</v>
      </c>
    </row>
    <row r="72" spans="1:17" x14ac:dyDescent="0.25">
      <c r="A72" s="2">
        <v>71</v>
      </c>
      <c r="B72" s="2" t="s">
        <v>95</v>
      </c>
      <c r="C72" s="2" t="s">
        <v>89</v>
      </c>
      <c r="D72" s="2" t="str">
        <f t="shared" si="15"/>
        <v>Stress</v>
      </c>
      <c r="E72" s="2">
        <f t="shared" si="15"/>
        <v>3</v>
      </c>
      <c r="F72" s="3">
        <f t="shared" si="19"/>
        <v>44772</v>
      </c>
      <c r="G72" s="3">
        <f t="shared" si="19"/>
        <v>44793</v>
      </c>
      <c r="H72" s="3">
        <f t="shared" si="19"/>
        <v>44791</v>
      </c>
      <c r="I72" s="4">
        <f t="shared" si="19"/>
        <v>19</v>
      </c>
      <c r="J72" s="4">
        <f t="shared" si="16"/>
        <v>-2</v>
      </c>
      <c r="K72" s="2">
        <f t="shared" si="19"/>
        <v>1</v>
      </c>
      <c r="L72" s="2">
        <v>0.41</v>
      </c>
      <c r="M72" s="2">
        <v>5</v>
      </c>
      <c r="N72" s="2">
        <v>35</v>
      </c>
      <c r="O72" s="2">
        <v>8.16</v>
      </c>
      <c r="P72" s="2">
        <f t="shared" si="17"/>
        <v>7</v>
      </c>
      <c r="Q72" s="2">
        <f t="shared" si="18"/>
        <v>1.6320000000000001</v>
      </c>
    </row>
    <row r="73" spans="1:17" x14ac:dyDescent="0.25">
      <c r="A73" s="2">
        <v>72</v>
      </c>
      <c r="B73" s="2" t="s">
        <v>96</v>
      </c>
      <c r="C73" s="2" t="s">
        <v>89</v>
      </c>
      <c r="D73" s="2" t="str">
        <f t="shared" si="15"/>
        <v>Stress</v>
      </c>
      <c r="E73" s="2">
        <f t="shared" si="15"/>
        <v>4</v>
      </c>
      <c r="F73" s="3">
        <f t="shared" si="19"/>
        <v>44772</v>
      </c>
      <c r="G73" s="3">
        <f t="shared" si="19"/>
        <v>44793</v>
      </c>
      <c r="H73" s="3">
        <f t="shared" si="19"/>
        <v>44791</v>
      </c>
      <c r="I73" s="4">
        <f t="shared" si="19"/>
        <v>19</v>
      </c>
      <c r="J73" s="4">
        <f t="shared" si="16"/>
        <v>-2</v>
      </c>
      <c r="K73" s="2">
        <f t="shared" si="19"/>
        <v>1</v>
      </c>
      <c r="L73" s="2">
        <v>0.48</v>
      </c>
      <c r="M73" s="2">
        <v>5</v>
      </c>
      <c r="N73" s="2">
        <v>37</v>
      </c>
      <c r="O73" s="2">
        <v>8.5500000000000007</v>
      </c>
      <c r="P73" s="2">
        <f t="shared" si="17"/>
        <v>7.4</v>
      </c>
      <c r="Q73" s="2">
        <f t="shared" si="18"/>
        <v>1.7100000000000002</v>
      </c>
    </row>
    <row r="74" spans="1:17" x14ac:dyDescent="0.25">
      <c r="A74" s="2">
        <v>73</v>
      </c>
      <c r="B74" s="2" t="s">
        <v>97</v>
      </c>
      <c r="C74" s="2" t="s">
        <v>98</v>
      </c>
      <c r="D74" s="2" t="str">
        <f t="shared" si="15"/>
        <v>Control</v>
      </c>
      <c r="E74" s="2">
        <f t="shared" si="15"/>
        <v>1</v>
      </c>
      <c r="F74" s="3">
        <f t="shared" si="19"/>
        <v>44772</v>
      </c>
      <c r="G74" s="3">
        <f t="shared" si="19"/>
        <v>44793</v>
      </c>
      <c r="H74" s="3">
        <f t="shared" si="19"/>
        <v>44791</v>
      </c>
      <c r="I74" s="4">
        <f t="shared" si="19"/>
        <v>19</v>
      </c>
      <c r="J74" s="4">
        <f t="shared" si="16"/>
        <v>-2</v>
      </c>
      <c r="K74" s="2">
        <f t="shared" si="19"/>
        <v>1</v>
      </c>
      <c r="L74" s="2">
        <v>0.39</v>
      </c>
      <c r="M74" s="2">
        <v>5</v>
      </c>
      <c r="N74" s="2">
        <v>45</v>
      </c>
      <c r="O74" s="2">
        <v>10.86</v>
      </c>
      <c r="P74" s="2">
        <f t="shared" si="17"/>
        <v>9</v>
      </c>
      <c r="Q74" s="2">
        <f t="shared" si="18"/>
        <v>2.1719999999999997</v>
      </c>
    </row>
    <row r="75" spans="1:17" x14ac:dyDescent="0.25">
      <c r="A75" s="2">
        <v>74</v>
      </c>
      <c r="B75" s="2" t="s">
        <v>99</v>
      </c>
      <c r="C75" s="2" t="s">
        <v>98</v>
      </c>
      <c r="D75" s="2" t="str">
        <f t="shared" ref="D75:E90" si="20">D67</f>
        <v>Control</v>
      </c>
      <c r="E75" s="2">
        <f t="shared" si="20"/>
        <v>2</v>
      </c>
      <c r="F75" s="3">
        <f t="shared" si="19"/>
        <v>44772</v>
      </c>
      <c r="G75" s="3">
        <f t="shared" si="19"/>
        <v>44793</v>
      </c>
      <c r="H75" s="3">
        <f t="shared" si="19"/>
        <v>44791</v>
      </c>
      <c r="I75" s="4">
        <f t="shared" si="19"/>
        <v>19</v>
      </c>
      <c r="J75" s="4">
        <f t="shared" si="16"/>
        <v>-2</v>
      </c>
      <c r="K75" s="2">
        <f t="shared" si="19"/>
        <v>1</v>
      </c>
      <c r="L75" s="2">
        <v>0.5</v>
      </c>
      <c r="M75" s="2">
        <v>5</v>
      </c>
      <c r="N75" s="2">
        <v>52</v>
      </c>
      <c r="O75" s="2">
        <v>12.64</v>
      </c>
      <c r="P75" s="2">
        <f t="shared" si="17"/>
        <v>10.4</v>
      </c>
      <c r="Q75" s="2">
        <f t="shared" si="18"/>
        <v>2.528</v>
      </c>
    </row>
    <row r="76" spans="1:17" x14ac:dyDescent="0.25">
      <c r="A76" s="2">
        <v>75</v>
      </c>
      <c r="B76" s="2" t="s">
        <v>100</v>
      </c>
      <c r="C76" s="2" t="s">
        <v>98</v>
      </c>
      <c r="D76" s="2" t="str">
        <f t="shared" si="20"/>
        <v>Control</v>
      </c>
      <c r="E76" s="2">
        <f t="shared" si="20"/>
        <v>3</v>
      </c>
      <c r="F76" s="3">
        <f t="shared" si="19"/>
        <v>44772</v>
      </c>
      <c r="G76" s="3">
        <f t="shared" si="19"/>
        <v>44793</v>
      </c>
      <c r="H76" s="3">
        <f t="shared" si="19"/>
        <v>44791</v>
      </c>
      <c r="I76" s="4">
        <f t="shared" si="19"/>
        <v>19</v>
      </c>
      <c r="J76" s="4">
        <f t="shared" si="16"/>
        <v>-2</v>
      </c>
      <c r="K76" s="2">
        <f t="shared" si="19"/>
        <v>1</v>
      </c>
      <c r="L76" s="2">
        <v>0.46</v>
      </c>
      <c r="M76" s="2">
        <v>3</v>
      </c>
      <c r="N76" s="2">
        <v>45</v>
      </c>
      <c r="O76" s="2">
        <v>10.7</v>
      </c>
      <c r="P76" s="2">
        <f t="shared" si="17"/>
        <v>15</v>
      </c>
      <c r="Q76" s="2">
        <f t="shared" si="18"/>
        <v>3.5666666666666664</v>
      </c>
    </row>
    <row r="77" spans="1:17" x14ac:dyDescent="0.25">
      <c r="A77" s="2">
        <v>76</v>
      </c>
      <c r="B77" s="2" t="s">
        <v>101</v>
      </c>
      <c r="C77" s="2" t="s">
        <v>98</v>
      </c>
      <c r="D77" s="2" t="str">
        <f t="shared" si="20"/>
        <v>Control</v>
      </c>
      <c r="E77" s="2">
        <f t="shared" si="20"/>
        <v>4</v>
      </c>
      <c r="F77" s="3">
        <f t="shared" si="19"/>
        <v>44772</v>
      </c>
      <c r="G77" s="3">
        <f t="shared" si="19"/>
        <v>44793</v>
      </c>
      <c r="H77" s="3">
        <f t="shared" si="19"/>
        <v>44791</v>
      </c>
      <c r="I77" s="4">
        <f t="shared" si="19"/>
        <v>19</v>
      </c>
      <c r="J77" s="4">
        <f t="shared" si="16"/>
        <v>-2</v>
      </c>
      <c r="K77" s="2">
        <f t="shared" si="19"/>
        <v>1</v>
      </c>
      <c r="L77" s="2">
        <v>0.42</v>
      </c>
      <c r="M77" s="2">
        <v>5</v>
      </c>
      <c r="N77" s="2">
        <v>57</v>
      </c>
      <c r="O77" s="2">
        <v>13.77</v>
      </c>
      <c r="P77" s="2">
        <f t="shared" si="17"/>
        <v>11.4</v>
      </c>
      <c r="Q77" s="2">
        <f t="shared" si="18"/>
        <v>2.754</v>
      </c>
    </row>
    <row r="78" spans="1:17" x14ac:dyDescent="0.25">
      <c r="A78" s="2">
        <v>77</v>
      </c>
      <c r="B78" s="2" t="s">
        <v>102</v>
      </c>
      <c r="C78" s="2" t="s">
        <v>98</v>
      </c>
      <c r="D78" s="2" t="str">
        <f t="shared" si="20"/>
        <v>Stress</v>
      </c>
      <c r="E78" s="2">
        <f t="shared" si="20"/>
        <v>1</v>
      </c>
      <c r="F78" s="3">
        <f t="shared" si="19"/>
        <v>44772</v>
      </c>
      <c r="G78" s="3">
        <f t="shared" si="19"/>
        <v>44793</v>
      </c>
      <c r="H78" s="3">
        <f t="shared" si="19"/>
        <v>44791</v>
      </c>
      <c r="I78" s="4">
        <f t="shared" si="19"/>
        <v>19</v>
      </c>
      <c r="J78" s="4">
        <f t="shared" si="16"/>
        <v>-2</v>
      </c>
      <c r="K78" s="2">
        <f t="shared" si="19"/>
        <v>1</v>
      </c>
      <c r="L78" s="2">
        <v>0.41</v>
      </c>
      <c r="M78" s="2">
        <v>5</v>
      </c>
      <c r="N78" s="2">
        <v>28</v>
      </c>
      <c r="O78" s="2">
        <v>6.38</v>
      </c>
      <c r="P78" s="2">
        <f t="shared" si="17"/>
        <v>5.6</v>
      </c>
      <c r="Q78" s="2">
        <f t="shared" si="18"/>
        <v>1.276</v>
      </c>
    </row>
    <row r="79" spans="1:17" x14ac:dyDescent="0.25">
      <c r="A79" s="2">
        <v>78</v>
      </c>
      <c r="B79" s="2" t="s">
        <v>103</v>
      </c>
      <c r="C79" s="2" t="s">
        <v>98</v>
      </c>
      <c r="D79" s="2" t="str">
        <f t="shared" si="20"/>
        <v>Stress</v>
      </c>
      <c r="E79" s="2">
        <f t="shared" si="20"/>
        <v>2</v>
      </c>
      <c r="F79" s="3">
        <f t="shared" si="19"/>
        <v>44772</v>
      </c>
      <c r="G79" s="3">
        <f t="shared" si="19"/>
        <v>44793</v>
      </c>
      <c r="H79" s="3">
        <f t="shared" si="19"/>
        <v>44791</v>
      </c>
      <c r="I79" s="4">
        <f t="shared" si="19"/>
        <v>19</v>
      </c>
      <c r="J79" s="4">
        <f t="shared" si="16"/>
        <v>-2</v>
      </c>
      <c r="K79" s="2">
        <f t="shared" si="19"/>
        <v>1</v>
      </c>
      <c r="L79" s="2">
        <v>0.5</v>
      </c>
      <c r="M79" s="2">
        <v>5</v>
      </c>
      <c r="N79" s="2">
        <v>34</v>
      </c>
      <c r="O79" s="2">
        <v>7.89</v>
      </c>
      <c r="P79" s="2">
        <f t="shared" si="17"/>
        <v>6.8</v>
      </c>
      <c r="Q79" s="2">
        <f t="shared" si="18"/>
        <v>1.5779999999999998</v>
      </c>
    </row>
    <row r="80" spans="1:17" x14ac:dyDescent="0.25">
      <c r="A80" s="2">
        <v>79</v>
      </c>
      <c r="B80" s="2" t="s">
        <v>104</v>
      </c>
      <c r="C80" s="2" t="s">
        <v>98</v>
      </c>
      <c r="D80" s="2" t="str">
        <f t="shared" si="20"/>
        <v>Stress</v>
      </c>
      <c r="E80" s="2">
        <f t="shared" si="20"/>
        <v>3</v>
      </c>
      <c r="F80" s="3">
        <f t="shared" si="19"/>
        <v>44772</v>
      </c>
      <c r="G80" s="3">
        <f t="shared" si="19"/>
        <v>44793</v>
      </c>
      <c r="H80" s="3">
        <f t="shared" si="19"/>
        <v>44791</v>
      </c>
      <c r="I80" s="4">
        <f t="shared" si="19"/>
        <v>19</v>
      </c>
      <c r="J80" s="4">
        <f t="shared" si="16"/>
        <v>-2</v>
      </c>
      <c r="K80" s="2">
        <f t="shared" si="19"/>
        <v>1</v>
      </c>
      <c r="L80" s="2">
        <v>0.39</v>
      </c>
      <c r="M80" s="2">
        <v>5</v>
      </c>
      <c r="N80" s="2">
        <v>28</v>
      </c>
      <c r="O80" s="2">
        <v>6.21</v>
      </c>
      <c r="P80" s="2">
        <f t="shared" si="17"/>
        <v>5.6</v>
      </c>
      <c r="Q80" s="2">
        <f t="shared" si="18"/>
        <v>1.242</v>
      </c>
    </row>
    <row r="81" spans="1:17" x14ac:dyDescent="0.25">
      <c r="A81" s="2">
        <v>80</v>
      </c>
      <c r="B81" s="2" t="s">
        <v>105</v>
      </c>
      <c r="C81" s="2" t="s">
        <v>98</v>
      </c>
      <c r="D81" s="2" t="str">
        <f t="shared" si="20"/>
        <v>Stress</v>
      </c>
      <c r="E81" s="2">
        <f t="shared" si="20"/>
        <v>4</v>
      </c>
      <c r="F81" s="3">
        <f t="shared" si="19"/>
        <v>44772</v>
      </c>
      <c r="G81" s="3">
        <f t="shared" si="19"/>
        <v>44793</v>
      </c>
      <c r="H81" s="3">
        <f t="shared" si="19"/>
        <v>44791</v>
      </c>
      <c r="I81" s="4">
        <f t="shared" si="19"/>
        <v>19</v>
      </c>
      <c r="J81" s="4">
        <f t="shared" si="16"/>
        <v>-2</v>
      </c>
      <c r="K81" s="2">
        <f t="shared" si="19"/>
        <v>1</v>
      </c>
      <c r="L81" s="2">
        <v>0.41</v>
      </c>
      <c r="M81" s="2">
        <v>5</v>
      </c>
      <c r="N81" s="2">
        <v>32</v>
      </c>
      <c r="O81" s="2">
        <v>7.33</v>
      </c>
      <c r="P81" s="2">
        <f t="shared" si="17"/>
        <v>6.4</v>
      </c>
      <c r="Q81" s="2">
        <f t="shared" si="18"/>
        <v>1.466</v>
      </c>
    </row>
    <row r="82" spans="1:17" x14ac:dyDescent="0.25">
      <c r="A82" s="2">
        <v>81</v>
      </c>
      <c r="B82" s="2" t="s">
        <v>106</v>
      </c>
      <c r="C82" s="2" t="s">
        <v>107</v>
      </c>
      <c r="D82" s="2" t="str">
        <f t="shared" si="20"/>
        <v>Control</v>
      </c>
      <c r="E82" s="2">
        <f t="shared" si="20"/>
        <v>1</v>
      </c>
      <c r="F82" s="3">
        <f t="shared" si="19"/>
        <v>44772</v>
      </c>
      <c r="G82" s="3">
        <f t="shared" si="19"/>
        <v>44793</v>
      </c>
      <c r="H82" s="3">
        <f t="shared" si="19"/>
        <v>44791</v>
      </c>
      <c r="I82" s="4">
        <f t="shared" si="19"/>
        <v>19</v>
      </c>
      <c r="J82" s="4">
        <f t="shared" si="16"/>
        <v>-2</v>
      </c>
      <c r="K82" s="2">
        <f t="shared" si="19"/>
        <v>1</v>
      </c>
      <c r="L82" s="2">
        <v>0.37</v>
      </c>
      <c r="M82" s="2">
        <v>5</v>
      </c>
      <c r="N82" s="2">
        <v>48</v>
      </c>
      <c r="O82" s="2">
        <v>11.43</v>
      </c>
      <c r="P82" s="2">
        <f t="shared" si="17"/>
        <v>9.6</v>
      </c>
      <c r="Q82" s="2">
        <f t="shared" si="18"/>
        <v>2.286</v>
      </c>
    </row>
    <row r="83" spans="1:17" x14ac:dyDescent="0.25">
      <c r="A83" s="2">
        <v>82</v>
      </c>
      <c r="B83" s="2" t="s">
        <v>108</v>
      </c>
      <c r="C83" s="2" t="s">
        <v>107</v>
      </c>
      <c r="D83" s="2" t="str">
        <f t="shared" si="20"/>
        <v>Control</v>
      </c>
      <c r="E83" s="2">
        <f t="shared" si="20"/>
        <v>2</v>
      </c>
      <c r="F83" s="3">
        <f t="shared" si="19"/>
        <v>44772</v>
      </c>
      <c r="G83" s="3">
        <f t="shared" si="19"/>
        <v>44793</v>
      </c>
      <c r="H83" s="3">
        <f t="shared" si="19"/>
        <v>44791</v>
      </c>
      <c r="I83" s="4">
        <f t="shared" si="19"/>
        <v>19</v>
      </c>
      <c r="J83" s="4">
        <f t="shared" si="16"/>
        <v>-2</v>
      </c>
      <c r="K83" s="2">
        <f t="shared" si="19"/>
        <v>1</v>
      </c>
      <c r="L83" s="2">
        <v>0.45</v>
      </c>
      <c r="M83" s="2">
        <v>5</v>
      </c>
      <c r="N83" s="2">
        <v>38</v>
      </c>
      <c r="O83" s="2">
        <v>9.02</v>
      </c>
      <c r="P83" s="2">
        <f t="shared" si="17"/>
        <v>7.6</v>
      </c>
      <c r="Q83" s="2">
        <f t="shared" si="18"/>
        <v>1.8039999999999998</v>
      </c>
    </row>
    <row r="84" spans="1:17" x14ac:dyDescent="0.25">
      <c r="A84" s="2">
        <v>83</v>
      </c>
      <c r="B84" s="2" t="s">
        <v>109</v>
      </c>
      <c r="C84" s="2" t="s">
        <v>107</v>
      </c>
      <c r="D84" s="2" t="str">
        <f t="shared" si="20"/>
        <v>Control</v>
      </c>
      <c r="E84" s="2">
        <f t="shared" si="20"/>
        <v>3</v>
      </c>
      <c r="F84" s="3">
        <f t="shared" ref="F84:K99" si="21">F83</f>
        <v>44772</v>
      </c>
      <c r="G84" s="3">
        <f t="shared" si="21"/>
        <v>44793</v>
      </c>
      <c r="H84" s="3">
        <f t="shared" si="21"/>
        <v>44791</v>
      </c>
      <c r="I84" s="4">
        <f t="shared" si="21"/>
        <v>19</v>
      </c>
      <c r="J84" s="4">
        <f t="shared" si="16"/>
        <v>-2</v>
      </c>
      <c r="K84" s="2">
        <f t="shared" si="21"/>
        <v>1</v>
      </c>
      <c r="L84" s="2">
        <v>0.35</v>
      </c>
      <c r="M84" s="2">
        <v>5</v>
      </c>
      <c r="N84" s="2">
        <v>47</v>
      </c>
      <c r="O84" s="2">
        <v>11.2</v>
      </c>
      <c r="P84" s="2">
        <f t="shared" si="17"/>
        <v>9.4</v>
      </c>
      <c r="Q84" s="2">
        <f t="shared" si="18"/>
        <v>2.2399999999999998</v>
      </c>
    </row>
    <row r="85" spans="1:17" x14ac:dyDescent="0.25">
      <c r="A85" s="2">
        <v>84</v>
      </c>
      <c r="B85" s="2" t="s">
        <v>110</v>
      </c>
      <c r="C85" s="2" t="s">
        <v>107</v>
      </c>
      <c r="D85" s="2" t="str">
        <f t="shared" si="20"/>
        <v>Control</v>
      </c>
      <c r="E85" s="2">
        <f t="shared" si="20"/>
        <v>4</v>
      </c>
      <c r="F85" s="3">
        <f t="shared" si="21"/>
        <v>44772</v>
      </c>
      <c r="G85" s="3">
        <f t="shared" si="21"/>
        <v>44793</v>
      </c>
      <c r="H85" s="3">
        <f t="shared" si="21"/>
        <v>44791</v>
      </c>
      <c r="I85" s="4">
        <f t="shared" si="21"/>
        <v>19</v>
      </c>
      <c r="J85" s="4">
        <f t="shared" si="16"/>
        <v>-2</v>
      </c>
      <c r="K85" s="2">
        <f t="shared" si="21"/>
        <v>1</v>
      </c>
      <c r="L85" s="2">
        <v>0.48</v>
      </c>
      <c r="M85" s="2">
        <v>5</v>
      </c>
      <c r="N85" s="2">
        <v>46</v>
      </c>
      <c r="O85" s="2">
        <v>10.96</v>
      </c>
      <c r="P85" s="2">
        <f t="shared" si="17"/>
        <v>9.1999999999999993</v>
      </c>
      <c r="Q85" s="2">
        <f t="shared" si="18"/>
        <v>2.1920000000000002</v>
      </c>
    </row>
    <row r="86" spans="1:17" x14ac:dyDescent="0.25">
      <c r="A86" s="2">
        <v>85</v>
      </c>
      <c r="B86" s="2" t="s">
        <v>111</v>
      </c>
      <c r="C86" s="2" t="s">
        <v>107</v>
      </c>
      <c r="D86" s="2" t="str">
        <f t="shared" si="20"/>
        <v>Stress</v>
      </c>
      <c r="E86" s="2">
        <f t="shared" si="20"/>
        <v>1</v>
      </c>
      <c r="F86" s="3">
        <f t="shared" si="21"/>
        <v>44772</v>
      </c>
      <c r="G86" s="3">
        <f t="shared" si="21"/>
        <v>44793</v>
      </c>
      <c r="H86" s="3">
        <f t="shared" si="21"/>
        <v>44791</v>
      </c>
      <c r="I86" s="4">
        <f t="shared" si="21"/>
        <v>19</v>
      </c>
      <c r="J86" s="4">
        <f t="shared" si="16"/>
        <v>-2</v>
      </c>
      <c r="K86" s="2">
        <f t="shared" si="21"/>
        <v>1</v>
      </c>
      <c r="L86" s="2">
        <v>0.36</v>
      </c>
      <c r="M86" s="2">
        <v>4</v>
      </c>
      <c r="N86" s="2">
        <v>30</v>
      </c>
      <c r="O86" s="2">
        <v>6.86</v>
      </c>
      <c r="P86" s="2">
        <f t="shared" si="17"/>
        <v>7.5</v>
      </c>
      <c r="Q86" s="2">
        <f t="shared" si="18"/>
        <v>1.7150000000000001</v>
      </c>
    </row>
    <row r="87" spans="1:17" x14ac:dyDescent="0.25">
      <c r="A87" s="2">
        <v>86</v>
      </c>
      <c r="B87" s="2" t="s">
        <v>112</v>
      </c>
      <c r="C87" s="2" t="s">
        <v>107</v>
      </c>
      <c r="D87" s="2" t="str">
        <f t="shared" si="20"/>
        <v>Stress</v>
      </c>
      <c r="E87" s="2">
        <f t="shared" si="20"/>
        <v>2</v>
      </c>
      <c r="F87" s="3">
        <f t="shared" si="21"/>
        <v>44772</v>
      </c>
      <c r="G87" s="3">
        <f t="shared" si="21"/>
        <v>44793</v>
      </c>
      <c r="H87" s="3">
        <f t="shared" si="21"/>
        <v>44791</v>
      </c>
      <c r="I87" s="4">
        <f t="shared" si="21"/>
        <v>19</v>
      </c>
      <c r="J87" s="4">
        <f t="shared" si="16"/>
        <v>-2</v>
      </c>
      <c r="K87" s="2">
        <f t="shared" si="21"/>
        <v>1</v>
      </c>
      <c r="L87" s="2">
        <v>0.51</v>
      </c>
      <c r="M87" s="2">
        <v>4</v>
      </c>
      <c r="N87" s="2">
        <v>28</v>
      </c>
      <c r="O87" s="2">
        <v>6.29</v>
      </c>
      <c r="P87" s="2">
        <f t="shared" si="17"/>
        <v>7</v>
      </c>
      <c r="Q87" s="2">
        <f t="shared" si="18"/>
        <v>1.5725</v>
      </c>
    </row>
    <row r="88" spans="1:17" x14ac:dyDescent="0.25">
      <c r="A88" s="2">
        <v>87</v>
      </c>
      <c r="B88" s="2" t="s">
        <v>113</v>
      </c>
      <c r="C88" s="2" t="s">
        <v>107</v>
      </c>
      <c r="D88" s="2" t="str">
        <f t="shared" si="20"/>
        <v>Stress</v>
      </c>
      <c r="E88" s="2">
        <f t="shared" si="20"/>
        <v>3</v>
      </c>
      <c r="F88" s="3">
        <f t="shared" si="21"/>
        <v>44772</v>
      </c>
      <c r="G88" s="3">
        <f t="shared" si="21"/>
        <v>44793</v>
      </c>
      <c r="H88" s="3">
        <f t="shared" si="21"/>
        <v>44791</v>
      </c>
      <c r="I88" s="4">
        <f t="shared" si="21"/>
        <v>19</v>
      </c>
      <c r="J88" s="4">
        <f t="shared" si="16"/>
        <v>-2</v>
      </c>
      <c r="K88" s="2">
        <f t="shared" si="21"/>
        <v>1</v>
      </c>
      <c r="L88" s="2">
        <v>0.39</v>
      </c>
      <c r="M88" s="2">
        <v>5</v>
      </c>
      <c r="N88" s="2">
        <v>35</v>
      </c>
      <c r="O88" s="2">
        <v>8.07</v>
      </c>
      <c r="P88" s="2">
        <f t="shared" si="17"/>
        <v>7</v>
      </c>
      <c r="Q88" s="2">
        <f t="shared" si="18"/>
        <v>1.6140000000000001</v>
      </c>
    </row>
    <row r="89" spans="1:17" x14ac:dyDescent="0.25">
      <c r="A89" s="2">
        <v>88</v>
      </c>
      <c r="B89" s="2" t="s">
        <v>114</v>
      </c>
      <c r="C89" s="2" t="s">
        <v>107</v>
      </c>
      <c r="D89" s="2" t="str">
        <f t="shared" si="20"/>
        <v>Stress</v>
      </c>
      <c r="E89" s="2">
        <f t="shared" si="20"/>
        <v>4</v>
      </c>
      <c r="F89" s="3">
        <f t="shared" si="21"/>
        <v>44772</v>
      </c>
      <c r="G89" s="3">
        <f t="shared" si="21"/>
        <v>44793</v>
      </c>
      <c r="H89" s="3">
        <f t="shared" si="21"/>
        <v>44791</v>
      </c>
      <c r="I89" s="4">
        <f t="shared" si="21"/>
        <v>19</v>
      </c>
      <c r="J89" s="4">
        <f t="shared" si="16"/>
        <v>-2</v>
      </c>
      <c r="K89" s="2">
        <f t="shared" si="21"/>
        <v>1</v>
      </c>
      <c r="L89" s="2">
        <v>0.48</v>
      </c>
      <c r="M89" s="2">
        <v>5</v>
      </c>
      <c r="N89" s="2">
        <v>31</v>
      </c>
      <c r="O89" s="2">
        <v>7.03</v>
      </c>
      <c r="P89" s="2">
        <f t="shared" si="17"/>
        <v>6.2</v>
      </c>
      <c r="Q89" s="2">
        <f t="shared" si="18"/>
        <v>1.4060000000000001</v>
      </c>
    </row>
    <row r="90" spans="1:17" x14ac:dyDescent="0.25">
      <c r="A90" s="2">
        <v>89</v>
      </c>
      <c r="B90" s="2" t="s">
        <v>115</v>
      </c>
      <c r="C90" s="2" t="s">
        <v>116</v>
      </c>
      <c r="D90" s="2" t="str">
        <f t="shared" si="20"/>
        <v>Control</v>
      </c>
      <c r="E90" s="2">
        <f t="shared" si="20"/>
        <v>1</v>
      </c>
      <c r="F90" s="3">
        <f t="shared" si="21"/>
        <v>44772</v>
      </c>
      <c r="G90" s="3">
        <f t="shared" si="21"/>
        <v>44793</v>
      </c>
      <c r="H90" s="3">
        <f t="shared" si="21"/>
        <v>44791</v>
      </c>
      <c r="I90" s="4">
        <f t="shared" si="21"/>
        <v>19</v>
      </c>
      <c r="J90" s="4">
        <f t="shared" si="16"/>
        <v>-2</v>
      </c>
      <c r="K90" s="2">
        <f t="shared" si="21"/>
        <v>1</v>
      </c>
      <c r="L90" s="2">
        <v>0.45</v>
      </c>
      <c r="M90" s="2">
        <v>5</v>
      </c>
      <c r="N90" s="2">
        <v>40</v>
      </c>
      <c r="O90" s="2">
        <v>9.36</v>
      </c>
      <c r="P90" s="2">
        <f t="shared" si="17"/>
        <v>8</v>
      </c>
      <c r="Q90" s="2">
        <f t="shared" si="18"/>
        <v>1.8719999999999999</v>
      </c>
    </row>
    <row r="91" spans="1:17" x14ac:dyDescent="0.25">
      <c r="A91" s="2">
        <v>90</v>
      </c>
      <c r="B91" s="2" t="s">
        <v>117</v>
      </c>
      <c r="C91" s="2" t="s">
        <v>116</v>
      </c>
      <c r="D91" s="2" t="str">
        <f t="shared" ref="D91:E106" si="22">D83</f>
        <v>Control</v>
      </c>
      <c r="E91" s="2">
        <f t="shared" si="22"/>
        <v>2</v>
      </c>
      <c r="F91" s="3">
        <f t="shared" si="21"/>
        <v>44772</v>
      </c>
      <c r="G91" s="3">
        <f t="shared" si="21"/>
        <v>44793</v>
      </c>
      <c r="H91" s="3">
        <f t="shared" si="21"/>
        <v>44791</v>
      </c>
      <c r="I91" s="4">
        <f t="shared" si="21"/>
        <v>19</v>
      </c>
      <c r="J91" s="4">
        <f t="shared" si="16"/>
        <v>-2</v>
      </c>
      <c r="K91" s="2">
        <f t="shared" si="21"/>
        <v>1</v>
      </c>
      <c r="L91" s="2">
        <v>0.48</v>
      </c>
      <c r="M91" s="2">
        <v>5</v>
      </c>
      <c r="N91" s="2">
        <v>43</v>
      </c>
      <c r="O91" s="2">
        <v>10.34</v>
      </c>
      <c r="P91" s="2">
        <f t="shared" si="17"/>
        <v>8.6</v>
      </c>
      <c r="Q91" s="2">
        <f t="shared" si="18"/>
        <v>2.0680000000000001</v>
      </c>
    </row>
    <row r="92" spans="1:17" x14ac:dyDescent="0.25">
      <c r="A92" s="2">
        <v>91</v>
      </c>
      <c r="B92" s="2" t="s">
        <v>118</v>
      </c>
      <c r="C92" s="2" t="s">
        <v>116</v>
      </c>
      <c r="D92" s="2" t="str">
        <f t="shared" si="22"/>
        <v>Control</v>
      </c>
      <c r="E92" s="2">
        <f t="shared" si="22"/>
        <v>3</v>
      </c>
      <c r="F92" s="3">
        <f t="shared" si="21"/>
        <v>44772</v>
      </c>
      <c r="G92" s="3">
        <f t="shared" si="21"/>
        <v>44793</v>
      </c>
      <c r="H92" s="3">
        <f t="shared" si="21"/>
        <v>44791</v>
      </c>
      <c r="I92" s="4">
        <f t="shared" si="21"/>
        <v>19</v>
      </c>
      <c r="J92" s="4">
        <f t="shared" si="16"/>
        <v>-2</v>
      </c>
      <c r="K92" s="2">
        <f t="shared" si="21"/>
        <v>1</v>
      </c>
      <c r="L92" s="2">
        <v>0.34</v>
      </c>
      <c r="M92" s="2">
        <v>5</v>
      </c>
      <c r="N92" s="2">
        <v>39</v>
      </c>
      <c r="O92" s="2">
        <v>9.2100000000000009</v>
      </c>
      <c r="P92" s="2">
        <f t="shared" si="17"/>
        <v>7.8</v>
      </c>
      <c r="Q92" s="2">
        <f t="shared" si="18"/>
        <v>1.8420000000000001</v>
      </c>
    </row>
    <row r="93" spans="1:17" x14ac:dyDescent="0.25">
      <c r="A93" s="2">
        <v>92</v>
      </c>
      <c r="B93" s="2" t="s">
        <v>119</v>
      </c>
      <c r="C93" s="2" t="s">
        <v>116</v>
      </c>
      <c r="D93" s="2" t="str">
        <f t="shared" si="22"/>
        <v>Control</v>
      </c>
      <c r="E93" s="2">
        <f t="shared" si="22"/>
        <v>4</v>
      </c>
      <c r="F93" s="3">
        <f t="shared" si="21"/>
        <v>44772</v>
      </c>
      <c r="G93" s="3">
        <f t="shared" si="21"/>
        <v>44793</v>
      </c>
      <c r="H93" s="3">
        <f t="shared" si="21"/>
        <v>44791</v>
      </c>
      <c r="I93" s="4">
        <f t="shared" si="21"/>
        <v>19</v>
      </c>
      <c r="J93" s="4">
        <f t="shared" si="16"/>
        <v>-2</v>
      </c>
      <c r="K93" s="2">
        <f t="shared" si="21"/>
        <v>1</v>
      </c>
      <c r="L93" s="2">
        <v>0.35</v>
      </c>
      <c r="M93" s="2">
        <v>5</v>
      </c>
      <c r="N93" s="2">
        <v>47</v>
      </c>
      <c r="O93" s="2">
        <v>11.15</v>
      </c>
      <c r="P93" s="2">
        <f t="shared" si="17"/>
        <v>9.4</v>
      </c>
      <c r="Q93" s="2">
        <f t="shared" si="18"/>
        <v>2.23</v>
      </c>
    </row>
    <row r="94" spans="1:17" x14ac:dyDescent="0.25">
      <c r="A94" s="2">
        <v>93</v>
      </c>
      <c r="B94" s="2" t="s">
        <v>120</v>
      </c>
      <c r="C94" s="2" t="s">
        <v>116</v>
      </c>
      <c r="D94" s="2" t="str">
        <f t="shared" si="22"/>
        <v>Stress</v>
      </c>
      <c r="E94" s="2">
        <f t="shared" si="22"/>
        <v>1</v>
      </c>
      <c r="F94" s="3">
        <f t="shared" si="21"/>
        <v>44772</v>
      </c>
      <c r="G94" s="3">
        <f t="shared" si="21"/>
        <v>44793</v>
      </c>
      <c r="H94" s="3">
        <f t="shared" si="21"/>
        <v>44791</v>
      </c>
      <c r="I94" s="4">
        <f t="shared" si="21"/>
        <v>19</v>
      </c>
      <c r="J94" s="4">
        <f t="shared" si="16"/>
        <v>-2</v>
      </c>
      <c r="K94" s="2">
        <f t="shared" si="21"/>
        <v>1</v>
      </c>
      <c r="L94" s="2">
        <v>0.42</v>
      </c>
      <c r="M94" s="2">
        <v>5</v>
      </c>
      <c r="N94" s="2">
        <v>29</v>
      </c>
      <c r="O94" s="2">
        <v>6.48</v>
      </c>
      <c r="P94" s="2">
        <f t="shared" si="17"/>
        <v>5.8</v>
      </c>
      <c r="Q94" s="2">
        <f t="shared" si="18"/>
        <v>1.296</v>
      </c>
    </row>
    <row r="95" spans="1:17" x14ac:dyDescent="0.25">
      <c r="A95" s="2">
        <v>94</v>
      </c>
      <c r="B95" s="2" t="s">
        <v>121</v>
      </c>
      <c r="C95" s="2" t="s">
        <v>116</v>
      </c>
      <c r="D95" s="2" t="str">
        <f t="shared" si="22"/>
        <v>Stress</v>
      </c>
      <c r="E95" s="2">
        <f t="shared" si="22"/>
        <v>2</v>
      </c>
      <c r="F95" s="3">
        <f t="shared" si="21"/>
        <v>44772</v>
      </c>
      <c r="G95" s="3">
        <f t="shared" si="21"/>
        <v>44793</v>
      </c>
      <c r="H95" s="3">
        <f t="shared" si="21"/>
        <v>44791</v>
      </c>
      <c r="I95" s="4">
        <f t="shared" si="21"/>
        <v>19</v>
      </c>
      <c r="J95" s="4">
        <f t="shared" si="16"/>
        <v>-2</v>
      </c>
      <c r="K95" s="2">
        <f t="shared" si="21"/>
        <v>1</v>
      </c>
      <c r="L95" s="2">
        <v>0.48</v>
      </c>
      <c r="M95" s="2">
        <v>5</v>
      </c>
      <c r="N95" s="2">
        <v>23</v>
      </c>
      <c r="O95" s="2">
        <v>5</v>
      </c>
      <c r="P95" s="2">
        <f t="shared" si="17"/>
        <v>4.5999999999999996</v>
      </c>
      <c r="Q95" s="2">
        <f t="shared" si="18"/>
        <v>1</v>
      </c>
    </row>
    <row r="96" spans="1:17" x14ac:dyDescent="0.25">
      <c r="A96" s="2">
        <v>95</v>
      </c>
      <c r="B96" s="2" t="s">
        <v>122</v>
      </c>
      <c r="C96" s="2" t="s">
        <v>116</v>
      </c>
      <c r="D96" s="2" t="str">
        <f t="shared" si="22"/>
        <v>Stress</v>
      </c>
      <c r="E96" s="2">
        <f t="shared" si="22"/>
        <v>3</v>
      </c>
      <c r="F96" s="3">
        <f t="shared" si="21"/>
        <v>44772</v>
      </c>
      <c r="G96" s="3">
        <f t="shared" si="21"/>
        <v>44793</v>
      </c>
      <c r="H96" s="3">
        <f t="shared" si="21"/>
        <v>44791</v>
      </c>
      <c r="I96" s="4">
        <f t="shared" si="21"/>
        <v>19</v>
      </c>
      <c r="J96" s="4">
        <f t="shared" si="16"/>
        <v>-2</v>
      </c>
      <c r="K96" s="2">
        <f t="shared" si="21"/>
        <v>1</v>
      </c>
      <c r="L96" s="2">
        <v>0.4</v>
      </c>
      <c r="M96" s="2">
        <v>5</v>
      </c>
      <c r="N96" s="2">
        <v>24</v>
      </c>
      <c r="O96" s="2">
        <v>5.42</v>
      </c>
      <c r="P96" s="2">
        <f t="shared" si="17"/>
        <v>4.8</v>
      </c>
      <c r="Q96" s="2">
        <f t="shared" si="18"/>
        <v>1.0840000000000001</v>
      </c>
    </row>
    <row r="97" spans="1:17" x14ac:dyDescent="0.25">
      <c r="A97" s="2">
        <v>96</v>
      </c>
      <c r="B97" s="2" t="s">
        <v>123</v>
      </c>
      <c r="C97" s="2" t="s">
        <v>116</v>
      </c>
      <c r="D97" s="2" t="str">
        <f t="shared" si="22"/>
        <v>Stress</v>
      </c>
      <c r="E97" s="2">
        <f t="shared" si="22"/>
        <v>4</v>
      </c>
      <c r="F97" s="3">
        <f t="shared" si="21"/>
        <v>44772</v>
      </c>
      <c r="G97" s="3">
        <f t="shared" si="21"/>
        <v>44793</v>
      </c>
      <c r="H97" s="3">
        <f t="shared" si="21"/>
        <v>44791</v>
      </c>
      <c r="I97" s="4">
        <f t="shared" si="21"/>
        <v>19</v>
      </c>
      <c r="J97" s="4">
        <f t="shared" si="16"/>
        <v>-2</v>
      </c>
      <c r="K97" s="2">
        <f t="shared" si="21"/>
        <v>1</v>
      </c>
      <c r="L97" s="2">
        <v>0.47</v>
      </c>
      <c r="M97" s="2">
        <v>5</v>
      </c>
      <c r="N97" s="2">
        <v>30</v>
      </c>
      <c r="O97" s="2">
        <v>6.78</v>
      </c>
      <c r="P97" s="2">
        <f t="shared" si="17"/>
        <v>6</v>
      </c>
      <c r="Q97" s="2">
        <f t="shared" si="18"/>
        <v>1.3560000000000001</v>
      </c>
    </row>
    <row r="98" spans="1:17" x14ac:dyDescent="0.25">
      <c r="A98" s="2">
        <v>97</v>
      </c>
      <c r="B98" s="2" t="str">
        <f>B2</f>
        <v>P_01</v>
      </c>
      <c r="C98" s="2" t="s">
        <v>15</v>
      </c>
      <c r="D98" s="2" t="str">
        <f t="shared" si="22"/>
        <v>Control</v>
      </c>
      <c r="E98" s="2">
        <f t="shared" si="22"/>
        <v>1</v>
      </c>
      <c r="F98" s="3">
        <f t="shared" si="21"/>
        <v>44772</v>
      </c>
      <c r="G98" s="3">
        <f t="shared" ref="G98:G161" si="23">G97</f>
        <v>44793</v>
      </c>
      <c r="H98" s="3">
        <v>44796</v>
      </c>
      <c r="I98" s="4">
        <f t="shared" ref="I98:I161" si="24">H98-F98</f>
        <v>24</v>
      </c>
      <c r="J98" s="4">
        <f t="shared" si="16"/>
        <v>3</v>
      </c>
      <c r="K98" s="2">
        <f>K2+1</f>
        <v>2</v>
      </c>
      <c r="L98" s="2">
        <v>0.59</v>
      </c>
    </row>
    <row r="99" spans="1:17" x14ac:dyDescent="0.25">
      <c r="A99" s="2">
        <v>98</v>
      </c>
      <c r="B99" s="2" t="str">
        <f t="shared" ref="B99:B162" si="25">B3</f>
        <v>P_02</v>
      </c>
      <c r="C99" s="2" t="s">
        <v>15</v>
      </c>
      <c r="D99" s="2" t="str">
        <f t="shared" si="22"/>
        <v>Control</v>
      </c>
      <c r="E99" s="2">
        <f t="shared" si="22"/>
        <v>2</v>
      </c>
      <c r="F99" s="3">
        <f t="shared" si="21"/>
        <v>44772</v>
      </c>
      <c r="G99" s="3">
        <f t="shared" si="23"/>
        <v>44793</v>
      </c>
      <c r="H99" s="3">
        <f t="shared" ref="H99:H130" si="26">H98</f>
        <v>44796</v>
      </c>
      <c r="I99" s="4">
        <f t="shared" si="24"/>
        <v>24</v>
      </c>
      <c r="J99" s="4">
        <f t="shared" si="16"/>
        <v>3</v>
      </c>
      <c r="K99" s="2">
        <f t="shared" ref="K99:K162" si="27">K3+1</f>
        <v>2</v>
      </c>
      <c r="L99" s="2">
        <v>0.59</v>
      </c>
    </row>
    <row r="100" spans="1:17" x14ac:dyDescent="0.25">
      <c r="A100" s="2">
        <v>99</v>
      </c>
      <c r="B100" s="2" t="str">
        <f t="shared" si="25"/>
        <v>P_03</v>
      </c>
      <c r="C100" s="2" t="s">
        <v>15</v>
      </c>
      <c r="D100" s="2" t="str">
        <f t="shared" si="22"/>
        <v>Control</v>
      </c>
      <c r="E100" s="2">
        <f t="shared" si="22"/>
        <v>3</v>
      </c>
      <c r="F100" s="3">
        <f t="shared" ref="F100:F115" si="28">F99</f>
        <v>44772</v>
      </c>
      <c r="G100" s="3">
        <f t="shared" si="23"/>
        <v>44793</v>
      </c>
      <c r="H100" s="3">
        <f t="shared" si="26"/>
        <v>44796</v>
      </c>
      <c r="I100" s="4">
        <f t="shared" si="24"/>
        <v>24</v>
      </c>
      <c r="J100" s="4">
        <f t="shared" si="16"/>
        <v>3</v>
      </c>
      <c r="K100" s="2">
        <f t="shared" si="27"/>
        <v>2</v>
      </c>
      <c r="L100" s="2">
        <v>0.65</v>
      </c>
    </row>
    <row r="101" spans="1:17" x14ac:dyDescent="0.25">
      <c r="A101" s="2">
        <v>100</v>
      </c>
      <c r="B101" s="2" t="str">
        <f t="shared" si="25"/>
        <v>P_04</v>
      </c>
      <c r="C101" s="2" t="s">
        <v>15</v>
      </c>
      <c r="D101" s="2" t="str">
        <f t="shared" si="22"/>
        <v>Control</v>
      </c>
      <c r="E101" s="2">
        <f t="shared" si="22"/>
        <v>4</v>
      </c>
      <c r="F101" s="3">
        <f t="shared" si="28"/>
        <v>44772</v>
      </c>
      <c r="G101" s="3">
        <f t="shared" si="23"/>
        <v>44793</v>
      </c>
      <c r="H101" s="3">
        <f t="shared" si="26"/>
        <v>44796</v>
      </c>
      <c r="I101" s="4">
        <f t="shared" si="24"/>
        <v>24</v>
      </c>
      <c r="J101" s="4">
        <f t="shared" si="16"/>
        <v>3</v>
      </c>
      <c r="K101" s="2">
        <f t="shared" si="27"/>
        <v>2</v>
      </c>
      <c r="L101" s="2">
        <v>0.62</v>
      </c>
    </row>
    <row r="102" spans="1:17" x14ac:dyDescent="0.25">
      <c r="A102" s="2">
        <v>101</v>
      </c>
      <c r="B102" s="2" t="str">
        <f t="shared" si="25"/>
        <v>P_05</v>
      </c>
      <c r="C102" s="2" t="s">
        <v>15</v>
      </c>
      <c r="D102" s="2" t="str">
        <f t="shared" si="22"/>
        <v>Stress</v>
      </c>
      <c r="E102" s="2">
        <f t="shared" si="22"/>
        <v>1</v>
      </c>
      <c r="F102" s="3">
        <f t="shared" si="28"/>
        <v>44772</v>
      </c>
      <c r="G102" s="3">
        <f t="shared" si="23"/>
        <v>44793</v>
      </c>
      <c r="H102" s="3">
        <f t="shared" si="26"/>
        <v>44796</v>
      </c>
      <c r="I102" s="4">
        <f t="shared" si="24"/>
        <v>24</v>
      </c>
      <c r="J102" s="4">
        <f t="shared" si="16"/>
        <v>3</v>
      </c>
      <c r="K102" s="2">
        <f t="shared" si="27"/>
        <v>2</v>
      </c>
      <c r="L102" s="2">
        <v>0.56999999999999995</v>
      </c>
    </row>
    <row r="103" spans="1:17" x14ac:dyDescent="0.25">
      <c r="A103" s="2">
        <v>102</v>
      </c>
      <c r="B103" s="2" t="str">
        <f t="shared" si="25"/>
        <v>P_06</v>
      </c>
      <c r="C103" s="2" t="s">
        <v>15</v>
      </c>
      <c r="D103" s="2" t="str">
        <f t="shared" si="22"/>
        <v>Stress</v>
      </c>
      <c r="E103" s="2">
        <f t="shared" si="22"/>
        <v>2</v>
      </c>
      <c r="F103" s="3">
        <f t="shared" si="28"/>
        <v>44772</v>
      </c>
      <c r="G103" s="3">
        <f t="shared" si="23"/>
        <v>44793</v>
      </c>
      <c r="H103" s="3">
        <f t="shared" si="26"/>
        <v>44796</v>
      </c>
      <c r="I103" s="4">
        <f t="shared" si="24"/>
        <v>24</v>
      </c>
      <c r="J103" s="4">
        <f t="shared" si="16"/>
        <v>3</v>
      </c>
      <c r="K103" s="2">
        <f t="shared" si="27"/>
        <v>2</v>
      </c>
      <c r="L103" s="2">
        <v>0.54</v>
      </c>
    </row>
    <row r="104" spans="1:17" x14ac:dyDescent="0.25">
      <c r="A104" s="2">
        <v>103</v>
      </c>
      <c r="B104" s="2" t="str">
        <f t="shared" si="25"/>
        <v>P_07</v>
      </c>
      <c r="C104" s="2" t="s">
        <v>15</v>
      </c>
      <c r="D104" s="2" t="str">
        <f t="shared" si="22"/>
        <v>Stress</v>
      </c>
      <c r="E104" s="2">
        <f t="shared" si="22"/>
        <v>3</v>
      </c>
      <c r="F104" s="3">
        <f t="shared" si="28"/>
        <v>44772</v>
      </c>
      <c r="G104" s="3">
        <f t="shared" si="23"/>
        <v>44793</v>
      </c>
      <c r="H104" s="3">
        <f t="shared" si="26"/>
        <v>44796</v>
      </c>
      <c r="I104" s="4">
        <f t="shared" si="24"/>
        <v>24</v>
      </c>
      <c r="J104" s="4">
        <f t="shared" si="16"/>
        <v>3</v>
      </c>
      <c r="K104" s="2">
        <f t="shared" si="27"/>
        <v>2</v>
      </c>
      <c r="L104" s="2">
        <v>0.55000000000000004</v>
      </c>
    </row>
    <row r="105" spans="1:17" x14ac:dyDescent="0.25">
      <c r="A105" s="2">
        <v>104</v>
      </c>
      <c r="B105" s="2" t="str">
        <f t="shared" si="25"/>
        <v>P_08</v>
      </c>
      <c r="C105" s="2" t="s">
        <v>15</v>
      </c>
      <c r="D105" s="2" t="str">
        <f t="shared" si="22"/>
        <v>Stress</v>
      </c>
      <c r="E105" s="2">
        <f t="shared" si="22"/>
        <v>4</v>
      </c>
      <c r="F105" s="3">
        <f t="shared" si="28"/>
        <v>44772</v>
      </c>
      <c r="G105" s="3">
        <f t="shared" si="23"/>
        <v>44793</v>
      </c>
      <c r="H105" s="3">
        <f t="shared" si="26"/>
        <v>44796</v>
      </c>
      <c r="I105" s="4">
        <f t="shared" si="24"/>
        <v>24</v>
      </c>
      <c r="J105" s="4">
        <f t="shared" si="16"/>
        <v>3</v>
      </c>
      <c r="K105" s="2">
        <f t="shared" si="27"/>
        <v>2</v>
      </c>
      <c r="L105" s="2">
        <v>0.51</v>
      </c>
    </row>
    <row r="106" spans="1:17" x14ac:dyDescent="0.25">
      <c r="A106" s="2">
        <v>105</v>
      </c>
      <c r="B106" s="2" t="str">
        <f t="shared" si="25"/>
        <v>P_09</v>
      </c>
      <c r="C106" s="2" t="s">
        <v>26</v>
      </c>
      <c r="D106" s="2" t="str">
        <f t="shared" si="22"/>
        <v>Control</v>
      </c>
      <c r="E106" s="2">
        <f t="shared" si="22"/>
        <v>1</v>
      </c>
      <c r="F106" s="3">
        <f t="shared" si="28"/>
        <v>44772</v>
      </c>
      <c r="G106" s="3">
        <f t="shared" si="23"/>
        <v>44793</v>
      </c>
      <c r="H106" s="3">
        <f t="shared" si="26"/>
        <v>44796</v>
      </c>
      <c r="I106" s="4">
        <f t="shared" si="24"/>
        <v>24</v>
      </c>
      <c r="J106" s="4">
        <f t="shared" si="16"/>
        <v>3</v>
      </c>
      <c r="K106" s="2">
        <f t="shared" si="27"/>
        <v>2</v>
      </c>
      <c r="L106" s="2">
        <v>0.49</v>
      </c>
    </row>
    <row r="107" spans="1:17" x14ac:dyDescent="0.25">
      <c r="A107" s="2">
        <v>106</v>
      </c>
      <c r="B107" s="2" t="str">
        <f t="shared" si="25"/>
        <v>P_10</v>
      </c>
      <c r="C107" s="2" t="s">
        <v>26</v>
      </c>
      <c r="D107" s="2" t="str">
        <f t="shared" ref="D107:E122" si="29">D99</f>
        <v>Control</v>
      </c>
      <c r="E107" s="2">
        <f t="shared" si="29"/>
        <v>2</v>
      </c>
      <c r="F107" s="3">
        <f t="shared" si="28"/>
        <v>44772</v>
      </c>
      <c r="G107" s="3">
        <f t="shared" si="23"/>
        <v>44793</v>
      </c>
      <c r="H107" s="3">
        <f t="shared" si="26"/>
        <v>44796</v>
      </c>
      <c r="I107" s="4">
        <f t="shared" si="24"/>
        <v>24</v>
      </c>
      <c r="J107" s="4">
        <f t="shared" si="16"/>
        <v>3</v>
      </c>
      <c r="K107" s="2">
        <f t="shared" si="27"/>
        <v>2</v>
      </c>
      <c r="L107" s="2">
        <v>0.6</v>
      </c>
    </row>
    <row r="108" spans="1:17" x14ac:dyDescent="0.25">
      <c r="A108" s="2">
        <v>107</v>
      </c>
      <c r="B108" s="2" t="str">
        <f t="shared" si="25"/>
        <v>P_11</v>
      </c>
      <c r="C108" s="2" t="s">
        <v>26</v>
      </c>
      <c r="D108" s="2" t="str">
        <f t="shared" si="29"/>
        <v>Control</v>
      </c>
      <c r="E108" s="2">
        <f t="shared" si="29"/>
        <v>3</v>
      </c>
      <c r="F108" s="3">
        <f t="shared" si="28"/>
        <v>44772</v>
      </c>
      <c r="G108" s="3">
        <f t="shared" si="23"/>
        <v>44793</v>
      </c>
      <c r="H108" s="3">
        <f t="shared" si="26"/>
        <v>44796</v>
      </c>
      <c r="I108" s="4">
        <f t="shared" si="24"/>
        <v>24</v>
      </c>
      <c r="J108" s="4">
        <f t="shared" si="16"/>
        <v>3</v>
      </c>
      <c r="K108" s="2">
        <f t="shared" si="27"/>
        <v>2</v>
      </c>
      <c r="L108" s="2">
        <v>0.53</v>
      </c>
    </row>
    <row r="109" spans="1:17" x14ac:dyDescent="0.25">
      <c r="A109" s="2">
        <v>108</v>
      </c>
      <c r="B109" s="2" t="str">
        <f t="shared" si="25"/>
        <v>P_12</v>
      </c>
      <c r="C109" s="2" t="s">
        <v>26</v>
      </c>
      <c r="D109" s="2" t="str">
        <f t="shared" si="29"/>
        <v>Control</v>
      </c>
      <c r="E109" s="2">
        <f t="shared" si="29"/>
        <v>4</v>
      </c>
      <c r="F109" s="3">
        <f t="shared" si="28"/>
        <v>44772</v>
      </c>
      <c r="G109" s="3">
        <f t="shared" si="23"/>
        <v>44793</v>
      </c>
      <c r="H109" s="3">
        <f t="shared" si="26"/>
        <v>44796</v>
      </c>
      <c r="I109" s="4">
        <f t="shared" si="24"/>
        <v>24</v>
      </c>
      <c r="J109" s="4">
        <f t="shared" si="16"/>
        <v>3</v>
      </c>
      <c r="K109" s="2">
        <f t="shared" si="27"/>
        <v>2</v>
      </c>
      <c r="L109" s="2">
        <v>0.6</v>
      </c>
    </row>
    <row r="110" spans="1:17" x14ac:dyDescent="0.25">
      <c r="A110" s="2">
        <v>109</v>
      </c>
      <c r="B110" s="2" t="str">
        <f t="shared" si="25"/>
        <v>P_13</v>
      </c>
      <c r="C110" s="2" t="s">
        <v>26</v>
      </c>
      <c r="D110" s="2" t="str">
        <f t="shared" si="29"/>
        <v>Stress</v>
      </c>
      <c r="E110" s="2">
        <f t="shared" si="29"/>
        <v>1</v>
      </c>
      <c r="F110" s="3">
        <f t="shared" si="28"/>
        <v>44772</v>
      </c>
      <c r="G110" s="3">
        <f t="shared" si="23"/>
        <v>44793</v>
      </c>
      <c r="H110" s="3">
        <f t="shared" si="26"/>
        <v>44796</v>
      </c>
      <c r="I110" s="4">
        <f t="shared" si="24"/>
        <v>24</v>
      </c>
      <c r="J110" s="4">
        <f t="shared" si="16"/>
        <v>3</v>
      </c>
      <c r="K110" s="2">
        <f t="shared" si="27"/>
        <v>2</v>
      </c>
      <c r="L110" s="2">
        <v>0.51</v>
      </c>
    </row>
    <row r="111" spans="1:17" x14ac:dyDescent="0.25">
      <c r="A111" s="2">
        <v>110</v>
      </c>
      <c r="B111" s="2" t="str">
        <f t="shared" si="25"/>
        <v>P_14</v>
      </c>
      <c r="C111" s="2" t="s">
        <v>26</v>
      </c>
      <c r="D111" s="2" t="str">
        <f t="shared" si="29"/>
        <v>Stress</v>
      </c>
      <c r="E111" s="2">
        <f t="shared" si="29"/>
        <v>2</v>
      </c>
      <c r="F111" s="3">
        <f t="shared" si="28"/>
        <v>44772</v>
      </c>
      <c r="G111" s="3">
        <f t="shared" si="23"/>
        <v>44793</v>
      </c>
      <c r="H111" s="3">
        <f t="shared" si="26"/>
        <v>44796</v>
      </c>
      <c r="I111" s="4">
        <f t="shared" si="24"/>
        <v>24</v>
      </c>
      <c r="J111" s="4">
        <f t="shared" si="16"/>
        <v>3</v>
      </c>
      <c r="K111" s="2">
        <f t="shared" si="27"/>
        <v>2</v>
      </c>
      <c r="L111" s="2">
        <v>0.5</v>
      </c>
    </row>
    <row r="112" spans="1:17" x14ac:dyDescent="0.25">
      <c r="A112" s="2">
        <v>111</v>
      </c>
      <c r="B112" s="2" t="str">
        <f t="shared" si="25"/>
        <v>P_15</v>
      </c>
      <c r="C112" s="2" t="s">
        <v>26</v>
      </c>
      <c r="D112" s="2" t="str">
        <f t="shared" si="29"/>
        <v>Stress</v>
      </c>
      <c r="E112" s="2">
        <f t="shared" si="29"/>
        <v>3</v>
      </c>
      <c r="F112" s="3">
        <f t="shared" si="28"/>
        <v>44772</v>
      </c>
      <c r="G112" s="3">
        <f t="shared" si="23"/>
        <v>44793</v>
      </c>
      <c r="H112" s="3">
        <f t="shared" si="26"/>
        <v>44796</v>
      </c>
      <c r="I112" s="4">
        <f t="shared" si="24"/>
        <v>24</v>
      </c>
      <c r="J112" s="4">
        <f t="shared" si="16"/>
        <v>3</v>
      </c>
      <c r="K112" s="2">
        <f t="shared" si="27"/>
        <v>2</v>
      </c>
      <c r="L112" s="2">
        <v>0.48</v>
      </c>
    </row>
    <row r="113" spans="1:12" x14ac:dyDescent="0.25">
      <c r="A113" s="2">
        <v>112</v>
      </c>
      <c r="B113" s="2" t="str">
        <f t="shared" si="25"/>
        <v>P_16</v>
      </c>
      <c r="C113" s="2" t="s">
        <v>26</v>
      </c>
      <c r="D113" s="2" t="str">
        <f t="shared" si="29"/>
        <v>Stress</v>
      </c>
      <c r="E113" s="2">
        <f t="shared" si="29"/>
        <v>4</v>
      </c>
      <c r="F113" s="3">
        <f t="shared" si="28"/>
        <v>44772</v>
      </c>
      <c r="G113" s="3">
        <f t="shared" si="23"/>
        <v>44793</v>
      </c>
      <c r="H113" s="3">
        <f t="shared" si="26"/>
        <v>44796</v>
      </c>
      <c r="I113" s="4">
        <f t="shared" si="24"/>
        <v>24</v>
      </c>
      <c r="J113" s="4">
        <f t="shared" si="16"/>
        <v>3</v>
      </c>
      <c r="K113" s="2">
        <f t="shared" si="27"/>
        <v>2</v>
      </c>
      <c r="L113" s="2">
        <v>0.49</v>
      </c>
    </row>
    <row r="114" spans="1:12" x14ac:dyDescent="0.25">
      <c r="A114" s="2">
        <v>113</v>
      </c>
      <c r="B114" s="2" t="str">
        <f t="shared" si="25"/>
        <v>P_17</v>
      </c>
      <c r="C114" s="2" t="s">
        <v>35</v>
      </c>
      <c r="D114" s="2" t="str">
        <f t="shared" si="29"/>
        <v>Control</v>
      </c>
      <c r="E114" s="2">
        <f t="shared" si="29"/>
        <v>1</v>
      </c>
      <c r="F114" s="3">
        <f t="shared" si="28"/>
        <v>44772</v>
      </c>
      <c r="G114" s="3">
        <f t="shared" si="23"/>
        <v>44793</v>
      </c>
      <c r="H114" s="3">
        <f t="shared" si="26"/>
        <v>44796</v>
      </c>
      <c r="I114" s="4">
        <f t="shared" si="24"/>
        <v>24</v>
      </c>
      <c r="J114" s="4">
        <f t="shared" si="16"/>
        <v>3</v>
      </c>
      <c r="K114" s="2">
        <f t="shared" si="27"/>
        <v>2</v>
      </c>
      <c r="L114" s="2">
        <v>0.54</v>
      </c>
    </row>
    <row r="115" spans="1:12" x14ac:dyDescent="0.25">
      <c r="A115" s="2">
        <v>114</v>
      </c>
      <c r="B115" s="2" t="str">
        <f t="shared" si="25"/>
        <v>P_18</v>
      </c>
      <c r="C115" s="2" t="s">
        <v>35</v>
      </c>
      <c r="D115" s="2" t="str">
        <f t="shared" si="29"/>
        <v>Control</v>
      </c>
      <c r="E115" s="2">
        <f t="shared" si="29"/>
        <v>2</v>
      </c>
      <c r="F115" s="3">
        <f t="shared" si="28"/>
        <v>44772</v>
      </c>
      <c r="G115" s="3">
        <f t="shared" si="23"/>
        <v>44793</v>
      </c>
      <c r="H115" s="3">
        <f t="shared" si="26"/>
        <v>44796</v>
      </c>
      <c r="I115" s="4">
        <f t="shared" si="24"/>
        <v>24</v>
      </c>
      <c r="J115" s="4">
        <f t="shared" si="16"/>
        <v>3</v>
      </c>
      <c r="K115" s="2">
        <f t="shared" si="27"/>
        <v>2</v>
      </c>
      <c r="L115" s="2">
        <v>0.52</v>
      </c>
    </row>
    <row r="116" spans="1:12" x14ac:dyDescent="0.25">
      <c r="A116" s="2">
        <v>115</v>
      </c>
      <c r="B116" s="2" t="str">
        <f t="shared" si="25"/>
        <v>P_19</v>
      </c>
      <c r="C116" s="2" t="s">
        <v>35</v>
      </c>
      <c r="D116" s="2" t="str">
        <f t="shared" si="29"/>
        <v>Control</v>
      </c>
      <c r="E116" s="2">
        <f t="shared" si="29"/>
        <v>3</v>
      </c>
      <c r="F116" s="3">
        <f t="shared" ref="F116:F131" si="30">F115</f>
        <v>44772</v>
      </c>
      <c r="G116" s="3">
        <f t="shared" si="23"/>
        <v>44793</v>
      </c>
      <c r="H116" s="3">
        <f t="shared" si="26"/>
        <v>44796</v>
      </c>
      <c r="I116" s="4">
        <f t="shared" si="24"/>
        <v>24</v>
      </c>
      <c r="J116" s="4">
        <f t="shared" si="16"/>
        <v>3</v>
      </c>
      <c r="K116" s="2">
        <f t="shared" si="27"/>
        <v>2</v>
      </c>
      <c r="L116" s="2">
        <v>0.54</v>
      </c>
    </row>
    <row r="117" spans="1:12" x14ac:dyDescent="0.25">
      <c r="A117" s="2">
        <v>116</v>
      </c>
      <c r="B117" s="2" t="str">
        <f t="shared" si="25"/>
        <v>P_20</v>
      </c>
      <c r="C117" s="2" t="s">
        <v>35</v>
      </c>
      <c r="D117" s="2" t="str">
        <f t="shared" si="29"/>
        <v>Control</v>
      </c>
      <c r="E117" s="2">
        <f t="shared" si="29"/>
        <v>4</v>
      </c>
      <c r="F117" s="3">
        <f t="shared" si="30"/>
        <v>44772</v>
      </c>
      <c r="G117" s="3">
        <f t="shared" si="23"/>
        <v>44793</v>
      </c>
      <c r="H117" s="3">
        <f t="shared" si="26"/>
        <v>44796</v>
      </c>
      <c r="I117" s="4">
        <f t="shared" si="24"/>
        <v>24</v>
      </c>
      <c r="J117" s="4">
        <f t="shared" si="16"/>
        <v>3</v>
      </c>
      <c r="K117" s="2">
        <f t="shared" si="27"/>
        <v>2</v>
      </c>
      <c r="L117" s="2">
        <v>0.52</v>
      </c>
    </row>
    <row r="118" spans="1:12" x14ac:dyDescent="0.25">
      <c r="A118" s="2">
        <v>117</v>
      </c>
      <c r="B118" s="2" t="str">
        <f t="shared" si="25"/>
        <v>P_21</v>
      </c>
      <c r="C118" s="2" t="s">
        <v>35</v>
      </c>
      <c r="D118" s="2" t="str">
        <f t="shared" si="29"/>
        <v>Stress</v>
      </c>
      <c r="E118" s="2">
        <f t="shared" si="29"/>
        <v>1</v>
      </c>
      <c r="F118" s="3">
        <f t="shared" si="30"/>
        <v>44772</v>
      </c>
      <c r="G118" s="3">
        <f t="shared" si="23"/>
        <v>44793</v>
      </c>
      <c r="H118" s="3">
        <f t="shared" si="26"/>
        <v>44796</v>
      </c>
      <c r="I118" s="4">
        <f t="shared" si="24"/>
        <v>24</v>
      </c>
      <c r="J118" s="4">
        <f t="shared" si="16"/>
        <v>3</v>
      </c>
      <c r="K118" s="2">
        <f t="shared" si="27"/>
        <v>2</v>
      </c>
      <c r="L118" s="2">
        <v>0.47</v>
      </c>
    </row>
    <row r="119" spans="1:12" x14ac:dyDescent="0.25">
      <c r="A119" s="2">
        <v>118</v>
      </c>
      <c r="B119" s="2" t="str">
        <f t="shared" si="25"/>
        <v>P_22</v>
      </c>
      <c r="C119" s="2" t="s">
        <v>35</v>
      </c>
      <c r="D119" s="2" t="str">
        <f t="shared" si="29"/>
        <v>Stress</v>
      </c>
      <c r="E119" s="2">
        <f t="shared" si="29"/>
        <v>2</v>
      </c>
      <c r="F119" s="3">
        <f t="shared" si="30"/>
        <v>44772</v>
      </c>
      <c r="G119" s="3">
        <f t="shared" si="23"/>
        <v>44793</v>
      </c>
      <c r="H119" s="3">
        <f t="shared" si="26"/>
        <v>44796</v>
      </c>
      <c r="I119" s="4">
        <f t="shared" si="24"/>
        <v>24</v>
      </c>
      <c r="J119" s="4">
        <f t="shared" si="16"/>
        <v>3</v>
      </c>
      <c r="K119" s="2">
        <f t="shared" si="27"/>
        <v>2</v>
      </c>
      <c r="L119" s="2">
        <v>0.48</v>
      </c>
    </row>
    <row r="120" spans="1:12" x14ac:dyDescent="0.25">
      <c r="A120" s="2">
        <v>119</v>
      </c>
      <c r="B120" s="2" t="str">
        <f t="shared" si="25"/>
        <v>P_23</v>
      </c>
      <c r="C120" s="2" t="s">
        <v>35</v>
      </c>
      <c r="D120" s="2" t="str">
        <f t="shared" si="29"/>
        <v>Stress</v>
      </c>
      <c r="E120" s="2">
        <f t="shared" si="29"/>
        <v>3</v>
      </c>
      <c r="F120" s="3">
        <f t="shared" si="30"/>
        <v>44772</v>
      </c>
      <c r="G120" s="3">
        <f t="shared" si="23"/>
        <v>44793</v>
      </c>
      <c r="H120" s="3">
        <f t="shared" si="26"/>
        <v>44796</v>
      </c>
      <c r="I120" s="4">
        <f t="shared" si="24"/>
        <v>24</v>
      </c>
      <c r="J120" s="4">
        <f t="shared" si="16"/>
        <v>3</v>
      </c>
      <c r="K120" s="2">
        <f t="shared" si="27"/>
        <v>2</v>
      </c>
      <c r="L120" s="2">
        <v>0.5</v>
      </c>
    </row>
    <row r="121" spans="1:12" x14ac:dyDescent="0.25">
      <c r="A121" s="2">
        <v>120</v>
      </c>
      <c r="B121" s="2" t="str">
        <f t="shared" si="25"/>
        <v>P_24</v>
      </c>
      <c r="C121" s="2" t="s">
        <v>35</v>
      </c>
      <c r="D121" s="2" t="str">
        <f t="shared" si="29"/>
        <v>Stress</v>
      </c>
      <c r="E121" s="2">
        <f t="shared" si="29"/>
        <v>4</v>
      </c>
      <c r="F121" s="3">
        <f t="shared" si="30"/>
        <v>44772</v>
      </c>
      <c r="G121" s="3">
        <f t="shared" si="23"/>
        <v>44793</v>
      </c>
      <c r="H121" s="3">
        <f t="shared" si="26"/>
        <v>44796</v>
      </c>
      <c r="I121" s="4">
        <f t="shared" si="24"/>
        <v>24</v>
      </c>
      <c r="J121" s="4">
        <f t="shared" si="16"/>
        <v>3</v>
      </c>
      <c r="K121" s="2">
        <f t="shared" si="27"/>
        <v>2</v>
      </c>
      <c r="L121" s="2">
        <v>0.43</v>
      </c>
    </row>
    <row r="122" spans="1:12" x14ac:dyDescent="0.25">
      <c r="A122" s="2">
        <v>121</v>
      </c>
      <c r="B122" s="2" t="str">
        <f t="shared" si="25"/>
        <v>P_25</v>
      </c>
      <c r="C122" s="2" t="s">
        <v>44</v>
      </c>
      <c r="D122" s="2" t="str">
        <f t="shared" si="29"/>
        <v>Control</v>
      </c>
      <c r="E122" s="2">
        <f t="shared" si="29"/>
        <v>1</v>
      </c>
      <c r="F122" s="3">
        <f t="shared" si="30"/>
        <v>44772</v>
      </c>
      <c r="G122" s="3">
        <f t="shared" si="23"/>
        <v>44793</v>
      </c>
      <c r="H122" s="3">
        <f t="shared" si="26"/>
        <v>44796</v>
      </c>
      <c r="I122" s="4">
        <f t="shared" si="24"/>
        <v>24</v>
      </c>
      <c r="J122" s="4">
        <f t="shared" si="16"/>
        <v>3</v>
      </c>
      <c r="K122" s="2">
        <f t="shared" si="27"/>
        <v>2</v>
      </c>
      <c r="L122" s="2">
        <v>0.55000000000000004</v>
      </c>
    </row>
    <row r="123" spans="1:12" x14ac:dyDescent="0.25">
      <c r="A123" s="2">
        <v>122</v>
      </c>
      <c r="B123" s="2" t="str">
        <f t="shared" si="25"/>
        <v>P_26</v>
      </c>
      <c r="C123" s="2" t="s">
        <v>44</v>
      </c>
      <c r="D123" s="2" t="str">
        <f t="shared" ref="D123:E138" si="31">D115</f>
        <v>Control</v>
      </c>
      <c r="E123" s="2">
        <f t="shared" si="31"/>
        <v>2</v>
      </c>
      <c r="F123" s="3">
        <f t="shared" si="30"/>
        <v>44772</v>
      </c>
      <c r="G123" s="3">
        <f t="shared" si="23"/>
        <v>44793</v>
      </c>
      <c r="H123" s="3">
        <f t="shared" si="26"/>
        <v>44796</v>
      </c>
      <c r="I123" s="4">
        <f t="shared" si="24"/>
        <v>24</v>
      </c>
      <c r="J123" s="4">
        <f t="shared" si="16"/>
        <v>3</v>
      </c>
      <c r="K123" s="2">
        <f t="shared" si="27"/>
        <v>2</v>
      </c>
      <c r="L123" s="2">
        <v>0.59</v>
      </c>
    </row>
    <row r="124" spans="1:12" x14ac:dyDescent="0.25">
      <c r="A124" s="2">
        <v>123</v>
      </c>
      <c r="B124" s="2" t="str">
        <f t="shared" si="25"/>
        <v>P_27</v>
      </c>
      <c r="C124" s="2" t="s">
        <v>44</v>
      </c>
      <c r="D124" s="2" t="str">
        <f t="shared" si="31"/>
        <v>Control</v>
      </c>
      <c r="E124" s="2">
        <f t="shared" si="31"/>
        <v>3</v>
      </c>
      <c r="F124" s="3">
        <f t="shared" si="30"/>
        <v>44772</v>
      </c>
      <c r="G124" s="3">
        <f t="shared" si="23"/>
        <v>44793</v>
      </c>
      <c r="H124" s="3">
        <f t="shared" si="26"/>
        <v>44796</v>
      </c>
      <c r="I124" s="4">
        <f t="shared" si="24"/>
        <v>24</v>
      </c>
      <c r="J124" s="4">
        <f t="shared" si="16"/>
        <v>3</v>
      </c>
      <c r="K124" s="2">
        <f t="shared" si="27"/>
        <v>2</v>
      </c>
      <c r="L124" s="2">
        <v>0.56000000000000005</v>
      </c>
    </row>
    <row r="125" spans="1:12" x14ac:dyDescent="0.25">
      <c r="A125" s="2">
        <v>124</v>
      </c>
      <c r="B125" s="2" t="str">
        <f t="shared" si="25"/>
        <v>P_28</v>
      </c>
      <c r="C125" s="2" t="s">
        <v>44</v>
      </c>
      <c r="D125" s="2" t="str">
        <f t="shared" si="31"/>
        <v>Control</v>
      </c>
      <c r="E125" s="2">
        <f t="shared" si="31"/>
        <v>4</v>
      </c>
      <c r="F125" s="3">
        <f t="shared" si="30"/>
        <v>44772</v>
      </c>
      <c r="G125" s="3">
        <f t="shared" si="23"/>
        <v>44793</v>
      </c>
      <c r="H125" s="3">
        <f t="shared" si="26"/>
        <v>44796</v>
      </c>
      <c r="I125" s="4">
        <f t="shared" si="24"/>
        <v>24</v>
      </c>
      <c r="J125" s="4">
        <f t="shared" si="16"/>
        <v>3</v>
      </c>
      <c r="K125" s="2">
        <f t="shared" si="27"/>
        <v>2</v>
      </c>
      <c r="L125" s="2">
        <v>0.47</v>
      </c>
    </row>
    <row r="126" spans="1:12" x14ac:dyDescent="0.25">
      <c r="A126" s="2">
        <v>125</v>
      </c>
      <c r="B126" s="2" t="str">
        <f t="shared" si="25"/>
        <v>P_29</v>
      </c>
      <c r="C126" s="2" t="s">
        <v>44</v>
      </c>
      <c r="D126" s="2" t="str">
        <f t="shared" si="31"/>
        <v>Stress</v>
      </c>
      <c r="E126" s="2">
        <f t="shared" si="31"/>
        <v>1</v>
      </c>
      <c r="F126" s="3">
        <f t="shared" si="30"/>
        <v>44772</v>
      </c>
      <c r="G126" s="3">
        <f t="shared" si="23"/>
        <v>44793</v>
      </c>
      <c r="H126" s="3">
        <f t="shared" si="26"/>
        <v>44796</v>
      </c>
      <c r="I126" s="4">
        <f t="shared" si="24"/>
        <v>24</v>
      </c>
      <c r="J126" s="4">
        <f t="shared" si="16"/>
        <v>3</v>
      </c>
      <c r="K126" s="2">
        <f t="shared" si="27"/>
        <v>2</v>
      </c>
      <c r="L126" s="2">
        <v>0.51</v>
      </c>
    </row>
    <row r="127" spans="1:12" x14ac:dyDescent="0.25">
      <c r="A127" s="2">
        <v>126</v>
      </c>
      <c r="B127" s="2" t="str">
        <f t="shared" si="25"/>
        <v>P_30</v>
      </c>
      <c r="C127" s="2" t="s">
        <v>44</v>
      </c>
      <c r="D127" s="2" t="str">
        <f t="shared" si="31"/>
        <v>Stress</v>
      </c>
      <c r="E127" s="2">
        <f t="shared" si="31"/>
        <v>2</v>
      </c>
      <c r="F127" s="3">
        <f t="shared" si="30"/>
        <v>44772</v>
      </c>
      <c r="G127" s="3">
        <f t="shared" si="23"/>
        <v>44793</v>
      </c>
      <c r="H127" s="3">
        <f t="shared" si="26"/>
        <v>44796</v>
      </c>
      <c r="I127" s="4">
        <f t="shared" si="24"/>
        <v>24</v>
      </c>
      <c r="J127" s="4">
        <f t="shared" si="16"/>
        <v>3</v>
      </c>
      <c r="K127" s="2">
        <f t="shared" si="27"/>
        <v>2</v>
      </c>
      <c r="L127" s="2">
        <v>0.45</v>
      </c>
    </row>
    <row r="128" spans="1:12" x14ac:dyDescent="0.25">
      <c r="A128" s="2">
        <v>127</v>
      </c>
      <c r="B128" s="2" t="str">
        <f t="shared" si="25"/>
        <v>P_31</v>
      </c>
      <c r="C128" s="2" t="s">
        <v>44</v>
      </c>
      <c r="D128" s="2" t="str">
        <f t="shared" si="31"/>
        <v>Stress</v>
      </c>
      <c r="E128" s="2">
        <f t="shared" si="31"/>
        <v>3</v>
      </c>
      <c r="F128" s="3">
        <f t="shared" si="30"/>
        <v>44772</v>
      </c>
      <c r="G128" s="3">
        <f t="shared" si="23"/>
        <v>44793</v>
      </c>
      <c r="H128" s="3">
        <f t="shared" si="26"/>
        <v>44796</v>
      </c>
      <c r="I128" s="4">
        <f t="shared" si="24"/>
        <v>24</v>
      </c>
      <c r="J128" s="4">
        <f t="shared" si="16"/>
        <v>3</v>
      </c>
      <c r="K128" s="2">
        <f t="shared" si="27"/>
        <v>2</v>
      </c>
      <c r="L128" s="2">
        <v>0.47</v>
      </c>
    </row>
    <row r="129" spans="1:12" x14ac:dyDescent="0.25">
      <c r="A129" s="2">
        <v>128</v>
      </c>
      <c r="B129" s="2" t="str">
        <f t="shared" si="25"/>
        <v>P_32</v>
      </c>
      <c r="C129" s="2" t="s">
        <v>44</v>
      </c>
      <c r="D129" s="2" t="str">
        <f t="shared" si="31"/>
        <v>Stress</v>
      </c>
      <c r="E129" s="2">
        <f t="shared" si="31"/>
        <v>4</v>
      </c>
      <c r="F129" s="3">
        <f t="shared" si="30"/>
        <v>44772</v>
      </c>
      <c r="G129" s="3">
        <f t="shared" si="23"/>
        <v>44793</v>
      </c>
      <c r="H129" s="3">
        <f t="shared" si="26"/>
        <v>44796</v>
      </c>
      <c r="I129" s="4">
        <f t="shared" si="24"/>
        <v>24</v>
      </c>
      <c r="J129" s="4">
        <f t="shared" si="16"/>
        <v>3</v>
      </c>
      <c r="K129" s="2">
        <f t="shared" si="27"/>
        <v>2</v>
      </c>
      <c r="L129" s="2">
        <v>0.42</v>
      </c>
    </row>
    <row r="130" spans="1:12" x14ac:dyDescent="0.25">
      <c r="A130" s="2">
        <v>129</v>
      </c>
      <c r="B130" s="2" t="str">
        <f t="shared" si="25"/>
        <v>P_33</v>
      </c>
      <c r="C130" s="2" t="s">
        <v>53</v>
      </c>
      <c r="D130" s="2" t="str">
        <f t="shared" si="31"/>
        <v>Control</v>
      </c>
      <c r="E130" s="2">
        <f t="shared" si="31"/>
        <v>1</v>
      </c>
      <c r="F130" s="3">
        <f t="shared" si="30"/>
        <v>44772</v>
      </c>
      <c r="G130" s="3">
        <f t="shared" si="23"/>
        <v>44793</v>
      </c>
      <c r="H130" s="3">
        <f t="shared" si="26"/>
        <v>44796</v>
      </c>
      <c r="I130" s="4">
        <f t="shared" si="24"/>
        <v>24</v>
      </c>
      <c r="J130" s="4">
        <f t="shared" si="16"/>
        <v>3</v>
      </c>
      <c r="K130" s="2">
        <f t="shared" si="27"/>
        <v>2</v>
      </c>
      <c r="L130" s="2">
        <v>0.57999999999999996</v>
      </c>
    </row>
    <row r="131" spans="1:12" x14ac:dyDescent="0.25">
      <c r="A131" s="2">
        <v>130</v>
      </c>
      <c r="B131" s="2" t="str">
        <f t="shared" si="25"/>
        <v>P_34</v>
      </c>
      <c r="C131" s="2" t="s">
        <v>53</v>
      </c>
      <c r="D131" s="2" t="str">
        <f t="shared" si="31"/>
        <v>Control</v>
      </c>
      <c r="E131" s="2">
        <f t="shared" si="31"/>
        <v>2</v>
      </c>
      <c r="F131" s="3">
        <f t="shared" si="30"/>
        <v>44772</v>
      </c>
      <c r="G131" s="3">
        <f t="shared" si="23"/>
        <v>44793</v>
      </c>
      <c r="H131" s="3">
        <f t="shared" ref="H131:H162" si="32">H130</f>
        <v>44796</v>
      </c>
      <c r="I131" s="4">
        <f t="shared" si="24"/>
        <v>24</v>
      </c>
      <c r="J131" s="4">
        <f t="shared" ref="J131:J194" si="33">H131-G131</f>
        <v>3</v>
      </c>
      <c r="K131" s="2">
        <f t="shared" si="27"/>
        <v>2</v>
      </c>
      <c r="L131" s="2">
        <v>0.61</v>
      </c>
    </row>
    <row r="132" spans="1:12" x14ac:dyDescent="0.25">
      <c r="A132" s="2">
        <v>131</v>
      </c>
      <c r="B132" s="2" t="str">
        <f t="shared" si="25"/>
        <v>P_35</v>
      </c>
      <c r="C132" s="2" t="s">
        <v>53</v>
      </c>
      <c r="D132" s="2" t="str">
        <f t="shared" si="31"/>
        <v>Control</v>
      </c>
      <c r="E132" s="2">
        <f t="shared" si="31"/>
        <v>3</v>
      </c>
      <c r="F132" s="3">
        <f t="shared" ref="F132:F147" si="34">F131</f>
        <v>44772</v>
      </c>
      <c r="G132" s="3">
        <f t="shared" si="23"/>
        <v>44793</v>
      </c>
      <c r="H132" s="3">
        <f t="shared" si="32"/>
        <v>44796</v>
      </c>
      <c r="I132" s="4">
        <f t="shared" si="24"/>
        <v>24</v>
      </c>
      <c r="J132" s="4">
        <f t="shared" si="33"/>
        <v>3</v>
      </c>
      <c r="K132" s="2">
        <f t="shared" si="27"/>
        <v>2</v>
      </c>
      <c r="L132" s="2">
        <v>0.59</v>
      </c>
    </row>
    <row r="133" spans="1:12" x14ac:dyDescent="0.25">
      <c r="A133" s="2">
        <v>132</v>
      </c>
      <c r="B133" s="2" t="str">
        <f t="shared" si="25"/>
        <v>P_36</v>
      </c>
      <c r="C133" s="2" t="s">
        <v>53</v>
      </c>
      <c r="D133" s="2" t="str">
        <f t="shared" si="31"/>
        <v>Control</v>
      </c>
      <c r="E133" s="2">
        <f t="shared" si="31"/>
        <v>4</v>
      </c>
      <c r="F133" s="3">
        <f t="shared" si="34"/>
        <v>44772</v>
      </c>
      <c r="G133" s="3">
        <f t="shared" si="23"/>
        <v>44793</v>
      </c>
      <c r="H133" s="3">
        <f t="shared" si="32"/>
        <v>44796</v>
      </c>
      <c r="I133" s="4">
        <f t="shared" si="24"/>
        <v>24</v>
      </c>
      <c r="J133" s="4">
        <f t="shared" si="33"/>
        <v>3</v>
      </c>
      <c r="K133" s="2">
        <f t="shared" si="27"/>
        <v>2</v>
      </c>
      <c r="L133" s="2">
        <v>0.59</v>
      </c>
    </row>
    <row r="134" spans="1:12" x14ac:dyDescent="0.25">
      <c r="A134" s="2">
        <v>133</v>
      </c>
      <c r="B134" s="2" t="str">
        <f t="shared" si="25"/>
        <v>P_37</v>
      </c>
      <c r="C134" s="2" t="s">
        <v>53</v>
      </c>
      <c r="D134" s="2" t="str">
        <f t="shared" si="31"/>
        <v>Stress</v>
      </c>
      <c r="E134" s="2">
        <f t="shared" si="31"/>
        <v>1</v>
      </c>
      <c r="F134" s="3">
        <f t="shared" si="34"/>
        <v>44772</v>
      </c>
      <c r="G134" s="3">
        <f t="shared" si="23"/>
        <v>44793</v>
      </c>
      <c r="H134" s="3">
        <f t="shared" si="32"/>
        <v>44796</v>
      </c>
      <c r="I134" s="4">
        <f t="shared" si="24"/>
        <v>24</v>
      </c>
      <c r="J134" s="4">
        <f t="shared" si="33"/>
        <v>3</v>
      </c>
      <c r="K134" s="2">
        <f t="shared" si="27"/>
        <v>2</v>
      </c>
      <c r="L134" s="2">
        <v>0.49</v>
      </c>
    </row>
    <row r="135" spans="1:12" x14ac:dyDescent="0.25">
      <c r="A135" s="2">
        <v>134</v>
      </c>
      <c r="B135" s="2" t="str">
        <f t="shared" si="25"/>
        <v>P_38</v>
      </c>
      <c r="C135" s="2" t="s">
        <v>53</v>
      </c>
      <c r="D135" s="2" t="str">
        <f t="shared" si="31"/>
        <v>Stress</v>
      </c>
      <c r="E135" s="2">
        <f t="shared" si="31"/>
        <v>2</v>
      </c>
      <c r="F135" s="3">
        <f t="shared" si="34"/>
        <v>44772</v>
      </c>
      <c r="G135" s="3">
        <f t="shared" si="23"/>
        <v>44793</v>
      </c>
      <c r="H135" s="3">
        <f t="shared" si="32"/>
        <v>44796</v>
      </c>
      <c r="I135" s="4">
        <f t="shared" si="24"/>
        <v>24</v>
      </c>
      <c r="J135" s="4">
        <f t="shared" si="33"/>
        <v>3</v>
      </c>
      <c r="K135" s="2">
        <f t="shared" si="27"/>
        <v>2</v>
      </c>
      <c r="L135" s="2">
        <v>0.53</v>
      </c>
    </row>
    <row r="136" spans="1:12" x14ac:dyDescent="0.25">
      <c r="A136" s="2">
        <v>135</v>
      </c>
      <c r="B136" s="2" t="str">
        <f t="shared" si="25"/>
        <v>P_39</v>
      </c>
      <c r="C136" s="2" t="s">
        <v>53</v>
      </c>
      <c r="D136" s="2" t="str">
        <f t="shared" si="31"/>
        <v>Stress</v>
      </c>
      <c r="E136" s="2">
        <f t="shared" si="31"/>
        <v>3</v>
      </c>
      <c r="F136" s="3">
        <f t="shared" si="34"/>
        <v>44772</v>
      </c>
      <c r="G136" s="3">
        <f t="shared" si="23"/>
        <v>44793</v>
      </c>
      <c r="H136" s="3">
        <f t="shared" si="32"/>
        <v>44796</v>
      </c>
      <c r="I136" s="4">
        <f t="shared" si="24"/>
        <v>24</v>
      </c>
      <c r="J136" s="4">
        <f t="shared" si="33"/>
        <v>3</v>
      </c>
      <c r="K136" s="2">
        <f t="shared" si="27"/>
        <v>2</v>
      </c>
      <c r="L136" s="2">
        <v>0.54</v>
      </c>
    </row>
    <row r="137" spans="1:12" x14ac:dyDescent="0.25">
      <c r="A137" s="2">
        <v>136</v>
      </c>
      <c r="B137" s="2" t="str">
        <f t="shared" si="25"/>
        <v>P_40</v>
      </c>
      <c r="C137" s="2" t="s">
        <v>53</v>
      </c>
      <c r="D137" s="2" t="str">
        <f t="shared" si="31"/>
        <v>Stress</v>
      </c>
      <c r="E137" s="2">
        <f t="shared" si="31"/>
        <v>4</v>
      </c>
      <c r="F137" s="3">
        <f t="shared" si="34"/>
        <v>44772</v>
      </c>
      <c r="G137" s="3">
        <f t="shared" si="23"/>
        <v>44793</v>
      </c>
      <c r="H137" s="3">
        <f t="shared" si="32"/>
        <v>44796</v>
      </c>
      <c r="I137" s="4">
        <f t="shared" si="24"/>
        <v>24</v>
      </c>
      <c r="J137" s="4">
        <f t="shared" si="33"/>
        <v>3</v>
      </c>
      <c r="K137" s="2">
        <f t="shared" si="27"/>
        <v>2</v>
      </c>
      <c r="L137" s="2">
        <v>0.5</v>
      </c>
    </row>
    <row r="138" spans="1:12" x14ac:dyDescent="0.25">
      <c r="A138" s="2">
        <v>137</v>
      </c>
      <c r="B138" s="2" t="str">
        <f t="shared" si="25"/>
        <v>P_41</v>
      </c>
      <c r="C138" s="2" t="s">
        <v>62</v>
      </c>
      <c r="D138" s="2" t="str">
        <f t="shared" si="31"/>
        <v>Control</v>
      </c>
      <c r="E138" s="2">
        <f t="shared" si="31"/>
        <v>1</v>
      </c>
      <c r="F138" s="3">
        <f t="shared" si="34"/>
        <v>44772</v>
      </c>
      <c r="G138" s="3">
        <f t="shared" si="23"/>
        <v>44793</v>
      </c>
      <c r="H138" s="3">
        <f t="shared" si="32"/>
        <v>44796</v>
      </c>
      <c r="I138" s="4">
        <f t="shared" si="24"/>
        <v>24</v>
      </c>
      <c r="J138" s="4">
        <f t="shared" si="33"/>
        <v>3</v>
      </c>
      <c r="K138" s="2">
        <f t="shared" si="27"/>
        <v>2</v>
      </c>
      <c r="L138" s="2">
        <v>0.62</v>
      </c>
    </row>
    <row r="139" spans="1:12" x14ac:dyDescent="0.25">
      <c r="A139" s="2">
        <v>138</v>
      </c>
      <c r="B139" s="2" t="str">
        <f t="shared" si="25"/>
        <v>P_42</v>
      </c>
      <c r="C139" s="2" t="s">
        <v>62</v>
      </c>
      <c r="D139" s="2" t="str">
        <f t="shared" ref="D139:E154" si="35">D131</f>
        <v>Control</v>
      </c>
      <c r="E139" s="2">
        <f t="shared" si="35"/>
        <v>2</v>
      </c>
      <c r="F139" s="3">
        <f t="shared" si="34"/>
        <v>44772</v>
      </c>
      <c r="G139" s="3">
        <f t="shared" si="23"/>
        <v>44793</v>
      </c>
      <c r="H139" s="3">
        <f t="shared" si="32"/>
        <v>44796</v>
      </c>
      <c r="I139" s="4">
        <f t="shared" si="24"/>
        <v>24</v>
      </c>
      <c r="J139" s="4">
        <f t="shared" si="33"/>
        <v>3</v>
      </c>
      <c r="K139" s="2">
        <f t="shared" si="27"/>
        <v>2</v>
      </c>
      <c r="L139" s="2">
        <v>0.65</v>
      </c>
    </row>
    <row r="140" spans="1:12" x14ac:dyDescent="0.25">
      <c r="A140" s="2">
        <v>139</v>
      </c>
      <c r="B140" s="2" t="str">
        <f t="shared" si="25"/>
        <v>P_43</v>
      </c>
      <c r="C140" s="2" t="s">
        <v>62</v>
      </c>
      <c r="D140" s="2" t="str">
        <f t="shared" si="35"/>
        <v>Control</v>
      </c>
      <c r="E140" s="2">
        <f t="shared" si="35"/>
        <v>3</v>
      </c>
      <c r="F140" s="3">
        <f t="shared" si="34"/>
        <v>44772</v>
      </c>
      <c r="G140" s="3">
        <f t="shared" si="23"/>
        <v>44793</v>
      </c>
      <c r="H140" s="3">
        <f t="shared" si="32"/>
        <v>44796</v>
      </c>
      <c r="I140" s="4">
        <f t="shared" si="24"/>
        <v>24</v>
      </c>
      <c r="J140" s="4">
        <f t="shared" si="33"/>
        <v>3</v>
      </c>
      <c r="K140" s="2">
        <f t="shared" si="27"/>
        <v>2</v>
      </c>
      <c r="L140" s="2">
        <v>0.6</v>
      </c>
    </row>
    <row r="141" spans="1:12" x14ac:dyDescent="0.25">
      <c r="A141" s="2">
        <v>140</v>
      </c>
      <c r="B141" s="2" t="str">
        <f t="shared" si="25"/>
        <v>P_44</v>
      </c>
      <c r="C141" s="2" t="s">
        <v>62</v>
      </c>
      <c r="D141" s="2" t="str">
        <f t="shared" si="35"/>
        <v>Control</v>
      </c>
      <c r="E141" s="2">
        <f t="shared" si="35"/>
        <v>4</v>
      </c>
      <c r="F141" s="3">
        <f t="shared" si="34"/>
        <v>44772</v>
      </c>
      <c r="G141" s="3">
        <f t="shared" si="23"/>
        <v>44793</v>
      </c>
      <c r="H141" s="3">
        <f t="shared" si="32"/>
        <v>44796</v>
      </c>
      <c r="I141" s="4">
        <f t="shared" si="24"/>
        <v>24</v>
      </c>
      <c r="J141" s="4">
        <f t="shared" si="33"/>
        <v>3</v>
      </c>
      <c r="K141" s="2">
        <f t="shared" si="27"/>
        <v>2</v>
      </c>
      <c r="L141" s="2">
        <v>0.59</v>
      </c>
    </row>
    <row r="142" spans="1:12" x14ac:dyDescent="0.25">
      <c r="A142" s="2">
        <v>141</v>
      </c>
      <c r="B142" s="2" t="str">
        <f t="shared" si="25"/>
        <v>P_45</v>
      </c>
      <c r="C142" s="2" t="s">
        <v>62</v>
      </c>
      <c r="D142" s="2" t="str">
        <f t="shared" si="35"/>
        <v>Stress</v>
      </c>
      <c r="E142" s="2">
        <f t="shared" si="35"/>
        <v>1</v>
      </c>
      <c r="F142" s="3">
        <f t="shared" si="34"/>
        <v>44772</v>
      </c>
      <c r="G142" s="3">
        <f t="shared" si="23"/>
        <v>44793</v>
      </c>
      <c r="H142" s="3">
        <f t="shared" si="32"/>
        <v>44796</v>
      </c>
      <c r="I142" s="4">
        <f t="shared" si="24"/>
        <v>24</v>
      </c>
      <c r="J142" s="4">
        <f t="shared" si="33"/>
        <v>3</v>
      </c>
      <c r="K142" s="2">
        <f t="shared" si="27"/>
        <v>2</v>
      </c>
      <c r="L142" s="2">
        <v>0.57999999999999996</v>
      </c>
    </row>
    <row r="143" spans="1:12" x14ac:dyDescent="0.25">
      <c r="A143" s="2">
        <v>142</v>
      </c>
      <c r="B143" s="2" t="str">
        <f t="shared" si="25"/>
        <v>P_46</v>
      </c>
      <c r="C143" s="2" t="s">
        <v>62</v>
      </c>
      <c r="D143" s="2" t="str">
        <f t="shared" si="35"/>
        <v>Stress</v>
      </c>
      <c r="E143" s="2">
        <f t="shared" si="35"/>
        <v>2</v>
      </c>
      <c r="F143" s="3">
        <f t="shared" si="34"/>
        <v>44772</v>
      </c>
      <c r="G143" s="3">
        <f t="shared" si="23"/>
        <v>44793</v>
      </c>
      <c r="H143" s="3">
        <f t="shared" si="32"/>
        <v>44796</v>
      </c>
      <c r="I143" s="4">
        <f t="shared" si="24"/>
        <v>24</v>
      </c>
      <c r="J143" s="4">
        <f t="shared" si="33"/>
        <v>3</v>
      </c>
      <c r="K143" s="2">
        <f t="shared" si="27"/>
        <v>2</v>
      </c>
      <c r="L143" s="2">
        <v>0.5</v>
      </c>
    </row>
    <row r="144" spans="1:12" x14ac:dyDescent="0.25">
      <c r="A144" s="2">
        <v>143</v>
      </c>
      <c r="B144" s="2" t="str">
        <f t="shared" si="25"/>
        <v>P_47</v>
      </c>
      <c r="C144" s="2" t="s">
        <v>62</v>
      </c>
      <c r="D144" s="2" t="str">
        <f t="shared" si="35"/>
        <v>Stress</v>
      </c>
      <c r="E144" s="2">
        <f t="shared" si="35"/>
        <v>3</v>
      </c>
      <c r="F144" s="3">
        <f t="shared" si="34"/>
        <v>44772</v>
      </c>
      <c r="G144" s="3">
        <f t="shared" si="23"/>
        <v>44793</v>
      </c>
      <c r="H144" s="3">
        <f t="shared" si="32"/>
        <v>44796</v>
      </c>
      <c r="I144" s="4">
        <f t="shared" si="24"/>
        <v>24</v>
      </c>
      <c r="J144" s="4">
        <f t="shared" si="33"/>
        <v>3</v>
      </c>
      <c r="K144" s="2">
        <f t="shared" si="27"/>
        <v>2</v>
      </c>
      <c r="L144" s="2">
        <v>0.56000000000000005</v>
      </c>
    </row>
    <row r="145" spans="1:12" x14ac:dyDescent="0.25">
      <c r="A145" s="2">
        <v>144</v>
      </c>
      <c r="B145" s="2" t="str">
        <f t="shared" si="25"/>
        <v>P_48</v>
      </c>
      <c r="C145" s="2" t="s">
        <v>62</v>
      </c>
      <c r="D145" s="2" t="str">
        <f t="shared" si="35"/>
        <v>Stress</v>
      </c>
      <c r="E145" s="2">
        <f t="shared" si="35"/>
        <v>4</v>
      </c>
      <c r="F145" s="3">
        <f t="shared" si="34"/>
        <v>44772</v>
      </c>
      <c r="G145" s="3">
        <f t="shared" si="23"/>
        <v>44793</v>
      </c>
      <c r="H145" s="3">
        <f t="shared" si="32"/>
        <v>44796</v>
      </c>
      <c r="I145" s="4">
        <f t="shared" si="24"/>
        <v>24</v>
      </c>
      <c r="J145" s="4">
        <f t="shared" si="33"/>
        <v>3</v>
      </c>
      <c r="K145" s="2">
        <f t="shared" si="27"/>
        <v>2</v>
      </c>
      <c r="L145" s="2">
        <v>0.5</v>
      </c>
    </row>
    <row r="146" spans="1:12" x14ac:dyDescent="0.25">
      <c r="A146" s="2">
        <v>145</v>
      </c>
      <c r="B146" s="2" t="str">
        <f t="shared" si="25"/>
        <v>P_49</v>
      </c>
      <c r="C146" s="2" t="s">
        <v>71</v>
      </c>
      <c r="D146" s="2" t="str">
        <f t="shared" si="35"/>
        <v>Control</v>
      </c>
      <c r="E146" s="2">
        <f t="shared" si="35"/>
        <v>1</v>
      </c>
      <c r="F146" s="3">
        <f t="shared" si="34"/>
        <v>44772</v>
      </c>
      <c r="G146" s="3">
        <f t="shared" si="23"/>
        <v>44793</v>
      </c>
      <c r="H146" s="3">
        <f t="shared" si="32"/>
        <v>44796</v>
      </c>
      <c r="I146" s="4">
        <f t="shared" si="24"/>
        <v>24</v>
      </c>
      <c r="J146" s="4">
        <f t="shared" si="33"/>
        <v>3</v>
      </c>
      <c r="K146" s="2">
        <f t="shared" si="27"/>
        <v>2</v>
      </c>
      <c r="L146" s="2">
        <v>0.55000000000000004</v>
      </c>
    </row>
    <row r="147" spans="1:12" x14ac:dyDescent="0.25">
      <c r="A147" s="2">
        <v>146</v>
      </c>
      <c r="B147" s="2" t="str">
        <f t="shared" si="25"/>
        <v>P_50</v>
      </c>
      <c r="C147" s="2" t="s">
        <v>71</v>
      </c>
      <c r="D147" s="2" t="str">
        <f t="shared" si="35"/>
        <v>Control</v>
      </c>
      <c r="E147" s="2">
        <f t="shared" si="35"/>
        <v>2</v>
      </c>
      <c r="F147" s="3">
        <f t="shared" si="34"/>
        <v>44772</v>
      </c>
      <c r="G147" s="3">
        <f t="shared" si="23"/>
        <v>44793</v>
      </c>
      <c r="H147" s="3">
        <f t="shared" si="32"/>
        <v>44796</v>
      </c>
      <c r="I147" s="4">
        <f t="shared" si="24"/>
        <v>24</v>
      </c>
      <c r="J147" s="4">
        <f t="shared" si="33"/>
        <v>3</v>
      </c>
      <c r="K147" s="2">
        <f t="shared" si="27"/>
        <v>2</v>
      </c>
      <c r="L147" s="2">
        <v>0.59</v>
      </c>
    </row>
    <row r="148" spans="1:12" x14ac:dyDescent="0.25">
      <c r="A148" s="2">
        <v>147</v>
      </c>
      <c r="B148" s="2" t="str">
        <f t="shared" si="25"/>
        <v>P_51</v>
      </c>
      <c r="C148" s="2" t="s">
        <v>71</v>
      </c>
      <c r="D148" s="2" t="str">
        <f t="shared" si="35"/>
        <v>Control</v>
      </c>
      <c r="E148" s="2">
        <f t="shared" si="35"/>
        <v>3</v>
      </c>
      <c r="F148" s="3">
        <f t="shared" ref="F148:F163" si="36">F147</f>
        <v>44772</v>
      </c>
      <c r="G148" s="3">
        <f t="shared" si="23"/>
        <v>44793</v>
      </c>
      <c r="H148" s="3">
        <f t="shared" si="32"/>
        <v>44796</v>
      </c>
      <c r="I148" s="4">
        <f t="shared" si="24"/>
        <v>24</v>
      </c>
      <c r="J148" s="4">
        <f t="shared" si="33"/>
        <v>3</v>
      </c>
      <c r="K148" s="2">
        <f t="shared" si="27"/>
        <v>2</v>
      </c>
      <c r="L148" s="2">
        <v>0.56000000000000005</v>
      </c>
    </row>
    <row r="149" spans="1:12" x14ac:dyDescent="0.25">
      <c r="A149" s="2">
        <v>148</v>
      </c>
      <c r="B149" s="2" t="str">
        <f t="shared" si="25"/>
        <v>P_52</v>
      </c>
      <c r="C149" s="2" t="s">
        <v>71</v>
      </c>
      <c r="D149" s="2" t="str">
        <f t="shared" si="35"/>
        <v>Control</v>
      </c>
      <c r="E149" s="2">
        <f t="shared" si="35"/>
        <v>4</v>
      </c>
      <c r="F149" s="3">
        <f t="shared" si="36"/>
        <v>44772</v>
      </c>
      <c r="G149" s="3">
        <f t="shared" si="23"/>
        <v>44793</v>
      </c>
      <c r="H149" s="3">
        <f t="shared" si="32"/>
        <v>44796</v>
      </c>
      <c r="I149" s="4">
        <f t="shared" si="24"/>
        <v>24</v>
      </c>
      <c r="J149" s="4">
        <f t="shared" si="33"/>
        <v>3</v>
      </c>
      <c r="K149" s="2">
        <f t="shared" si="27"/>
        <v>2</v>
      </c>
      <c r="L149" s="2">
        <v>0.47</v>
      </c>
    </row>
    <row r="150" spans="1:12" x14ac:dyDescent="0.25">
      <c r="A150" s="2">
        <v>149</v>
      </c>
      <c r="B150" s="2" t="str">
        <f t="shared" si="25"/>
        <v>P_53</v>
      </c>
      <c r="C150" s="2" t="s">
        <v>71</v>
      </c>
      <c r="D150" s="2" t="str">
        <f t="shared" si="35"/>
        <v>Stress</v>
      </c>
      <c r="E150" s="2">
        <f t="shared" si="35"/>
        <v>1</v>
      </c>
      <c r="F150" s="3">
        <f t="shared" si="36"/>
        <v>44772</v>
      </c>
      <c r="G150" s="3">
        <f t="shared" si="23"/>
        <v>44793</v>
      </c>
      <c r="H150" s="3">
        <f t="shared" si="32"/>
        <v>44796</v>
      </c>
      <c r="I150" s="4">
        <f t="shared" si="24"/>
        <v>24</v>
      </c>
      <c r="J150" s="4">
        <f t="shared" si="33"/>
        <v>3</v>
      </c>
      <c r="K150" s="2">
        <f t="shared" si="27"/>
        <v>2</v>
      </c>
      <c r="L150" s="2">
        <v>0.49</v>
      </c>
    </row>
    <row r="151" spans="1:12" x14ac:dyDescent="0.25">
      <c r="A151" s="2">
        <v>150</v>
      </c>
      <c r="B151" s="2" t="str">
        <f t="shared" si="25"/>
        <v>P_54</v>
      </c>
      <c r="C151" s="2" t="s">
        <v>71</v>
      </c>
      <c r="D151" s="2" t="str">
        <f t="shared" si="35"/>
        <v>Stress</v>
      </c>
      <c r="E151" s="2">
        <f t="shared" si="35"/>
        <v>2</v>
      </c>
      <c r="F151" s="3">
        <f t="shared" si="36"/>
        <v>44772</v>
      </c>
      <c r="G151" s="3">
        <f t="shared" si="23"/>
        <v>44793</v>
      </c>
      <c r="H151" s="3">
        <f t="shared" si="32"/>
        <v>44796</v>
      </c>
      <c r="I151" s="4">
        <f t="shared" si="24"/>
        <v>24</v>
      </c>
      <c r="J151" s="4">
        <f t="shared" si="33"/>
        <v>3</v>
      </c>
      <c r="K151" s="2">
        <f t="shared" si="27"/>
        <v>2</v>
      </c>
      <c r="L151" s="2">
        <v>0.47</v>
      </c>
    </row>
    <row r="152" spans="1:12" x14ac:dyDescent="0.25">
      <c r="A152" s="2">
        <v>151</v>
      </c>
      <c r="B152" s="2" t="str">
        <f t="shared" si="25"/>
        <v>P_55</v>
      </c>
      <c r="C152" s="2" t="s">
        <v>71</v>
      </c>
      <c r="D152" s="2" t="str">
        <f t="shared" si="35"/>
        <v>Stress</v>
      </c>
      <c r="E152" s="2">
        <f t="shared" si="35"/>
        <v>3</v>
      </c>
      <c r="F152" s="3">
        <f t="shared" si="36"/>
        <v>44772</v>
      </c>
      <c r="G152" s="3">
        <f t="shared" si="23"/>
        <v>44793</v>
      </c>
      <c r="H152" s="3">
        <f t="shared" si="32"/>
        <v>44796</v>
      </c>
      <c r="I152" s="4">
        <f t="shared" si="24"/>
        <v>24</v>
      </c>
      <c r="J152" s="4">
        <f t="shared" si="33"/>
        <v>3</v>
      </c>
      <c r="K152" s="2">
        <f t="shared" si="27"/>
        <v>2</v>
      </c>
      <c r="L152" s="2">
        <v>0.46</v>
      </c>
    </row>
    <row r="153" spans="1:12" x14ac:dyDescent="0.25">
      <c r="A153" s="2">
        <v>152</v>
      </c>
      <c r="B153" s="2" t="str">
        <f t="shared" si="25"/>
        <v>P_56</v>
      </c>
      <c r="C153" s="2" t="s">
        <v>71</v>
      </c>
      <c r="D153" s="2" t="str">
        <f t="shared" si="35"/>
        <v>Stress</v>
      </c>
      <c r="E153" s="2">
        <f t="shared" si="35"/>
        <v>4</v>
      </c>
      <c r="F153" s="3">
        <f t="shared" si="36"/>
        <v>44772</v>
      </c>
      <c r="G153" s="3">
        <f t="shared" si="23"/>
        <v>44793</v>
      </c>
      <c r="H153" s="3">
        <f t="shared" si="32"/>
        <v>44796</v>
      </c>
      <c r="I153" s="4">
        <f t="shared" si="24"/>
        <v>24</v>
      </c>
      <c r="J153" s="4">
        <f t="shared" si="33"/>
        <v>3</v>
      </c>
      <c r="K153" s="2">
        <f t="shared" si="27"/>
        <v>2</v>
      </c>
      <c r="L153" s="2">
        <v>0.47</v>
      </c>
    </row>
    <row r="154" spans="1:12" x14ac:dyDescent="0.25">
      <c r="A154" s="2">
        <v>153</v>
      </c>
      <c r="B154" s="2" t="str">
        <f t="shared" si="25"/>
        <v>P_57</v>
      </c>
      <c r="C154" s="2" t="s">
        <v>80</v>
      </c>
      <c r="D154" s="2" t="str">
        <f t="shared" si="35"/>
        <v>Control</v>
      </c>
      <c r="E154" s="2">
        <f t="shared" si="35"/>
        <v>1</v>
      </c>
      <c r="F154" s="3">
        <f t="shared" si="36"/>
        <v>44772</v>
      </c>
      <c r="G154" s="3">
        <f t="shared" si="23"/>
        <v>44793</v>
      </c>
      <c r="H154" s="3">
        <f t="shared" si="32"/>
        <v>44796</v>
      </c>
      <c r="I154" s="4">
        <f t="shared" si="24"/>
        <v>24</v>
      </c>
      <c r="J154" s="4">
        <f t="shared" si="33"/>
        <v>3</v>
      </c>
      <c r="K154" s="2">
        <f t="shared" si="27"/>
        <v>2</v>
      </c>
      <c r="L154" s="2">
        <v>0.52</v>
      </c>
    </row>
    <row r="155" spans="1:12" x14ac:dyDescent="0.25">
      <c r="A155" s="2">
        <v>154</v>
      </c>
      <c r="B155" s="2" t="str">
        <f t="shared" si="25"/>
        <v>P_58</v>
      </c>
      <c r="C155" s="2" t="s">
        <v>80</v>
      </c>
      <c r="D155" s="2" t="str">
        <f t="shared" ref="D155:E170" si="37">D147</f>
        <v>Control</v>
      </c>
      <c r="E155" s="2">
        <f t="shared" si="37"/>
        <v>2</v>
      </c>
      <c r="F155" s="3">
        <f t="shared" si="36"/>
        <v>44772</v>
      </c>
      <c r="G155" s="3">
        <f t="shared" si="23"/>
        <v>44793</v>
      </c>
      <c r="H155" s="3">
        <f t="shared" si="32"/>
        <v>44796</v>
      </c>
      <c r="I155" s="4">
        <f t="shared" si="24"/>
        <v>24</v>
      </c>
      <c r="J155" s="4">
        <f t="shared" si="33"/>
        <v>3</v>
      </c>
      <c r="K155" s="2">
        <f t="shared" si="27"/>
        <v>2</v>
      </c>
      <c r="L155" s="2">
        <v>0.6</v>
      </c>
    </row>
    <row r="156" spans="1:12" x14ac:dyDescent="0.25">
      <c r="A156" s="2">
        <v>155</v>
      </c>
      <c r="B156" s="2" t="str">
        <f t="shared" si="25"/>
        <v>P_59</v>
      </c>
      <c r="C156" s="2" t="s">
        <v>80</v>
      </c>
      <c r="D156" s="2" t="str">
        <f t="shared" si="37"/>
        <v>Control</v>
      </c>
      <c r="E156" s="2">
        <f t="shared" si="37"/>
        <v>3</v>
      </c>
      <c r="F156" s="3">
        <f t="shared" si="36"/>
        <v>44772</v>
      </c>
      <c r="G156" s="3">
        <f t="shared" si="23"/>
        <v>44793</v>
      </c>
      <c r="H156" s="3">
        <f t="shared" si="32"/>
        <v>44796</v>
      </c>
      <c r="I156" s="4">
        <f t="shared" si="24"/>
        <v>24</v>
      </c>
      <c r="J156" s="4">
        <f t="shared" si="33"/>
        <v>3</v>
      </c>
      <c r="K156" s="2">
        <f t="shared" si="27"/>
        <v>2</v>
      </c>
      <c r="L156" s="2">
        <v>0.53</v>
      </c>
    </row>
    <row r="157" spans="1:12" x14ac:dyDescent="0.25">
      <c r="A157" s="2">
        <v>156</v>
      </c>
      <c r="B157" s="2" t="str">
        <f t="shared" si="25"/>
        <v>P_60</v>
      </c>
      <c r="C157" s="2" t="s">
        <v>80</v>
      </c>
      <c r="D157" s="2" t="str">
        <f t="shared" si="37"/>
        <v>Control</v>
      </c>
      <c r="E157" s="2">
        <f t="shared" si="37"/>
        <v>4</v>
      </c>
      <c r="F157" s="3">
        <f t="shared" si="36"/>
        <v>44772</v>
      </c>
      <c r="G157" s="3">
        <f t="shared" si="23"/>
        <v>44793</v>
      </c>
      <c r="H157" s="3">
        <f t="shared" si="32"/>
        <v>44796</v>
      </c>
      <c r="I157" s="4">
        <f t="shared" si="24"/>
        <v>24</v>
      </c>
      <c r="J157" s="4">
        <f t="shared" si="33"/>
        <v>3</v>
      </c>
      <c r="K157" s="2">
        <f t="shared" si="27"/>
        <v>2</v>
      </c>
      <c r="L157" s="2">
        <v>0.59</v>
      </c>
    </row>
    <row r="158" spans="1:12" x14ac:dyDescent="0.25">
      <c r="A158" s="2">
        <v>157</v>
      </c>
      <c r="B158" s="2" t="str">
        <f t="shared" si="25"/>
        <v>P_61</v>
      </c>
      <c r="C158" s="2" t="s">
        <v>80</v>
      </c>
      <c r="D158" s="2" t="str">
        <f t="shared" si="37"/>
        <v>Stress</v>
      </c>
      <c r="E158" s="2">
        <f t="shared" si="37"/>
        <v>1</v>
      </c>
      <c r="F158" s="3">
        <f t="shared" si="36"/>
        <v>44772</v>
      </c>
      <c r="G158" s="3">
        <f t="shared" si="23"/>
        <v>44793</v>
      </c>
      <c r="H158" s="3">
        <f t="shared" si="32"/>
        <v>44796</v>
      </c>
      <c r="I158" s="4">
        <f t="shared" si="24"/>
        <v>24</v>
      </c>
      <c r="J158" s="4">
        <f t="shared" si="33"/>
        <v>3</v>
      </c>
      <c r="K158" s="2">
        <f t="shared" si="27"/>
        <v>2</v>
      </c>
      <c r="L158" s="2">
        <v>0.49</v>
      </c>
    </row>
    <row r="159" spans="1:12" x14ac:dyDescent="0.25">
      <c r="A159" s="2">
        <v>158</v>
      </c>
      <c r="B159" s="2" t="str">
        <f t="shared" si="25"/>
        <v>P_62</v>
      </c>
      <c r="C159" s="2" t="s">
        <v>80</v>
      </c>
      <c r="D159" s="2" t="str">
        <f t="shared" si="37"/>
        <v>Stress</v>
      </c>
      <c r="E159" s="2">
        <f t="shared" si="37"/>
        <v>2</v>
      </c>
      <c r="F159" s="3">
        <f t="shared" si="36"/>
        <v>44772</v>
      </c>
      <c r="G159" s="3">
        <f t="shared" si="23"/>
        <v>44793</v>
      </c>
      <c r="H159" s="3">
        <f t="shared" si="32"/>
        <v>44796</v>
      </c>
      <c r="I159" s="4">
        <f t="shared" si="24"/>
        <v>24</v>
      </c>
      <c r="J159" s="4">
        <f t="shared" si="33"/>
        <v>3</v>
      </c>
      <c r="K159" s="2">
        <f t="shared" si="27"/>
        <v>2</v>
      </c>
      <c r="L159" s="2">
        <v>0.54</v>
      </c>
    </row>
    <row r="160" spans="1:12" x14ac:dyDescent="0.25">
      <c r="A160" s="2">
        <v>159</v>
      </c>
      <c r="B160" s="2" t="str">
        <f t="shared" si="25"/>
        <v>P_63</v>
      </c>
      <c r="C160" s="2" t="s">
        <v>80</v>
      </c>
      <c r="D160" s="2" t="str">
        <f t="shared" si="37"/>
        <v>Stress</v>
      </c>
      <c r="E160" s="2">
        <f t="shared" si="37"/>
        <v>3</v>
      </c>
      <c r="F160" s="3">
        <f t="shared" si="36"/>
        <v>44772</v>
      </c>
      <c r="G160" s="3">
        <f t="shared" si="23"/>
        <v>44793</v>
      </c>
      <c r="H160" s="3">
        <f t="shared" si="32"/>
        <v>44796</v>
      </c>
      <c r="I160" s="4">
        <f t="shared" si="24"/>
        <v>24</v>
      </c>
      <c r="J160" s="4">
        <f t="shared" si="33"/>
        <v>3</v>
      </c>
      <c r="K160" s="2">
        <f t="shared" si="27"/>
        <v>2</v>
      </c>
      <c r="L160" s="2">
        <v>0.48</v>
      </c>
    </row>
    <row r="161" spans="1:12" x14ac:dyDescent="0.25">
      <c r="A161" s="2">
        <v>160</v>
      </c>
      <c r="B161" s="2" t="str">
        <f t="shared" si="25"/>
        <v>P_64</v>
      </c>
      <c r="C161" s="2" t="s">
        <v>80</v>
      </c>
      <c r="D161" s="2" t="str">
        <f t="shared" si="37"/>
        <v>Stress</v>
      </c>
      <c r="E161" s="2">
        <f t="shared" si="37"/>
        <v>4</v>
      </c>
      <c r="F161" s="3">
        <f t="shared" si="36"/>
        <v>44772</v>
      </c>
      <c r="G161" s="3">
        <f t="shared" si="23"/>
        <v>44793</v>
      </c>
      <c r="H161" s="3">
        <f t="shared" si="32"/>
        <v>44796</v>
      </c>
      <c r="I161" s="4">
        <f t="shared" si="24"/>
        <v>24</v>
      </c>
      <c r="J161" s="4">
        <f t="shared" si="33"/>
        <v>3</v>
      </c>
      <c r="K161" s="2">
        <f t="shared" si="27"/>
        <v>2</v>
      </c>
      <c r="L161" s="2">
        <v>0.51</v>
      </c>
    </row>
    <row r="162" spans="1:12" x14ac:dyDescent="0.25">
      <c r="A162" s="2">
        <v>161</v>
      </c>
      <c r="B162" s="2" t="str">
        <f t="shared" si="25"/>
        <v>P_65</v>
      </c>
      <c r="C162" s="2" t="s">
        <v>89</v>
      </c>
      <c r="D162" s="2" t="str">
        <f t="shared" si="37"/>
        <v>Control</v>
      </c>
      <c r="E162" s="2">
        <f t="shared" si="37"/>
        <v>1</v>
      </c>
      <c r="F162" s="3">
        <f t="shared" si="36"/>
        <v>44772</v>
      </c>
      <c r="G162" s="3">
        <f t="shared" ref="G162:G225" si="38">G161</f>
        <v>44793</v>
      </c>
      <c r="H162" s="3">
        <f t="shared" si="32"/>
        <v>44796</v>
      </c>
      <c r="I162" s="4">
        <f t="shared" ref="I162:I225" si="39">H162-F162</f>
        <v>24</v>
      </c>
      <c r="J162" s="4">
        <f t="shared" si="33"/>
        <v>3</v>
      </c>
      <c r="K162" s="2">
        <f t="shared" si="27"/>
        <v>2</v>
      </c>
      <c r="L162" s="2">
        <v>0.59</v>
      </c>
    </row>
    <row r="163" spans="1:12" x14ac:dyDescent="0.25">
      <c r="A163" s="2">
        <v>162</v>
      </c>
      <c r="B163" s="2" t="str">
        <f t="shared" ref="B163:B226" si="40">B67</f>
        <v>P_66</v>
      </c>
      <c r="C163" s="2" t="s">
        <v>89</v>
      </c>
      <c r="D163" s="2" t="str">
        <f t="shared" si="37"/>
        <v>Control</v>
      </c>
      <c r="E163" s="2">
        <f t="shared" si="37"/>
        <v>2</v>
      </c>
      <c r="F163" s="3">
        <f t="shared" si="36"/>
        <v>44772</v>
      </c>
      <c r="G163" s="3">
        <f t="shared" si="38"/>
        <v>44793</v>
      </c>
      <c r="H163" s="3">
        <f t="shared" ref="H163:H193" si="41">H162</f>
        <v>44796</v>
      </c>
      <c r="I163" s="4">
        <f t="shared" si="39"/>
        <v>24</v>
      </c>
      <c r="J163" s="4">
        <f t="shared" si="33"/>
        <v>3</v>
      </c>
      <c r="K163" s="2">
        <f t="shared" ref="K163:K226" si="42">K67+1</f>
        <v>2</v>
      </c>
      <c r="L163" s="2">
        <v>0.64</v>
      </c>
    </row>
    <row r="164" spans="1:12" x14ac:dyDescent="0.25">
      <c r="A164" s="2">
        <v>163</v>
      </c>
      <c r="B164" s="2" t="str">
        <f t="shared" si="40"/>
        <v>P_67</v>
      </c>
      <c r="C164" s="2" t="s">
        <v>89</v>
      </c>
      <c r="D164" s="2" t="str">
        <f t="shared" si="37"/>
        <v>Control</v>
      </c>
      <c r="E164" s="2">
        <f t="shared" si="37"/>
        <v>3</v>
      </c>
      <c r="F164" s="3">
        <f t="shared" ref="F164:F179" si="43">F163</f>
        <v>44772</v>
      </c>
      <c r="G164" s="3">
        <f t="shared" si="38"/>
        <v>44793</v>
      </c>
      <c r="H164" s="3">
        <f t="shared" si="41"/>
        <v>44796</v>
      </c>
      <c r="I164" s="4">
        <f t="shared" si="39"/>
        <v>24</v>
      </c>
      <c r="J164" s="4">
        <f t="shared" si="33"/>
        <v>3</v>
      </c>
      <c r="K164" s="2">
        <f t="shared" si="42"/>
        <v>2</v>
      </c>
      <c r="L164" s="2">
        <v>0.63</v>
      </c>
    </row>
    <row r="165" spans="1:12" x14ac:dyDescent="0.25">
      <c r="A165" s="2">
        <v>164</v>
      </c>
      <c r="B165" s="2" t="str">
        <f t="shared" si="40"/>
        <v>P_68</v>
      </c>
      <c r="C165" s="2" t="s">
        <v>89</v>
      </c>
      <c r="D165" s="2" t="str">
        <f t="shared" si="37"/>
        <v>Control</v>
      </c>
      <c r="E165" s="2">
        <f t="shared" si="37"/>
        <v>4</v>
      </c>
      <c r="F165" s="3">
        <f t="shared" si="43"/>
        <v>44772</v>
      </c>
      <c r="G165" s="3">
        <f t="shared" si="38"/>
        <v>44793</v>
      </c>
      <c r="H165" s="3">
        <f t="shared" si="41"/>
        <v>44796</v>
      </c>
      <c r="I165" s="4">
        <f t="shared" si="39"/>
        <v>24</v>
      </c>
      <c r="J165" s="4">
        <f t="shared" si="33"/>
        <v>3</v>
      </c>
      <c r="K165" s="2">
        <f t="shared" si="42"/>
        <v>2</v>
      </c>
      <c r="L165" s="2">
        <v>0.64</v>
      </c>
    </row>
    <row r="166" spans="1:12" x14ac:dyDescent="0.25">
      <c r="A166" s="2">
        <v>165</v>
      </c>
      <c r="B166" s="2" t="str">
        <f t="shared" si="40"/>
        <v>P_69</v>
      </c>
      <c r="C166" s="2" t="s">
        <v>89</v>
      </c>
      <c r="D166" s="2" t="str">
        <f t="shared" si="37"/>
        <v>Stress</v>
      </c>
      <c r="E166" s="2">
        <f t="shared" si="37"/>
        <v>1</v>
      </c>
      <c r="F166" s="3">
        <f t="shared" si="43"/>
        <v>44772</v>
      </c>
      <c r="G166" s="3">
        <f t="shared" si="38"/>
        <v>44793</v>
      </c>
      <c r="H166" s="3">
        <f t="shared" si="41"/>
        <v>44796</v>
      </c>
      <c r="I166" s="4">
        <f t="shared" si="39"/>
        <v>24</v>
      </c>
      <c r="J166" s="4">
        <f t="shared" si="33"/>
        <v>3</v>
      </c>
      <c r="K166" s="2">
        <f t="shared" si="42"/>
        <v>2</v>
      </c>
      <c r="L166" s="2">
        <v>0.52</v>
      </c>
    </row>
    <row r="167" spans="1:12" x14ac:dyDescent="0.25">
      <c r="A167" s="2">
        <v>166</v>
      </c>
      <c r="B167" s="2" t="str">
        <f t="shared" si="40"/>
        <v>P_70</v>
      </c>
      <c r="C167" s="2" t="s">
        <v>89</v>
      </c>
      <c r="D167" s="2" t="str">
        <f t="shared" si="37"/>
        <v>Stress</v>
      </c>
      <c r="E167" s="2">
        <f t="shared" si="37"/>
        <v>2</v>
      </c>
      <c r="F167" s="3">
        <f t="shared" si="43"/>
        <v>44772</v>
      </c>
      <c r="G167" s="3">
        <f t="shared" si="38"/>
        <v>44793</v>
      </c>
      <c r="H167" s="3">
        <f t="shared" si="41"/>
        <v>44796</v>
      </c>
      <c r="I167" s="4">
        <f t="shared" si="39"/>
        <v>24</v>
      </c>
      <c r="J167" s="4">
        <f t="shared" si="33"/>
        <v>3</v>
      </c>
      <c r="K167" s="2">
        <f t="shared" si="42"/>
        <v>2</v>
      </c>
      <c r="L167" s="2">
        <v>0.5</v>
      </c>
    </row>
    <row r="168" spans="1:12" x14ac:dyDescent="0.25">
      <c r="A168" s="2">
        <v>167</v>
      </c>
      <c r="B168" s="2" t="str">
        <f t="shared" si="40"/>
        <v>P_71</v>
      </c>
      <c r="C168" s="2" t="s">
        <v>89</v>
      </c>
      <c r="D168" s="2" t="str">
        <f t="shared" si="37"/>
        <v>Stress</v>
      </c>
      <c r="E168" s="2">
        <f t="shared" si="37"/>
        <v>3</v>
      </c>
      <c r="F168" s="3">
        <f t="shared" si="43"/>
        <v>44772</v>
      </c>
      <c r="G168" s="3">
        <f t="shared" si="38"/>
        <v>44793</v>
      </c>
      <c r="H168" s="3">
        <f t="shared" si="41"/>
        <v>44796</v>
      </c>
      <c r="I168" s="4">
        <f t="shared" si="39"/>
        <v>24</v>
      </c>
      <c r="J168" s="4">
        <f t="shared" si="33"/>
        <v>3</v>
      </c>
      <c r="K168" s="2">
        <f t="shared" si="42"/>
        <v>2</v>
      </c>
      <c r="L168" s="2">
        <v>0.56000000000000005</v>
      </c>
    </row>
    <row r="169" spans="1:12" x14ac:dyDescent="0.25">
      <c r="A169" s="2">
        <v>168</v>
      </c>
      <c r="B169" s="2" t="str">
        <f t="shared" si="40"/>
        <v>P_72</v>
      </c>
      <c r="C169" s="2" t="s">
        <v>89</v>
      </c>
      <c r="D169" s="2" t="str">
        <f t="shared" si="37"/>
        <v>Stress</v>
      </c>
      <c r="E169" s="2">
        <f t="shared" si="37"/>
        <v>4</v>
      </c>
      <c r="F169" s="3">
        <f t="shared" si="43"/>
        <v>44772</v>
      </c>
      <c r="G169" s="3">
        <f t="shared" si="38"/>
        <v>44793</v>
      </c>
      <c r="H169" s="3">
        <f t="shared" si="41"/>
        <v>44796</v>
      </c>
      <c r="I169" s="4">
        <f t="shared" si="39"/>
        <v>24</v>
      </c>
      <c r="J169" s="4">
        <f t="shared" si="33"/>
        <v>3</v>
      </c>
      <c r="K169" s="2">
        <f t="shared" si="42"/>
        <v>2</v>
      </c>
      <c r="L169" s="2">
        <v>0.53</v>
      </c>
    </row>
    <row r="170" spans="1:12" x14ac:dyDescent="0.25">
      <c r="A170" s="2">
        <v>169</v>
      </c>
      <c r="B170" s="2" t="str">
        <f t="shared" si="40"/>
        <v>P_73</v>
      </c>
      <c r="C170" s="2" t="s">
        <v>98</v>
      </c>
      <c r="D170" s="2" t="str">
        <f t="shared" si="37"/>
        <v>Control</v>
      </c>
      <c r="E170" s="2">
        <f t="shared" si="37"/>
        <v>1</v>
      </c>
      <c r="F170" s="3">
        <f t="shared" si="43"/>
        <v>44772</v>
      </c>
      <c r="G170" s="3">
        <f t="shared" si="38"/>
        <v>44793</v>
      </c>
      <c r="H170" s="3">
        <f t="shared" si="41"/>
        <v>44796</v>
      </c>
      <c r="I170" s="4">
        <f t="shared" si="39"/>
        <v>24</v>
      </c>
      <c r="J170" s="4">
        <f t="shared" si="33"/>
        <v>3</v>
      </c>
      <c r="K170" s="2">
        <f t="shared" si="42"/>
        <v>2</v>
      </c>
      <c r="L170" s="2">
        <v>0.52</v>
      </c>
    </row>
    <row r="171" spans="1:12" x14ac:dyDescent="0.25">
      <c r="A171" s="2">
        <v>170</v>
      </c>
      <c r="B171" s="2" t="str">
        <f t="shared" si="40"/>
        <v>P_74</v>
      </c>
      <c r="C171" s="2" t="s">
        <v>98</v>
      </c>
      <c r="D171" s="2" t="str">
        <f t="shared" ref="D171:E186" si="44">D163</f>
        <v>Control</v>
      </c>
      <c r="E171" s="2">
        <f t="shared" si="44"/>
        <v>2</v>
      </c>
      <c r="F171" s="3">
        <f t="shared" si="43"/>
        <v>44772</v>
      </c>
      <c r="G171" s="3">
        <f t="shared" si="38"/>
        <v>44793</v>
      </c>
      <c r="H171" s="3">
        <f t="shared" si="41"/>
        <v>44796</v>
      </c>
      <c r="I171" s="4">
        <f t="shared" si="39"/>
        <v>24</v>
      </c>
      <c r="J171" s="4">
        <f t="shared" si="33"/>
        <v>3</v>
      </c>
      <c r="K171" s="2">
        <f t="shared" si="42"/>
        <v>2</v>
      </c>
      <c r="L171" s="2">
        <v>0.61</v>
      </c>
    </row>
    <row r="172" spans="1:12" x14ac:dyDescent="0.25">
      <c r="A172" s="2">
        <v>171</v>
      </c>
      <c r="B172" s="2" t="str">
        <f t="shared" si="40"/>
        <v>P_75</v>
      </c>
      <c r="C172" s="2" t="s">
        <v>98</v>
      </c>
      <c r="D172" s="2" t="str">
        <f t="shared" si="44"/>
        <v>Control</v>
      </c>
      <c r="E172" s="2">
        <f t="shared" si="44"/>
        <v>3</v>
      </c>
      <c r="F172" s="3">
        <f t="shared" si="43"/>
        <v>44772</v>
      </c>
      <c r="G172" s="3">
        <f t="shared" si="38"/>
        <v>44793</v>
      </c>
      <c r="H172" s="3">
        <f t="shared" si="41"/>
        <v>44796</v>
      </c>
      <c r="I172" s="4">
        <f t="shared" si="39"/>
        <v>24</v>
      </c>
      <c r="J172" s="4">
        <f t="shared" si="33"/>
        <v>3</v>
      </c>
      <c r="K172" s="2">
        <f t="shared" si="42"/>
        <v>2</v>
      </c>
      <c r="L172" s="2">
        <v>0.63</v>
      </c>
    </row>
    <row r="173" spans="1:12" x14ac:dyDescent="0.25">
      <c r="A173" s="2">
        <v>172</v>
      </c>
      <c r="B173" s="2" t="str">
        <f t="shared" si="40"/>
        <v>P_76</v>
      </c>
      <c r="C173" s="2" t="s">
        <v>98</v>
      </c>
      <c r="D173" s="2" t="str">
        <f t="shared" si="44"/>
        <v>Control</v>
      </c>
      <c r="E173" s="2">
        <f t="shared" si="44"/>
        <v>4</v>
      </c>
      <c r="F173" s="3">
        <f t="shared" si="43"/>
        <v>44772</v>
      </c>
      <c r="G173" s="3">
        <f t="shared" si="38"/>
        <v>44793</v>
      </c>
      <c r="H173" s="3">
        <f t="shared" si="41"/>
        <v>44796</v>
      </c>
      <c r="I173" s="4">
        <f t="shared" si="39"/>
        <v>24</v>
      </c>
      <c r="J173" s="4">
        <f t="shared" si="33"/>
        <v>3</v>
      </c>
      <c r="K173" s="2">
        <f t="shared" si="42"/>
        <v>2</v>
      </c>
      <c r="L173" s="2">
        <v>0.59</v>
      </c>
    </row>
    <row r="174" spans="1:12" x14ac:dyDescent="0.25">
      <c r="A174" s="2">
        <v>173</v>
      </c>
      <c r="B174" s="2" t="str">
        <f t="shared" si="40"/>
        <v>P_77</v>
      </c>
      <c r="C174" s="2" t="s">
        <v>98</v>
      </c>
      <c r="D174" s="2" t="str">
        <f t="shared" si="44"/>
        <v>Stress</v>
      </c>
      <c r="E174" s="2">
        <f t="shared" si="44"/>
        <v>1</v>
      </c>
      <c r="F174" s="3">
        <f t="shared" si="43"/>
        <v>44772</v>
      </c>
      <c r="G174" s="3">
        <f t="shared" si="38"/>
        <v>44793</v>
      </c>
      <c r="H174" s="3">
        <f t="shared" si="41"/>
        <v>44796</v>
      </c>
      <c r="I174" s="4">
        <f t="shared" si="39"/>
        <v>24</v>
      </c>
      <c r="J174" s="4">
        <f t="shared" si="33"/>
        <v>3</v>
      </c>
      <c r="K174" s="2">
        <f t="shared" si="42"/>
        <v>2</v>
      </c>
      <c r="L174" s="2">
        <v>0.56999999999999995</v>
      </c>
    </row>
    <row r="175" spans="1:12" x14ac:dyDescent="0.25">
      <c r="A175" s="2">
        <v>174</v>
      </c>
      <c r="B175" s="2" t="str">
        <f t="shared" si="40"/>
        <v>P_78</v>
      </c>
      <c r="C175" s="2" t="s">
        <v>98</v>
      </c>
      <c r="D175" s="2" t="str">
        <f t="shared" si="44"/>
        <v>Stress</v>
      </c>
      <c r="E175" s="2">
        <f t="shared" si="44"/>
        <v>2</v>
      </c>
      <c r="F175" s="3">
        <f t="shared" si="43"/>
        <v>44772</v>
      </c>
      <c r="G175" s="3">
        <f t="shared" si="38"/>
        <v>44793</v>
      </c>
      <c r="H175" s="3">
        <f t="shared" si="41"/>
        <v>44796</v>
      </c>
      <c r="I175" s="4">
        <f t="shared" si="39"/>
        <v>24</v>
      </c>
      <c r="J175" s="4">
        <f t="shared" si="33"/>
        <v>3</v>
      </c>
      <c r="K175" s="2">
        <f t="shared" si="42"/>
        <v>2</v>
      </c>
      <c r="L175" s="2">
        <v>0.46</v>
      </c>
    </row>
    <row r="176" spans="1:12" x14ac:dyDescent="0.25">
      <c r="A176" s="2">
        <v>175</v>
      </c>
      <c r="B176" s="2" t="str">
        <f t="shared" si="40"/>
        <v>P_79</v>
      </c>
      <c r="C176" s="2" t="s">
        <v>98</v>
      </c>
      <c r="D176" s="2" t="str">
        <f t="shared" si="44"/>
        <v>Stress</v>
      </c>
      <c r="E176" s="2">
        <f t="shared" si="44"/>
        <v>3</v>
      </c>
      <c r="F176" s="3">
        <f t="shared" si="43"/>
        <v>44772</v>
      </c>
      <c r="G176" s="3">
        <f t="shared" si="38"/>
        <v>44793</v>
      </c>
      <c r="H176" s="3">
        <f t="shared" si="41"/>
        <v>44796</v>
      </c>
      <c r="I176" s="4">
        <f t="shared" si="39"/>
        <v>24</v>
      </c>
      <c r="J176" s="4">
        <f t="shared" si="33"/>
        <v>3</v>
      </c>
      <c r="K176" s="2">
        <f t="shared" si="42"/>
        <v>2</v>
      </c>
      <c r="L176" s="2">
        <v>0.5</v>
      </c>
    </row>
    <row r="177" spans="1:12" x14ac:dyDescent="0.25">
      <c r="A177" s="2">
        <v>176</v>
      </c>
      <c r="B177" s="2" t="str">
        <f t="shared" si="40"/>
        <v>P_80</v>
      </c>
      <c r="C177" s="2" t="s">
        <v>98</v>
      </c>
      <c r="D177" s="2" t="str">
        <f t="shared" si="44"/>
        <v>Stress</v>
      </c>
      <c r="E177" s="2">
        <f t="shared" si="44"/>
        <v>4</v>
      </c>
      <c r="F177" s="3">
        <f t="shared" si="43"/>
        <v>44772</v>
      </c>
      <c r="G177" s="3">
        <f t="shared" si="38"/>
        <v>44793</v>
      </c>
      <c r="H177" s="3">
        <f t="shared" si="41"/>
        <v>44796</v>
      </c>
      <c r="I177" s="4">
        <f t="shared" si="39"/>
        <v>24</v>
      </c>
      <c r="J177" s="4">
        <f t="shared" si="33"/>
        <v>3</v>
      </c>
      <c r="K177" s="2">
        <f t="shared" si="42"/>
        <v>2</v>
      </c>
      <c r="L177" s="2">
        <v>0.5</v>
      </c>
    </row>
    <row r="178" spans="1:12" x14ac:dyDescent="0.25">
      <c r="A178" s="2">
        <v>177</v>
      </c>
      <c r="B178" s="2" t="str">
        <f t="shared" si="40"/>
        <v>P_81</v>
      </c>
      <c r="C178" s="2" t="s">
        <v>107</v>
      </c>
      <c r="D178" s="2" t="str">
        <f t="shared" si="44"/>
        <v>Control</v>
      </c>
      <c r="E178" s="2">
        <f t="shared" si="44"/>
        <v>1</v>
      </c>
      <c r="F178" s="3">
        <f t="shared" si="43"/>
        <v>44772</v>
      </c>
      <c r="G178" s="3">
        <f t="shared" si="38"/>
        <v>44793</v>
      </c>
      <c r="H178" s="3">
        <f t="shared" si="41"/>
        <v>44796</v>
      </c>
      <c r="I178" s="4">
        <f t="shared" si="39"/>
        <v>24</v>
      </c>
      <c r="J178" s="4">
        <f t="shared" si="33"/>
        <v>3</v>
      </c>
      <c r="K178" s="2">
        <f t="shared" si="42"/>
        <v>2</v>
      </c>
      <c r="L178" s="2">
        <v>0.59</v>
      </c>
    </row>
    <row r="179" spans="1:12" x14ac:dyDescent="0.25">
      <c r="A179" s="2">
        <v>178</v>
      </c>
      <c r="B179" s="2" t="str">
        <f t="shared" si="40"/>
        <v>P_82</v>
      </c>
      <c r="C179" s="2" t="s">
        <v>107</v>
      </c>
      <c r="D179" s="2" t="str">
        <f t="shared" si="44"/>
        <v>Control</v>
      </c>
      <c r="E179" s="2">
        <f t="shared" si="44"/>
        <v>2</v>
      </c>
      <c r="F179" s="3">
        <f t="shared" si="43"/>
        <v>44772</v>
      </c>
      <c r="G179" s="3">
        <f t="shared" si="38"/>
        <v>44793</v>
      </c>
      <c r="H179" s="3">
        <f t="shared" si="41"/>
        <v>44796</v>
      </c>
      <c r="I179" s="4">
        <f t="shared" si="39"/>
        <v>24</v>
      </c>
      <c r="J179" s="4">
        <f t="shared" si="33"/>
        <v>3</v>
      </c>
      <c r="K179" s="2">
        <f t="shared" si="42"/>
        <v>2</v>
      </c>
      <c r="L179" s="2">
        <v>0.6</v>
      </c>
    </row>
    <row r="180" spans="1:12" x14ac:dyDescent="0.25">
      <c r="A180" s="2">
        <v>179</v>
      </c>
      <c r="B180" s="2" t="str">
        <f t="shared" si="40"/>
        <v>P_83</v>
      </c>
      <c r="C180" s="2" t="s">
        <v>107</v>
      </c>
      <c r="D180" s="2" t="str">
        <f t="shared" si="44"/>
        <v>Control</v>
      </c>
      <c r="E180" s="2">
        <f t="shared" si="44"/>
        <v>3</v>
      </c>
      <c r="F180" s="3">
        <f t="shared" ref="F180:F195" si="45">F179</f>
        <v>44772</v>
      </c>
      <c r="G180" s="3">
        <f t="shared" si="38"/>
        <v>44793</v>
      </c>
      <c r="H180" s="3">
        <f t="shared" si="41"/>
        <v>44796</v>
      </c>
      <c r="I180" s="4">
        <f t="shared" si="39"/>
        <v>24</v>
      </c>
      <c r="J180" s="4">
        <f t="shared" si="33"/>
        <v>3</v>
      </c>
      <c r="K180" s="2">
        <f t="shared" si="42"/>
        <v>2</v>
      </c>
      <c r="L180" s="2">
        <v>0.55000000000000004</v>
      </c>
    </row>
    <row r="181" spans="1:12" x14ac:dyDescent="0.25">
      <c r="A181" s="2">
        <v>180</v>
      </c>
      <c r="B181" s="2" t="str">
        <f t="shared" si="40"/>
        <v>P_84</v>
      </c>
      <c r="C181" s="2" t="s">
        <v>107</v>
      </c>
      <c r="D181" s="2" t="str">
        <f t="shared" si="44"/>
        <v>Control</v>
      </c>
      <c r="E181" s="2">
        <f t="shared" si="44"/>
        <v>4</v>
      </c>
      <c r="F181" s="3">
        <f t="shared" si="45"/>
        <v>44772</v>
      </c>
      <c r="G181" s="3">
        <f t="shared" si="38"/>
        <v>44793</v>
      </c>
      <c r="H181" s="3">
        <f t="shared" si="41"/>
        <v>44796</v>
      </c>
      <c r="I181" s="4">
        <f t="shared" si="39"/>
        <v>24</v>
      </c>
      <c r="J181" s="4">
        <f t="shared" si="33"/>
        <v>3</v>
      </c>
      <c r="K181" s="2">
        <f t="shared" si="42"/>
        <v>2</v>
      </c>
      <c r="L181" s="2">
        <v>0.52</v>
      </c>
    </row>
    <row r="182" spans="1:12" x14ac:dyDescent="0.25">
      <c r="A182" s="2">
        <v>181</v>
      </c>
      <c r="B182" s="2" t="str">
        <f t="shared" si="40"/>
        <v>P_85</v>
      </c>
      <c r="C182" s="2" t="s">
        <v>107</v>
      </c>
      <c r="D182" s="2" t="str">
        <f t="shared" si="44"/>
        <v>Stress</v>
      </c>
      <c r="E182" s="2">
        <f t="shared" si="44"/>
        <v>1</v>
      </c>
      <c r="F182" s="3">
        <f t="shared" si="45"/>
        <v>44772</v>
      </c>
      <c r="G182" s="3">
        <f t="shared" si="38"/>
        <v>44793</v>
      </c>
      <c r="H182" s="3">
        <f t="shared" si="41"/>
        <v>44796</v>
      </c>
      <c r="I182" s="4">
        <f t="shared" si="39"/>
        <v>24</v>
      </c>
      <c r="J182" s="4">
        <f t="shared" si="33"/>
        <v>3</v>
      </c>
      <c r="K182" s="2">
        <f t="shared" si="42"/>
        <v>2</v>
      </c>
      <c r="L182" s="2">
        <v>0.49</v>
      </c>
    </row>
    <row r="183" spans="1:12" x14ac:dyDescent="0.25">
      <c r="A183" s="2">
        <v>182</v>
      </c>
      <c r="B183" s="2" t="str">
        <f t="shared" si="40"/>
        <v>P_86</v>
      </c>
      <c r="C183" s="2" t="s">
        <v>107</v>
      </c>
      <c r="D183" s="2" t="str">
        <f t="shared" si="44"/>
        <v>Stress</v>
      </c>
      <c r="E183" s="2">
        <f t="shared" si="44"/>
        <v>2</v>
      </c>
      <c r="F183" s="3">
        <f t="shared" si="45"/>
        <v>44772</v>
      </c>
      <c r="G183" s="3">
        <f t="shared" si="38"/>
        <v>44793</v>
      </c>
      <c r="H183" s="3">
        <f t="shared" si="41"/>
        <v>44796</v>
      </c>
      <c r="I183" s="4">
        <f t="shared" si="39"/>
        <v>24</v>
      </c>
      <c r="J183" s="4">
        <f t="shared" si="33"/>
        <v>3</v>
      </c>
      <c r="K183" s="2">
        <f t="shared" si="42"/>
        <v>2</v>
      </c>
      <c r="L183" s="2">
        <v>0.5</v>
      </c>
    </row>
    <row r="184" spans="1:12" x14ac:dyDescent="0.25">
      <c r="A184" s="2">
        <v>183</v>
      </c>
      <c r="B184" s="2" t="str">
        <f t="shared" si="40"/>
        <v>P_87</v>
      </c>
      <c r="C184" s="2" t="s">
        <v>107</v>
      </c>
      <c r="D184" s="2" t="str">
        <f t="shared" si="44"/>
        <v>Stress</v>
      </c>
      <c r="E184" s="2">
        <f t="shared" si="44"/>
        <v>3</v>
      </c>
      <c r="F184" s="3">
        <f t="shared" si="45"/>
        <v>44772</v>
      </c>
      <c r="G184" s="3">
        <f t="shared" si="38"/>
        <v>44793</v>
      </c>
      <c r="H184" s="3">
        <f t="shared" si="41"/>
        <v>44796</v>
      </c>
      <c r="I184" s="4">
        <f t="shared" si="39"/>
        <v>24</v>
      </c>
      <c r="J184" s="4">
        <f t="shared" si="33"/>
        <v>3</v>
      </c>
      <c r="K184" s="2">
        <f t="shared" si="42"/>
        <v>2</v>
      </c>
      <c r="L184" s="2">
        <v>0.52</v>
      </c>
    </row>
    <row r="185" spans="1:12" x14ac:dyDescent="0.25">
      <c r="A185" s="2">
        <v>184</v>
      </c>
      <c r="B185" s="2" t="str">
        <f t="shared" si="40"/>
        <v>P_88</v>
      </c>
      <c r="C185" s="2" t="s">
        <v>107</v>
      </c>
      <c r="D185" s="2" t="str">
        <f t="shared" si="44"/>
        <v>Stress</v>
      </c>
      <c r="E185" s="2">
        <f t="shared" si="44"/>
        <v>4</v>
      </c>
      <c r="F185" s="3">
        <f t="shared" si="45"/>
        <v>44772</v>
      </c>
      <c r="G185" s="3">
        <f t="shared" si="38"/>
        <v>44793</v>
      </c>
      <c r="H185" s="3">
        <f t="shared" si="41"/>
        <v>44796</v>
      </c>
      <c r="I185" s="4">
        <f t="shared" si="39"/>
        <v>24</v>
      </c>
      <c r="J185" s="4">
        <f t="shared" si="33"/>
        <v>3</v>
      </c>
      <c r="K185" s="2">
        <f t="shared" si="42"/>
        <v>2</v>
      </c>
      <c r="L185" s="2">
        <v>0.48</v>
      </c>
    </row>
    <row r="186" spans="1:12" x14ac:dyDescent="0.25">
      <c r="A186" s="2">
        <v>185</v>
      </c>
      <c r="B186" s="2" t="str">
        <f t="shared" si="40"/>
        <v>P_89</v>
      </c>
      <c r="C186" s="2" t="s">
        <v>116</v>
      </c>
      <c r="D186" s="2" t="str">
        <f t="shared" si="44"/>
        <v>Control</v>
      </c>
      <c r="E186" s="2">
        <f t="shared" si="44"/>
        <v>1</v>
      </c>
      <c r="F186" s="3">
        <f t="shared" si="45"/>
        <v>44772</v>
      </c>
      <c r="G186" s="3">
        <f t="shared" si="38"/>
        <v>44793</v>
      </c>
      <c r="H186" s="3">
        <f t="shared" si="41"/>
        <v>44796</v>
      </c>
      <c r="I186" s="4">
        <f t="shared" si="39"/>
        <v>24</v>
      </c>
      <c r="J186" s="4">
        <f t="shared" si="33"/>
        <v>3</v>
      </c>
      <c r="K186" s="2">
        <f t="shared" si="42"/>
        <v>2</v>
      </c>
      <c r="L186" s="2">
        <v>0.59</v>
      </c>
    </row>
    <row r="187" spans="1:12" x14ac:dyDescent="0.25">
      <c r="A187" s="2">
        <v>186</v>
      </c>
      <c r="B187" s="2" t="str">
        <f t="shared" si="40"/>
        <v>P_90</v>
      </c>
      <c r="C187" s="2" t="s">
        <v>116</v>
      </c>
      <c r="D187" s="2" t="str">
        <f t="shared" ref="D187:E202" si="46">D179</f>
        <v>Control</v>
      </c>
      <c r="E187" s="2">
        <f t="shared" si="46"/>
        <v>2</v>
      </c>
      <c r="F187" s="3">
        <f t="shared" si="45"/>
        <v>44772</v>
      </c>
      <c r="G187" s="3">
        <f t="shared" si="38"/>
        <v>44793</v>
      </c>
      <c r="H187" s="3">
        <f t="shared" si="41"/>
        <v>44796</v>
      </c>
      <c r="I187" s="4">
        <f t="shared" si="39"/>
        <v>24</v>
      </c>
      <c r="J187" s="4">
        <f t="shared" si="33"/>
        <v>3</v>
      </c>
      <c r="K187" s="2">
        <f t="shared" si="42"/>
        <v>2</v>
      </c>
      <c r="L187" s="2">
        <v>0.62</v>
      </c>
    </row>
    <row r="188" spans="1:12" x14ac:dyDescent="0.25">
      <c r="A188" s="2">
        <v>187</v>
      </c>
      <c r="B188" s="2" t="str">
        <f t="shared" si="40"/>
        <v>P_91</v>
      </c>
      <c r="C188" s="2" t="s">
        <v>116</v>
      </c>
      <c r="D188" s="2" t="str">
        <f t="shared" si="46"/>
        <v>Control</v>
      </c>
      <c r="E188" s="2">
        <f t="shared" si="46"/>
        <v>3</v>
      </c>
      <c r="F188" s="3">
        <f t="shared" si="45"/>
        <v>44772</v>
      </c>
      <c r="G188" s="3">
        <f t="shared" si="38"/>
        <v>44793</v>
      </c>
      <c r="H188" s="3">
        <f t="shared" si="41"/>
        <v>44796</v>
      </c>
      <c r="I188" s="4">
        <f t="shared" si="39"/>
        <v>24</v>
      </c>
      <c r="J188" s="4">
        <f t="shared" si="33"/>
        <v>3</v>
      </c>
      <c r="K188" s="2">
        <f t="shared" si="42"/>
        <v>2</v>
      </c>
      <c r="L188" s="2">
        <v>0.57999999999999996</v>
      </c>
    </row>
    <row r="189" spans="1:12" x14ac:dyDescent="0.25">
      <c r="A189" s="2">
        <v>188</v>
      </c>
      <c r="B189" s="2" t="str">
        <f t="shared" si="40"/>
        <v>P_92</v>
      </c>
      <c r="C189" s="2" t="s">
        <v>116</v>
      </c>
      <c r="D189" s="2" t="str">
        <f t="shared" si="46"/>
        <v>Control</v>
      </c>
      <c r="E189" s="2">
        <f t="shared" si="46"/>
        <v>4</v>
      </c>
      <c r="F189" s="3">
        <f t="shared" si="45"/>
        <v>44772</v>
      </c>
      <c r="G189" s="3">
        <f t="shared" si="38"/>
        <v>44793</v>
      </c>
      <c r="H189" s="3">
        <f t="shared" si="41"/>
        <v>44796</v>
      </c>
      <c r="I189" s="4">
        <f t="shared" si="39"/>
        <v>24</v>
      </c>
      <c r="J189" s="4">
        <f t="shared" si="33"/>
        <v>3</v>
      </c>
      <c r="K189" s="2">
        <f t="shared" si="42"/>
        <v>2</v>
      </c>
      <c r="L189" s="2">
        <v>0.56000000000000005</v>
      </c>
    </row>
    <row r="190" spans="1:12" x14ac:dyDescent="0.25">
      <c r="A190" s="2">
        <v>189</v>
      </c>
      <c r="B190" s="2" t="str">
        <f t="shared" si="40"/>
        <v>P_93</v>
      </c>
      <c r="C190" s="2" t="s">
        <v>116</v>
      </c>
      <c r="D190" s="2" t="str">
        <f t="shared" si="46"/>
        <v>Stress</v>
      </c>
      <c r="E190" s="2">
        <f t="shared" si="46"/>
        <v>1</v>
      </c>
      <c r="F190" s="3">
        <f t="shared" si="45"/>
        <v>44772</v>
      </c>
      <c r="G190" s="3">
        <f t="shared" si="38"/>
        <v>44793</v>
      </c>
      <c r="H190" s="3">
        <f t="shared" si="41"/>
        <v>44796</v>
      </c>
      <c r="I190" s="4">
        <f t="shared" si="39"/>
        <v>24</v>
      </c>
      <c r="J190" s="4">
        <f t="shared" si="33"/>
        <v>3</v>
      </c>
      <c r="K190" s="2">
        <f t="shared" si="42"/>
        <v>2</v>
      </c>
      <c r="L190" s="2">
        <v>0.49</v>
      </c>
    </row>
    <row r="191" spans="1:12" x14ac:dyDescent="0.25">
      <c r="A191" s="2">
        <v>190</v>
      </c>
      <c r="B191" s="2" t="str">
        <f t="shared" si="40"/>
        <v>P_94</v>
      </c>
      <c r="C191" s="2" t="s">
        <v>116</v>
      </c>
      <c r="D191" s="2" t="str">
        <f t="shared" si="46"/>
        <v>Stress</v>
      </c>
      <c r="E191" s="2">
        <f t="shared" si="46"/>
        <v>2</v>
      </c>
      <c r="F191" s="3">
        <f t="shared" si="45"/>
        <v>44772</v>
      </c>
      <c r="G191" s="3">
        <f t="shared" si="38"/>
        <v>44793</v>
      </c>
      <c r="H191" s="3">
        <f t="shared" si="41"/>
        <v>44796</v>
      </c>
      <c r="I191" s="4">
        <f t="shared" si="39"/>
        <v>24</v>
      </c>
      <c r="J191" s="4">
        <f t="shared" si="33"/>
        <v>3</v>
      </c>
      <c r="K191" s="2">
        <f t="shared" si="42"/>
        <v>2</v>
      </c>
      <c r="L191" s="2">
        <v>0.53</v>
      </c>
    </row>
    <row r="192" spans="1:12" x14ac:dyDescent="0.25">
      <c r="A192" s="2">
        <v>191</v>
      </c>
      <c r="B192" s="2" t="str">
        <f t="shared" si="40"/>
        <v>P_95</v>
      </c>
      <c r="C192" s="2" t="s">
        <v>116</v>
      </c>
      <c r="D192" s="2" t="str">
        <f t="shared" si="46"/>
        <v>Stress</v>
      </c>
      <c r="E192" s="2">
        <f t="shared" si="46"/>
        <v>3</v>
      </c>
      <c r="F192" s="3">
        <f t="shared" si="45"/>
        <v>44772</v>
      </c>
      <c r="G192" s="3">
        <f t="shared" si="38"/>
        <v>44793</v>
      </c>
      <c r="H192" s="3">
        <f t="shared" si="41"/>
        <v>44796</v>
      </c>
      <c r="I192" s="4">
        <f t="shared" si="39"/>
        <v>24</v>
      </c>
      <c r="J192" s="4">
        <f t="shared" si="33"/>
        <v>3</v>
      </c>
      <c r="K192" s="2">
        <f t="shared" si="42"/>
        <v>2</v>
      </c>
      <c r="L192" s="2">
        <v>0.5</v>
      </c>
    </row>
    <row r="193" spans="1:12" x14ac:dyDescent="0.25">
      <c r="A193" s="2">
        <v>192</v>
      </c>
      <c r="B193" s="2" t="str">
        <f t="shared" si="40"/>
        <v>P_96</v>
      </c>
      <c r="C193" s="2" t="s">
        <v>116</v>
      </c>
      <c r="D193" s="2" t="str">
        <f t="shared" si="46"/>
        <v>Stress</v>
      </c>
      <c r="E193" s="2">
        <f t="shared" si="46"/>
        <v>4</v>
      </c>
      <c r="F193" s="3">
        <f t="shared" si="45"/>
        <v>44772</v>
      </c>
      <c r="G193" s="3">
        <f t="shared" si="38"/>
        <v>44793</v>
      </c>
      <c r="H193" s="3">
        <f t="shared" si="41"/>
        <v>44796</v>
      </c>
      <c r="I193" s="4">
        <f t="shared" si="39"/>
        <v>24</v>
      </c>
      <c r="J193" s="4">
        <f t="shared" si="33"/>
        <v>3</v>
      </c>
      <c r="K193" s="2">
        <f t="shared" si="42"/>
        <v>2</v>
      </c>
      <c r="L193" s="2">
        <v>0.56000000000000005</v>
      </c>
    </row>
    <row r="194" spans="1:12" x14ac:dyDescent="0.25">
      <c r="A194" s="2">
        <v>193</v>
      </c>
      <c r="B194" s="2" t="str">
        <f t="shared" si="40"/>
        <v>P_01</v>
      </c>
      <c r="C194" s="2" t="s">
        <v>15</v>
      </c>
      <c r="D194" s="2" t="str">
        <f t="shared" si="46"/>
        <v>Control</v>
      </c>
      <c r="E194" s="2">
        <f t="shared" si="46"/>
        <v>1</v>
      </c>
      <c r="F194" s="3">
        <f t="shared" si="45"/>
        <v>44772</v>
      </c>
      <c r="G194" s="3">
        <f t="shared" si="38"/>
        <v>44793</v>
      </c>
      <c r="H194" s="3">
        <v>44801</v>
      </c>
      <c r="I194" s="4">
        <f t="shared" si="39"/>
        <v>29</v>
      </c>
      <c r="J194" s="4">
        <f t="shared" si="33"/>
        <v>8</v>
      </c>
      <c r="K194" s="2">
        <f t="shared" si="42"/>
        <v>3</v>
      </c>
      <c r="L194" s="2">
        <v>0.6</v>
      </c>
    </row>
    <row r="195" spans="1:12" x14ac:dyDescent="0.25">
      <c r="A195" s="2">
        <v>194</v>
      </c>
      <c r="B195" s="2" t="str">
        <f t="shared" si="40"/>
        <v>P_02</v>
      </c>
      <c r="C195" s="2" t="s">
        <v>15</v>
      </c>
      <c r="D195" s="2" t="str">
        <f t="shared" si="46"/>
        <v>Control</v>
      </c>
      <c r="E195" s="2">
        <f t="shared" si="46"/>
        <v>2</v>
      </c>
      <c r="F195" s="3">
        <f t="shared" si="45"/>
        <v>44772</v>
      </c>
      <c r="G195" s="3">
        <f t="shared" si="38"/>
        <v>44793</v>
      </c>
      <c r="H195" s="3">
        <f t="shared" ref="H195:H226" si="47">H194</f>
        <v>44801</v>
      </c>
      <c r="I195" s="4">
        <f t="shared" si="39"/>
        <v>29</v>
      </c>
      <c r="J195" s="4">
        <f t="shared" ref="J195:J258" si="48">H195-G195</f>
        <v>8</v>
      </c>
      <c r="K195" s="2">
        <f t="shared" si="42"/>
        <v>3</v>
      </c>
      <c r="L195" s="2">
        <v>0.65</v>
      </c>
    </row>
    <row r="196" spans="1:12" x14ac:dyDescent="0.25">
      <c r="A196" s="2">
        <v>195</v>
      </c>
      <c r="B196" s="2" t="str">
        <f t="shared" si="40"/>
        <v>P_03</v>
      </c>
      <c r="C196" s="2" t="s">
        <v>15</v>
      </c>
      <c r="D196" s="2" t="str">
        <f t="shared" si="46"/>
        <v>Control</v>
      </c>
      <c r="E196" s="2">
        <f t="shared" si="46"/>
        <v>3</v>
      </c>
      <c r="F196" s="3">
        <f t="shared" ref="F196:F211" si="49">F195</f>
        <v>44772</v>
      </c>
      <c r="G196" s="3">
        <f t="shared" si="38"/>
        <v>44793</v>
      </c>
      <c r="H196" s="3">
        <f t="shared" si="47"/>
        <v>44801</v>
      </c>
      <c r="I196" s="4">
        <f t="shared" si="39"/>
        <v>29</v>
      </c>
      <c r="J196" s="4">
        <f t="shared" si="48"/>
        <v>8</v>
      </c>
      <c r="K196" s="2">
        <f t="shared" si="42"/>
        <v>3</v>
      </c>
      <c r="L196" s="2">
        <v>0.68</v>
      </c>
    </row>
    <row r="197" spans="1:12" x14ac:dyDescent="0.25">
      <c r="A197" s="2">
        <v>196</v>
      </c>
      <c r="B197" s="2" t="str">
        <f t="shared" si="40"/>
        <v>P_04</v>
      </c>
      <c r="C197" s="2" t="s">
        <v>15</v>
      </c>
      <c r="D197" s="2" t="str">
        <f t="shared" si="46"/>
        <v>Control</v>
      </c>
      <c r="E197" s="2">
        <f t="shared" si="46"/>
        <v>4</v>
      </c>
      <c r="F197" s="3">
        <f t="shared" si="49"/>
        <v>44772</v>
      </c>
      <c r="G197" s="3">
        <f t="shared" si="38"/>
        <v>44793</v>
      </c>
      <c r="H197" s="3">
        <f t="shared" si="47"/>
        <v>44801</v>
      </c>
      <c r="I197" s="4">
        <f t="shared" si="39"/>
        <v>29</v>
      </c>
      <c r="J197" s="4">
        <f t="shared" si="48"/>
        <v>8</v>
      </c>
      <c r="K197" s="2">
        <f t="shared" si="42"/>
        <v>3</v>
      </c>
      <c r="L197" s="2">
        <v>0.69</v>
      </c>
    </row>
    <row r="198" spans="1:12" x14ac:dyDescent="0.25">
      <c r="A198" s="2">
        <v>197</v>
      </c>
      <c r="B198" s="2" t="str">
        <f t="shared" si="40"/>
        <v>P_05</v>
      </c>
      <c r="C198" s="2" t="s">
        <v>15</v>
      </c>
      <c r="D198" s="2" t="str">
        <f t="shared" si="46"/>
        <v>Stress</v>
      </c>
      <c r="E198" s="2">
        <f t="shared" si="46"/>
        <v>1</v>
      </c>
      <c r="F198" s="3">
        <f t="shared" si="49"/>
        <v>44772</v>
      </c>
      <c r="G198" s="3">
        <f t="shared" si="38"/>
        <v>44793</v>
      </c>
      <c r="H198" s="3">
        <f t="shared" si="47"/>
        <v>44801</v>
      </c>
      <c r="I198" s="4">
        <f t="shared" si="39"/>
        <v>29</v>
      </c>
      <c r="J198" s="4">
        <f t="shared" si="48"/>
        <v>8</v>
      </c>
      <c r="K198" s="2">
        <f t="shared" si="42"/>
        <v>3</v>
      </c>
      <c r="L198" s="2">
        <v>0.6</v>
      </c>
    </row>
    <row r="199" spans="1:12" x14ac:dyDescent="0.25">
      <c r="A199" s="2">
        <v>198</v>
      </c>
      <c r="B199" s="2" t="str">
        <f t="shared" si="40"/>
        <v>P_06</v>
      </c>
      <c r="C199" s="2" t="s">
        <v>15</v>
      </c>
      <c r="D199" s="2" t="str">
        <f t="shared" si="46"/>
        <v>Stress</v>
      </c>
      <c r="E199" s="2">
        <f t="shared" si="46"/>
        <v>2</v>
      </c>
      <c r="F199" s="3">
        <f t="shared" si="49"/>
        <v>44772</v>
      </c>
      <c r="G199" s="3">
        <f t="shared" si="38"/>
        <v>44793</v>
      </c>
      <c r="H199" s="3">
        <f t="shared" si="47"/>
        <v>44801</v>
      </c>
      <c r="I199" s="4">
        <f t="shared" si="39"/>
        <v>29</v>
      </c>
      <c r="J199" s="4">
        <f t="shared" si="48"/>
        <v>8</v>
      </c>
      <c r="K199" s="2">
        <f t="shared" si="42"/>
        <v>3</v>
      </c>
      <c r="L199" s="2">
        <v>0.55000000000000004</v>
      </c>
    </row>
    <row r="200" spans="1:12" x14ac:dyDescent="0.25">
      <c r="A200" s="2">
        <v>199</v>
      </c>
      <c r="B200" s="2" t="str">
        <f t="shared" si="40"/>
        <v>P_07</v>
      </c>
      <c r="C200" s="2" t="s">
        <v>15</v>
      </c>
      <c r="D200" s="2" t="str">
        <f t="shared" si="46"/>
        <v>Stress</v>
      </c>
      <c r="E200" s="2">
        <f t="shared" si="46"/>
        <v>3</v>
      </c>
      <c r="F200" s="3">
        <f t="shared" si="49"/>
        <v>44772</v>
      </c>
      <c r="G200" s="3">
        <f t="shared" si="38"/>
        <v>44793</v>
      </c>
      <c r="H200" s="3">
        <f t="shared" si="47"/>
        <v>44801</v>
      </c>
      <c r="I200" s="4">
        <f t="shared" si="39"/>
        <v>29</v>
      </c>
      <c r="J200" s="4">
        <f t="shared" si="48"/>
        <v>8</v>
      </c>
      <c r="K200" s="2">
        <f t="shared" si="42"/>
        <v>3</v>
      </c>
      <c r="L200" s="2">
        <v>0.56000000000000005</v>
      </c>
    </row>
    <row r="201" spans="1:12" x14ac:dyDescent="0.25">
      <c r="A201" s="2">
        <v>200</v>
      </c>
      <c r="B201" s="2" t="str">
        <f t="shared" si="40"/>
        <v>P_08</v>
      </c>
      <c r="C201" s="2" t="s">
        <v>15</v>
      </c>
      <c r="D201" s="2" t="str">
        <f t="shared" si="46"/>
        <v>Stress</v>
      </c>
      <c r="E201" s="2">
        <f t="shared" si="46"/>
        <v>4</v>
      </c>
      <c r="F201" s="3">
        <f t="shared" si="49"/>
        <v>44772</v>
      </c>
      <c r="G201" s="3">
        <f t="shared" si="38"/>
        <v>44793</v>
      </c>
      <c r="H201" s="3">
        <f t="shared" si="47"/>
        <v>44801</v>
      </c>
      <c r="I201" s="4">
        <f t="shared" si="39"/>
        <v>29</v>
      </c>
      <c r="J201" s="4">
        <f t="shared" si="48"/>
        <v>8</v>
      </c>
      <c r="K201" s="2">
        <f t="shared" si="42"/>
        <v>3</v>
      </c>
      <c r="L201" s="2">
        <v>0.57999999999999996</v>
      </c>
    </row>
    <row r="202" spans="1:12" x14ac:dyDescent="0.25">
      <c r="A202" s="2">
        <v>201</v>
      </c>
      <c r="B202" s="2" t="str">
        <f t="shared" si="40"/>
        <v>P_09</v>
      </c>
      <c r="C202" s="2" t="s">
        <v>26</v>
      </c>
      <c r="D202" s="2" t="str">
        <f t="shared" si="46"/>
        <v>Control</v>
      </c>
      <c r="E202" s="2">
        <f t="shared" si="46"/>
        <v>1</v>
      </c>
      <c r="F202" s="3">
        <f t="shared" si="49"/>
        <v>44772</v>
      </c>
      <c r="G202" s="3">
        <f t="shared" si="38"/>
        <v>44793</v>
      </c>
      <c r="H202" s="3">
        <f t="shared" si="47"/>
        <v>44801</v>
      </c>
      <c r="I202" s="4">
        <f t="shared" si="39"/>
        <v>29</v>
      </c>
      <c r="J202" s="4">
        <f t="shared" si="48"/>
        <v>8</v>
      </c>
      <c r="K202" s="2">
        <f t="shared" si="42"/>
        <v>3</v>
      </c>
      <c r="L202" s="2">
        <v>0.6</v>
      </c>
    </row>
    <row r="203" spans="1:12" x14ac:dyDescent="0.25">
      <c r="A203" s="2">
        <v>202</v>
      </c>
      <c r="B203" s="2" t="str">
        <f t="shared" si="40"/>
        <v>P_10</v>
      </c>
      <c r="C203" s="2" t="s">
        <v>26</v>
      </c>
      <c r="D203" s="2" t="str">
        <f t="shared" ref="D203:E218" si="50">D195</f>
        <v>Control</v>
      </c>
      <c r="E203" s="2">
        <f t="shared" si="50"/>
        <v>2</v>
      </c>
      <c r="F203" s="3">
        <f t="shared" si="49"/>
        <v>44772</v>
      </c>
      <c r="G203" s="3">
        <f t="shared" si="38"/>
        <v>44793</v>
      </c>
      <c r="H203" s="3">
        <f t="shared" si="47"/>
        <v>44801</v>
      </c>
      <c r="I203" s="4">
        <f t="shared" si="39"/>
        <v>29</v>
      </c>
      <c r="J203" s="4">
        <f t="shared" si="48"/>
        <v>8</v>
      </c>
      <c r="K203" s="2">
        <f t="shared" si="42"/>
        <v>3</v>
      </c>
      <c r="L203" s="2">
        <v>0.61</v>
      </c>
    </row>
    <row r="204" spans="1:12" x14ac:dyDescent="0.25">
      <c r="A204" s="2">
        <v>203</v>
      </c>
      <c r="B204" s="2" t="str">
        <f t="shared" si="40"/>
        <v>P_11</v>
      </c>
      <c r="C204" s="2" t="s">
        <v>26</v>
      </c>
      <c r="D204" s="2" t="str">
        <f t="shared" si="50"/>
        <v>Control</v>
      </c>
      <c r="E204" s="2">
        <f t="shared" si="50"/>
        <v>3</v>
      </c>
      <c r="F204" s="3">
        <f t="shared" si="49"/>
        <v>44772</v>
      </c>
      <c r="G204" s="3">
        <f t="shared" si="38"/>
        <v>44793</v>
      </c>
      <c r="H204" s="3">
        <f t="shared" si="47"/>
        <v>44801</v>
      </c>
      <c r="I204" s="4">
        <f t="shared" si="39"/>
        <v>29</v>
      </c>
      <c r="J204" s="4">
        <f t="shared" si="48"/>
        <v>8</v>
      </c>
      <c r="K204" s="2">
        <f t="shared" si="42"/>
        <v>3</v>
      </c>
      <c r="L204" s="2">
        <v>0.53</v>
      </c>
    </row>
    <row r="205" spans="1:12" x14ac:dyDescent="0.25">
      <c r="A205" s="2">
        <v>204</v>
      </c>
      <c r="B205" s="2" t="str">
        <f t="shared" si="40"/>
        <v>P_12</v>
      </c>
      <c r="C205" s="2" t="s">
        <v>26</v>
      </c>
      <c r="D205" s="2" t="str">
        <f t="shared" si="50"/>
        <v>Control</v>
      </c>
      <c r="E205" s="2">
        <f t="shared" si="50"/>
        <v>4</v>
      </c>
      <c r="F205" s="3">
        <f t="shared" si="49"/>
        <v>44772</v>
      </c>
      <c r="G205" s="3">
        <f t="shared" si="38"/>
        <v>44793</v>
      </c>
      <c r="H205" s="3">
        <f t="shared" si="47"/>
        <v>44801</v>
      </c>
      <c r="I205" s="4">
        <f t="shared" si="39"/>
        <v>29</v>
      </c>
      <c r="J205" s="4">
        <f t="shared" si="48"/>
        <v>8</v>
      </c>
      <c r="K205" s="2">
        <f t="shared" si="42"/>
        <v>3</v>
      </c>
      <c r="L205" s="2">
        <v>0.65</v>
      </c>
    </row>
    <row r="206" spans="1:12" x14ac:dyDescent="0.25">
      <c r="A206" s="2">
        <v>205</v>
      </c>
      <c r="B206" s="2" t="str">
        <f t="shared" si="40"/>
        <v>P_13</v>
      </c>
      <c r="C206" s="2" t="s">
        <v>26</v>
      </c>
      <c r="D206" s="2" t="str">
        <f t="shared" si="50"/>
        <v>Stress</v>
      </c>
      <c r="E206" s="2">
        <f t="shared" si="50"/>
        <v>1</v>
      </c>
      <c r="F206" s="3">
        <f t="shared" si="49"/>
        <v>44772</v>
      </c>
      <c r="G206" s="3">
        <f t="shared" si="38"/>
        <v>44793</v>
      </c>
      <c r="H206" s="3">
        <f t="shared" si="47"/>
        <v>44801</v>
      </c>
      <c r="I206" s="4">
        <f t="shared" si="39"/>
        <v>29</v>
      </c>
      <c r="J206" s="4">
        <f t="shared" si="48"/>
        <v>8</v>
      </c>
      <c r="K206" s="2">
        <f t="shared" si="42"/>
        <v>3</v>
      </c>
      <c r="L206" s="2">
        <v>0.53</v>
      </c>
    </row>
    <row r="207" spans="1:12" x14ac:dyDescent="0.25">
      <c r="A207" s="2">
        <v>206</v>
      </c>
      <c r="B207" s="2" t="str">
        <f t="shared" si="40"/>
        <v>P_14</v>
      </c>
      <c r="C207" s="2" t="s">
        <v>26</v>
      </c>
      <c r="D207" s="2" t="str">
        <f t="shared" si="50"/>
        <v>Stress</v>
      </c>
      <c r="E207" s="2">
        <f t="shared" si="50"/>
        <v>2</v>
      </c>
      <c r="F207" s="3">
        <f t="shared" si="49"/>
        <v>44772</v>
      </c>
      <c r="G207" s="3">
        <f t="shared" si="38"/>
        <v>44793</v>
      </c>
      <c r="H207" s="3">
        <f t="shared" si="47"/>
        <v>44801</v>
      </c>
      <c r="I207" s="4">
        <f t="shared" si="39"/>
        <v>29</v>
      </c>
      <c r="J207" s="4">
        <f t="shared" si="48"/>
        <v>8</v>
      </c>
      <c r="K207" s="2">
        <f t="shared" si="42"/>
        <v>3</v>
      </c>
      <c r="L207" s="2">
        <v>0.59</v>
      </c>
    </row>
    <row r="208" spans="1:12" x14ac:dyDescent="0.25">
      <c r="A208" s="2">
        <v>207</v>
      </c>
      <c r="B208" s="2" t="str">
        <f t="shared" si="40"/>
        <v>P_15</v>
      </c>
      <c r="C208" s="2" t="s">
        <v>26</v>
      </c>
      <c r="D208" s="2" t="str">
        <f t="shared" si="50"/>
        <v>Stress</v>
      </c>
      <c r="E208" s="2">
        <f t="shared" si="50"/>
        <v>3</v>
      </c>
      <c r="F208" s="3">
        <f t="shared" si="49"/>
        <v>44772</v>
      </c>
      <c r="G208" s="3">
        <f t="shared" si="38"/>
        <v>44793</v>
      </c>
      <c r="H208" s="3">
        <f t="shared" si="47"/>
        <v>44801</v>
      </c>
      <c r="I208" s="4">
        <f t="shared" si="39"/>
        <v>29</v>
      </c>
      <c r="J208" s="4">
        <f t="shared" si="48"/>
        <v>8</v>
      </c>
      <c r="K208" s="2">
        <f t="shared" si="42"/>
        <v>3</v>
      </c>
      <c r="L208" s="2">
        <v>0.46</v>
      </c>
    </row>
    <row r="209" spans="1:12" x14ac:dyDescent="0.25">
      <c r="A209" s="2">
        <v>208</v>
      </c>
      <c r="B209" s="2" t="str">
        <f t="shared" si="40"/>
        <v>P_16</v>
      </c>
      <c r="C209" s="2" t="s">
        <v>26</v>
      </c>
      <c r="D209" s="2" t="str">
        <f t="shared" si="50"/>
        <v>Stress</v>
      </c>
      <c r="E209" s="2">
        <f t="shared" si="50"/>
        <v>4</v>
      </c>
      <c r="F209" s="3">
        <f t="shared" si="49"/>
        <v>44772</v>
      </c>
      <c r="G209" s="3">
        <f t="shared" si="38"/>
        <v>44793</v>
      </c>
      <c r="H209" s="3">
        <f t="shared" si="47"/>
        <v>44801</v>
      </c>
      <c r="I209" s="4">
        <f t="shared" si="39"/>
        <v>29</v>
      </c>
      <c r="J209" s="4">
        <f t="shared" si="48"/>
        <v>8</v>
      </c>
      <c r="K209" s="2">
        <f t="shared" si="42"/>
        <v>3</v>
      </c>
      <c r="L209" s="2">
        <v>0.5</v>
      </c>
    </row>
    <row r="210" spans="1:12" x14ac:dyDescent="0.25">
      <c r="A210" s="2">
        <v>209</v>
      </c>
      <c r="B210" s="2" t="str">
        <f t="shared" si="40"/>
        <v>P_17</v>
      </c>
      <c r="C210" s="2" t="s">
        <v>35</v>
      </c>
      <c r="D210" s="2" t="str">
        <f t="shared" si="50"/>
        <v>Control</v>
      </c>
      <c r="E210" s="2">
        <f t="shared" si="50"/>
        <v>1</v>
      </c>
      <c r="F210" s="3">
        <f t="shared" si="49"/>
        <v>44772</v>
      </c>
      <c r="G210" s="3">
        <f t="shared" si="38"/>
        <v>44793</v>
      </c>
      <c r="H210" s="3">
        <f t="shared" si="47"/>
        <v>44801</v>
      </c>
      <c r="I210" s="4">
        <f t="shared" si="39"/>
        <v>29</v>
      </c>
      <c r="J210" s="4">
        <f t="shared" si="48"/>
        <v>8</v>
      </c>
      <c r="K210" s="2">
        <f t="shared" si="42"/>
        <v>3</v>
      </c>
      <c r="L210" s="2">
        <v>0.64</v>
      </c>
    </row>
    <row r="211" spans="1:12" x14ac:dyDescent="0.25">
      <c r="A211" s="2">
        <v>210</v>
      </c>
      <c r="B211" s="2" t="str">
        <f t="shared" si="40"/>
        <v>P_18</v>
      </c>
      <c r="C211" s="2" t="s">
        <v>35</v>
      </c>
      <c r="D211" s="2" t="str">
        <f t="shared" si="50"/>
        <v>Control</v>
      </c>
      <c r="E211" s="2">
        <f t="shared" si="50"/>
        <v>2</v>
      </c>
      <c r="F211" s="3">
        <f t="shared" si="49"/>
        <v>44772</v>
      </c>
      <c r="G211" s="3">
        <f t="shared" si="38"/>
        <v>44793</v>
      </c>
      <c r="H211" s="3">
        <f t="shared" si="47"/>
        <v>44801</v>
      </c>
      <c r="I211" s="4">
        <f t="shared" si="39"/>
        <v>29</v>
      </c>
      <c r="J211" s="4">
        <f t="shared" si="48"/>
        <v>8</v>
      </c>
      <c r="K211" s="2">
        <f t="shared" si="42"/>
        <v>3</v>
      </c>
      <c r="L211" s="2">
        <v>0.57999999999999996</v>
      </c>
    </row>
    <row r="212" spans="1:12" x14ac:dyDescent="0.25">
      <c r="A212" s="2">
        <v>211</v>
      </c>
      <c r="B212" s="2" t="str">
        <f t="shared" si="40"/>
        <v>P_19</v>
      </c>
      <c r="C212" s="2" t="s">
        <v>35</v>
      </c>
      <c r="D212" s="2" t="str">
        <f t="shared" si="50"/>
        <v>Control</v>
      </c>
      <c r="E212" s="2">
        <f t="shared" si="50"/>
        <v>3</v>
      </c>
      <c r="F212" s="3">
        <f t="shared" ref="F212:F227" si="51">F211</f>
        <v>44772</v>
      </c>
      <c r="G212" s="3">
        <f t="shared" si="38"/>
        <v>44793</v>
      </c>
      <c r="H212" s="3">
        <f t="shared" si="47"/>
        <v>44801</v>
      </c>
      <c r="I212" s="4">
        <f t="shared" si="39"/>
        <v>29</v>
      </c>
      <c r="J212" s="4">
        <f t="shared" si="48"/>
        <v>8</v>
      </c>
      <c r="K212" s="2">
        <f t="shared" si="42"/>
        <v>3</v>
      </c>
      <c r="L212" s="2">
        <v>0.64</v>
      </c>
    </row>
    <row r="213" spans="1:12" x14ac:dyDescent="0.25">
      <c r="A213" s="2">
        <v>212</v>
      </c>
      <c r="B213" s="2" t="str">
        <f t="shared" si="40"/>
        <v>P_20</v>
      </c>
      <c r="C213" s="2" t="s">
        <v>35</v>
      </c>
      <c r="D213" s="2" t="str">
        <f t="shared" si="50"/>
        <v>Control</v>
      </c>
      <c r="E213" s="2">
        <f t="shared" si="50"/>
        <v>4</v>
      </c>
      <c r="F213" s="3">
        <f t="shared" si="51"/>
        <v>44772</v>
      </c>
      <c r="G213" s="3">
        <f t="shared" si="38"/>
        <v>44793</v>
      </c>
      <c r="H213" s="3">
        <f t="shared" si="47"/>
        <v>44801</v>
      </c>
      <c r="I213" s="4">
        <f t="shared" si="39"/>
        <v>29</v>
      </c>
      <c r="J213" s="4">
        <f t="shared" si="48"/>
        <v>8</v>
      </c>
      <c r="K213" s="2">
        <f t="shared" si="42"/>
        <v>3</v>
      </c>
      <c r="L213" s="2">
        <v>0.61</v>
      </c>
    </row>
    <row r="214" spans="1:12" x14ac:dyDescent="0.25">
      <c r="A214" s="2">
        <v>213</v>
      </c>
      <c r="B214" s="2" t="str">
        <f t="shared" si="40"/>
        <v>P_21</v>
      </c>
      <c r="C214" s="2" t="s">
        <v>35</v>
      </c>
      <c r="D214" s="2" t="str">
        <f t="shared" si="50"/>
        <v>Stress</v>
      </c>
      <c r="E214" s="2">
        <f t="shared" si="50"/>
        <v>1</v>
      </c>
      <c r="F214" s="3">
        <f t="shared" si="51"/>
        <v>44772</v>
      </c>
      <c r="G214" s="3">
        <f t="shared" si="38"/>
        <v>44793</v>
      </c>
      <c r="H214" s="3">
        <f t="shared" si="47"/>
        <v>44801</v>
      </c>
      <c r="I214" s="4">
        <f t="shared" si="39"/>
        <v>29</v>
      </c>
      <c r="J214" s="4">
        <f t="shared" si="48"/>
        <v>8</v>
      </c>
      <c r="K214" s="2">
        <f t="shared" si="42"/>
        <v>3</v>
      </c>
      <c r="L214" s="2">
        <v>0.53</v>
      </c>
    </row>
    <row r="215" spans="1:12" x14ac:dyDescent="0.25">
      <c r="A215" s="2">
        <v>214</v>
      </c>
      <c r="B215" s="2" t="str">
        <f t="shared" si="40"/>
        <v>P_22</v>
      </c>
      <c r="C215" s="2" t="s">
        <v>35</v>
      </c>
      <c r="D215" s="2" t="str">
        <f t="shared" si="50"/>
        <v>Stress</v>
      </c>
      <c r="E215" s="2">
        <f t="shared" si="50"/>
        <v>2</v>
      </c>
      <c r="F215" s="3">
        <f t="shared" si="51"/>
        <v>44772</v>
      </c>
      <c r="G215" s="3">
        <f t="shared" si="38"/>
        <v>44793</v>
      </c>
      <c r="H215" s="3">
        <f t="shared" si="47"/>
        <v>44801</v>
      </c>
      <c r="I215" s="4">
        <f t="shared" si="39"/>
        <v>29</v>
      </c>
      <c r="J215" s="4">
        <f t="shared" si="48"/>
        <v>8</v>
      </c>
      <c r="K215" s="2">
        <f t="shared" si="42"/>
        <v>3</v>
      </c>
      <c r="L215" s="2">
        <v>0.51</v>
      </c>
    </row>
    <row r="216" spans="1:12" x14ac:dyDescent="0.25">
      <c r="A216" s="2">
        <v>215</v>
      </c>
      <c r="B216" s="2" t="str">
        <f t="shared" si="40"/>
        <v>P_23</v>
      </c>
      <c r="C216" s="2" t="s">
        <v>35</v>
      </c>
      <c r="D216" s="2" t="str">
        <f t="shared" si="50"/>
        <v>Stress</v>
      </c>
      <c r="E216" s="2">
        <f t="shared" si="50"/>
        <v>3</v>
      </c>
      <c r="F216" s="3">
        <f t="shared" si="51"/>
        <v>44772</v>
      </c>
      <c r="G216" s="3">
        <f t="shared" si="38"/>
        <v>44793</v>
      </c>
      <c r="H216" s="3">
        <f t="shared" si="47"/>
        <v>44801</v>
      </c>
      <c r="I216" s="4">
        <f t="shared" si="39"/>
        <v>29</v>
      </c>
      <c r="J216" s="4">
        <f t="shared" si="48"/>
        <v>8</v>
      </c>
      <c r="K216" s="2">
        <f t="shared" si="42"/>
        <v>3</v>
      </c>
      <c r="L216" s="2">
        <v>0.52</v>
      </c>
    </row>
    <row r="217" spans="1:12" x14ac:dyDescent="0.25">
      <c r="A217" s="2">
        <v>216</v>
      </c>
      <c r="B217" s="2" t="str">
        <f t="shared" si="40"/>
        <v>P_24</v>
      </c>
      <c r="C217" s="2" t="s">
        <v>35</v>
      </c>
      <c r="D217" s="2" t="str">
        <f t="shared" si="50"/>
        <v>Stress</v>
      </c>
      <c r="E217" s="2">
        <f t="shared" si="50"/>
        <v>4</v>
      </c>
      <c r="F217" s="3">
        <f t="shared" si="51"/>
        <v>44772</v>
      </c>
      <c r="G217" s="3">
        <f t="shared" si="38"/>
        <v>44793</v>
      </c>
      <c r="H217" s="3">
        <f t="shared" si="47"/>
        <v>44801</v>
      </c>
      <c r="I217" s="4">
        <f t="shared" si="39"/>
        <v>29</v>
      </c>
      <c r="J217" s="4">
        <f t="shared" si="48"/>
        <v>8</v>
      </c>
      <c r="K217" s="2">
        <f t="shared" si="42"/>
        <v>3</v>
      </c>
      <c r="L217" s="2">
        <v>0.5</v>
      </c>
    </row>
    <row r="218" spans="1:12" x14ac:dyDescent="0.25">
      <c r="A218" s="2">
        <v>217</v>
      </c>
      <c r="B218" s="2" t="str">
        <f t="shared" si="40"/>
        <v>P_25</v>
      </c>
      <c r="C218" s="2" t="s">
        <v>44</v>
      </c>
      <c r="D218" s="2" t="str">
        <f t="shared" si="50"/>
        <v>Control</v>
      </c>
      <c r="E218" s="2">
        <f t="shared" si="50"/>
        <v>1</v>
      </c>
      <c r="F218" s="3">
        <f t="shared" si="51"/>
        <v>44772</v>
      </c>
      <c r="G218" s="3">
        <f t="shared" si="38"/>
        <v>44793</v>
      </c>
      <c r="H218" s="3">
        <f t="shared" si="47"/>
        <v>44801</v>
      </c>
      <c r="I218" s="4">
        <f t="shared" si="39"/>
        <v>29</v>
      </c>
      <c r="J218" s="4">
        <f t="shared" si="48"/>
        <v>8</v>
      </c>
      <c r="K218" s="2">
        <f t="shared" si="42"/>
        <v>3</v>
      </c>
      <c r="L218" s="2">
        <v>0.56000000000000005</v>
      </c>
    </row>
    <row r="219" spans="1:12" x14ac:dyDescent="0.25">
      <c r="A219" s="2">
        <v>218</v>
      </c>
      <c r="B219" s="2" t="str">
        <f t="shared" si="40"/>
        <v>P_26</v>
      </c>
      <c r="C219" s="2" t="s">
        <v>44</v>
      </c>
      <c r="D219" s="2" t="str">
        <f t="shared" ref="D219:E234" si="52">D211</f>
        <v>Control</v>
      </c>
      <c r="E219" s="2">
        <f t="shared" si="52"/>
        <v>2</v>
      </c>
      <c r="F219" s="3">
        <f t="shared" si="51"/>
        <v>44772</v>
      </c>
      <c r="G219" s="3">
        <f t="shared" si="38"/>
        <v>44793</v>
      </c>
      <c r="H219" s="3">
        <f t="shared" si="47"/>
        <v>44801</v>
      </c>
      <c r="I219" s="4">
        <f t="shared" si="39"/>
        <v>29</v>
      </c>
      <c r="J219" s="4">
        <f t="shared" si="48"/>
        <v>8</v>
      </c>
      <c r="K219" s="2">
        <f t="shared" si="42"/>
        <v>3</v>
      </c>
      <c r="L219" s="2">
        <v>0.57999999999999996</v>
      </c>
    </row>
    <row r="220" spans="1:12" x14ac:dyDescent="0.25">
      <c r="A220" s="2">
        <v>219</v>
      </c>
      <c r="B220" s="2" t="str">
        <f t="shared" si="40"/>
        <v>P_27</v>
      </c>
      <c r="C220" s="2" t="s">
        <v>44</v>
      </c>
      <c r="D220" s="2" t="str">
        <f t="shared" si="52"/>
        <v>Control</v>
      </c>
      <c r="E220" s="2">
        <f t="shared" si="52"/>
        <v>3</v>
      </c>
      <c r="F220" s="3">
        <f t="shared" si="51"/>
        <v>44772</v>
      </c>
      <c r="G220" s="3">
        <f t="shared" si="38"/>
        <v>44793</v>
      </c>
      <c r="H220" s="3">
        <f t="shared" si="47"/>
        <v>44801</v>
      </c>
      <c r="I220" s="4">
        <f t="shared" si="39"/>
        <v>29</v>
      </c>
      <c r="J220" s="4">
        <f t="shared" si="48"/>
        <v>8</v>
      </c>
      <c r="K220" s="2">
        <f t="shared" si="42"/>
        <v>3</v>
      </c>
      <c r="L220" s="2">
        <v>0.6</v>
      </c>
    </row>
    <row r="221" spans="1:12" x14ac:dyDescent="0.25">
      <c r="A221" s="2">
        <v>220</v>
      </c>
      <c r="B221" s="2" t="str">
        <f t="shared" si="40"/>
        <v>P_28</v>
      </c>
      <c r="C221" s="2" t="s">
        <v>44</v>
      </c>
      <c r="D221" s="2" t="str">
        <f t="shared" si="52"/>
        <v>Control</v>
      </c>
      <c r="E221" s="2">
        <f t="shared" si="52"/>
        <v>4</v>
      </c>
      <c r="F221" s="3">
        <f t="shared" si="51"/>
        <v>44772</v>
      </c>
      <c r="G221" s="3">
        <f t="shared" si="38"/>
        <v>44793</v>
      </c>
      <c r="H221" s="3">
        <f t="shared" si="47"/>
        <v>44801</v>
      </c>
      <c r="I221" s="4">
        <f t="shared" si="39"/>
        <v>29</v>
      </c>
      <c r="J221" s="4">
        <f t="shared" si="48"/>
        <v>8</v>
      </c>
      <c r="K221" s="2">
        <f t="shared" si="42"/>
        <v>3</v>
      </c>
      <c r="L221" s="2">
        <v>0.61</v>
      </c>
    </row>
    <row r="222" spans="1:12" x14ac:dyDescent="0.25">
      <c r="A222" s="2">
        <v>221</v>
      </c>
      <c r="B222" s="2" t="str">
        <f t="shared" si="40"/>
        <v>P_29</v>
      </c>
      <c r="C222" s="2" t="s">
        <v>44</v>
      </c>
      <c r="D222" s="2" t="str">
        <f t="shared" si="52"/>
        <v>Stress</v>
      </c>
      <c r="E222" s="2">
        <f t="shared" si="52"/>
        <v>1</v>
      </c>
      <c r="F222" s="3">
        <f t="shared" si="51"/>
        <v>44772</v>
      </c>
      <c r="G222" s="3">
        <f t="shared" si="38"/>
        <v>44793</v>
      </c>
      <c r="H222" s="3">
        <f t="shared" si="47"/>
        <v>44801</v>
      </c>
      <c r="I222" s="4">
        <f t="shared" si="39"/>
        <v>29</v>
      </c>
      <c r="J222" s="4">
        <f t="shared" si="48"/>
        <v>8</v>
      </c>
      <c r="K222" s="2">
        <f t="shared" si="42"/>
        <v>3</v>
      </c>
      <c r="L222" s="2">
        <v>0.49</v>
      </c>
    </row>
    <row r="223" spans="1:12" x14ac:dyDescent="0.25">
      <c r="A223" s="2">
        <v>222</v>
      </c>
      <c r="B223" s="2" t="str">
        <f t="shared" si="40"/>
        <v>P_30</v>
      </c>
      <c r="C223" s="2" t="s">
        <v>44</v>
      </c>
      <c r="D223" s="2" t="str">
        <f t="shared" si="52"/>
        <v>Stress</v>
      </c>
      <c r="E223" s="2">
        <f t="shared" si="52"/>
        <v>2</v>
      </c>
      <c r="F223" s="3">
        <f t="shared" si="51"/>
        <v>44772</v>
      </c>
      <c r="G223" s="3">
        <f t="shared" si="38"/>
        <v>44793</v>
      </c>
      <c r="H223" s="3">
        <f t="shared" si="47"/>
        <v>44801</v>
      </c>
      <c r="I223" s="4">
        <f t="shared" si="39"/>
        <v>29</v>
      </c>
      <c r="J223" s="4">
        <f t="shared" si="48"/>
        <v>8</v>
      </c>
      <c r="K223" s="2">
        <f t="shared" si="42"/>
        <v>3</v>
      </c>
      <c r="L223" s="2">
        <v>0.52</v>
      </c>
    </row>
    <row r="224" spans="1:12" x14ac:dyDescent="0.25">
      <c r="A224" s="2">
        <v>223</v>
      </c>
      <c r="B224" s="2" t="str">
        <f t="shared" si="40"/>
        <v>P_31</v>
      </c>
      <c r="C224" s="2" t="s">
        <v>44</v>
      </c>
      <c r="D224" s="2" t="str">
        <f t="shared" si="52"/>
        <v>Stress</v>
      </c>
      <c r="E224" s="2">
        <f t="shared" si="52"/>
        <v>3</v>
      </c>
      <c r="F224" s="3">
        <f t="shared" si="51"/>
        <v>44772</v>
      </c>
      <c r="G224" s="3">
        <f t="shared" si="38"/>
        <v>44793</v>
      </c>
      <c r="H224" s="3">
        <f t="shared" si="47"/>
        <v>44801</v>
      </c>
      <c r="I224" s="4">
        <f t="shared" si="39"/>
        <v>29</v>
      </c>
      <c r="J224" s="4">
        <f t="shared" si="48"/>
        <v>8</v>
      </c>
      <c r="K224" s="2">
        <f t="shared" si="42"/>
        <v>3</v>
      </c>
      <c r="L224" s="2">
        <v>0.54</v>
      </c>
    </row>
    <row r="225" spans="1:12" x14ac:dyDescent="0.25">
      <c r="A225" s="2">
        <v>224</v>
      </c>
      <c r="B225" s="2" t="str">
        <f t="shared" si="40"/>
        <v>P_32</v>
      </c>
      <c r="C225" s="2" t="s">
        <v>44</v>
      </c>
      <c r="D225" s="2" t="str">
        <f t="shared" si="52"/>
        <v>Stress</v>
      </c>
      <c r="E225" s="2">
        <f t="shared" si="52"/>
        <v>4</v>
      </c>
      <c r="F225" s="3">
        <f t="shared" si="51"/>
        <v>44772</v>
      </c>
      <c r="G225" s="3">
        <f t="shared" si="38"/>
        <v>44793</v>
      </c>
      <c r="H225" s="3">
        <f t="shared" si="47"/>
        <v>44801</v>
      </c>
      <c r="I225" s="4">
        <f t="shared" si="39"/>
        <v>29</v>
      </c>
      <c r="J225" s="4">
        <f t="shared" si="48"/>
        <v>8</v>
      </c>
      <c r="K225" s="2">
        <f t="shared" si="42"/>
        <v>3</v>
      </c>
      <c r="L225" s="2">
        <v>0.55000000000000004</v>
      </c>
    </row>
    <row r="226" spans="1:12" x14ac:dyDescent="0.25">
      <c r="A226" s="2">
        <v>225</v>
      </c>
      <c r="B226" s="2" t="str">
        <f t="shared" si="40"/>
        <v>P_33</v>
      </c>
      <c r="C226" s="2" t="s">
        <v>53</v>
      </c>
      <c r="D226" s="2" t="str">
        <f t="shared" si="52"/>
        <v>Control</v>
      </c>
      <c r="E226" s="2">
        <f t="shared" si="52"/>
        <v>1</v>
      </c>
      <c r="F226" s="3">
        <f t="shared" si="51"/>
        <v>44772</v>
      </c>
      <c r="G226" s="3">
        <f t="shared" ref="G226:G289" si="53">G225</f>
        <v>44793</v>
      </c>
      <c r="H226" s="3">
        <f t="shared" si="47"/>
        <v>44801</v>
      </c>
      <c r="I226" s="4">
        <f t="shared" ref="I226:I289" si="54">H226-F226</f>
        <v>29</v>
      </c>
      <c r="J226" s="4">
        <f t="shared" si="48"/>
        <v>8</v>
      </c>
      <c r="K226" s="2">
        <f t="shared" si="42"/>
        <v>3</v>
      </c>
      <c r="L226" s="2">
        <v>0.64</v>
      </c>
    </row>
    <row r="227" spans="1:12" x14ac:dyDescent="0.25">
      <c r="A227" s="2">
        <v>226</v>
      </c>
      <c r="B227" s="2" t="str">
        <f t="shared" ref="B227:B290" si="55">B131</f>
        <v>P_34</v>
      </c>
      <c r="C227" s="2" t="s">
        <v>53</v>
      </c>
      <c r="D227" s="2" t="str">
        <f t="shared" si="52"/>
        <v>Control</v>
      </c>
      <c r="E227" s="2">
        <f t="shared" si="52"/>
        <v>2</v>
      </c>
      <c r="F227" s="3">
        <f t="shared" si="51"/>
        <v>44772</v>
      </c>
      <c r="G227" s="3">
        <f t="shared" si="53"/>
        <v>44793</v>
      </c>
      <c r="H227" s="3">
        <f t="shared" ref="H227:H258" si="56">H226</f>
        <v>44801</v>
      </c>
      <c r="I227" s="4">
        <f t="shared" si="54"/>
        <v>29</v>
      </c>
      <c r="J227" s="4">
        <f t="shared" si="48"/>
        <v>8</v>
      </c>
      <c r="K227" s="2">
        <f t="shared" ref="K227:K290" si="57">K131+1</f>
        <v>3</v>
      </c>
      <c r="L227" s="2">
        <v>0.68</v>
      </c>
    </row>
    <row r="228" spans="1:12" x14ac:dyDescent="0.25">
      <c r="A228" s="2">
        <v>227</v>
      </c>
      <c r="B228" s="2" t="str">
        <f t="shared" si="55"/>
        <v>P_35</v>
      </c>
      <c r="C228" s="2" t="s">
        <v>53</v>
      </c>
      <c r="D228" s="2" t="str">
        <f t="shared" si="52"/>
        <v>Control</v>
      </c>
      <c r="E228" s="2">
        <f t="shared" si="52"/>
        <v>3</v>
      </c>
      <c r="F228" s="3">
        <f t="shared" ref="F228:F243" si="58">F227</f>
        <v>44772</v>
      </c>
      <c r="G228" s="3">
        <f t="shared" si="53"/>
        <v>44793</v>
      </c>
      <c r="H228" s="3">
        <f t="shared" si="56"/>
        <v>44801</v>
      </c>
      <c r="I228" s="4">
        <f t="shared" si="54"/>
        <v>29</v>
      </c>
      <c r="J228" s="4">
        <f t="shared" si="48"/>
        <v>8</v>
      </c>
      <c r="K228" s="2">
        <f t="shared" si="57"/>
        <v>3</v>
      </c>
      <c r="L228" s="2">
        <v>0.64</v>
      </c>
    </row>
    <row r="229" spans="1:12" x14ac:dyDescent="0.25">
      <c r="A229" s="2">
        <v>228</v>
      </c>
      <c r="B229" s="2" t="str">
        <f t="shared" si="55"/>
        <v>P_36</v>
      </c>
      <c r="C229" s="2" t="s">
        <v>53</v>
      </c>
      <c r="D229" s="2" t="str">
        <f t="shared" si="52"/>
        <v>Control</v>
      </c>
      <c r="E229" s="2">
        <f t="shared" si="52"/>
        <v>4</v>
      </c>
      <c r="F229" s="3">
        <f t="shared" si="58"/>
        <v>44772</v>
      </c>
      <c r="G229" s="3">
        <f t="shared" si="53"/>
        <v>44793</v>
      </c>
      <c r="H229" s="3">
        <f t="shared" si="56"/>
        <v>44801</v>
      </c>
      <c r="I229" s="4">
        <f t="shared" si="54"/>
        <v>29</v>
      </c>
      <c r="J229" s="4">
        <f t="shared" si="48"/>
        <v>8</v>
      </c>
      <c r="K229" s="2">
        <f t="shared" si="57"/>
        <v>3</v>
      </c>
      <c r="L229" s="2">
        <v>0.62</v>
      </c>
    </row>
    <row r="230" spans="1:12" x14ac:dyDescent="0.25">
      <c r="A230" s="2">
        <v>229</v>
      </c>
      <c r="B230" s="2" t="str">
        <f t="shared" si="55"/>
        <v>P_37</v>
      </c>
      <c r="C230" s="2" t="s">
        <v>53</v>
      </c>
      <c r="D230" s="2" t="str">
        <f t="shared" si="52"/>
        <v>Stress</v>
      </c>
      <c r="E230" s="2">
        <f t="shared" si="52"/>
        <v>1</v>
      </c>
      <c r="F230" s="3">
        <f t="shared" si="58"/>
        <v>44772</v>
      </c>
      <c r="G230" s="3">
        <f t="shared" si="53"/>
        <v>44793</v>
      </c>
      <c r="H230" s="3">
        <f t="shared" si="56"/>
        <v>44801</v>
      </c>
      <c r="I230" s="4">
        <f t="shared" si="54"/>
        <v>29</v>
      </c>
      <c r="J230" s="4">
        <f t="shared" si="48"/>
        <v>8</v>
      </c>
      <c r="K230" s="2">
        <f t="shared" si="57"/>
        <v>3</v>
      </c>
      <c r="L230" s="2">
        <v>0.53</v>
      </c>
    </row>
    <row r="231" spans="1:12" x14ac:dyDescent="0.25">
      <c r="A231" s="2">
        <v>230</v>
      </c>
      <c r="B231" s="2" t="str">
        <f t="shared" si="55"/>
        <v>P_38</v>
      </c>
      <c r="C231" s="2" t="s">
        <v>53</v>
      </c>
      <c r="D231" s="2" t="str">
        <f t="shared" si="52"/>
        <v>Stress</v>
      </c>
      <c r="E231" s="2">
        <f t="shared" si="52"/>
        <v>2</v>
      </c>
      <c r="F231" s="3">
        <f t="shared" si="58"/>
        <v>44772</v>
      </c>
      <c r="G231" s="3">
        <f t="shared" si="53"/>
        <v>44793</v>
      </c>
      <c r="H231" s="3">
        <f t="shared" si="56"/>
        <v>44801</v>
      </c>
      <c r="I231" s="4">
        <f t="shared" si="54"/>
        <v>29</v>
      </c>
      <c r="J231" s="4">
        <f t="shared" si="48"/>
        <v>8</v>
      </c>
      <c r="K231" s="2">
        <f t="shared" si="57"/>
        <v>3</v>
      </c>
      <c r="L231" s="2">
        <v>0.51</v>
      </c>
    </row>
    <row r="232" spans="1:12" x14ac:dyDescent="0.25">
      <c r="A232" s="2">
        <v>231</v>
      </c>
      <c r="B232" s="2" t="str">
        <f t="shared" si="55"/>
        <v>P_39</v>
      </c>
      <c r="C232" s="2" t="s">
        <v>53</v>
      </c>
      <c r="D232" s="2" t="str">
        <f t="shared" si="52"/>
        <v>Stress</v>
      </c>
      <c r="E232" s="2">
        <f t="shared" si="52"/>
        <v>3</v>
      </c>
      <c r="F232" s="3">
        <f t="shared" si="58"/>
        <v>44772</v>
      </c>
      <c r="G232" s="3">
        <f t="shared" si="53"/>
        <v>44793</v>
      </c>
      <c r="H232" s="3">
        <f t="shared" si="56"/>
        <v>44801</v>
      </c>
      <c r="I232" s="4">
        <f t="shared" si="54"/>
        <v>29</v>
      </c>
      <c r="J232" s="4">
        <f t="shared" si="48"/>
        <v>8</v>
      </c>
      <c r="K232" s="2">
        <f t="shared" si="57"/>
        <v>3</v>
      </c>
      <c r="L232" s="2">
        <v>0.56000000000000005</v>
      </c>
    </row>
    <row r="233" spans="1:12" x14ac:dyDescent="0.25">
      <c r="A233" s="2">
        <v>232</v>
      </c>
      <c r="B233" s="2" t="str">
        <f t="shared" si="55"/>
        <v>P_40</v>
      </c>
      <c r="C233" s="2" t="s">
        <v>53</v>
      </c>
      <c r="D233" s="2" t="str">
        <f t="shared" si="52"/>
        <v>Stress</v>
      </c>
      <c r="E233" s="2">
        <f t="shared" si="52"/>
        <v>4</v>
      </c>
      <c r="F233" s="3">
        <f t="shared" si="58"/>
        <v>44772</v>
      </c>
      <c r="G233" s="3">
        <f t="shared" si="53"/>
        <v>44793</v>
      </c>
      <c r="H233" s="3">
        <f t="shared" si="56"/>
        <v>44801</v>
      </c>
      <c r="I233" s="4">
        <f t="shared" si="54"/>
        <v>29</v>
      </c>
      <c r="J233" s="4">
        <f t="shared" si="48"/>
        <v>8</v>
      </c>
      <c r="K233" s="2">
        <f t="shared" si="57"/>
        <v>3</v>
      </c>
      <c r="L233" s="2">
        <v>0.59</v>
      </c>
    </row>
    <row r="234" spans="1:12" x14ac:dyDescent="0.25">
      <c r="A234" s="2">
        <v>233</v>
      </c>
      <c r="B234" s="2" t="str">
        <f t="shared" si="55"/>
        <v>P_41</v>
      </c>
      <c r="C234" s="2" t="s">
        <v>62</v>
      </c>
      <c r="D234" s="2" t="str">
        <f t="shared" si="52"/>
        <v>Control</v>
      </c>
      <c r="E234" s="2">
        <f t="shared" si="52"/>
        <v>1</v>
      </c>
      <c r="F234" s="3">
        <f t="shared" si="58"/>
        <v>44772</v>
      </c>
      <c r="G234" s="3">
        <f t="shared" si="53"/>
        <v>44793</v>
      </c>
      <c r="H234" s="3">
        <f t="shared" si="56"/>
        <v>44801</v>
      </c>
      <c r="I234" s="4">
        <f t="shared" si="54"/>
        <v>29</v>
      </c>
      <c r="J234" s="4">
        <f t="shared" si="48"/>
        <v>8</v>
      </c>
      <c r="K234" s="2">
        <f t="shared" si="57"/>
        <v>3</v>
      </c>
      <c r="L234" s="2">
        <v>0.61</v>
      </c>
    </row>
    <row r="235" spans="1:12" x14ac:dyDescent="0.25">
      <c r="A235" s="2">
        <v>234</v>
      </c>
      <c r="B235" s="2" t="str">
        <f t="shared" si="55"/>
        <v>P_42</v>
      </c>
      <c r="C235" s="2" t="s">
        <v>62</v>
      </c>
      <c r="D235" s="2" t="str">
        <f t="shared" ref="D235:E250" si="59">D227</f>
        <v>Control</v>
      </c>
      <c r="E235" s="2">
        <f t="shared" si="59"/>
        <v>2</v>
      </c>
      <c r="F235" s="3">
        <f t="shared" si="58"/>
        <v>44772</v>
      </c>
      <c r="G235" s="3">
        <f t="shared" si="53"/>
        <v>44793</v>
      </c>
      <c r="H235" s="3">
        <f t="shared" si="56"/>
        <v>44801</v>
      </c>
      <c r="I235" s="4">
        <f t="shared" si="54"/>
        <v>29</v>
      </c>
      <c r="J235" s="4">
        <f t="shared" si="48"/>
        <v>8</v>
      </c>
      <c r="K235" s="2">
        <f t="shared" si="57"/>
        <v>3</v>
      </c>
      <c r="L235" s="2">
        <v>0.69</v>
      </c>
    </row>
    <row r="236" spans="1:12" x14ac:dyDescent="0.25">
      <c r="A236" s="2">
        <v>235</v>
      </c>
      <c r="B236" s="2" t="str">
        <f t="shared" si="55"/>
        <v>P_43</v>
      </c>
      <c r="C236" s="2" t="s">
        <v>62</v>
      </c>
      <c r="D236" s="2" t="str">
        <f t="shared" si="59"/>
        <v>Control</v>
      </c>
      <c r="E236" s="2">
        <f t="shared" si="59"/>
        <v>3</v>
      </c>
      <c r="F236" s="3">
        <f t="shared" si="58"/>
        <v>44772</v>
      </c>
      <c r="G236" s="3">
        <f t="shared" si="53"/>
        <v>44793</v>
      </c>
      <c r="H236" s="3">
        <f t="shared" si="56"/>
        <v>44801</v>
      </c>
      <c r="I236" s="4">
        <f t="shared" si="54"/>
        <v>29</v>
      </c>
      <c r="J236" s="4">
        <f t="shared" si="48"/>
        <v>8</v>
      </c>
      <c r="K236" s="2">
        <f t="shared" si="57"/>
        <v>3</v>
      </c>
      <c r="L236" s="2">
        <v>0.67</v>
      </c>
    </row>
    <row r="237" spans="1:12" x14ac:dyDescent="0.25">
      <c r="A237" s="2">
        <v>236</v>
      </c>
      <c r="B237" s="2" t="str">
        <f t="shared" si="55"/>
        <v>P_44</v>
      </c>
      <c r="C237" s="2" t="s">
        <v>62</v>
      </c>
      <c r="D237" s="2" t="str">
        <f t="shared" si="59"/>
        <v>Control</v>
      </c>
      <c r="E237" s="2">
        <f t="shared" si="59"/>
        <v>4</v>
      </c>
      <c r="F237" s="3">
        <f t="shared" si="58"/>
        <v>44772</v>
      </c>
      <c r="G237" s="3">
        <f t="shared" si="53"/>
        <v>44793</v>
      </c>
      <c r="H237" s="3">
        <f t="shared" si="56"/>
        <v>44801</v>
      </c>
      <c r="I237" s="4">
        <f t="shared" si="54"/>
        <v>29</v>
      </c>
      <c r="J237" s="4">
        <f t="shared" si="48"/>
        <v>8</v>
      </c>
      <c r="K237" s="2">
        <f t="shared" si="57"/>
        <v>3</v>
      </c>
      <c r="L237" s="2">
        <v>0.68</v>
      </c>
    </row>
    <row r="238" spans="1:12" x14ac:dyDescent="0.25">
      <c r="A238" s="2">
        <v>237</v>
      </c>
      <c r="B238" s="2" t="str">
        <f t="shared" si="55"/>
        <v>P_45</v>
      </c>
      <c r="C238" s="2" t="s">
        <v>62</v>
      </c>
      <c r="D238" s="2" t="str">
        <f t="shared" si="59"/>
        <v>Stress</v>
      </c>
      <c r="E238" s="2">
        <f t="shared" si="59"/>
        <v>1</v>
      </c>
      <c r="F238" s="3">
        <f t="shared" si="58"/>
        <v>44772</v>
      </c>
      <c r="G238" s="3">
        <f t="shared" si="53"/>
        <v>44793</v>
      </c>
      <c r="H238" s="3">
        <f t="shared" si="56"/>
        <v>44801</v>
      </c>
      <c r="I238" s="4">
        <f t="shared" si="54"/>
        <v>29</v>
      </c>
      <c r="J238" s="4">
        <f t="shared" si="48"/>
        <v>8</v>
      </c>
      <c r="K238" s="2">
        <f t="shared" si="57"/>
        <v>3</v>
      </c>
      <c r="L238" s="2">
        <v>0.57999999999999996</v>
      </c>
    </row>
    <row r="239" spans="1:12" x14ac:dyDescent="0.25">
      <c r="A239" s="2">
        <v>238</v>
      </c>
      <c r="B239" s="2" t="str">
        <f t="shared" si="55"/>
        <v>P_46</v>
      </c>
      <c r="C239" s="2" t="s">
        <v>62</v>
      </c>
      <c r="D239" s="2" t="str">
        <f t="shared" si="59"/>
        <v>Stress</v>
      </c>
      <c r="E239" s="2">
        <f t="shared" si="59"/>
        <v>2</v>
      </c>
      <c r="F239" s="3">
        <f t="shared" si="58"/>
        <v>44772</v>
      </c>
      <c r="G239" s="3">
        <f t="shared" si="53"/>
        <v>44793</v>
      </c>
      <c r="H239" s="3">
        <f t="shared" si="56"/>
        <v>44801</v>
      </c>
      <c r="I239" s="4">
        <f t="shared" si="54"/>
        <v>29</v>
      </c>
      <c r="J239" s="4">
        <f t="shared" si="48"/>
        <v>8</v>
      </c>
      <c r="K239" s="2">
        <f t="shared" si="57"/>
        <v>3</v>
      </c>
      <c r="L239" s="2">
        <v>0.56999999999999995</v>
      </c>
    </row>
    <row r="240" spans="1:12" x14ac:dyDescent="0.25">
      <c r="A240" s="2">
        <v>239</v>
      </c>
      <c r="B240" s="2" t="str">
        <f t="shared" si="55"/>
        <v>P_47</v>
      </c>
      <c r="C240" s="2" t="s">
        <v>62</v>
      </c>
      <c r="D240" s="2" t="str">
        <f t="shared" si="59"/>
        <v>Stress</v>
      </c>
      <c r="E240" s="2">
        <f t="shared" si="59"/>
        <v>3</v>
      </c>
      <c r="F240" s="3">
        <f t="shared" si="58"/>
        <v>44772</v>
      </c>
      <c r="G240" s="3">
        <f t="shared" si="53"/>
        <v>44793</v>
      </c>
      <c r="H240" s="3">
        <f t="shared" si="56"/>
        <v>44801</v>
      </c>
      <c r="I240" s="4">
        <f t="shared" si="54"/>
        <v>29</v>
      </c>
      <c r="J240" s="4">
        <f t="shared" si="48"/>
        <v>8</v>
      </c>
      <c r="K240" s="2">
        <f t="shared" si="57"/>
        <v>3</v>
      </c>
      <c r="L240" s="2">
        <v>0.6</v>
      </c>
    </row>
    <row r="241" spans="1:12" x14ac:dyDescent="0.25">
      <c r="A241" s="2">
        <v>240</v>
      </c>
      <c r="B241" s="2" t="str">
        <f t="shared" si="55"/>
        <v>P_48</v>
      </c>
      <c r="C241" s="2" t="s">
        <v>62</v>
      </c>
      <c r="D241" s="2" t="str">
        <f t="shared" si="59"/>
        <v>Stress</v>
      </c>
      <c r="E241" s="2">
        <f t="shared" si="59"/>
        <v>4</v>
      </c>
      <c r="F241" s="3">
        <f t="shared" si="58"/>
        <v>44772</v>
      </c>
      <c r="G241" s="3">
        <f t="shared" si="53"/>
        <v>44793</v>
      </c>
      <c r="H241" s="3">
        <f t="shared" si="56"/>
        <v>44801</v>
      </c>
      <c r="I241" s="4">
        <f t="shared" si="54"/>
        <v>29</v>
      </c>
      <c r="J241" s="4">
        <f t="shared" si="48"/>
        <v>8</v>
      </c>
      <c r="K241" s="2">
        <f t="shared" si="57"/>
        <v>3</v>
      </c>
      <c r="L241" s="2">
        <v>0.56000000000000005</v>
      </c>
    </row>
    <row r="242" spans="1:12" x14ac:dyDescent="0.25">
      <c r="A242" s="2">
        <v>241</v>
      </c>
      <c r="B242" s="2" t="str">
        <f t="shared" si="55"/>
        <v>P_49</v>
      </c>
      <c r="C242" s="2" t="s">
        <v>71</v>
      </c>
      <c r="D242" s="2" t="str">
        <f t="shared" si="59"/>
        <v>Control</v>
      </c>
      <c r="E242" s="2">
        <f t="shared" si="59"/>
        <v>1</v>
      </c>
      <c r="F242" s="3">
        <f t="shared" si="58"/>
        <v>44772</v>
      </c>
      <c r="G242" s="3">
        <f t="shared" si="53"/>
        <v>44793</v>
      </c>
      <c r="H242" s="3">
        <f t="shared" si="56"/>
        <v>44801</v>
      </c>
      <c r="I242" s="4">
        <f t="shared" si="54"/>
        <v>29</v>
      </c>
      <c r="J242" s="4">
        <f t="shared" si="48"/>
        <v>8</v>
      </c>
      <c r="K242" s="2">
        <f t="shared" si="57"/>
        <v>3</v>
      </c>
      <c r="L242" s="2">
        <v>0.61</v>
      </c>
    </row>
    <row r="243" spans="1:12" x14ac:dyDescent="0.25">
      <c r="A243" s="2">
        <v>242</v>
      </c>
      <c r="B243" s="2" t="str">
        <f t="shared" si="55"/>
        <v>P_50</v>
      </c>
      <c r="C243" s="2" t="s">
        <v>71</v>
      </c>
      <c r="D243" s="2" t="str">
        <f t="shared" si="59"/>
        <v>Control</v>
      </c>
      <c r="E243" s="2">
        <f t="shared" si="59"/>
        <v>2</v>
      </c>
      <c r="F243" s="3">
        <f t="shared" si="58"/>
        <v>44772</v>
      </c>
      <c r="G243" s="3">
        <f t="shared" si="53"/>
        <v>44793</v>
      </c>
      <c r="H243" s="3">
        <f t="shared" si="56"/>
        <v>44801</v>
      </c>
      <c r="I243" s="4">
        <f t="shared" si="54"/>
        <v>29</v>
      </c>
      <c r="J243" s="4">
        <f t="shared" si="48"/>
        <v>8</v>
      </c>
      <c r="K243" s="2">
        <f t="shared" si="57"/>
        <v>3</v>
      </c>
      <c r="L243" s="2">
        <v>0.57999999999999996</v>
      </c>
    </row>
    <row r="244" spans="1:12" x14ac:dyDescent="0.25">
      <c r="A244" s="2">
        <v>243</v>
      </c>
      <c r="B244" s="2" t="str">
        <f t="shared" si="55"/>
        <v>P_51</v>
      </c>
      <c r="C244" s="2" t="s">
        <v>71</v>
      </c>
      <c r="D244" s="2" t="str">
        <f t="shared" si="59"/>
        <v>Control</v>
      </c>
      <c r="E244" s="2">
        <f t="shared" si="59"/>
        <v>3</v>
      </c>
      <c r="F244" s="3">
        <f t="shared" ref="F244:F259" si="60">F243</f>
        <v>44772</v>
      </c>
      <c r="G244" s="3">
        <f t="shared" si="53"/>
        <v>44793</v>
      </c>
      <c r="H244" s="3">
        <f t="shared" si="56"/>
        <v>44801</v>
      </c>
      <c r="I244" s="4">
        <f t="shared" si="54"/>
        <v>29</v>
      </c>
      <c r="J244" s="4">
        <f t="shared" si="48"/>
        <v>8</v>
      </c>
      <c r="K244" s="2">
        <f t="shared" si="57"/>
        <v>3</v>
      </c>
      <c r="L244" s="2">
        <v>0.61</v>
      </c>
    </row>
    <row r="245" spans="1:12" x14ac:dyDescent="0.25">
      <c r="A245" s="2">
        <v>244</v>
      </c>
      <c r="B245" s="2" t="str">
        <f t="shared" si="55"/>
        <v>P_52</v>
      </c>
      <c r="C245" s="2" t="s">
        <v>71</v>
      </c>
      <c r="D245" s="2" t="str">
        <f t="shared" si="59"/>
        <v>Control</v>
      </c>
      <c r="E245" s="2">
        <f t="shared" si="59"/>
        <v>4</v>
      </c>
      <c r="F245" s="3">
        <f t="shared" si="60"/>
        <v>44772</v>
      </c>
      <c r="G245" s="3">
        <f t="shared" si="53"/>
        <v>44793</v>
      </c>
      <c r="H245" s="3">
        <f t="shared" si="56"/>
        <v>44801</v>
      </c>
      <c r="I245" s="4">
        <f t="shared" si="54"/>
        <v>29</v>
      </c>
      <c r="J245" s="4">
        <f t="shared" si="48"/>
        <v>8</v>
      </c>
      <c r="K245" s="2">
        <f t="shared" si="57"/>
        <v>3</v>
      </c>
      <c r="L245" s="2">
        <v>0.62</v>
      </c>
    </row>
    <row r="246" spans="1:12" x14ac:dyDescent="0.25">
      <c r="A246" s="2">
        <v>245</v>
      </c>
      <c r="B246" s="2" t="str">
        <f t="shared" si="55"/>
        <v>P_53</v>
      </c>
      <c r="C246" s="2" t="s">
        <v>71</v>
      </c>
      <c r="D246" s="2" t="str">
        <f t="shared" si="59"/>
        <v>Stress</v>
      </c>
      <c r="E246" s="2">
        <f t="shared" si="59"/>
        <v>1</v>
      </c>
      <c r="F246" s="3">
        <f t="shared" si="60"/>
        <v>44772</v>
      </c>
      <c r="G246" s="3">
        <f t="shared" si="53"/>
        <v>44793</v>
      </c>
      <c r="H246" s="3">
        <f t="shared" si="56"/>
        <v>44801</v>
      </c>
      <c r="I246" s="4">
        <f t="shared" si="54"/>
        <v>29</v>
      </c>
      <c r="J246" s="4">
        <f t="shared" si="48"/>
        <v>8</v>
      </c>
      <c r="K246" s="2">
        <f t="shared" si="57"/>
        <v>3</v>
      </c>
      <c r="L246" s="2">
        <v>0.49</v>
      </c>
    </row>
    <row r="247" spans="1:12" x14ac:dyDescent="0.25">
      <c r="A247" s="2">
        <v>246</v>
      </c>
      <c r="B247" s="2" t="str">
        <f t="shared" si="55"/>
        <v>P_54</v>
      </c>
      <c r="C247" s="2" t="s">
        <v>71</v>
      </c>
      <c r="D247" s="2" t="str">
        <f t="shared" si="59"/>
        <v>Stress</v>
      </c>
      <c r="E247" s="2">
        <f t="shared" si="59"/>
        <v>2</v>
      </c>
      <c r="F247" s="3">
        <f t="shared" si="60"/>
        <v>44772</v>
      </c>
      <c r="G247" s="3">
        <f t="shared" si="53"/>
        <v>44793</v>
      </c>
      <c r="H247" s="3">
        <f t="shared" si="56"/>
        <v>44801</v>
      </c>
      <c r="I247" s="4">
        <f t="shared" si="54"/>
        <v>29</v>
      </c>
      <c r="J247" s="4">
        <f t="shared" si="48"/>
        <v>8</v>
      </c>
      <c r="K247" s="2">
        <f t="shared" si="57"/>
        <v>3</v>
      </c>
      <c r="L247" s="2">
        <v>0.48</v>
      </c>
    </row>
    <row r="248" spans="1:12" x14ac:dyDescent="0.25">
      <c r="A248" s="2">
        <v>247</v>
      </c>
      <c r="B248" s="2" t="str">
        <f t="shared" si="55"/>
        <v>P_55</v>
      </c>
      <c r="C248" s="2" t="s">
        <v>71</v>
      </c>
      <c r="D248" s="2" t="str">
        <f t="shared" si="59"/>
        <v>Stress</v>
      </c>
      <c r="E248" s="2">
        <f t="shared" si="59"/>
        <v>3</v>
      </c>
      <c r="F248" s="3">
        <f t="shared" si="60"/>
        <v>44772</v>
      </c>
      <c r="G248" s="3">
        <f t="shared" si="53"/>
        <v>44793</v>
      </c>
      <c r="H248" s="3">
        <f t="shared" si="56"/>
        <v>44801</v>
      </c>
      <c r="I248" s="4">
        <f t="shared" si="54"/>
        <v>29</v>
      </c>
      <c r="J248" s="4">
        <f t="shared" si="48"/>
        <v>8</v>
      </c>
      <c r="K248" s="2">
        <f t="shared" si="57"/>
        <v>3</v>
      </c>
      <c r="L248" s="2">
        <v>0.52</v>
      </c>
    </row>
    <row r="249" spans="1:12" x14ac:dyDescent="0.25">
      <c r="A249" s="2">
        <v>248</v>
      </c>
      <c r="B249" s="2" t="str">
        <f t="shared" si="55"/>
        <v>P_56</v>
      </c>
      <c r="C249" s="2" t="s">
        <v>71</v>
      </c>
      <c r="D249" s="2" t="str">
        <f t="shared" si="59"/>
        <v>Stress</v>
      </c>
      <c r="E249" s="2">
        <f t="shared" si="59"/>
        <v>4</v>
      </c>
      <c r="F249" s="3">
        <f t="shared" si="60"/>
        <v>44772</v>
      </c>
      <c r="G249" s="3">
        <f t="shared" si="53"/>
        <v>44793</v>
      </c>
      <c r="H249" s="3">
        <f t="shared" si="56"/>
        <v>44801</v>
      </c>
      <c r="I249" s="4">
        <f t="shared" si="54"/>
        <v>29</v>
      </c>
      <c r="J249" s="4">
        <f t="shared" si="48"/>
        <v>8</v>
      </c>
      <c r="K249" s="2">
        <f t="shared" si="57"/>
        <v>3</v>
      </c>
      <c r="L249" s="2">
        <v>0.51</v>
      </c>
    </row>
    <row r="250" spans="1:12" x14ac:dyDescent="0.25">
      <c r="A250" s="2">
        <v>249</v>
      </c>
      <c r="B250" s="2" t="str">
        <f t="shared" si="55"/>
        <v>P_57</v>
      </c>
      <c r="C250" s="2" t="s">
        <v>80</v>
      </c>
      <c r="D250" s="2" t="str">
        <f t="shared" si="59"/>
        <v>Control</v>
      </c>
      <c r="E250" s="2">
        <f t="shared" si="59"/>
        <v>1</v>
      </c>
      <c r="F250" s="3">
        <f t="shared" si="60"/>
        <v>44772</v>
      </c>
      <c r="G250" s="3">
        <f t="shared" si="53"/>
        <v>44793</v>
      </c>
      <c r="H250" s="3">
        <f t="shared" si="56"/>
        <v>44801</v>
      </c>
      <c r="I250" s="4">
        <f t="shared" si="54"/>
        <v>29</v>
      </c>
      <c r="J250" s="4">
        <f t="shared" si="48"/>
        <v>8</v>
      </c>
      <c r="K250" s="2">
        <f t="shared" si="57"/>
        <v>3</v>
      </c>
      <c r="L250" s="2">
        <v>0.56999999999999995</v>
      </c>
    </row>
    <row r="251" spans="1:12" x14ac:dyDescent="0.25">
      <c r="A251" s="2">
        <v>250</v>
      </c>
      <c r="B251" s="2" t="str">
        <f t="shared" si="55"/>
        <v>P_58</v>
      </c>
      <c r="C251" s="2" t="s">
        <v>80</v>
      </c>
      <c r="D251" s="2" t="str">
        <f t="shared" ref="D251:E266" si="61">D243</f>
        <v>Control</v>
      </c>
      <c r="E251" s="2">
        <f t="shared" si="61"/>
        <v>2</v>
      </c>
      <c r="F251" s="3">
        <f t="shared" si="60"/>
        <v>44772</v>
      </c>
      <c r="G251" s="3">
        <f t="shared" si="53"/>
        <v>44793</v>
      </c>
      <c r="H251" s="3">
        <f t="shared" si="56"/>
        <v>44801</v>
      </c>
      <c r="I251" s="4">
        <f t="shared" si="54"/>
        <v>29</v>
      </c>
      <c r="J251" s="4">
        <f t="shared" si="48"/>
        <v>8</v>
      </c>
      <c r="K251" s="2">
        <f t="shared" si="57"/>
        <v>3</v>
      </c>
      <c r="L251" s="2">
        <v>0.66</v>
      </c>
    </row>
    <row r="252" spans="1:12" x14ac:dyDescent="0.25">
      <c r="A252" s="2">
        <v>251</v>
      </c>
      <c r="B252" s="2" t="str">
        <f t="shared" si="55"/>
        <v>P_59</v>
      </c>
      <c r="C252" s="2" t="s">
        <v>80</v>
      </c>
      <c r="D252" s="2" t="str">
        <f t="shared" si="61"/>
        <v>Control</v>
      </c>
      <c r="E252" s="2">
        <f t="shared" si="61"/>
        <v>3</v>
      </c>
      <c r="F252" s="3">
        <f t="shared" si="60"/>
        <v>44772</v>
      </c>
      <c r="G252" s="3">
        <f t="shared" si="53"/>
        <v>44793</v>
      </c>
      <c r="H252" s="3">
        <f t="shared" si="56"/>
        <v>44801</v>
      </c>
      <c r="I252" s="4">
        <f t="shared" si="54"/>
        <v>29</v>
      </c>
      <c r="J252" s="4">
        <f t="shared" si="48"/>
        <v>8</v>
      </c>
      <c r="K252" s="2">
        <f t="shared" si="57"/>
        <v>3</v>
      </c>
      <c r="L252" s="2">
        <v>0.59</v>
      </c>
    </row>
    <row r="253" spans="1:12" x14ac:dyDescent="0.25">
      <c r="A253" s="2">
        <v>252</v>
      </c>
      <c r="B253" s="2" t="str">
        <f t="shared" si="55"/>
        <v>P_60</v>
      </c>
      <c r="C253" s="2" t="s">
        <v>80</v>
      </c>
      <c r="D253" s="2" t="str">
        <f t="shared" si="61"/>
        <v>Control</v>
      </c>
      <c r="E253" s="2">
        <f t="shared" si="61"/>
        <v>4</v>
      </c>
      <c r="F253" s="3">
        <f t="shared" si="60"/>
        <v>44772</v>
      </c>
      <c r="G253" s="3">
        <f t="shared" si="53"/>
        <v>44793</v>
      </c>
      <c r="H253" s="3">
        <f t="shared" si="56"/>
        <v>44801</v>
      </c>
      <c r="I253" s="4">
        <f t="shared" si="54"/>
        <v>29</v>
      </c>
      <c r="J253" s="4">
        <f t="shared" si="48"/>
        <v>8</v>
      </c>
      <c r="K253" s="2">
        <f t="shared" si="57"/>
        <v>3</v>
      </c>
      <c r="L253" s="2">
        <v>0.65</v>
      </c>
    </row>
    <row r="254" spans="1:12" x14ac:dyDescent="0.25">
      <c r="A254" s="2">
        <v>253</v>
      </c>
      <c r="B254" s="2" t="str">
        <f t="shared" si="55"/>
        <v>P_61</v>
      </c>
      <c r="C254" s="2" t="s">
        <v>80</v>
      </c>
      <c r="D254" s="2" t="str">
        <f t="shared" si="61"/>
        <v>Stress</v>
      </c>
      <c r="E254" s="2">
        <f t="shared" si="61"/>
        <v>1</v>
      </c>
      <c r="F254" s="3">
        <f t="shared" si="60"/>
        <v>44772</v>
      </c>
      <c r="G254" s="3">
        <f t="shared" si="53"/>
        <v>44793</v>
      </c>
      <c r="H254" s="3">
        <f t="shared" si="56"/>
        <v>44801</v>
      </c>
      <c r="I254" s="4">
        <f t="shared" si="54"/>
        <v>29</v>
      </c>
      <c r="J254" s="4">
        <f t="shared" si="48"/>
        <v>8</v>
      </c>
      <c r="K254" s="2">
        <f t="shared" si="57"/>
        <v>3</v>
      </c>
      <c r="L254" s="2">
        <v>0.5</v>
      </c>
    </row>
    <row r="255" spans="1:12" x14ac:dyDescent="0.25">
      <c r="A255" s="2">
        <v>254</v>
      </c>
      <c r="B255" s="2" t="str">
        <f t="shared" si="55"/>
        <v>P_62</v>
      </c>
      <c r="C255" s="2" t="s">
        <v>80</v>
      </c>
      <c r="D255" s="2" t="str">
        <f t="shared" si="61"/>
        <v>Stress</v>
      </c>
      <c r="E255" s="2">
        <f t="shared" si="61"/>
        <v>2</v>
      </c>
      <c r="F255" s="3">
        <f t="shared" si="60"/>
        <v>44772</v>
      </c>
      <c r="G255" s="3">
        <f t="shared" si="53"/>
        <v>44793</v>
      </c>
      <c r="H255" s="3">
        <f t="shared" si="56"/>
        <v>44801</v>
      </c>
      <c r="I255" s="4">
        <f t="shared" si="54"/>
        <v>29</v>
      </c>
      <c r="J255" s="4">
        <f t="shared" si="48"/>
        <v>8</v>
      </c>
      <c r="K255" s="2">
        <f t="shared" si="57"/>
        <v>3</v>
      </c>
      <c r="L255" s="2">
        <v>0.52</v>
      </c>
    </row>
    <row r="256" spans="1:12" x14ac:dyDescent="0.25">
      <c r="A256" s="2">
        <v>255</v>
      </c>
      <c r="B256" s="2" t="str">
        <f t="shared" si="55"/>
        <v>P_63</v>
      </c>
      <c r="C256" s="2" t="s">
        <v>80</v>
      </c>
      <c r="D256" s="2" t="str">
        <f t="shared" si="61"/>
        <v>Stress</v>
      </c>
      <c r="E256" s="2">
        <f t="shared" si="61"/>
        <v>3</v>
      </c>
      <c r="F256" s="3">
        <f t="shared" si="60"/>
        <v>44772</v>
      </c>
      <c r="G256" s="3">
        <f t="shared" si="53"/>
        <v>44793</v>
      </c>
      <c r="H256" s="3">
        <f t="shared" si="56"/>
        <v>44801</v>
      </c>
      <c r="I256" s="4">
        <f t="shared" si="54"/>
        <v>29</v>
      </c>
      <c r="J256" s="4">
        <f t="shared" si="48"/>
        <v>8</v>
      </c>
      <c r="K256" s="2">
        <f t="shared" si="57"/>
        <v>3</v>
      </c>
      <c r="L256" s="2">
        <v>0.54</v>
      </c>
    </row>
    <row r="257" spans="1:12" x14ac:dyDescent="0.25">
      <c r="A257" s="2">
        <v>256</v>
      </c>
      <c r="B257" s="2" t="str">
        <f t="shared" si="55"/>
        <v>P_64</v>
      </c>
      <c r="C257" s="2" t="s">
        <v>80</v>
      </c>
      <c r="D257" s="2" t="str">
        <f t="shared" si="61"/>
        <v>Stress</v>
      </c>
      <c r="E257" s="2">
        <f t="shared" si="61"/>
        <v>4</v>
      </c>
      <c r="F257" s="3">
        <f t="shared" si="60"/>
        <v>44772</v>
      </c>
      <c r="G257" s="3">
        <f t="shared" si="53"/>
        <v>44793</v>
      </c>
      <c r="H257" s="3">
        <f t="shared" si="56"/>
        <v>44801</v>
      </c>
      <c r="I257" s="4">
        <f t="shared" si="54"/>
        <v>29</v>
      </c>
      <c r="J257" s="4">
        <f t="shared" si="48"/>
        <v>8</v>
      </c>
      <c r="K257" s="2">
        <f t="shared" si="57"/>
        <v>3</v>
      </c>
      <c r="L257" s="2">
        <v>0.56000000000000005</v>
      </c>
    </row>
    <row r="258" spans="1:12" x14ac:dyDescent="0.25">
      <c r="A258" s="2">
        <v>257</v>
      </c>
      <c r="B258" s="2" t="str">
        <f t="shared" si="55"/>
        <v>P_65</v>
      </c>
      <c r="C258" s="2" t="s">
        <v>89</v>
      </c>
      <c r="D258" s="2" t="str">
        <f t="shared" si="61"/>
        <v>Control</v>
      </c>
      <c r="E258" s="2">
        <f t="shared" si="61"/>
        <v>1</v>
      </c>
      <c r="F258" s="3">
        <f t="shared" si="60"/>
        <v>44772</v>
      </c>
      <c r="G258" s="3">
        <f t="shared" si="53"/>
        <v>44793</v>
      </c>
      <c r="H258" s="3">
        <f t="shared" si="56"/>
        <v>44801</v>
      </c>
      <c r="I258" s="4">
        <f t="shared" si="54"/>
        <v>29</v>
      </c>
      <c r="J258" s="4">
        <f t="shared" si="48"/>
        <v>8</v>
      </c>
      <c r="K258" s="2">
        <f t="shared" si="57"/>
        <v>3</v>
      </c>
      <c r="L258" s="2">
        <v>0.64</v>
      </c>
    </row>
    <row r="259" spans="1:12" x14ac:dyDescent="0.25">
      <c r="A259" s="2">
        <v>258</v>
      </c>
      <c r="B259" s="2" t="str">
        <f t="shared" si="55"/>
        <v>P_66</v>
      </c>
      <c r="C259" s="2" t="s">
        <v>89</v>
      </c>
      <c r="D259" s="2" t="str">
        <f t="shared" si="61"/>
        <v>Control</v>
      </c>
      <c r="E259" s="2">
        <f t="shared" si="61"/>
        <v>2</v>
      </c>
      <c r="F259" s="3">
        <f t="shared" si="60"/>
        <v>44772</v>
      </c>
      <c r="G259" s="3">
        <f t="shared" si="53"/>
        <v>44793</v>
      </c>
      <c r="H259" s="3">
        <f t="shared" ref="H259:H289" si="62">H258</f>
        <v>44801</v>
      </c>
      <c r="I259" s="4">
        <f t="shared" si="54"/>
        <v>29</v>
      </c>
      <c r="J259" s="4">
        <f t="shared" ref="J259:J322" si="63">H259-G259</f>
        <v>8</v>
      </c>
      <c r="K259" s="2">
        <f t="shared" si="57"/>
        <v>3</v>
      </c>
      <c r="L259" s="2">
        <v>0.68</v>
      </c>
    </row>
    <row r="260" spans="1:12" x14ac:dyDescent="0.25">
      <c r="A260" s="2">
        <v>259</v>
      </c>
      <c r="B260" s="2" t="str">
        <f t="shared" si="55"/>
        <v>P_67</v>
      </c>
      <c r="C260" s="2" t="s">
        <v>89</v>
      </c>
      <c r="D260" s="2" t="str">
        <f t="shared" si="61"/>
        <v>Control</v>
      </c>
      <c r="E260" s="2">
        <f t="shared" si="61"/>
        <v>3</v>
      </c>
      <c r="F260" s="3">
        <f t="shared" ref="F260:F275" si="64">F259</f>
        <v>44772</v>
      </c>
      <c r="G260" s="3">
        <f t="shared" si="53"/>
        <v>44793</v>
      </c>
      <c r="H260" s="3">
        <f t="shared" si="62"/>
        <v>44801</v>
      </c>
      <c r="I260" s="4">
        <f t="shared" si="54"/>
        <v>29</v>
      </c>
      <c r="J260" s="4">
        <f t="shared" si="63"/>
        <v>8</v>
      </c>
      <c r="K260" s="2">
        <f t="shared" si="57"/>
        <v>3</v>
      </c>
      <c r="L260" s="2">
        <v>0.65</v>
      </c>
    </row>
    <row r="261" spans="1:12" x14ac:dyDescent="0.25">
      <c r="A261" s="2">
        <v>260</v>
      </c>
      <c r="B261" s="2" t="str">
        <f t="shared" si="55"/>
        <v>P_68</v>
      </c>
      <c r="C261" s="2" t="s">
        <v>89</v>
      </c>
      <c r="D261" s="2" t="str">
        <f t="shared" si="61"/>
        <v>Control</v>
      </c>
      <c r="E261" s="2">
        <f t="shared" si="61"/>
        <v>4</v>
      </c>
      <c r="F261" s="3">
        <f t="shared" si="64"/>
        <v>44772</v>
      </c>
      <c r="G261" s="3">
        <f t="shared" si="53"/>
        <v>44793</v>
      </c>
      <c r="H261" s="3">
        <f t="shared" si="62"/>
        <v>44801</v>
      </c>
      <c r="I261" s="4">
        <f t="shared" si="54"/>
        <v>29</v>
      </c>
      <c r="J261" s="4">
        <f t="shared" si="63"/>
        <v>8</v>
      </c>
      <c r="K261" s="2">
        <f t="shared" si="57"/>
        <v>3</v>
      </c>
      <c r="L261" s="2">
        <v>0.69</v>
      </c>
    </row>
    <row r="262" spans="1:12" x14ac:dyDescent="0.25">
      <c r="A262" s="2">
        <v>261</v>
      </c>
      <c r="B262" s="2" t="str">
        <f t="shared" si="55"/>
        <v>P_69</v>
      </c>
      <c r="C262" s="2" t="s">
        <v>89</v>
      </c>
      <c r="D262" s="2" t="str">
        <f t="shared" si="61"/>
        <v>Stress</v>
      </c>
      <c r="E262" s="2">
        <f t="shared" si="61"/>
        <v>1</v>
      </c>
      <c r="F262" s="3">
        <f t="shared" si="64"/>
        <v>44772</v>
      </c>
      <c r="G262" s="3">
        <f t="shared" si="53"/>
        <v>44793</v>
      </c>
      <c r="H262" s="3">
        <f t="shared" si="62"/>
        <v>44801</v>
      </c>
      <c r="I262" s="4">
        <f t="shared" si="54"/>
        <v>29</v>
      </c>
      <c r="J262" s="4">
        <f t="shared" si="63"/>
        <v>8</v>
      </c>
      <c r="K262" s="2">
        <f t="shared" si="57"/>
        <v>3</v>
      </c>
      <c r="L262" s="2">
        <v>0.56000000000000005</v>
      </c>
    </row>
    <row r="263" spans="1:12" x14ac:dyDescent="0.25">
      <c r="A263" s="2">
        <v>262</v>
      </c>
      <c r="B263" s="2" t="str">
        <f t="shared" si="55"/>
        <v>P_70</v>
      </c>
      <c r="C263" s="2" t="s">
        <v>89</v>
      </c>
      <c r="D263" s="2" t="str">
        <f t="shared" si="61"/>
        <v>Stress</v>
      </c>
      <c r="E263" s="2">
        <f t="shared" si="61"/>
        <v>2</v>
      </c>
      <c r="F263" s="3">
        <f t="shared" si="64"/>
        <v>44772</v>
      </c>
      <c r="G263" s="3">
        <f t="shared" si="53"/>
        <v>44793</v>
      </c>
      <c r="H263" s="3">
        <f t="shared" si="62"/>
        <v>44801</v>
      </c>
      <c r="I263" s="4">
        <f t="shared" si="54"/>
        <v>29</v>
      </c>
      <c r="J263" s="4">
        <f t="shared" si="63"/>
        <v>8</v>
      </c>
      <c r="K263" s="2">
        <f t="shared" si="57"/>
        <v>3</v>
      </c>
      <c r="L263" s="2">
        <v>0.6</v>
      </c>
    </row>
    <row r="264" spans="1:12" x14ac:dyDescent="0.25">
      <c r="A264" s="2">
        <v>263</v>
      </c>
      <c r="B264" s="2" t="str">
        <f t="shared" si="55"/>
        <v>P_71</v>
      </c>
      <c r="C264" s="2" t="s">
        <v>89</v>
      </c>
      <c r="D264" s="2" t="str">
        <f t="shared" si="61"/>
        <v>Stress</v>
      </c>
      <c r="E264" s="2">
        <f t="shared" si="61"/>
        <v>3</v>
      </c>
      <c r="F264" s="3">
        <f t="shared" si="64"/>
        <v>44772</v>
      </c>
      <c r="G264" s="3">
        <f t="shared" si="53"/>
        <v>44793</v>
      </c>
      <c r="H264" s="3">
        <f t="shared" si="62"/>
        <v>44801</v>
      </c>
      <c r="I264" s="4">
        <f t="shared" si="54"/>
        <v>29</v>
      </c>
      <c r="J264" s="4">
        <f t="shared" si="63"/>
        <v>8</v>
      </c>
      <c r="K264" s="2">
        <f t="shared" si="57"/>
        <v>3</v>
      </c>
      <c r="L264" s="2">
        <v>0.54</v>
      </c>
    </row>
    <row r="265" spans="1:12" x14ac:dyDescent="0.25">
      <c r="A265" s="2">
        <v>264</v>
      </c>
      <c r="B265" s="2" t="str">
        <f t="shared" si="55"/>
        <v>P_72</v>
      </c>
      <c r="C265" s="2" t="s">
        <v>89</v>
      </c>
      <c r="D265" s="2" t="str">
        <f t="shared" si="61"/>
        <v>Stress</v>
      </c>
      <c r="E265" s="2">
        <f t="shared" si="61"/>
        <v>4</v>
      </c>
      <c r="F265" s="3">
        <f t="shared" si="64"/>
        <v>44772</v>
      </c>
      <c r="G265" s="3">
        <f t="shared" si="53"/>
        <v>44793</v>
      </c>
      <c r="H265" s="3">
        <f t="shared" si="62"/>
        <v>44801</v>
      </c>
      <c r="I265" s="4">
        <f t="shared" si="54"/>
        <v>29</v>
      </c>
      <c r="J265" s="4">
        <f t="shared" si="63"/>
        <v>8</v>
      </c>
      <c r="K265" s="2">
        <f t="shared" si="57"/>
        <v>3</v>
      </c>
      <c r="L265" s="2">
        <v>0.56000000000000005</v>
      </c>
    </row>
    <row r="266" spans="1:12" x14ac:dyDescent="0.25">
      <c r="A266" s="2">
        <v>265</v>
      </c>
      <c r="B266" s="2" t="str">
        <f t="shared" si="55"/>
        <v>P_73</v>
      </c>
      <c r="C266" s="2" t="s">
        <v>98</v>
      </c>
      <c r="D266" s="2" t="str">
        <f t="shared" si="61"/>
        <v>Control</v>
      </c>
      <c r="E266" s="2">
        <f t="shared" si="61"/>
        <v>1</v>
      </c>
      <c r="F266" s="3">
        <f t="shared" si="64"/>
        <v>44772</v>
      </c>
      <c r="G266" s="3">
        <f t="shared" si="53"/>
        <v>44793</v>
      </c>
      <c r="H266" s="3">
        <f t="shared" si="62"/>
        <v>44801</v>
      </c>
      <c r="I266" s="4">
        <f t="shared" si="54"/>
        <v>29</v>
      </c>
      <c r="J266" s="4">
        <f t="shared" si="63"/>
        <v>8</v>
      </c>
      <c r="K266" s="2">
        <f t="shared" si="57"/>
        <v>3</v>
      </c>
      <c r="L266" s="2">
        <v>0.64</v>
      </c>
    </row>
    <row r="267" spans="1:12" x14ac:dyDescent="0.25">
      <c r="A267" s="2">
        <v>266</v>
      </c>
      <c r="B267" s="2" t="str">
        <f t="shared" si="55"/>
        <v>P_74</v>
      </c>
      <c r="C267" s="2" t="s">
        <v>98</v>
      </c>
      <c r="D267" s="2" t="str">
        <f t="shared" ref="D267:E282" si="65">D259</f>
        <v>Control</v>
      </c>
      <c r="E267" s="2">
        <f t="shared" si="65"/>
        <v>2</v>
      </c>
      <c r="F267" s="3">
        <f t="shared" si="64"/>
        <v>44772</v>
      </c>
      <c r="G267" s="3">
        <f t="shared" si="53"/>
        <v>44793</v>
      </c>
      <c r="H267" s="3">
        <f t="shared" si="62"/>
        <v>44801</v>
      </c>
      <c r="I267" s="4">
        <f t="shared" si="54"/>
        <v>29</v>
      </c>
      <c r="J267" s="4">
        <f t="shared" si="63"/>
        <v>8</v>
      </c>
      <c r="K267" s="2">
        <f t="shared" si="57"/>
        <v>3</v>
      </c>
      <c r="L267" s="2">
        <v>0.65</v>
      </c>
    </row>
    <row r="268" spans="1:12" x14ac:dyDescent="0.25">
      <c r="A268" s="2">
        <v>267</v>
      </c>
      <c r="B268" s="2" t="str">
        <f t="shared" si="55"/>
        <v>P_75</v>
      </c>
      <c r="C268" s="2" t="s">
        <v>98</v>
      </c>
      <c r="D268" s="2" t="str">
        <f t="shared" si="65"/>
        <v>Control</v>
      </c>
      <c r="E268" s="2">
        <f t="shared" si="65"/>
        <v>3</v>
      </c>
      <c r="F268" s="3">
        <f t="shared" si="64"/>
        <v>44772</v>
      </c>
      <c r="G268" s="3">
        <f t="shared" si="53"/>
        <v>44793</v>
      </c>
      <c r="H268" s="3">
        <f t="shared" si="62"/>
        <v>44801</v>
      </c>
      <c r="I268" s="4">
        <f t="shared" si="54"/>
        <v>29</v>
      </c>
      <c r="J268" s="4">
        <f t="shared" si="63"/>
        <v>8</v>
      </c>
      <c r="K268" s="2">
        <f t="shared" si="57"/>
        <v>3</v>
      </c>
      <c r="L268" s="2">
        <v>0.62</v>
      </c>
    </row>
    <row r="269" spans="1:12" x14ac:dyDescent="0.25">
      <c r="A269" s="2">
        <v>268</v>
      </c>
      <c r="B269" s="2" t="str">
        <f t="shared" si="55"/>
        <v>P_76</v>
      </c>
      <c r="C269" s="2" t="s">
        <v>98</v>
      </c>
      <c r="D269" s="2" t="str">
        <f t="shared" si="65"/>
        <v>Control</v>
      </c>
      <c r="E269" s="2">
        <f t="shared" si="65"/>
        <v>4</v>
      </c>
      <c r="F269" s="3">
        <f t="shared" si="64"/>
        <v>44772</v>
      </c>
      <c r="G269" s="3">
        <f t="shared" si="53"/>
        <v>44793</v>
      </c>
      <c r="H269" s="3">
        <f t="shared" si="62"/>
        <v>44801</v>
      </c>
      <c r="I269" s="4">
        <f t="shared" si="54"/>
        <v>29</v>
      </c>
      <c r="J269" s="4">
        <f t="shared" si="63"/>
        <v>8</v>
      </c>
      <c r="K269" s="2">
        <f t="shared" si="57"/>
        <v>3</v>
      </c>
      <c r="L269" s="2">
        <v>0.64</v>
      </c>
    </row>
    <row r="270" spans="1:12" x14ac:dyDescent="0.25">
      <c r="A270" s="2">
        <v>269</v>
      </c>
      <c r="B270" s="2" t="str">
        <f t="shared" si="55"/>
        <v>P_77</v>
      </c>
      <c r="C270" s="2" t="s">
        <v>98</v>
      </c>
      <c r="D270" s="2" t="str">
        <f t="shared" si="65"/>
        <v>Stress</v>
      </c>
      <c r="E270" s="2">
        <f t="shared" si="65"/>
        <v>1</v>
      </c>
      <c r="F270" s="3">
        <f t="shared" si="64"/>
        <v>44772</v>
      </c>
      <c r="G270" s="3">
        <f t="shared" si="53"/>
        <v>44793</v>
      </c>
      <c r="H270" s="3">
        <f t="shared" si="62"/>
        <v>44801</v>
      </c>
      <c r="I270" s="4">
        <f t="shared" si="54"/>
        <v>29</v>
      </c>
      <c r="J270" s="4">
        <f t="shared" si="63"/>
        <v>8</v>
      </c>
      <c r="K270" s="2">
        <f t="shared" si="57"/>
        <v>3</v>
      </c>
      <c r="L270" s="2">
        <v>0.5</v>
      </c>
    </row>
    <row r="271" spans="1:12" x14ac:dyDescent="0.25">
      <c r="A271" s="2">
        <v>270</v>
      </c>
      <c r="B271" s="2" t="str">
        <f t="shared" si="55"/>
        <v>P_78</v>
      </c>
      <c r="C271" s="2" t="s">
        <v>98</v>
      </c>
      <c r="D271" s="2" t="str">
        <f t="shared" si="65"/>
        <v>Stress</v>
      </c>
      <c r="E271" s="2">
        <f t="shared" si="65"/>
        <v>2</v>
      </c>
      <c r="F271" s="3">
        <f t="shared" si="64"/>
        <v>44772</v>
      </c>
      <c r="G271" s="3">
        <f t="shared" si="53"/>
        <v>44793</v>
      </c>
      <c r="H271" s="3">
        <f t="shared" si="62"/>
        <v>44801</v>
      </c>
      <c r="I271" s="4">
        <f t="shared" si="54"/>
        <v>29</v>
      </c>
      <c r="J271" s="4">
        <f t="shared" si="63"/>
        <v>8</v>
      </c>
      <c r="K271" s="2">
        <f t="shared" si="57"/>
        <v>3</v>
      </c>
      <c r="L271" s="2">
        <v>0.56000000000000005</v>
      </c>
    </row>
    <row r="272" spans="1:12" x14ac:dyDescent="0.25">
      <c r="A272" s="2">
        <v>271</v>
      </c>
      <c r="B272" s="2" t="str">
        <f t="shared" si="55"/>
        <v>P_79</v>
      </c>
      <c r="C272" s="2" t="s">
        <v>98</v>
      </c>
      <c r="D272" s="2" t="str">
        <f t="shared" si="65"/>
        <v>Stress</v>
      </c>
      <c r="E272" s="2">
        <f t="shared" si="65"/>
        <v>3</v>
      </c>
      <c r="F272" s="3">
        <f t="shared" si="64"/>
        <v>44772</v>
      </c>
      <c r="G272" s="3">
        <f t="shared" si="53"/>
        <v>44793</v>
      </c>
      <c r="H272" s="3">
        <f t="shared" si="62"/>
        <v>44801</v>
      </c>
      <c r="I272" s="4">
        <f t="shared" si="54"/>
        <v>29</v>
      </c>
      <c r="J272" s="4">
        <f t="shared" si="63"/>
        <v>8</v>
      </c>
      <c r="K272" s="2">
        <f t="shared" si="57"/>
        <v>3</v>
      </c>
      <c r="L272" s="2">
        <v>0.56999999999999995</v>
      </c>
    </row>
    <row r="273" spans="1:12" x14ac:dyDescent="0.25">
      <c r="A273" s="2">
        <v>272</v>
      </c>
      <c r="B273" s="2" t="str">
        <f t="shared" si="55"/>
        <v>P_80</v>
      </c>
      <c r="C273" s="2" t="s">
        <v>98</v>
      </c>
      <c r="D273" s="2" t="str">
        <f t="shared" si="65"/>
        <v>Stress</v>
      </c>
      <c r="E273" s="2">
        <f t="shared" si="65"/>
        <v>4</v>
      </c>
      <c r="F273" s="3">
        <f t="shared" si="64"/>
        <v>44772</v>
      </c>
      <c r="G273" s="3">
        <f t="shared" si="53"/>
        <v>44793</v>
      </c>
      <c r="H273" s="3">
        <f t="shared" si="62"/>
        <v>44801</v>
      </c>
      <c r="I273" s="4">
        <f t="shared" si="54"/>
        <v>29</v>
      </c>
      <c r="J273" s="4">
        <f t="shared" si="63"/>
        <v>8</v>
      </c>
      <c r="K273" s="2">
        <f t="shared" si="57"/>
        <v>3</v>
      </c>
      <c r="L273" s="2">
        <v>0.57999999999999996</v>
      </c>
    </row>
    <row r="274" spans="1:12" x14ac:dyDescent="0.25">
      <c r="A274" s="2">
        <v>273</v>
      </c>
      <c r="B274" s="2" t="str">
        <f t="shared" si="55"/>
        <v>P_81</v>
      </c>
      <c r="C274" s="2" t="s">
        <v>107</v>
      </c>
      <c r="D274" s="2" t="str">
        <f t="shared" si="65"/>
        <v>Control</v>
      </c>
      <c r="E274" s="2">
        <f t="shared" si="65"/>
        <v>1</v>
      </c>
      <c r="F274" s="3">
        <f t="shared" si="64"/>
        <v>44772</v>
      </c>
      <c r="G274" s="3">
        <f t="shared" si="53"/>
        <v>44793</v>
      </c>
      <c r="H274" s="3">
        <f t="shared" si="62"/>
        <v>44801</v>
      </c>
      <c r="I274" s="4">
        <f t="shared" si="54"/>
        <v>29</v>
      </c>
      <c r="J274" s="4">
        <f t="shared" si="63"/>
        <v>8</v>
      </c>
      <c r="K274" s="2">
        <f t="shared" si="57"/>
        <v>3</v>
      </c>
      <c r="L274" s="2">
        <v>0.64</v>
      </c>
    </row>
    <row r="275" spans="1:12" x14ac:dyDescent="0.25">
      <c r="A275" s="2">
        <v>274</v>
      </c>
      <c r="B275" s="2" t="str">
        <f t="shared" si="55"/>
        <v>P_82</v>
      </c>
      <c r="C275" s="2" t="s">
        <v>107</v>
      </c>
      <c r="D275" s="2" t="str">
        <f t="shared" si="65"/>
        <v>Control</v>
      </c>
      <c r="E275" s="2">
        <f t="shared" si="65"/>
        <v>2</v>
      </c>
      <c r="F275" s="3">
        <f t="shared" si="64"/>
        <v>44772</v>
      </c>
      <c r="G275" s="3">
        <f t="shared" si="53"/>
        <v>44793</v>
      </c>
      <c r="H275" s="3">
        <f t="shared" si="62"/>
        <v>44801</v>
      </c>
      <c r="I275" s="4">
        <f t="shared" si="54"/>
        <v>29</v>
      </c>
      <c r="J275" s="4">
        <f t="shared" si="63"/>
        <v>8</v>
      </c>
      <c r="K275" s="2">
        <f t="shared" si="57"/>
        <v>3</v>
      </c>
      <c r="L275" s="2">
        <v>0.62</v>
      </c>
    </row>
    <row r="276" spans="1:12" x14ac:dyDescent="0.25">
      <c r="A276" s="2">
        <v>275</v>
      </c>
      <c r="B276" s="2" t="str">
        <f t="shared" si="55"/>
        <v>P_83</v>
      </c>
      <c r="C276" s="2" t="s">
        <v>107</v>
      </c>
      <c r="D276" s="2" t="str">
        <f t="shared" si="65"/>
        <v>Control</v>
      </c>
      <c r="E276" s="2">
        <f t="shared" si="65"/>
        <v>3</v>
      </c>
      <c r="F276" s="3">
        <f t="shared" ref="F276:F291" si="66">F275</f>
        <v>44772</v>
      </c>
      <c r="G276" s="3">
        <f t="shared" si="53"/>
        <v>44793</v>
      </c>
      <c r="H276" s="3">
        <f t="shared" si="62"/>
        <v>44801</v>
      </c>
      <c r="I276" s="4">
        <f t="shared" si="54"/>
        <v>29</v>
      </c>
      <c r="J276" s="4">
        <f t="shared" si="63"/>
        <v>8</v>
      </c>
      <c r="K276" s="2">
        <f t="shared" si="57"/>
        <v>3</v>
      </c>
      <c r="L276" s="2">
        <v>0.61</v>
      </c>
    </row>
    <row r="277" spans="1:12" x14ac:dyDescent="0.25">
      <c r="A277" s="2">
        <v>276</v>
      </c>
      <c r="B277" s="2" t="str">
        <f t="shared" si="55"/>
        <v>P_84</v>
      </c>
      <c r="C277" s="2" t="s">
        <v>107</v>
      </c>
      <c r="D277" s="2" t="str">
        <f t="shared" si="65"/>
        <v>Control</v>
      </c>
      <c r="E277" s="2">
        <f t="shared" si="65"/>
        <v>4</v>
      </c>
      <c r="F277" s="3">
        <f t="shared" si="66"/>
        <v>44772</v>
      </c>
      <c r="G277" s="3">
        <f t="shared" si="53"/>
        <v>44793</v>
      </c>
      <c r="H277" s="3">
        <f t="shared" si="62"/>
        <v>44801</v>
      </c>
      <c r="I277" s="4">
        <f t="shared" si="54"/>
        <v>29</v>
      </c>
      <c r="J277" s="4">
        <f t="shared" si="63"/>
        <v>8</v>
      </c>
      <c r="K277" s="2">
        <f t="shared" si="57"/>
        <v>3</v>
      </c>
      <c r="L277" s="2">
        <v>0.62</v>
      </c>
    </row>
    <row r="278" spans="1:12" x14ac:dyDescent="0.25">
      <c r="A278" s="2">
        <v>277</v>
      </c>
      <c r="B278" s="2" t="str">
        <f t="shared" si="55"/>
        <v>P_85</v>
      </c>
      <c r="C278" s="2" t="s">
        <v>107</v>
      </c>
      <c r="D278" s="2" t="str">
        <f t="shared" si="65"/>
        <v>Stress</v>
      </c>
      <c r="E278" s="2">
        <f t="shared" si="65"/>
        <v>1</v>
      </c>
      <c r="F278" s="3">
        <f t="shared" si="66"/>
        <v>44772</v>
      </c>
      <c r="G278" s="3">
        <f t="shared" si="53"/>
        <v>44793</v>
      </c>
      <c r="H278" s="3">
        <f t="shared" si="62"/>
        <v>44801</v>
      </c>
      <c r="I278" s="4">
        <f t="shared" si="54"/>
        <v>29</v>
      </c>
      <c r="J278" s="4">
        <f t="shared" si="63"/>
        <v>8</v>
      </c>
      <c r="K278" s="2">
        <f t="shared" si="57"/>
        <v>3</v>
      </c>
      <c r="L278" s="2">
        <v>0.51</v>
      </c>
    </row>
    <row r="279" spans="1:12" x14ac:dyDescent="0.25">
      <c r="A279" s="2">
        <v>278</v>
      </c>
      <c r="B279" s="2" t="str">
        <f t="shared" si="55"/>
        <v>P_86</v>
      </c>
      <c r="C279" s="2" t="s">
        <v>107</v>
      </c>
      <c r="D279" s="2" t="str">
        <f t="shared" si="65"/>
        <v>Stress</v>
      </c>
      <c r="E279" s="2">
        <f t="shared" si="65"/>
        <v>2</v>
      </c>
      <c r="F279" s="3">
        <f t="shared" si="66"/>
        <v>44772</v>
      </c>
      <c r="G279" s="3">
        <f t="shared" si="53"/>
        <v>44793</v>
      </c>
      <c r="H279" s="3">
        <f t="shared" si="62"/>
        <v>44801</v>
      </c>
      <c r="I279" s="4">
        <f t="shared" si="54"/>
        <v>29</v>
      </c>
      <c r="J279" s="4">
        <f t="shared" si="63"/>
        <v>8</v>
      </c>
      <c r="K279" s="2">
        <f t="shared" si="57"/>
        <v>3</v>
      </c>
      <c r="L279" s="2">
        <v>0.53</v>
      </c>
    </row>
    <row r="280" spans="1:12" x14ac:dyDescent="0.25">
      <c r="A280" s="2">
        <v>279</v>
      </c>
      <c r="B280" s="2" t="str">
        <f t="shared" si="55"/>
        <v>P_87</v>
      </c>
      <c r="C280" s="2" t="s">
        <v>107</v>
      </c>
      <c r="D280" s="2" t="str">
        <f t="shared" si="65"/>
        <v>Stress</v>
      </c>
      <c r="E280" s="2">
        <f t="shared" si="65"/>
        <v>3</v>
      </c>
      <c r="F280" s="3">
        <f t="shared" si="66"/>
        <v>44772</v>
      </c>
      <c r="G280" s="3">
        <f t="shared" si="53"/>
        <v>44793</v>
      </c>
      <c r="H280" s="3">
        <f t="shared" si="62"/>
        <v>44801</v>
      </c>
      <c r="I280" s="4">
        <f t="shared" si="54"/>
        <v>29</v>
      </c>
      <c r="J280" s="4">
        <f t="shared" si="63"/>
        <v>8</v>
      </c>
      <c r="K280" s="2">
        <f t="shared" si="57"/>
        <v>3</v>
      </c>
      <c r="L280" s="2">
        <v>0.55000000000000004</v>
      </c>
    </row>
    <row r="281" spans="1:12" x14ac:dyDescent="0.25">
      <c r="A281" s="2">
        <v>280</v>
      </c>
      <c r="B281" s="2" t="str">
        <f t="shared" si="55"/>
        <v>P_88</v>
      </c>
      <c r="C281" s="2" t="s">
        <v>107</v>
      </c>
      <c r="D281" s="2" t="str">
        <f t="shared" si="65"/>
        <v>Stress</v>
      </c>
      <c r="E281" s="2">
        <f t="shared" si="65"/>
        <v>4</v>
      </c>
      <c r="F281" s="3">
        <f t="shared" si="66"/>
        <v>44772</v>
      </c>
      <c r="G281" s="3">
        <f t="shared" si="53"/>
        <v>44793</v>
      </c>
      <c r="H281" s="3">
        <f t="shared" si="62"/>
        <v>44801</v>
      </c>
      <c r="I281" s="4">
        <f t="shared" si="54"/>
        <v>29</v>
      </c>
      <c r="J281" s="4">
        <f t="shared" si="63"/>
        <v>8</v>
      </c>
      <c r="K281" s="2">
        <f t="shared" si="57"/>
        <v>3</v>
      </c>
      <c r="L281" s="2">
        <v>0.53</v>
      </c>
    </row>
    <row r="282" spans="1:12" x14ac:dyDescent="0.25">
      <c r="A282" s="2">
        <v>281</v>
      </c>
      <c r="B282" s="2" t="str">
        <f t="shared" si="55"/>
        <v>P_89</v>
      </c>
      <c r="C282" s="2" t="s">
        <v>116</v>
      </c>
      <c r="D282" s="2" t="str">
        <f t="shared" si="65"/>
        <v>Control</v>
      </c>
      <c r="E282" s="2">
        <f t="shared" si="65"/>
        <v>1</v>
      </c>
      <c r="F282" s="3">
        <f t="shared" si="66"/>
        <v>44772</v>
      </c>
      <c r="G282" s="3">
        <f t="shared" si="53"/>
        <v>44793</v>
      </c>
      <c r="H282" s="3">
        <f t="shared" si="62"/>
        <v>44801</v>
      </c>
      <c r="I282" s="4">
        <f t="shared" si="54"/>
        <v>29</v>
      </c>
      <c r="J282" s="4">
        <f t="shared" si="63"/>
        <v>8</v>
      </c>
      <c r="K282" s="2">
        <f t="shared" si="57"/>
        <v>3</v>
      </c>
      <c r="L282" s="2">
        <v>0.62</v>
      </c>
    </row>
    <row r="283" spans="1:12" x14ac:dyDescent="0.25">
      <c r="A283" s="2">
        <v>282</v>
      </c>
      <c r="B283" s="2" t="str">
        <f t="shared" si="55"/>
        <v>P_90</v>
      </c>
      <c r="C283" s="2" t="s">
        <v>116</v>
      </c>
      <c r="D283" s="2" t="str">
        <f t="shared" ref="D283:E298" si="67">D275</f>
        <v>Control</v>
      </c>
      <c r="E283" s="2">
        <f t="shared" si="67"/>
        <v>2</v>
      </c>
      <c r="F283" s="3">
        <f t="shared" si="66"/>
        <v>44772</v>
      </c>
      <c r="G283" s="3">
        <f t="shared" si="53"/>
        <v>44793</v>
      </c>
      <c r="H283" s="3">
        <f t="shared" si="62"/>
        <v>44801</v>
      </c>
      <c r="I283" s="4">
        <f t="shared" si="54"/>
        <v>29</v>
      </c>
      <c r="J283" s="4">
        <f t="shared" si="63"/>
        <v>8</v>
      </c>
      <c r="K283" s="2">
        <f t="shared" si="57"/>
        <v>3</v>
      </c>
      <c r="L283" s="2">
        <v>0.69</v>
      </c>
    </row>
    <row r="284" spans="1:12" x14ac:dyDescent="0.25">
      <c r="A284" s="2">
        <v>283</v>
      </c>
      <c r="B284" s="2" t="str">
        <f t="shared" si="55"/>
        <v>P_91</v>
      </c>
      <c r="C284" s="2" t="s">
        <v>116</v>
      </c>
      <c r="D284" s="2" t="str">
        <f t="shared" si="67"/>
        <v>Control</v>
      </c>
      <c r="E284" s="2">
        <f t="shared" si="67"/>
        <v>3</v>
      </c>
      <c r="F284" s="3">
        <f t="shared" si="66"/>
        <v>44772</v>
      </c>
      <c r="G284" s="3">
        <f t="shared" si="53"/>
        <v>44793</v>
      </c>
      <c r="H284" s="3">
        <f t="shared" si="62"/>
        <v>44801</v>
      </c>
      <c r="I284" s="4">
        <f t="shared" si="54"/>
        <v>29</v>
      </c>
      <c r="J284" s="4">
        <f t="shared" si="63"/>
        <v>8</v>
      </c>
      <c r="K284" s="2">
        <f t="shared" si="57"/>
        <v>3</v>
      </c>
      <c r="L284" s="2">
        <v>0.65</v>
      </c>
    </row>
    <row r="285" spans="1:12" x14ac:dyDescent="0.25">
      <c r="A285" s="2">
        <v>284</v>
      </c>
      <c r="B285" s="2" t="str">
        <f t="shared" si="55"/>
        <v>P_92</v>
      </c>
      <c r="C285" s="2" t="s">
        <v>116</v>
      </c>
      <c r="D285" s="2" t="str">
        <f t="shared" si="67"/>
        <v>Control</v>
      </c>
      <c r="E285" s="2">
        <f t="shared" si="67"/>
        <v>4</v>
      </c>
      <c r="F285" s="3">
        <f t="shared" si="66"/>
        <v>44772</v>
      </c>
      <c r="G285" s="3">
        <f t="shared" si="53"/>
        <v>44793</v>
      </c>
      <c r="H285" s="3">
        <f t="shared" si="62"/>
        <v>44801</v>
      </c>
      <c r="I285" s="4">
        <f t="shared" si="54"/>
        <v>29</v>
      </c>
      <c r="J285" s="4">
        <f t="shared" si="63"/>
        <v>8</v>
      </c>
      <c r="K285" s="2">
        <f t="shared" si="57"/>
        <v>3</v>
      </c>
      <c r="L285" s="2">
        <v>0.64</v>
      </c>
    </row>
    <row r="286" spans="1:12" x14ac:dyDescent="0.25">
      <c r="A286" s="2">
        <v>285</v>
      </c>
      <c r="B286" s="2" t="str">
        <f t="shared" si="55"/>
        <v>P_93</v>
      </c>
      <c r="C286" s="2" t="s">
        <v>116</v>
      </c>
      <c r="D286" s="2" t="str">
        <f t="shared" si="67"/>
        <v>Stress</v>
      </c>
      <c r="E286" s="2">
        <f t="shared" si="67"/>
        <v>1</v>
      </c>
      <c r="F286" s="3">
        <f t="shared" si="66"/>
        <v>44772</v>
      </c>
      <c r="G286" s="3">
        <f t="shared" si="53"/>
        <v>44793</v>
      </c>
      <c r="H286" s="3">
        <f t="shared" si="62"/>
        <v>44801</v>
      </c>
      <c r="I286" s="4">
        <f t="shared" si="54"/>
        <v>29</v>
      </c>
      <c r="J286" s="4">
        <f t="shared" si="63"/>
        <v>8</v>
      </c>
      <c r="K286" s="2">
        <f t="shared" si="57"/>
        <v>3</v>
      </c>
      <c r="L286" s="2">
        <v>0.56999999999999995</v>
      </c>
    </row>
    <row r="287" spans="1:12" x14ac:dyDescent="0.25">
      <c r="A287" s="2">
        <v>286</v>
      </c>
      <c r="B287" s="2" t="str">
        <f t="shared" si="55"/>
        <v>P_94</v>
      </c>
      <c r="C287" s="2" t="s">
        <v>116</v>
      </c>
      <c r="D287" s="2" t="str">
        <f t="shared" si="67"/>
        <v>Stress</v>
      </c>
      <c r="E287" s="2">
        <f t="shared" si="67"/>
        <v>2</v>
      </c>
      <c r="F287" s="3">
        <f t="shared" si="66"/>
        <v>44772</v>
      </c>
      <c r="G287" s="3">
        <f t="shared" si="53"/>
        <v>44793</v>
      </c>
      <c r="H287" s="3">
        <f t="shared" si="62"/>
        <v>44801</v>
      </c>
      <c r="I287" s="4">
        <f t="shared" si="54"/>
        <v>29</v>
      </c>
      <c r="J287" s="4">
        <f t="shared" si="63"/>
        <v>8</v>
      </c>
      <c r="K287" s="2">
        <f t="shared" si="57"/>
        <v>3</v>
      </c>
      <c r="L287" s="2">
        <v>0.59</v>
      </c>
    </row>
    <row r="288" spans="1:12" x14ac:dyDescent="0.25">
      <c r="A288" s="2">
        <v>287</v>
      </c>
      <c r="B288" s="2" t="str">
        <f t="shared" si="55"/>
        <v>P_95</v>
      </c>
      <c r="C288" s="2" t="s">
        <v>116</v>
      </c>
      <c r="D288" s="2" t="str">
        <f t="shared" si="67"/>
        <v>Stress</v>
      </c>
      <c r="E288" s="2">
        <f t="shared" si="67"/>
        <v>3</v>
      </c>
      <c r="F288" s="3">
        <f t="shared" si="66"/>
        <v>44772</v>
      </c>
      <c r="G288" s="3">
        <f t="shared" si="53"/>
        <v>44793</v>
      </c>
      <c r="H288" s="3">
        <f t="shared" si="62"/>
        <v>44801</v>
      </c>
      <c r="I288" s="4">
        <f t="shared" si="54"/>
        <v>29</v>
      </c>
      <c r="J288" s="4">
        <f t="shared" si="63"/>
        <v>8</v>
      </c>
      <c r="K288" s="2">
        <f t="shared" si="57"/>
        <v>3</v>
      </c>
      <c r="L288" s="2">
        <v>0.53</v>
      </c>
    </row>
    <row r="289" spans="1:12" x14ac:dyDescent="0.25">
      <c r="A289" s="2">
        <v>288</v>
      </c>
      <c r="B289" s="2" t="str">
        <f t="shared" si="55"/>
        <v>P_96</v>
      </c>
      <c r="C289" s="2" t="s">
        <v>116</v>
      </c>
      <c r="D289" s="2" t="str">
        <f t="shared" si="67"/>
        <v>Stress</v>
      </c>
      <c r="E289" s="2">
        <f t="shared" si="67"/>
        <v>4</v>
      </c>
      <c r="F289" s="3">
        <f t="shared" si="66"/>
        <v>44772</v>
      </c>
      <c r="G289" s="3">
        <f t="shared" si="53"/>
        <v>44793</v>
      </c>
      <c r="H289" s="3">
        <f t="shared" si="62"/>
        <v>44801</v>
      </c>
      <c r="I289" s="4">
        <f t="shared" si="54"/>
        <v>29</v>
      </c>
      <c r="J289" s="4">
        <f t="shared" si="63"/>
        <v>8</v>
      </c>
      <c r="K289" s="2">
        <f t="shared" si="57"/>
        <v>3</v>
      </c>
      <c r="L289" s="2">
        <v>0.55000000000000004</v>
      </c>
    </row>
    <row r="290" spans="1:12" x14ac:dyDescent="0.25">
      <c r="A290" s="2">
        <v>289</v>
      </c>
      <c r="B290" s="2" t="str">
        <f t="shared" si="55"/>
        <v>P_01</v>
      </c>
      <c r="C290" s="2" t="s">
        <v>15</v>
      </c>
      <c r="D290" s="2" t="str">
        <f t="shared" si="67"/>
        <v>Control</v>
      </c>
      <c r="E290" s="2">
        <f t="shared" si="67"/>
        <v>1</v>
      </c>
      <c r="F290" s="3">
        <f t="shared" si="66"/>
        <v>44772</v>
      </c>
      <c r="G290" s="3">
        <f t="shared" ref="G290:G353" si="68">G289</f>
        <v>44793</v>
      </c>
      <c r="H290" s="3">
        <v>44807</v>
      </c>
      <c r="I290" s="4">
        <f t="shared" ref="I290:I353" si="69">H290-F290</f>
        <v>35</v>
      </c>
      <c r="J290" s="4">
        <f t="shared" si="63"/>
        <v>14</v>
      </c>
      <c r="K290" s="2">
        <f t="shared" si="57"/>
        <v>4</v>
      </c>
      <c r="L290" s="2">
        <v>0.67</v>
      </c>
    </row>
    <row r="291" spans="1:12" x14ac:dyDescent="0.25">
      <c r="A291" s="2">
        <v>290</v>
      </c>
      <c r="B291" s="2" t="str">
        <f t="shared" ref="B291:B354" si="70">B195</f>
        <v>P_02</v>
      </c>
      <c r="C291" s="2" t="s">
        <v>15</v>
      </c>
      <c r="D291" s="2" t="str">
        <f t="shared" si="67"/>
        <v>Control</v>
      </c>
      <c r="E291" s="2">
        <f t="shared" si="67"/>
        <v>2</v>
      </c>
      <c r="F291" s="3">
        <f t="shared" si="66"/>
        <v>44772</v>
      </c>
      <c r="G291" s="3">
        <f t="shared" si="68"/>
        <v>44793</v>
      </c>
      <c r="H291" s="3">
        <f t="shared" ref="H291:H322" si="71">H290</f>
        <v>44807</v>
      </c>
      <c r="I291" s="4">
        <f t="shared" si="69"/>
        <v>35</v>
      </c>
      <c r="J291" s="4">
        <f t="shared" si="63"/>
        <v>14</v>
      </c>
      <c r="K291" s="2">
        <f t="shared" ref="K291:K354" si="72">K195+1</f>
        <v>4</v>
      </c>
      <c r="L291" s="2">
        <v>0.73</v>
      </c>
    </row>
    <row r="292" spans="1:12" x14ac:dyDescent="0.25">
      <c r="A292" s="2">
        <v>291</v>
      </c>
      <c r="B292" s="2" t="str">
        <f t="shared" si="70"/>
        <v>P_03</v>
      </c>
      <c r="C292" s="2" t="s">
        <v>15</v>
      </c>
      <c r="D292" s="2" t="str">
        <f t="shared" si="67"/>
        <v>Control</v>
      </c>
      <c r="E292" s="2">
        <f t="shared" si="67"/>
        <v>3</v>
      </c>
      <c r="F292" s="3">
        <f t="shared" ref="F292:F307" si="73">F291</f>
        <v>44772</v>
      </c>
      <c r="G292" s="3">
        <f t="shared" si="68"/>
        <v>44793</v>
      </c>
      <c r="H292" s="3">
        <f t="shared" si="71"/>
        <v>44807</v>
      </c>
      <c r="I292" s="4">
        <f t="shared" si="69"/>
        <v>35</v>
      </c>
      <c r="J292" s="4">
        <f t="shared" si="63"/>
        <v>14</v>
      </c>
      <c r="K292" s="2">
        <f t="shared" si="72"/>
        <v>4</v>
      </c>
      <c r="L292" s="2">
        <v>0.68</v>
      </c>
    </row>
    <row r="293" spans="1:12" x14ac:dyDescent="0.25">
      <c r="A293" s="2">
        <v>292</v>
      </c>
      <c r="B293" s="2" t="str">
        <f t="shared" si="70"/>
        <v>P_04</v>
      </c>
      <c r="C293" s="2" t="s">
        <v>15</v>
      </c>
      <c r="D293" s="2" t="str">
        <f t="shared" si="67"/>
        <v>Control</v>
      </c>
      <c r="E293" s="2">
        <f t="shared" si="67"/>
        <v>4</v>
      </c>
      <c r="F293" s="3">
        <f t="shared" si="73"/>
        <v>44772</v>
      </c>
      <c r="G293" s="3">
        <f t="shared" si="68"/>
        <v>44793</v>
      </c>
      <c r="H293" s="3">
        <f t="shared" si="71"/>
        <v>44807</v>
      </c>
      <c r="I293" s="4">
        <f t="shared" si="69"/>
        <v>35</v>
      </c>
      <c r="J293" s="4">
        <f t="shared" si="63"/>
        <v>14</v>
      </c>
      <c r="K293" s="2">
        <f t="shared" si="72"/>
        <v>4</v>
      </c>
      <c r="L293" s="2">
        <v>0.72</v>
      </c>
    </row>
    <row r="294" spans="1:12" x14ac:dyDescent="0.25">
      <c r="A294" s="2">
        <v>293</v>
      </c>
      <c r="B294" s="2" t="str">
        <f t="shared" si="70"/>
        <v>P_05</v>
      </c>
      <c r="C294" s="2" t="s">
        <v>15</v>
      </c>
      <c r="D294" s="2" t="str">
        <f t="shared" si="67"/>
        <v>Stress</v>
      </c>
      <c r="E294" s="2">
        <f t="shared" si="67"/>
        <v>1</v>
      </c>
      <c r="F294" s="3">
        <f t="shared" si="73"/>
        <v>44772</v>
      </c>
      <c r="G294" s="3">
        <f t="shared" si="68"/>
        <v>44793</v>
      </c>
      <c r="H294" s="3">
        <f t="shared" si="71"/>
        <v>44807</v>
      </c>
      <c r="I294" s="4">
        <f t="shared" si="69"/>
        <v>35</v>
      </c>
      <c r="J294" s="4">
        <f t="shared" si="63"/>
        <v>14</v>
      </c>
      <c r="K294" s="2">
        <f t="shared" si="72"/>
        <v>4</v>
      </c>
      <c r="L294" s="2">
        <v>0.57999999999999996</v>
      </c>
    </row>
    <row r="295" spans="1:12" x14ac:dyDescent="0.25">
      <c r="A295" s="2">
        <v>294</v>
      </c>
      <c r="B295" s="2" t="str">
        <f t="shared" si="70"/>
        <v>P_06</v>
      </c>
      <c r="C295" s="2" t="s">
        <v>15</v>
      </c>
      <c r="D295" s="2" t="str">
        <f t="shared" si="67"/>
        <v>Stress</v>
      </c>
      <c r="E295" s="2">
        <f t="shared" si="67"/>
        <v>2</v>
      </c>
      <c r="F295" s="3">
        <f t="shared" si="73"/>
        <v>44772</v>
      </c>
      <c r="G295" s="3">
        <f t="shared" si="68"/>
        <v>44793</v>
      </c>
      <c r="H295" s="3">
        <f t="shared" si="71"/>
        <v>44807</v>
      </c>
      <c r="I295" s="4">
        <f t="shared" si="69"/>
        <v>35</v>
      </c>
      <c r="J295" s="4">
        <f t="shared" si="63"/>
        <v>14</v>
      </c>
      <c r="K295" s="2">
        <f t="shared" si="72"/>
        <v>4</v>
      </c>
      <c r="L295" s="2">
        <v>0.54</v>
      </c>
    </row>
    <row r="296" spans="1:12" x14ac:dyDescent="0.25">
      <c r="A296" s="2">
        <v>295</v>
      </c>
      <c r="B296" s="2" t="str">
        <f t="shared" si="70"/>
        <v>P_07</v>
      </c>
      <c r="C296" s="2" t="s">
        <v>15</v>
      </c>
      <c r="D296" s="2" t="str">
        <f t="shared" si="67"/>
        <v>Stress</v>
      </c>
      <c r="E296" s="2">
        <f t="shared" si="67"/>
        <v>3</v>
      </c>
      <c r="F296" s="3">
        <f t="shared" si="73"/>
        <v>44772</v>
      </c>
      <c r="G296" s="3">
        <f t="shared" si="68"/>
        <v>44793</v>
      </c>
      <c r="H296" s="3">
        <f t="shared" si="71"/>
        <v>44807</v>
      </c>
      <c r="I296" s="4">
        <f t="shared" si="69"/>
        <v>35</v>
      </c>
      <c r="J296" s="4">
        <f t="shared" si="63"/>
        <v>14</v>
      </c>
      <c r="K296" s="2">
        <f t="shared" si="72"/>
        <v>4</v>
      </c>
      <c r="L296" s="2">
        <v>0.57999999999999996</v>
      </c>
    </row>
    <row r="297" spans="1:12" x14ac:dyDescent="0.25">
      <c r="A297" s="2">
        <v>296</v>
      </c>
      <c r="B297" s="2" t="str">
        <f t="shared" si="70"/>
        <v>P_08</v>
      </c>
      <c r="C297" s="2" t="s">
        <v>15</v>
      </c>
      <c r="D297" s="2" t="str">
        <f t="shared" si="67"/>
        <v>Stress</v>
      </c>
      <c r="E297" s="2">
        <f t="shared" si="67"/>
        <v>4</v>
      </c>
      <c r="F297" s="3">
        <f t="shared" si="73"/>
        <v>44772</v>
      </c>
      <c r="G297" s="3">
        <f t="shared" si="68"/>
        <v>44793</v>
      </c>
      <c r="H297" s="3">
        <f t="shared" si="71"/>
        <v>44807</v>
      </c>
      <c r="I297" s="4">
        <f t="shared" si="69"/>
        <v>35</v>
      </c>
      <c r="J297" s="4">
        <f t="shared" si="63"/>
        <v>14</v>
      </c>
      <c r="K297" s="2">
        <f t="shared" si="72"/>
        <v>4</v>
      </c>
      <c r="L297" s="2">
        <v>0.6</v>
      </c>
    </row>
    <row r="298" spans="1:12" x14ac:dyDescent="0.25">
      <c r="A298" s="2">
        <v>297</v>
      </c>
      <c r="B298" s="2" t="str">
        <f t="shared" si="70"/>
        <v>P_09</v>
      </c>
      <c r="C298" s="2" t="s">
        <v>26</v>
      </c>
      <c r="D298" s="2" t="str">
        <f t="shared" si="67"/>
        <v>Control</v>
      </c>
      <c r="E298" s="2">
        <f t="shared" si="67"/>
        <v>1</v>
      </c>
      <c r="F298" s="3">
        <f t="shared" si="73"/>
        <v>44772</v>
      </c>
      <c r="G298" s="3">
        <f t="shared" si="68"/>
        <v>44793</v>
      </c>
      <c r="H298" s="3">
        <f t="shared" si="71"/>
        <v>44807</v>
      </c>
      <c r="I298" s="4">
        <f t="shared" si="69"/>
        <v>35</v>
      </c>
      <c r="J298" s="4">
        <f t="shared" si="63"/>
        <v>14</v>
      </c>
      <c r="K298" s="2">
        <f t="shared" si="72"/>
        <v>4</v>
      </c>
      <c r="L298" s="2">
        <v>0.67</v>
      </c>
    </row>
    <row r="299" spans="1:12" x14ac:dyDescent="0.25">
      <c r="A299" s="2">
        <v>298</v>
      </c>
      <c r="B299" s="2" t="str">
        <f t="shared" si="70"/>
        <v>P_10</v>
      </c>
      <c r="C299" s="2" t="s">
        <v>26</v>
      </c>
      <c r="D299" s="2" t="str">
        <f t="shared" ref="D299:E314" si="74">D291</f>
        <v>Control</v>
      </c>
      <c r="E299" s="2">
        <f t="shared" si="74"/>
        <v>2</v>
      </c>
      <c r="F299" s="3">
        <f t="shared" si="73"/>
        <v>44772</v>
      </c>
      <c r="G299" s="3">
        <f t="shared" si="68"/>
        <v>44793</v>
      </c>
      <c r="H299" s="3">
        <f t="shared" si="71"/>
        <v>44807</v>
      </c>
      <c r="I299" s="4">
        <f t="shared" si="69"/>
        <v>35</v>
      </c>
      <c r="J299" s="4">
        <f t="shared" si="63"/>
        <v>14</v>
      </c>
      <c r="K299" s="2">
        <f t="shared" si="72"/>
        <v>4</v>
      </c>
      <c r="L299" s="2">
        <v>0.68</v>
      </c>
    </row>
    <row r="300" spans="1:12" x14ac:dyDescent="0.25">
      <c r="A300" s="2">
        <v>299</v>
      </c>
      <c r="B300" s="2" t="str">
        <f t="shared" si="70"/>
        <v>P_11</v>
      </c>
      <c r="C300" s="2" t="s">
        <v>26</v>
      </c>
      <c r="D300" s="2" t="str">
        <f t="shared" si="74"/>
        <v>Control</v>
      </c>
      <c r="E300" s="2">
        <f t="shared" si="74"/>
        <v>3</v>
      </c>
      <c r="F300" s="3">
        <f t="shared" si="73"/>
        <v>44772</v>
      </c>
      <c r="G300" s="3">
        <f t="shared" si="68"/>
        <v>44793</v>
      </c>
      <c r="H300" s="3">
        <f t="shared" si="71"/>
        <v>44807</v>
      </c>
      <c r="I300" s="4">
        <f t="shared" si="69"/>
        <v>35</v>
      </c>
      <c r="J300" s="4">
        <f t="shared" si="63"/>
        <v>14</v>
      </c>
      <c r="K300" s="2">
        <f t="shared" si="72"/>
        <v>4</v>
      </c>
      <c r="L300" s="2">
        <v>0.64</v>
      </c>
    </row>
    <row r="301" spans="1:12" x14ac:dyDescent="0.25">
      <c r="A301" s="2">
        <v>300</v>
      </c>
      <c r="B301" s="2" t="str">
        <f t="shared" si="70"/>
        <v>P_12</v>
      </c>
      <c r="C301" s="2" t="s">
        <v>26</v>
      </c>
      <c r="D301" s="2" t="str">
        <f t="shared" si="74"/>
        <v>Control</v>
      </c>
      <c r="E301" s="2">
        <f t="shared" si="74"/>
        <v>4</v>
      </c>
      <c r="F301" s="3">
        <f t="shared" si="73"/>
        <v>44772</v>
      </c>
      <c r="G301" s="3">
        <f t="shared" si="68"/>
        <v>44793</v>
      </c>
      <c r="H301" s="3">
        <f t="shared" si="71"/>
        <v>44807</v>
      </c>
      <c r="I301" s="4">
        <f t="shared" si="69"/>
        <v>35</v>
      </c>
      <c r="J301" s="4">
        <f t="shared" si="63"/>
        <v>14</v>
      </c>
      <c r="K301" s="2">
        <f t="shared" si="72"/>
        <v>4</v>
      </c>
      <c r="L301" s="2">
        <v>0.69</v>
      </c>
    </row>
    <row r="302" spans="1:12" x14ac:dyDescent="0.25">
      <c r="A302" s="2">
        <v>301</v>
      </c>
      <c r="B302" s="2" t="str">
        <f t="shared" si="70"/>
        <v>P_13</v>
      </c>
      <c r="C302" s="2" t="s">
        <v>26</v>
      </c>
      <c r="D302" s="2" t="str">
        <f t="shared" si="74"/>
        <v>Stress</v>
      </c>
      <c r="E302" s="2">
        <f t="shared" si="74"/>
        <v>1</v>
      </c>
      <c r="F302" s="3">
        <f t="shared" si="73"/>
        <v>44772</v>
      </c>
      <c r="G302" s="3">
        <f t="shared" si="68"/>
        <v>44793</v>
      </c>
      <c r="H302" s="3">
        <f t="shared" si="71"/>
        <v>44807</v>
      </c>
      <c r="I302" s="4">
        <f t="shared" si="69"/>
        <v>35</v>
      </c>
      <c r="J302" s="4">
        <f t="shared" si="63"/>
        <v>14</v>
      </c>
      <c r="K302" s="2">
        <f t="shared" si="72"/>
        <v>4</v>
      </c>
      <c r="L302" s="2">
        <v>0.54</v>
      </c>
    </row>
    <row r="303" spans="1:12" x14ac:dyDescent="0.25">
      <c r="A303" s="2">
        <v>302</v>
      </c>
      <c r="B303" s="2" t="str">
        <f t="shared" si="70"/>
        <v>P_14</v>
      </c>
      <c r="C303" s="2" t="s">
        <v>26</v>
      </c>
      <c r="D303" s="2" t="str">
        <f t="shared" si="74"/>
        <v>Stress</v>
      </c>
      <c r="E303" s="2">
        <f t="shared" si="74"/>
        <v>2</v>
      </c>
      <c r="F303" s="3">
        <f t="shared" si="73"/>
        <v>44772</v>
      </c>
      <c r="G303" s="3">
        <f t="shared" si="68"/>
        <v>44793</v>
      </c>
      <c r="H303" s="3">
        <f t="shared" si="71"/>
        <v>44807</v>
      </c>
      <c r="I303" s="4">
        <f t="shared" si="69"/>
        <v>35</v>
      </c>
      <c r="J303" s="4">
        <f t="shared" si="63"/>
        <v>14</v>
      </c>
      <c r="K303" s="2">
        <f t="shared" si="72"/>
        <v>4</v>
      </c>
      <c r="L303" s="2">
        <v>0.56000000000000005</v>
      </c>
    </row>
    <row r="304" spans="1:12" x14ac:dyDescent="0.25">
      <c r="A304" s="2">
        <v>303</v>
      </c>
      <c r="B304" s="2" t="str">
        <f t="shared" si="70"/>
        <v>P_15</v>
      </c>
      <c r="C304" s="2" t="s">
        <v>26</v>
      </c>
      <c r="D304" s="2" t="str">
        <f t="shared" si="74"/>
        <v>Stress</v>
      </c>
      <c r="E304" s="2">
        <f t="shared" si="74"/>
        <v>3</v>
      </c>
      <c r="F304" s="3">
        <f t="shared" si="73"/>
        <v>44772</v>
      </c>
      <c r="G304" s="3">
        <f t="shared" si="68"/>
        <v>44793</v>
      </c>
      <c r="H304" s="3">
        <f t="shared" si="71"/>
        <v>44807</v>
      </c>
      <c r="I304" s="4">
        <f t="shared" si="69"/>
        <v>35</v>
      </c>
      <c r="J304" s="4">
        <f t="shared" si="63"/>
        <v>14</v>
      </c>
      <c r="K304" s="2">
        <f t="shared" si="72"/>
        <v>4</v>
      </c>
      <c r="L304" s="2">
        <v>0.53</v>
      </c>
    </row>
    <row r="305" spans="1:12" x14ac:dyDescent="0.25">
      <c r="A305" s="2">
        <v>304</v>
      </c>
      <c r="B305" s="2" t="str">
        <f t="shared" si="70"/>
        <v>P_16</v>
      </c>
      <c r="C305" s="2" t="s">
        <v>26</v>
      </c>
      <c r="D305" s="2" t="str">
        <f t="shared" si="74"/>
        <v>Stress</v>
      </c>
      <c r="E305" s="2">
        <f t="shared" si="74"/>
        <v>4</v>
      </c>
      <c r="F305" s="3">
        <f t="shared" si="73"/>
        <v>44772</v>
      </c>
      <c r="G305" s="3">
        <f t="shared" si="68"/>
        <v>44793</v>
      </c>
      <c r="H305" s="3">
        <f t="shared" si="71"/>
        <v>44807</v>
      </c>
      <c r="I305" s="4">
        <f t="shared" si="69"/>
        <v>35</v>
      </c>
      <c r="J305" s="4">
        <f t="shared" si="63"/>
        <v>14</v>
      </c>
      <c r="K305" s="2">
        <f t="shared" si="72"/>
        <v>4</v>
      </c>
      <c r="L305" s="2">
        <v>0.54</v>
      </c>
    </row>
    <row r="306" spans="1:12" x14ac:dyDescent="0.25">
      <c r="A306" s="2">
        <v>305</v>
      </c>
      <c r="B306" s="2" t="str">
        <f t="shared" si="70"/>
        <v>P_17</v>
      </c>
      <c r="C306" s="2" t="s">
        <v>35</v>
      </c>
      <c r="D306" s="2" t="str">
        <f t="shared" si="74"/>
        <v>Control</v>
      </c>
      <c r="E306" s="2">
        <f t="shared" si="74"/>
        <v>1</v>
      </c>
      <c r="F306" s="3">
        <f t="shared" si="73"/>
        <v>44772</v>
      </c>
      <c r="G306" s="3">
        <f t="shared" si="68"/>
        <v>44793</v>
      </c>
      <c r="H306" s="3">
        <f t="shared" si="71"/>
        <v>44807</v>
      </c>
      <c r="I306" s="4">
        <f t="shared" si="69"/>
        <v>35</v>
      </c>
      <c r="J306" s="4">
        <f t="shared" si="63"/>
        <v>14</v>
      </c>
      <c r="K306" s="2">
        <f t="shared" si="72"/>
        <v>4</v>
      </c>
      <c r="L306" s="2">
        <v>0.64</v>
      </c>
    </row>
    <row r="307" spans="1:12" x14ac:dyDescent="0.25">
      <c r="A307" s="2">
        <v>306</v>
      </c>
      <c r="B307" s="2" t="str">
        <f t="shared" si="70"/>
        <v>P_18</v>
      </c>
      <c r="C307" s="2" t="s">
        <v>35</v>
      </c>
      <c r="D307" s="2" t="str">
        <f t="shared" si="74"/>
        <v>Control</v>
      </c>
      <c r="E307" s="2">
        <f t="shared" si="74"/>
        <v>2</v>
      </c>
      <c r="F307" s="3">
        <f t="shared" si="73"/>
        <v>44772</v>
      </c>
      <c r="G307" s="3">
        <f t="shared" si="68"/>
        <v>44793</v>
      </c>
      <c r="H307" s="3">
        <f t="shared" si="71"/>
        <v>44807</v>
      </c>
      <c r="I307" s="4">
        <f t="shared" si="69"/>
        <v>35</v>
      </c>
      <c r="J307" s="4">
        <f t="shared" si="63"/>
        <v>14</v>
      </c>
      <c r="K307" s="2">
        <f t="shared" si="72"/>
        <v>4</v>
      </c>
      <c r="L307" s="2">
        <v>0.63</v>
      </c>
    </row>
    <row r="308" spans="1:12" x14ac:dyDescent="0.25">
      <c r="A308" s="2">
        <v>307</v>
      </c>
      <c r="B308" s="2" t="str">
        <f t="shared" si="70"/>
        <v>P_19</v>
      </c>
      <c r="C308" s="2" t="s">
        <v>35</v>
      </c>
      <c r="D308" s="2" t="str">
        <f t="shared" si="74"/>
        <v>Control</v>
      </c>
      <c r="E308" s="2">
        <f t="shared" si="74"/>
        <v>3</v>
      </c>
      <c r="F308" s="3">
        <f t="shared" ref="F308:F323" si="75">F307</f>
        <v>44772</v>
      </c>
      <c r="G308" s="3">
        <f t="shared" si="68"/>
        <v>44793</v>
      </c>
      <c r="H308" s="3">
        <f t="shared" si="71"/>
        <v>44807</v>
      </c>
      <c r="I308" s="4">
        <f t="shared" si="69"/>
        <v>35</v>
      </c>
      <c r="J308" s="4">
        <f t="shared" si="63"/>
        <v>14</v>
      </c>
      <c r="K308" s="2">
        <f t="shared" si="72"/>
        <v>4</v>
      </c>
      <c r="L308" s="2">
        <v>0.63</v>
      </c>
    </row>
    <row r="309" spans="1:12" x14ac:dyDescent="0.25">
      <c r="A309" s="2">
        <v>308</v>
      </c>
      <c r="B309" s="2" t="str">
        <f t="shared" si="70"/>
        <v>P_20</v>
      </c>
      <c r="C309" s="2" t="s">
        <v>35</v>
      </c>
      <c r="D309" s="2" t="str">
        <f t="shared" si="74"/>
        <v>Control</v>
      </c>
      <c r="E309" s="2">
        <f t="shared" si="74"/>
        <v>4</v>
      </c>
      <c r="F309" s="3">
        <f t="shared" si="75"/>
        <v>44772</v>
      </c>
      <c r="G309" s="3">
        <f t="shared" si="68"/>
        <v>44793</v>
      </c>
      <c r="H309" s="3">
        <f t="shared" si="71"/>
        <v>44807</v>
      </c>
      <c r="I309" s="4">
        <f t="shared" si="69"/>
        <v>35</v>
      </c>
      <c r="J309" s="4">
        <f t="shared" si="63"/>
        <v>14</v>
      </c>
      <c r="K309" s="2">
        <f t="shared" si="72"/>
        <v>4</v>
      </c>
      <c r="L309" s="2">
        <v>0.61</v>
      </c>
    </row>
    <row r="310" spans="1:12" x14ac:dyDescent="0.25">
      <c r="A310" s="2">
        <v>309</v>
      </c>
      <c r="B310" s="2" t="str">
        <f t="shared" si="70"/>
        <v>P_21</v>
      </c>
      <c r="C310" s="2" t="s">
        <v>35</v>
      </c>
      <c r="D310" s="2" t="str">
        <f t="shared" si="74"/>
        <v>Stress</v>
      </c>
      <c r="E310" s="2">
        <f t="shared" si="74"/>
        <v>1</v>
      </c>
      <c r="F310" s="3">
        <f t="shared" si="75"/>
        <v>44772</v>
      </c>
      <c r="G310" s="3">
        <f t="shared" si="68"/>
        <v>44793</v>
      </c>
      <c r="H310" s="3">
        <f t="shared" si="71"/>
        <v>44807</v>
      </c>
      <c r="I310" s="4">
        <f t="shared" si="69"/>
        <v>35</v>
      </c>
      <c r="J310" s="4">
        <f t="shared" si="63"/>
        <v>14</v>
      </c>
      <c r="K310" s="2">
        <f t="shared" si="72"/>
        <v>4</v>
      </c>
      <c r="L310" s="2">
        <v>0.49</v>
      </c>
    </row>
    <row r="311" spans="1:12" x14ac:dyDescent="0.25">
      <c r="A311" s="2">
        <v>310</v>
      </c>
      <c r="B311" s="2" t="str">
        <f t="shared" si="70"/>
        <v>P_22</v>
      </c>
      <c r="C311" s="2" t="s">
        <v>35</v>
      </c>
      <c r="D311" s="2" t="str">
        <f t="shared" si="74"/>
        <v>Stress</v>
      </c>
      <c r="E311" s="2">
        <f t="shared" si="74"/>
        <v>2</v>
      </c>
      <c r="F311" s="3">
        <f t="shared" si="75"/>
        <v>44772</v>
      </c>
      <c r="G311" s="3">
        <f t="shared" si="68"/>
        <v>44793</v>
      </c>
      <c r="H311" s="3">
        <f t="shared" si="71"/>
        <v>44807</v>
      </c>
      <c r="I311" s="4">
        <f t="shared" si="69"/>
        <v>35</v>
      </c>
      <c r="J311" s="4">
        <f t="shared" si="63"/>
        <v>14</v>
      </c>
      <c r="K311" s="2">
        <f t="shared" si="72"/>
        <v>4</v>
      </c>
      <c r="L311" s="2">
        <v>0.52</v>
      </c>
    </row>
    <row r="312" spans="1:12" x14ac:dyDescent="0.25">
      <c r="A312" s="2">
        <v>311</v>
      </c>
      <c r="B312" s="2" t="str">
        <f t="shared" si="70"/>
        <v>P_23</v>
      </c>
      <c r="C312" s="2" t="s">
        <v>35</v>
      </c>
      <c r="D312" s="2" t="str">
        <f t="shared" si="74"/>
        <v>Stress</v>
      </c>
      <c r="E312" s="2">
        <f t="shared" si="74"/>
        <v>3</v>
      </c>
      <c r="F312" s="3">
        <f t="shared" si="75"/>
        <v>44772</v>
      </c>
      <c r="G312" s="3">
        <f t="shared" si="68"/>
        <v>44793</v>
      </c>
      <c r="H312" s="3">
        <f t="shared" si="71"/>
        <v>44807</v>
      </c>
      <c r="I312" s="4">
        <f t="shared" si="69"/>
        <v>35</v>
      </c>
      <c r="J312" s="4">
        <f t="shared" si="63"/>
        <v>14</v>
      </c>
      <c r="K312" s="2">
        <f t="shared" si="72"/>
        <v>4</v>
      </c>
      <c r="L312" s="2">
        <v>0.52</v>
      </c>
    </row>
    <row r="313" spans="1:12" x14ac:dyDescent="0.25">
      <c r="A313" s="2">
        <v>312</v>
      </c>
      <c r="B313" s="2" t="str">
        <f t="shared" si="70"/>
        <v>P_24</v>
      </c>
      <c r="C313" s="2" t="s">
        <v>35</v>
      </c>
      <c r="D313" s="2" t="str">
        <f t="shared" si="74"/>
        <v>Stress</v>
      </c>
      <c r="E313" s="2">
        <f t="shared" si="74"/>
        <v>4</v>
      </c>
      <c r="F313" s="3">
        <f t="shared" si="75"/>
        <v>44772</v>
      </c>
      <c r="G313" s="3">
        <f t="shared" si="68"/>
        <v>44793</v>
      </c>
      <c r="H313" s="3">
        <f t="shared" si="71"/>
        <v>44807</v>
      </c>
      <c r="I313" s="4">
        <f t="shared" si="69"/>
        <v>35</v>
      </c>
      <c r="J313" s="4">
        <f t="shared" si="63"/>
        <v>14</v>
      </c>
      <c r="K313" s="2">
        <f t="shared" si="72"/>
        <v>4</v>
      </c>
      <c r="L313" s="2">
        <v>0.57999999999999996</v>
      </c>
    </row>
    <row r="314" spans="1:12" x14ac:dyDescent="0.25">
      <c r="A314" s="2">
        <v>313</v>
      </c>
      <c r="B314" s="2" t="str">
        <f t="shared" si="70"/>
        <v>P_25</v>
      </c>
      <c r="C314" s="2" t="s">
        <v>44</v>
      </c>
      <c r="D314" s="2" t="str">
        <f t="shared" si="74"/>
        <v>Control</v>
      </c>
      <c r="E314" s="2">
        <f t="shared" si="74"/>
        <v>1</v>
      </c>
      <c r="F314" s="3">
        <f t="shared" si="75"/>
        <v>44772</v>
      </c>
      <c r="G314" s="3">
        <f t="shared" si="68"/>
        <v>44793</v>
      </c>
      <c r="H314" s="3">
        <f t="shared" si="71"/>
        <v>44807</v>
      </c>
      <c r="I314" s="4">
        <f t="shared" si="69"/>
        <v>35</v>
      </c>
      <c r="J314" s="4">
        <f t="shared" si="63"/>
        <v>14</v>
      </c>
      <c r="K314" s="2">
        <f t="shared" si="72"/>
        <v>4</v>
      </c>
      <c r="L314" s="2">
        <v>0.62</v>
      </c>
    </row>
    <row r="315" spans="1:12" x14ac:dyDescent="0.25">
      <c r="A315" s="2">
        <v>314</v>
      </c>
      <c r="B315" s="2" t="str">
        <f t="shared" si="70"/>
        <v>P_26</v>
      </c>
      <c r="C315" s="2" t="s">
        <v>44</v>
      </c>
      <c r="D315" s="2" t="str">
        <f t="shared" ref="D315:E330" si="76">D307</f>
        <v>Control</v>
      </c>
      <c r="E315" s="2">
        <f t="shared" si="76"/>
        <v>2</v>
      </c>
      <c r="F315" s="3">
        <f t="shared" si="75"/>
        <v>44772</v>
      </c>
      <c r="G315" s="3">
        <f t="shared" si="68"/>
        <v>44793</v>
      </c>
      <c r="H315" s="3">
        <f t="shared" si="71"/>
        <v>44807</v>
      </c>
      <c r="I315" s="4">
        <f t="shared" si="69"/>
        <v>35</v>
      </c>
      <c r="J315" s="4">
        <f t="shared" si="63"/>
        <v>14</v>
      </c>
      <c r="K315" s="2">
        <f t="shared" si="72"/>
        <v>4</v>
      </c>
      <c r="L315" s="2">
        <v>0.64</v>
      </c>
    </row>
    <row r="316" spans="1:12" x14ac:dyDescent="0.25">
      <c r="A316" s="2">
        <v>315</v>
      </c>
      <c r="B316" s="2" t="str">
        <f t="shared" si="70"/>
        <v>P_27</v>
      </c>
      <c r="C316" s="2" t="s">
        <v>44</v>
      </c>
      <c r="D316" s="2" t="str">
        <f t="shared" si="76"/>
        <v>Control</v>
      </c>
      <c r="E316" s="2">
        <f t="shared" si="76"/>
        <v>3</v>
      </c>
      <c r="F316" s="3">
        <f t="shared" si="75"/>
        <v>44772</v>
      </c>
      <c r="G316" s="3">
        <f t="shared" si="68"/>
        <v>44793</v>
      </c>
      <c r="H316" s="3">
        <f t="shared" si="71"/>
        <v>44807</v>
      </c>
      <c r="I316" s="4">
        <f t="shared" si="69"/>
        <v>35</v>
      </c>
      <c r="J316" s="4">
        <f t="shared" si="63"/>
        <v>14</v>
      </c>
      <c r="K316" s="2">
        <f t="shared" si="72"/>
        <v>4</v>
      </c>
      <c r="L316" s="2">
        <v>0.66</v>
      </c>
    </row>
    <row r="317" spans="1:12" x14ac:dyDescent="0.25">
      <c r="A317" s="2">
        <v>316</v>
      </c>
      <c r="B317" s="2" t="str">
        <f t="shared" si="70"/>
        <v>P_28</v>
      </c>
      <c r="C317" s="2" t="s">
        <v>44</v>
      </c>
      <c r="D317" s="2" t="str">
        <f t="shared" si="76"/>
        <v>Control</v>
      </c>
      <c r="E317" s="2">
        <f t="shared" si="76"/>
        <v>4</v>
      </c>
      <c r="F317" s="3">
        <f t="shared" si="75"/>
        <v>44772</v>
      </c>
      <c r="G317" s="3">
        <f t="shared" si="68"/>
        <v>44793</v>
      </c>
      <c r="H317" s="3">
        <f t="shared" si="71"/>
        <v>44807</v>
      </c>
      <c r="I317" s="4">
        <f t="shared" si="69"/>
        <v>35</v>
      </c>
      <c r="J317" s="4">
        <f t="shared" si="63"/>
        <v>14</v>
      </c>
      <c r="K317" s="2">
        <f t="shared" si="72"/>
        <v>4</v>
      </c>
      <c r="L317" s="2">
        <v>0.61</v>
      </c>
    </row>
    <row r="318" spans="1:12" x14ac:dyDescent="0.25">
      <c r="A318" s="2">
        <v>317</v>
      </c>
      <c r="B318" s="2" t="str">
        <f t="shared" si="70"/>
        <v>P_29</v>
      </c>
      <c r="C318" s="2" t="s">
        <v>44</v>
      </c>
      <c r="D318" s="2" t="str">
        <f t="shared" si="76"/>
        <v>Stress</v>
      </c>
      <c r="E318" s="2">
        <f t="shared" si="76"/>
        <v>1</v>
      </c>
      <c r="F318" s="3">
        <f t="shared" si="75"/>
        <v>44772</v>
      </c>
      <c r="G318" s="3">
        <f t="shared" si="68"/>
        <v>44793</v>
      </c>
      <c r="H318" s="3">
        <f t="shared" si="71"/>
        <v>44807</v>
      </c>
      <c r="I318" s="4">
        <f t="shared" si="69"/>
        <v>35</v>
      </c>
      <c r="J318" s="4">
        <f t="shared" si="63"/>
        <v>14</v>
      </c>
      <c r="K318" s="2">
        <f t="shared" si="72"/>
        <v>4</v>
      </c>
      <c r="L318" s="2">
        <v>0.5</v>
      </c>
    </row>
    <row r="319" spans="1:12" x14ac:dyDescent="0.25">
      <c r="A319" s="2">
        <v>318</v>
      </c>
      <c r="B319" s="2" t="str">
        <f t="shared" si="70"/>
        <v>P_30</v>
      </c>
      <c r="C319" s="2" t="s">
        <v>44</v>
      </c>
      <c r="D319" s="2" t="str">
        <f t="shared" si="76"/>
        <v>Stress</v>
      </c>
      <c r="E319" s="2">
        <f t="shared" si="76"/>
        <v>2</v>
      </c>
      <c r="F319" s="3">
        <f t="shared" si="75"/>
        <v>44772</v>
      </c>
      <c r="G319" s="3">
        <f t="shared" si="68"/>
        <v>44793</v>
      </c>
      <c r="H319" s="3">
        <f t="shared" si="71"/>
        <v>44807</v>
      </c>
      <c r="I319" s="4">
        <f t="shared" si="69"/>
        <v>35</v>
      </c>
      <c r="J319" s="4">
        <f t="shared" si="63"/>
        <v>14</v>
      </c>
      <c r="K319" s="2">
        <f t="shared" si="72"/>
        <v>4</v>
      </c>
      <c r="L319" s="2">
        <v>0.59</v>
      </c>
    </row>
    <row r="320" spans="1:12" x14ac:dyDescent="0.25">
      <c r="A320" s="2">
        <v>319</v>
      </c>
      <c r="B320" s="2" t="str">
        <f t="shared" si="70"/>
        <v>P_31</v>
      </c>
      <c r="C320" s="2" t="s">
        <v>44</v>
      </c>
      <c r="D320" s="2" t="str">
        <f t="shared" si="76"/>
        <v>Stress</v>
      </c>
      <c r="E320" s="2">
        <f t="shared" si="76"/>
        <v>3</v>
      </c>
      <c r="F320" s="3">
        <f t="shared" si="75"/>
        <v>44772</v>
      </c>
      <c r="G320" s="3">
        <f t="shared" si="68"/>
        <v>44793</v>
      </c>
      <c r="H320" s="3">
        <f t="shared" si="71"/>
        <v>44807</v>
      </c>
      <c r="I320" s="4">
        <f t="shared" si="69"/>
        <v>35</v>
      </c>
      <c r="J320" s="4">
        <f t="shared" si="63"/>
        <v>14</v>
      </c>
      <c r="K320" s="2">
        <f t="shared" si="72"/>
        <v>4</v>
      </c>
      <c r="L320" s="2">
        <v>0.48</v>
      </c>
    </row>
    <row r="321" spans="1:12" x14ac:dyDescent="0.25">
      <c r="A321" s="2">
        <v>320</v>
      </c>
      <c r="B321" s="2" t="str">
        <f t="shared" si="70"/>
        <v>P_32</v>
      </c>
      <c r="C321" s="2" t="s">
        <v>44</v>
      </c>
      <c r="D321" s="2" t="str">
        <f t="shared" si="76"/>
        <v>Stress</v>
      </c>
      <c r="E321" s="2">
        <f t="shared" si="76"/>
        <v>4</v>
      </c>
      <c r="F321" s="3">
        <f t="shared" si="75"/>
        <v>44772</v>
      </c>
      <c r="G321" s="3">
        <f t="shared" si="68"/>
        <v>44793</v>
      </c>
      <c r="H321" s="3">
        <f t="shared" si="71"/>
        <v>44807</v>
      </c>
      <c r="I321" s="4">
        <f t="shared" si="69"/>
        <v>35</v>
      </c>
      <c r="J321" s="4">
        <f t="shared" si="63"/>
        <v>14</v>
      </c>
      <c r="K321" s="2">
        <f t="shared" si="72"/>
        <v>4</v>
      </c>
      <c r="L321" s="2">
        <v>0.52</v>
      </c>
    </row>
    <row r="322" spans="1:12" x14ac:dyDescent="0.25">
      <c r="A322" s="2">
        <v>321</v>
      </c>
      <c r="B322" s="2" t="str">
        <f t="shared" si="70"/>
        <v>P_33</v>
      </c>
      <c r="C322" s="2" t="s">
        <v>53</v>
      </c>
      <c r="D322" s="2" t="str">
        <f t="shared" si="76"/>
        <v>Control</v>
      </c>
      <c r="E322" s="2">
        <f t="shared" si="76"/>
        <v>1</v>
      </c>
      <c r="F322" s="3">
        <f t="shared" si="75"/>
        <v>44772</v>
      </c>
      <c r="G322" s="3">
        <f t="shared" si="68"/>
        <v>44793</v>
      </c>
      <c r="H322" s="3">
        <f t="shared" si="71"/>
        <v>44807</v>
      </c>
      <c r="I322" s="4">
        <f t="shared" si="69"/>
        <v>35</v>
      </c>
      <c r="J322" s="4">
        <f t="shared" si="63"/>
        <v>14</v>
      </c>
      <c r="K322" s="2">
        <f t="shared" si="72"/>
        <v>4</v>
      </c>
      <c r="L322" s="2">
        <v>0.69</v>
      </c>
    </row>
    <row r="323" spans="1:12" x14ac:dyDescent="0.25">
      <c r="A323" s="2">
        <v>322</v>
      </c>
      <c r="B323" s="2" t="str">
        <f t="shared" si="70"/>
        <v>P_34</v>
      </c>
      <c r="C323" s="2" t="s">
        <v>53</v>
      </c>
      <c r="D323" s="2" t="str">
        <f t="shared" si="76"/>
        <v>Control</v>
      </c>
      <c r="E323" s="2">
        <f t="shared" si="76"/>
        <v>2</v>
      </c>
      <c r="F323" s="3">
        <f t="shared" si="75"/>
        <v>44772</v>
      </c>
      <c r="G323" s="3">
        <f t="shared" si="68"/>
        <v>44793</v>
      </c>
      <c r="H323" s="3">
        <f t="shared" ref="H323:H354" si="77">H322</f>
        <v>44807</v>
      </c>
      <c r="I323" s="4">
        <f t="shared" si="69"/>
        <v>35</v>
      </c>
      <c r="J323" s="4">
        <f t="shared" ref="J323:J386" si="78">H323-G323</f>
        <v>14</v>
      </c>
      <c r="K323" s="2">
        <f t="shared" si="72"/>
        <v>4</v>
      </c>
      <c r="L323" s="2">
        <v>0.68</v>
      </c>
    </row>
    <row r="324" spans="1:12" x14ac:dyDescent="0.25">
      <c r="A324" s="2">
        <v>323</v>
      </c>
      <c r="B324" s="2" t="str">
        <f t="shared" si="70"/>
        <v>P_35</v>
      </c>
      <c r="C324" s="2" t="s">
        <v>53</v>
      </c>
      <c r="D324" s="2" t="str">
        <f t="shared" si="76"/>
        <v>Control</v>
      </c>
      <c r="E324" s="2">
        <f t="shared" si="76"/>
        <v>3</v>
      </c>
      <c r="F324" s="3">
        <f t="shared" ref="F324:F339" si="79">F323</f>
        <v>44772</v>
      </c>
      <c r="G324" s="3">
        <f t="shared" si="68"/>
        <v>44793</v>
      </c>
      <c r="H324" s="3">
        <f t="shared" si="77"/>
        <v>44807</v>
      </c>
      <c r="I324" s="4">
        <f t="shared" si="69"/>
        <v>35</v>
      </c>
      <c r="J324" s="4">
        <f t="shared" si="78"/>
        <v>14</v>
      </c>
      <c r="K324" s="2">
        <f t="shared" si="72"/>
        <v>4</v>
      </c>
      <c r="L324" s="2">
        <v>0.67</v>
      </c>
    </row>
    <row r="325" spans="1:12" x14ac:dyDescent="0.25">
      <c r="A325" s="2">
        <v>324</v>
      </c>
      <c r="B325" s="2" t="str">
        <f t="shared" si="70"/>
        <v>P_36</v>
      </c>
      <c r="C325" s="2" t="s">
        <v>53</v>
      </c>
      <c r="D325" s="2" t="str">
        <f t="shared" si="76"/>
        <v>Control</v>
      </c>
      <c r="E325" s="2">
        <f t="shared" si="76"/>
        <v>4</v>
      </c>
      <c r="F325" s="3">
        <f t="shared" si="79"/>
        <v>44772</v>
      </c>
      <c r="G325" s="3">
        <f t="shared" si="68"/>
        <v>44793</v>
      </c>
      <c r="H325" s="3">
        <f t="shared" si="77"/>
        <v>44807</v>
      </c>
      <c r="I325" s="4">
        <f t="shared" si="69"/>
        <v>35</v>
      </c>
      <c r="J325" s="4">
        <f t="shared" si="78"/>
        <v>14</v>
      </c>
      <c r="K325" s="2">
        <f t="shared" si="72"/>
        <v>4</v>
      </c>
      <c r="L325" s="2">
        <v>0.68</v>
      </c>
    </row>
    <row r="326" spans="1:12" x14ac:dyDescent="0.25">
      <c r="A326" s="2">
        <v>325</v>
      </c>
      <c r="B326" s="2" t="str">
        <f t="shared" si="70"/>
        <v>P_37</v>
      </c>
      <c r="C326" s="2" t="s">
        <v>53</v>
      </c>
      <c r="D326" s="2" t="str">
        <f t="shared" si="76"/>
        <v>Stress</v>
      </c>
      <c r="E326" s="2">
        <f t="shared" si="76"/>
        <v>1</v>
      </c>
      <c r="F326" s="3">
        <f t="shared" si="79"/>
        <v>44772</v>
      </c>
      <c r="G326" s="3">
        <f t="shared" si="68"/>
        <v>44793</v>
      </c>
      <c r="H326" s="3">
        <f t="shared" si="77"/>
        <v>44807</v>
      </c>
      <c r="I326" s="4">
        <f t="shared" si="69"/>
        <v>35</v>
      </c>
      <c r="J326" s="4">
        <f t="shared" si="78"/>
        <v>14</v>
      </c>
      <c r="K326" s="2">
        <f t="shared" si="72"/>
        <v>4</v>
      </c>
      <c r="L326" s="2">
        <v>0.55000000000000004</v>
      </c>
    </row>
    <row r="327" spans="1:12" x14ac:dyDescent="0.25">
      <c r="A327" s="2">
        <v>326</v>
      </c>
      <c r="B327" s="2" t="str">
        <f t="shared" si="70"/>
        <v>P_38</v>
      </c>
      <c r="C327" s="2" t="s">
        <v>53</v>
      </c>
      <c r="D327" s="2" t="str">
        <f t="shared" si="76"/>
        <v>Stress</v>
      </c>
      <c r="E327" s="2">
        <f t="shared" si="76"/>
        <v>2</v>
      </c>
      <c r="F327" s="3">
        <f t="shared" si="79"/>
        <v>44772</v>
      </c>
      <c r="G327" s="3">
        <f t="shared" si="68"/>
        <v>44793</v>
      </c>
      <c r="H327" s="3">
        <f t="shared" si="77"/>
        <v>44807</v>
      </c>
      <c r="I327" s="4">
        <f t="shared" si="69"/>
        <v>35</v>
      </c>
      <c r="J327" s="4">
        <f t="shared" si="78"/>
        <v>14</v>
      </c>
      <c r="K327" s="2">
        <f t="shared" si="72"/>
        <v>4</v>
      </c>
      <c r="L327" s="2">
        <v>0.55000000000000004</v>
      </c>
    </row>
    <row r="328" spans="1:12" x14ac:dyDescent="0.25">
      <c r="A328" s="2">
        <v>327</v>
      </c>
      <c r="B328" s="2" t="str">
        <f t="shared" si="70"/>
        <v>P_39</v>
      </c>
      <c r="C328" s="2" t="s">
        <v>53</v>
      </c>
      <c r="D328" s="2" t="str">
        <f t="shared" si="76"/>
        <v>Stress</v>
      </c>
      <c r="E328" s="2">
        <f t="shared" si="76"/>
        <v>3</v>
      </c>
      <c r="F328" s="3">
        <f t="shared" si="79"/>
        <v>44772</v>
      </c>
      <c r="G328" s="3">
        <f t="shared" si="68"/>
        <v>44793</v>
      </c>
      <c r="H328" s="3">
        <f t="shared" si="77"/>
        <v>44807</v>
      </c>
      <c r="I328" s="4">
        <f t="shared" si="69"/>
        <v>35</v>
      </c>
      <c r="J328" s="4">
        <f t="shared" si="78"/>
        <v>14</v>
      </c>
      <c r="K328" s="2">
        <f t="shared" si="72"/>
        <v>4</v>
      </c>
      <c r="L328" s="2">
        <v>0.62</v>
      </c>
    </row>
    <row r="329" spans="1:12" x14ac:dyDescent="0.25">
      <c r="A329" s="2">
        <v>328</v>
      </c>
      <c r="B329" s="2" t="str">
        <f t="shared" si="70"/>
        <v>P_40</v>
      </c>
      <c r="C329" s="2" t="s">
        <v>53</v>
      </c>
      <c r="D329" s="2" t="str">
        <f t="shared" si="76"/>
        <v>Stress</v>
      </c>
      <c r="E329" s="2">
        <f t="shared" si="76"/>
        <v>4</v>
      </c>
      <c r="F329" s="3">
        <f t="shared" si="79"/>
        <v>44772</v>
      </c>
      <c r="G329" s="3">
        <f t="shared" si="68"/>
        <v>44793</v>
      </c>
      <c r="H329" s="3">
        <f t="shared" si="77"/>
        <v>44807</v>
      </c>
      <c r="I329" s="4">
        <f t="shared" si="69"/>
        <v>35</v>
      </c>
      <c r="J329" s="4">
        <f t="shared" si="78"/>
        <v>14</v>
      </c>
      <c r="K329" s="2">
        <f t="shared" si="72"/>
        <v>4</v>
      </c>
      <c r="L329" s="2">
        <v>0.5</v>
      </c>
    </row>
    <row r="330" spans="1:12" x14ac:dyDescent="0.25">
      <c r="A330" s="2">
        <v>329</v>
      </c>
      <c r="B330" s="2" t="str">
        <f t="shared" si="70"/>
        <v>P_41</v>
      </c>
      <c r="C330" s="2" t="s">
        <v>62</v>
      </c>
      <c r="D330" s="2" t="str">
        <f t="shared" si="76"/>
        <v>Control</v>
      </c>
      <c r="E330" s="2">
        <f t="shared" si="76"/>
        <v>1</v>
      </c>
      <c r="F330" s="3">
        <f t="shared" si="79"/>
        <v>44772</v>
      </c>
      <c r="G330" s="3">
        <f t="shared" si="68"/>
        <v>44793</v>
      </c>
      <c r="H330" s="3">
        <f t="shared" si="77"/>
        <v>44807</v>
      </c>
      <c r="I330" s="4">
        <f t="shared" si="69"/>
        <v>35</v>
      </c>
      <c r="J330" s="4">
        <f t="shared" si="78"/>
        <v>14</v>
      </c>
      <c r="K330" s="2">
        <f t="shared" si="72"/>
        <v>4</v>
      </c>
      <c r="L330" s="2">
        <v>0.7</v>
      </c>
    </row>
    <row r="331" spans="1:12" x14ac:dyDescent="0.25">
      <c r="A331" s="2">
        <v>330</v>
      </c>
      <c r="B331" s="2" t="str">
        <f t="shared" si="70"/>
        <v>P_42</v>
      </c>
      <c r="C331" s="2" t="s">
        <v>62</v>
      </c>
      <c r="D331" s="2" t="str">
        <f t="shared" ref="D331:E346" si="80">D323</f>
        <v>Control</v>
      </c>
      <c r="E331" s="2">
        <f t="shared" si="80"/>
        <v>2</v>
      </c>
      <c r="F331" s="3">
        <f t="shared" si="79"/>
        <v>44772</v>
      </c>
      <c r="G331" s="3">
        <f t="shared" si="68"/>
        <v>44793</v>
      </c>
      <c r="H331" s="3">
        <f t="shared" si="77"/>
        <v>44807</v>
      </c>
      <c r="I331" s="4">
        <f t="shared" si="69"/>
        <v>35</v>
      </c>
      <c r="J331" s="4">
        <f t="shared" si="78"/>
        <v>14</v>
      </c>
      <c r="K331" s="2">
        <f t="shared" si="72"/>
        <v>4</v>
      </c>
      <c r="L331" s="2">
        <v>0.69</v>
      </c>
    </row>
    <row r="332" spans="1:12" x14ac:dyDescent="0.25">
      <c r="A332" s="2">
        <v>331</v>
      </c>
      <c r="B332" s="2" t="str">
        <f t="shared" si="70"/>
        <v>P_43</v>
      </c>
      <c r="C332" s="2" t="s">
        <v>62</v>
      </c>
      <c r="D332" s="2" t="str">
        <f t="shared" si="80"/>
        <v>Control</v>
      </c>
      <c r="E332" s="2">
        <f t="shared" si="80"/>
        <v>3</v>
      </c>
      <c r="F332" s="3">
        <f t="shared" si="79"/>
        <v>44772</v>
      </c>
      <c r="G332" s="3">
        <f t="shared" si="68"/>
        <v>44793</v>
      </c>
      <c r="H332" s="3">
        <f t="shared" si="77"/>
        <v>44807</v>
      </c>
      <c r="I332" s="4">
        <f t="shared" si="69"/>
        <v>35</v>
      </c>
      <c r="J332" s="4">
        <f t="shared" si="78"/>
        <v>14</v>
      </c>
      <c r="K332" s="2">
        <f t="shared" si="72"/>
        <v>4</v>
      </c>
      <c r="L332" s="2">
        <v>0.68</v>
      </c>
    </row>
    <row r="333" spans="1:12" x14ac:dyDescent="0.25">
      <c r="A333" s="2">
        <v>332</v>
      </c>
      <c r="B333" s="2" t="str">
        <f t="shared" si="70"/>
        <v>P_44</v>
      </c>
      <c r="C333" s="2" t="s">
        <v>62</v>
      </c>
      <c r="D333" s="2" t="str">
        <f t="shared" si="80"/>
        <v>Control</v>
      </c>
      <c r="E333" s="2">
        <f t="shared" si="80"/>
        <v>4</v>
      </c>
      <c r="F333" s="3">
        <f t="shared" si="79"/>
        <v>44772</v>
      </c>
      <c r="G333" s="3">
        <f t="shared" si="68"/>
        <v>44793</v>
      </c>
      <c r="H333" s="3">
        <f t="shared" si="77"/>
        <v>44807</v>
      </c>
      <c r="I333" s="4">
        <f t="shared" si="69"/>
        <v>35</v>
      </c>
      <c r="J333" s="4">
        <f t="shared" si="78"/>
        <v>14</v>
      </c>
      <c r="K333" s="2">
        <f t="shared" si="72"/>
        <v>4</v>
      </c>
      <c r="L333" s="2">
        <v>0.72</v>
      </c>
    </row>
    <row r="334" spans="1:12" x14ac:dyDescent="0.25">
      <c r="A334" s="2">
        <v>333</v>
      </c>
      <c r="B334" s="2" t="str">
        <f t="shared" si="70"/>
        <v>P_45</v>
      </c>
      <c r="C334" s="2" t="s">
        <v>62</v>
      </c>
      <c r="D334" s="2" t="str">
        <f t="shared" si="80"/>
        <v>Stress</v>
      </c>
      <c r="E334" s="2">
        <f t="shared" si="80"/>
        <v>1</v>
      </c>
      <c r="F334" s="3">
        <f t="shared" si="79"/>
        <v>44772</v>
      </c>
      <c r="G334" s="3">
        <f t="shared" si="68"/>
        <v>44793</v>
      </c>
      <c r="H334" s="3">
        <f t="shared" si="77"/>
        <v>44807</v>
      </c>
      <c r="I334" s="4">
        <f t="shared" si="69"/>
        <v>35</v>
      </c>
      <c r="J334" s="4">
        <f t="shared" si="78"/>
        <v>14</v>
      </c>
      <c r="K334" s="2">
        <f t="shared" si="72"/>
        <v>4</v>
      </c>
      <c r="L334" s="2">
        <v>0.59</v>
      </c>
    </row>
    <row r="335" spans="1:12" x14ac:dyDescent="0.25">
      <c r="A335" s="2">
        <v>334</v>
      </c>
      <c r="B335" s="2" t="str">
        <f t="shared" si="70"/>
        <v>P_46</v>
      </c>
      <c r="C335" s="2" t="s">
        <v>62</v>
      </c>
      <c r="D335" s="2" t="str">
        <f t="shared" si="80"/>
        <v>Stress</v>
      </c>
      <c r="E335" s="2">
        <f t="shared" si="80"/>
        <v>2</v>
      </c>
      <c r="F335" s="3">
        <f t="shared" si="79"/>
        <v>44772</v>
      </c>
      <c r="G335" s="3">
        <f t="shared" si="68"/>
        <v>44793</v>
      </c>
      <c r="H335" s="3">
        <f t="shared" si="77"/>
        <v>44807</v>
      </c>
      <c r="I335" s="4">
        <f t="shared" si="69"/>
        <v>35</v>
      </c>
      <c r="J335" s="4">
        <f t="shared" si="78"/>
        <v>14</v>
      </c>
      <c r="K335" s="2">
        <f t="shared" si="72"/>
        <v>4</v>
      </c>
      <c r="L335" s="2">
        <v>0.56999999999999995</v>
      </c>
    </row>
    <row r="336" spans="1:12" x14ac:dyDescent="0.25">
      <c r="A336" s="2">
        <v>335</v>
      </c>
      <c r="B336" s="2" t="str">
        <f t="shared" si="70"/>
        <v>P_47</v>
      </c>
      <c r="C336" s="2" t="s">
        <v>62</v>
      </c>
      <c r="D336" s="2" t="str">
        <f t="shared" si="80"/>
        <v>Stress</v>
      </c>
      <c r="E336" s="2">
        <f t="shared" si="80"/>
        <v>3</v>
      </c>
      <c r="F336" s="3">
        <f t="shared" si="79"/>
        <v>44772</v>
      </c>
      <c r="G336" s="3">
        <f t="shared" si="68"/>
        <v>44793</v>
      </c>
      <c r="H336" s="3">
        <f t="shared" si="77"/>
        <v>44807</v>
      </c>
      <c r="I336" s="4">
        <f t="shared" si="69"/>
        <v>35</v>
      </c>
      <c r="J336" s="4">
        <f t="shared" si="78"/>
        <v>14</v>
      </c>
      <c r="K336" s="2">
        <f t="shared" si="72"/>
        <v>4</v>
      </c>
      <c r="L336" s="2">
        <v>0.61</v>
      </c>
    </row>
    <row r="337" spans="1:12" x14ac:dyDescent="0.25">
      <c r="A337" s="2">
        <v>336</v>
      </c>
      <c r="B337" s="2" t="str">
        <f t="shared" si="70"/>
        <v>P_48</v>
      </c>
      <c r="C337" s="2" t="s">
        <v>62</v>
      </c>
      <c r="D337" s="2" t="str">
        <f t="shared" si="80"/>
        <v>Stress</v>
      </c>
      <c r="E337" s="2">
        <f t="shared" si="80"/>
        <v>4</v>
      </c>
      <c r="F337" s="3">
        <f t="shared" si="79"/>
        <v>44772</v>
      </c>
      <c r="G337" s="3">
        <f t="shared" si="68"/>
        <v>44793</v>
      </c>
      <c r="H337" s="3">
        <f t="shared" si="77"/>
        <v>44807</v>
      </c>
      <c r="I337" s="4">
        <f t="shared" si="69"/>
        <v>35</v>
      </c>
      <c r="J337" s="4">
        <f t="shared" si="78"/>
        <v>14</v>
      </c>
      <c r="K337" s="2">
        <f t="shared" si="72"/>
        <v>4</v>
      </c>
      <c r="L337" s="2">
        <v>0.59</v>
      </c>
    </row>
    <row r="338" spans="1:12" x14ac:dyDescent="0.25">
      <c r="A338" s="2">
        <v>337</v>
      </c>
      <c r="B338" s="2" t="str">
        <f t="shared" si="70"/>
        <v>P_49</v>
      </c>
      <c r="C338" s="2" t="s">
        <v>71</v>
      </c>
      <c r="D338" s="2" t="str">
        <f t="shared" si="80"/>
        <v>Control</v>
      </c>
      <c r="E338" s="2">
        <f t="shared" si="80"/>
        <v>1</v>
      </c>
      <c r="F338" s="3">
        <f t="shared" si="79"/>
        <v>44772</v>
      </c>
      <c r="G338" s="3">
        <f t="shared" si="68"/>
        <v>44793</v>
      </c>
      <c r="H338" s="3">
        <f t="shared" si="77"/>
        <v>44807</v>
      </c>
      <c r="I338" s="4">
        <f t="shared" si="69"/>
        <v>35</v>
      </c>
      <c r="J338" s="4">
        <f t="shared" si="78"/>
        <v>14</v>
      </c>
      <c r="K338" s="2">
        <f t="shared" si="72"/>
        <v>4</v>
      </c>
      <c r="L338" s="2">
        <v>0.62</v>
      </c>
    </row>
    <row r="339" spans="1:12" x14ac:dyDescent="0.25">
      <c r="A339" s="2">
        <v>338</v>
      </c>
      <c r="B339" s="2" t="str">
        <f t="shared" si="70"/>
        <v>P_50</v>
      </c>
      <c r="C339" s="2" t="s">
        <v>71</v>
      </c>
      <c r="D339" s="2" t="str">
        <f t="shared" si="80"/>
        <v>Control</v>
      </c>
      <c r="E339" s="2">
        <f t="shared" si="80"/>
        <v>2</v>
      </c>
      <c r="F339" s="3">
        <f t="shared" si="79"/>
        <v>44772</v>
      </c>
      <c r="G339" s="3">
        <f t="shared" si="68"/>
        <v>44793</v>
      </c>
      <c r="H339" s="3">
        <f t="shared" si="77"/>
        <v>44807</v>
      </c>
      <c r="I339" s="4">
        <f t="shared" si="69"/>
        <v>35</v>
      </c>
      <c r="J339" s="4">
        <f t="shared" si="78"/>
        <v>14</v>
      </c>
      <c r="K339" s="2">
        <f t="shared" si="72"/>
        <v>4</v>
      </c>
      <c r="L339" s="2">
        <v>0.64</v>
      </c>
    </row>
    <row r="340" spans="1:12" x14ac:dyDescent="0.25">
      <c r="A340" s="2">
        <v>339</v>
      </c>
      <c r="B340" s="2" t="str">
        <f t="shared" si="70"/>
        <v>P_51</v>
      </c>
      <c r="C340" s="2" t="s">
        <v>71</v>
      </c>
      <c r="D340" s="2" t="str">
        <f t="shared" si="80"/>
        <v>Control</v>
      </c>
      <c r="E340" s="2">
        <f t="shared" si="80"/>
        <v>3</v>
      </c>
      <c r="F340" s="3">
        <f t="shared" ref="F340:F355" si="81">F339</f>
        <v>44772</v>
      </c>
      <c r="G340" s="3">
        <f t="shared" si="68"/>
        <v>44793</v>
      </c>
      <c r="H340" s="3">
        <f t="shared" si="77"/>
        <v>44807</v>
      </c>
      <c r="I340" s="4">
        <f t="shared" si="69"/>
        <v>35</v>
      </c>
      <c r="J340" s="4">
        <f t="shared" si="78"/>
        <v>14</v>
      </c>
      <c r="K340" s="2">
        <f t="shared" si="72"/>
        <v>4</v>
      </c>
      <c r="L340" s="2">
        <v>0.6</v>
      </c>
    </row>
    <row r="341" spans="1:12" x14ac:dyDescent="0.25">
      <c r="A341" s="2">
        <v>340</v>
      </c>
      <c r="B341" s="2" t="str">
        <f t="shared" si="70"/>
        <v>P_52</v>
      </c>
      <c r="C341" s="2" t="s">
        <v>71</v>
      </c>
      <c r="D341" s="2" t="str">
        <f t="shared" si="80"/>
        <v>Control</v>
      </c>
      <c r="E341" s="2">
        <f t="shared" si="80"/>
        <v>4</v>
      </c>
      <c r="F341" s="3">
        <f t="shared" si="81"/>
        <v>44772</v>
      </c>
      <c r="G341" s="3">
        <f t="shared" si="68"/>
        <v>44793</v>
      </c>
      <c r="H341" s="3">
        <f t="shared" si="77"/>
        <v>44807</v>
      </c>
      <c r="I341" s="4">
        <f t="shared" si="69"/>
        <v>35</v>
      </c>
      <c r="J341" s="4">
        <f t="shared" si="78"/>
        <v>14</v>
      </c>
      <c r="K341" s="2">
        <f t="shared" si="72"/>
        <v>4</v>
      </c>
      <c r="L341" s="2">
        <v>0.63</v>
      </c>
    </row>
    <row r="342" spans="1:12" x14ac:dyDescent="0.25">
      <c r="A342" s="2">
        <v>341</v>
      </c>
      <c r="B342" s="2" t="str">
        <f t="shared" si="70"/>
        <v>P_53</v>
      </c>
      <c r="C342" s="2" t="s">
        <v>71</v>
      </c>
      <c r="D342" s="2" t="str">
        <f t="shared" si="80"/>
        <v>Stress</v>
      </c>
      <c r="E342" s="2">
        <f t="shared" si="80"/>
        <v>1</v>
      </c>
      <c r="F342" s="3">
        <f t="shared" si="81"/>
        <v>44772</v>
      </c>
      <c r="G342" s="3">
        <f t="shared" si="68"/>
        <v>44793</v>
      </c>
      <c r="H342" s="3">
        <f t="shared" si="77"/>
        <v>44807</v>
      </c>
      <c r="I342" s="4">
        <f t="shared" si="69"/>
        <v>35</v>
      </c>
      <c r="J342" s="4">
        <f t="shared" si="78"/>
        <v>14</v>
      </c>
      <c r="K342" s="2">
        <f t="shared" si="72"/>
        <v>4</v>
      </c>
      <c r="L342" s="2">
        <v>0.54</v>
      </c>
    </row>
    <row r="343" spans="1:12" x14ac:dyDescent="0.25">
      <c r="A343" s="2">
        <v>342</v>
      </c>
      <c r="B343" s="2" t="str">
        <f t="shared" si="70"/>
        <v>P_54</v>
      </c>
      <c r="C343" s="2" t="s">
        <v>71</v>
      </c>
      <c r="D343" s="2" t="str">
        <f t="shared" si="80"/>
        <v>Stress</v>
      </c>
      <c r="E343" s="2">
        <f t="shared" si="80"/>
        <v>2</v>
      </c>
      <c r="F343" s="3">
        <f t="shared" si="81"/>
        <v>44772</v>
      </c>
      <c r="G343" s="3">
        <f t="shared" si="68"/>
        <v>44793</v>
      </c>
      <c r="H343" s="3">
        <f t="shared" si="77"/>
        <v>44807</v>
      </c>
      <c r="I343" s="4">
        <f t="shared" si="69"/>
        <v>35</v>
      </c>
      <c r="J343" s="4">
        <f t="shared" si="78"/>
        <v>14</v>
      </c>
      <c r="K343" s="2">
        <f t="shared" si="72"/>
        <v>4</v>
      </c>
      <c r="L343" s="2">
        <v>0.49</v>
      </c>
    </row>
    <row r="344" spans="1:12" x14ac:dyDescent="0.25">
      <c r="A344" s="2">
        <v>343</v>
      </c>
      <c r="B344" s="2" t="str">
        <f t="shared" si="70"/>
        <v>P_55</v>
      </c>
      <c r="C344" s="2" t="s">
        <v>71</v>
      </c>
      <c r="D344" s="2" t="str">
        <f t="shared" si="80"/>
        <v>Stress</v>
      </c>
      <c r="E344" s="2">
        <f t="shared" si="80"/>
        <v>3</v>
      </c>
      <c r="F344" s="3">
        <f t="shared" si="81"/>
        <v>44772</v>
      </c>
      <c r="G344" s="3">
        <f t="shared" si="68"/>
        <v>44793</v>
      </c>
      <c r="H344" s="3">
        <f t="shared" si="77"/>
        <v>44807</v>
      </c>
      <c r="I344" s="4">
        <f t="shared" si="69"/>
        <v>35</v>
      </c>
      <c r="J344" s="4">
        <f t="shared" si="78"/>
        <v>14</v>
      </c>
      <c r="K344" s="2">
        <f t="shared" si="72"/>
        <v>4</v>
      </c>
      <c r="L344" s="2">
        <v>0.53</v>
      </c>
    </row>
    <row r="345" spans="1:12" x14ac:dyDescent="0.25">
      <c r="A345" s="2">
        <v>344</v>
      </c>
      <c r="B345" s="2" t="str">
        <f t="shared" si="70"/>
        <v>P_56</v>
      </c>
      <c r="C345" s="2" t="s">
        <v>71</v>
      </c>
      <c r="D345" s="2" t="str">
        <f t="shared" si="80"/>
        <v>Stress</v>
      </c>
      <c r="E345" s="2">
        <f t="shared" si="80"/>
        <v>4</v>
      </c>
      <c r="F345" s="3">
        <f t="shared" si="81"/>
        <v>44772</v>
      </c>
      <c r="G345" s="3">
        <f t="shared" si="68"/>
        <v>44793</v>
      </c>
      <c r="H345" s="3">
        <f t="shared" si="77"/>
        <v>44807</v>
      </c>
      <c r="I345" s="4">
        <f t="shared" si="69"/>
        <v>35</v>
      </c>
      <c r="J345" s="4">
        <f t="shared" si="78"/>
        <v>14</v>
      </c>
      <c r="K345" s="2">
        <f t="shared" si="72"/>
        <v>4</v>
      </c>
      <c r="L345" s="2">
        <v>0.51</v>
      </c>
    </row>
    <row r="346" spans="1:12" x14ac:dyDescent="0.25">
      <c r="A346" s="2">
        <v>345</v>
      </c>
      <c r="B346" s="2" t="str">
        <f t="shared" si="70"/>
        <v>P_57</v>
      </c>
      <c r="C346" s="2" t="s">
        <v>80</v>
      </c>
      <c r="D346" s="2" t="str">
        <f t="shared" si="80"/>
        <v>Control</v>
      </c>
      <c r="E346" s="2">
        <f t="shared" si="80"/>
        <v>1</v>
      </c>
      <c r="F346" s="3">
        <f t="shared" si="81"/>
        <v>44772</v>
      </c>
      <c r="G346" s="3">
        <f t="shared" si="68"/>
        <v>44793</v>
      </c>
      <c r="H346" s="3">
        <f t="shared" si="77"/>
        <v>44807</v>
      </c>
      <c r="I346" s="4">
        <f t="shared" si="69"/>
        <v>35</v>
      </c>
      <c r="J346" s="4">
        <f t="shared" si="78"/>
        <v>14</v>
      </c>
      <c r="K346" s="2">
        <f t="shared" si="72"/>
        <v>4</v>
      </c>
      <c r="L346" s="2">
        <v>0.68</v>
      </c>
    </row>
    <row r="347" spans="1:12" x14ac:dyDescent="0.25">
      <c r="A347" s="2">
        <v>346</v>
      </c>
      <c r="B347" s="2" t="str">
        <f t="shared" si="70"/>
        <v>P_58</v>
      </c>
      <c r="C347" s="2" t="s">
        <v>80</v>
      </c>
      <c r="D347" s="2" t="str">
        <f t="shared" ref="D347:E362" si="82">D339</f>
        <v>Control</v>
      </c>
      <c r="E347" s="2">
        <f t="shared" si="82"/>
        <v>2</v>
      </c>
      <c r="F347" s="3">
        <f t="shared" si="81"/>
        <v>44772</v>
      </c>
      <c r="G347" s="3">
        <f t="shared" si="68"/>
        <v>44793</v>
      </c>
      <c r="H347" s="3">
        <f t="shared" si="77"/>
        <v>44807</v>
      </c>
      <c r="I347" s="4">
        <f t="shared" si="69"/>
        <v>35</v>
      </c>
      <c r="J347" s="4">
        <f t="shared" si="78"/>
        <v>14</v>
      </c>
      <c r="K347" s="2">
        <f t="shared" si="72"/>
        <v>4</v>
      </c>
      <c r="L347" s="2">
        <v>0.65</v>
      </c>
    </row>
    <row r="348" spans="1:12" x14ac:dyDescent="0.25">
      <c r="A348" s="2">
        <v>347</v>
      </c>
      <c r="B348" s="2" t="str">
        <f t="shared" si="70"/>
        <v>P_59</v>
      </c>
      <c r="C348" s="2" t="s">
        <v>80</v>
      </c>
      <c r="D348" s="2" t="str">
        <f t="shared" si="82"/>
        <v>Control</v>
      </c>
      <c r="E348" s="2">
        <f t="shared" si="82"/>
        <v>3</v>
      </c>
      <c r="F348" s="3">
        <f t="shared" si="81"/>
        <v>44772</v>
      </c>
      <c r="G348" s="3">
        <f t="shared" si="68"/>
        <v>44793</v>
      </c>
      <c r="H348" s="3">
        <f t="shared" si="77"/>
        <v>44807</v>
      </c>
      <c r="I348" s="4">
        <f t="shared" si="69"/>
        <v>35</v>
      </c>
      <c r="J348" s="4">
        <f t="shared" si="78"/>
        <v>14</v>
      </c>
      <c r="K348" s="2">
        <f t="shared" si="72"/>
        <v>4</v>
      </c>
      <c r="L348" s="2">
        <v>0.63</v>
      </c>
    </row>
    <row r="349" spans="1:12" x14ac:dyDescent="0.25">
      <c r="A349" s="2">
        <v>348</v>
      </c>
      <c r="B349" s="2" t="str">
        <f t="shared" si="70"/>
        <v>P_60</v>
      </c>
      <c r="C349" s="2" t="s">
        <v>80</v>
      </c>
      <c r="D349" s="2" t="str">
        <f t="shared" si="82"/>
        <v>Control</v>
      </c>
      <c r="E349" s="2">
        <f t="shared" si="82"/>
        <v>4</v>
      </c>
      <c r="F349" s="3">
        <f t="shared" si="81"/>
        <v>44772</v>
      </c>
      <c r="G349" s="3">
        <f t="shared" si="68"/>
        <v>44793</v>
      </c>
      <c r="H349" s="3">
        <f t="shared" si="77"/>
        <v>44807</v>
      </c>
      <c r="I349" s="4">
        <f t="shared" si="69"/>
        <v>35</v>
      </c>
      <c r="J349" s="4">
        <f t="shared" si="78"/>
        <v>14</v>
      </c>
      <c r="K349" s="2">
        <f t="shared" si="72"/>
        <v>4</v>
      </c>
      <c r="L349" s="2">
        <v>0.66</v>
      </c>
    </row>
    <row r="350" spans="1:12" x14ac:dyDescent="0.25">
      <c r="A350" s="2">
        <v>349</v>
      </c>
      <c r="B350" s="2" t="str">
        <f t="shared" si="70"/>
        <v>P_61</v>
      </c>
      <c r="C350" s="2" t="s">
        <v>80</v>
      </c>
      <c r="D350" s="2" t="str">
        <f t="shared" si="82"/>
        <v>Stress</v>
      </c>
      <c r="E350" s="2">
        <f t="shared" si="82"/>
        <v>1</v>
      </c>
      <c r="F350" s="3">
        <f t="shared" si="81"/>
        <v>44772</v>
      </c>
      <c r="G350" s="3">
        <f t="shared" si="68"/>
        <v>44793</v>
      </c>
      <c r="H350" s="3">
        <f t="shared" si="77"/>
        <v>44807</v>
      </c>
      <c r="I350" s="4">
        <f t="shared" si="69"/>
        <v>35</v>
      </c>
      <c r="J350" s="4">
        <f t="shared" si="78"/>
        <v>14</v>
      </c>
      <c r="K350" s="2">
        <f t="shared" si="72"/>
        <v>4</v>
      </c>
      <c r="L350" s="2">
        <v>0.55000000000000004</v>
      </c>
    </row>
    <row r="351" spans="1:12" x14ac:dyDescent="0.25">
      <c r="A351" s="2">
        <v>350</v>
      </c>
      <c r="B351" s="2" t="str">
        <f t="shared" si="70"/>
        <v>P_62</v>
      </c>
      <c r="C351" s="2" t="s">
        <v>80</v>
      </c>
      <c r="D351" s="2" t="str">
        <f t="shared" si="82"/>
        <v>Stress</v>
      </c>
      <c r="E351" s="2">
        <f t="shared" si="82"/>
        <v>2</v>
      </c>
      <c r="F351" s="3">
        <f t="shared" si="81"/>
        <v>44772</v>
      </c>
      <c r="G351" s="3">
        <f t="shared" si="68"/>
        <v>44793</v>
      </c>
      <c r="H351" s="3">
        <f t="shared" si="77"/>
        <v>44807</v>
      </c>
      <c r="I351" s="4">
        <f t="shared" si="69"/>
        <v>35</v>
      </c>
      <c r="J351" s="4">
        <f t="shared" si="78"/>
        <v>14</v>
      </c>
      <c r="K351" s="2">
        <f t="shared" si="72"/>
        <v>4</v>
      </c>
      <c r="L351" s="2">
        <v>0.56999999999999995</v>
      </c>
    </row>
    <row r="352" spans="1:12" x14ac:dyDescent="0.25">
      <c r="A352" s="2">
        <v>351</v>
      </c>
      <c r="B352" s="2" t="str">
        <f t="shared" si="70"/>
        <v>P_63</v>
      </c>
      <c r="C352" s="2" t="s">
        <v>80</v>
      </c>
      <c r="D352" s="2" t="str">
        <f t="shared" si="82"/>
        <v>Stress</v>
      </c>
      <c r="E352" s="2">
        <f t="shared" si="82"/>
        <v>3</v>
      </c>
      <c r="F352" s="3">
        <f t="shared" si="81"/>
        <v>44772</v>
      </c>
      <c r="G352" s="3">
        <f t="shared" si="68"/>
        <v>44793</v>
      </c>
      <c r="H352" s="3">
        <f t="shared" si="77"/>
        <v>44807</v>
      </c>
      <c r="I352" s="4">
        <f t="shared" si="69"/>
        <v>35</v>
      </c>
      <c r="J352" s="4">
        <f t="shared" si="78"/>
        <v>14</v>
      </c>
      <c r="K352" s="2">
        <f t="shared" si="72"/>
        <v>4</v>
      </c>
      <c r="L352" s="2">
        <v>0.56000000000000005</v>
      </c>
    </row>
    <row r="353" spans="1:12" x14ac:dyDescent="0.25">
      <c r="A353" s="2">
        <v>352</v>
      </c>
      <c r="B353" s="2" t="str">
        <f t="shared" si="70"/>
        <v>P_64</v>
      </c>
      <c r="C353" s="2" t="s">
        <v>80</v>
      </c>
      <c r="D353" s="2" t="str">
        <f t="shared" si="82"/>
        <v>Stress</v>
      </c>
      <c r="E353" s="2">
        <f t="shared" si="82"/>
        <v>4</v>
      </c>
      <c r="F353" s="3">
        <f t="shared" si="81"/>
        <v>44772</v>
      </c>
      <c r="G353" s="3">
        <f t="shared" si="68"/>
        <v>44793</v>
      </c>
      <c r="H353" s="3">
        <f t="shared" si="77"/>
        <v>44807</v>
      </c>
      <c r="I353" s="4">
        <f t="shared" si="69"/>
        <v>35</v>
      </c>
      <c r="J353" s="4">
        <f t="shared" si="78"/>
        <v>14</v>
      </c>
      <c r="K353" s="2">
        <f t="shared" si="72"/>
        <v>4</v>
      </c>
      <c r="L353" s="2">
        <v>0.55000000000000004</v>
      </c>
    </row>
    <row r="354" spans="1:12" x14ac:dyDescent="0.25">
      <c r="A354" s="2">
        <v>353</v>
      </c>
      <c r="B354" s="2" t="str">
        <f t="shared" si="70"/>
        <v>P_65</v>
      </c>
      <c r="C354" s="2" t="s">
        <v>89</v>
      </c>
      <c r="D354" s="2" t="str">
        <f t="shared" si="82"/>
        <v>Control</v>
      </c>
      <c r="E354" s="2">
        <f t="shared" si="82"/>
        <v>1</v>
      </c>
      <c r="F354" s="3">
        <f t="shared" si="81"/>
        <v>44772</v>
      </c>
      <c r="G354" s="3">
        <f t="shared" ref="G354:G417" si="83">G353</f>
        <v>44793</v>
      </c>
      <c r="H354" s="3">
        <f t="shared" si="77"/>
        <v>44807</v>
      </c>
      <c r="I354" s="4">
        <f t="shared" ref="I354:I417" si="84">H354-F354</f>
        <v>35</v>
      </c>
      <c r="J354" s="4">
        <f t="shared" si="78"/>
        <v>14</v>
      </c>
      <c r="K354" s="2">
        <f t="shared" si="72"/>
        <v>4</v>
      </c>
      <c r="L354" s="2">
        <v>0.69</v>
      </c>
    </row>
    <row r="355" spans="1:12" x14ac:dyDescent="0.25">
      <c r="A355" s="2">
        <v>354</v>
      </c>
      <c r="B355" s="2" t="str">
        <f t="shared" ref="B355:B418" si="85">B259</f>
        <v>P_66</v>
      </c>
      <c r="C355" s="2" t="s">
        <v>89</v>
      </c>
      <c r="D355" s="2" t="str">
        <f t="shared" si="82"/>
        <v>Control</v>
      </c>
      <c r="E355" s="2">
        <f t="shared" si="82"/>
        <v>2</v>
      </c>
      <c r="F355" s="3">
        <f t="shared" si="81"/>
        <v>44772</v>
      </c>
      <c r="G355" s="3">
        <f t="shared" si="83"/>
        <v>44793</v>
      </c>
      <c r="H355" s="3">
        <f t="shared" ref="H355:H385" si="86">H354</f>
        <v>44807</v>
      </c>
      <c r="I355" s="4">
        <f t="shared" si="84"/>
        <v>35</v>
      </c>
      <c r="J355" s="4">
        <f t="shared" si="78"/>
        <v>14</v>
      </c>
      <c r="K355" s="2">
        <f t="shared" ref="K355:K418" si="87">K259+1</f>
        <v>4</v>
      </c>
      <c r="L355" s="2">
        <v>0.72</v>
      </c>
    </row>
    <row r="356" spans="1:12" x14ac:dyDescent="0.25">
      <c r="A356" s="2">
        <v>355</v>
      </c>
      <c r="B356" s="2" t="str">
        <f t="shared" si="85"/>
        <v>P_67</v>
      </c>
      <c r="C356" s="2" t="s">
        <v>89</v>
      </c>
      <c r="D356" s="2" t="str">
        <f t="shared" si="82"/>
        <v>Control</v>
      </c>
      <c r="E356" s="2">
        <f t="shared" si="82"/>
        <v>3</v>
      </c>
      <c r="F356" s="3">
        <f t="shared" ref="F356:F371" si="88">F355</f>
        <v>44772</v>
      </c>
      <c r="G356" s="3">
        <f t="shared" si="83"/>
        <v>44793</v>
      </c>
      <c r="H356" s="3">
        <f t="shared" si="86"/>
        <v>44807</v>
      </c>
      <c r="I356" s="4">
        <f t="shared" si="84"/>
        <v>35</v>
      </c>
      <c r="J356" s="4">
        <f t="shared" si="78"/>
        <v>14</v>
      </c>
      <c r="K356" s="2">
        <f t="shared" si="87"/>
        <v>4</v>
      </c>
      <c r="L356" s="2">
        <v>0.69</v>
      </c>
    </row>
    <row r="357" spans="1:12" x14ac:dyDescent="0.25">
      <c r="A357" s="2">
        <v>356</v>
      </c>
      <c r="B357" s="2" t="str">
        <f t="shared" si="85"/>
        <v>P_68</v>
      </c>
      <c r="C357" s="2" t="s">
        <v>89</v>
      </c>
      <c r="D357" s="2" t="str">
        <f t="shared" si="82"/>
        <v>Control</v>
      </c>
      <c r="E357" s="2">
        <f t="shared" si="82"/>
        <v>4</v>
      </c>
      <c r="F357" s="3">
        <f t="shared" si="88"/>
        <v>44772</v>
      </c>
      <c r="G357" s="3">
        <f t="shared" si="83"/>
        <v>44793</v>
      </c>
      <c r="H357" s="3">
        <f t="shared" si="86"/>
        <v>44807</v>
      </c>
      <c r="I357" s="4">
        <f t="shared" si="84"/>
        <v>35</v>
      </c>
      <c r="J357" s="4">
        <f t="shared" si="78"/>
        <v>14</v>
      </c>
      <c r="K357" s="2">
        <f t="shared" si="87"/>
        <v>4</v>
      </c>
      <c r="L357" s="2">
        <v>0.72</v>
      </c>
    </row>
    <row r="358" spans="1:12" x14ac:dyDescent="0.25">
      <c r="A358" s="2">
        <v>357</v>
      </c>
      <c r="B358" s="2" t="str">
        <f t="shared" si="85"/>
        <v>P_69</v>
      </c>
      <c r="C358" s="2" t="s">
        <v>89</v>
      </c>
      <c r="D358" s="2" t="str">
        <f t="shared" si="82"/>
        <v>Stress</v>
      </c>
      <c r="E358" s="2">
        <f t="shared" si="82"/>
        <v>1</v>
      </c>
      <c r="F358" s="3">
        <f t="shared" si="88"/>
        <v>44772</v>
      </c>
      <c r="G358" s="3">
        <f t="shared" si="83"/>
        <v>44793</v>
      </c>
      <c r="H358" s="3">
        <f t="shared" si="86"/>
        <v>44807</v>
      </c>
      <c r="I358" s="4">
        <f t="shared" si="84"/>
        <v>35</v>
      </c>
      <c r="J358" s="4">
        <f t="shared" si="78"/>
        <v>14</v>
      </c>
      <c r="K358" s="2">
        <f t="shared" si="87"/>
        <v>4</v>
      </c>
      <c r="L358" s="2">
        <v>0.59</v>
      </c>
    </row>
    <row r="359" spans="1:12" x14ac:dyDescent="0.25">
      <c r="A359" s="2">
        <v>358</v>
      </c>
      <c r="B359" s="2" t="str">
        <f t="shared" si="85"/>
        <v>P_70</v>
      </c>
      <c r="C359" s="2" t="s">
        <v>89</v>
      </c>
      <c r="D359" s="2" t="str">
        <f t="shared" si="82"/>
        <v>Stress</v>
      </c>
      <c r="E359" s="2">
        <f t="shared" si="82"/>
        <v>2</v>
      </c>
      <c r="F359" s="3">
        <f t="shared" si="88"/>
        <v>44772</v>
      </c>
      <c r="G359" s="3">
        <f t="shared" si="83"/>
        <v>44793</v>
      </c>
      <c r="H359" s="3">
        <f t="shared" si="86"/>
        <v>44807</v>
      </c>
      <c r="I359" s="4">
        <f t="shared" si="84"/>
        <v>35</v>
      </c>
      <c r="J359" s="4">
        <f t="shared" si="78"/>
        <v>14</v>
      </c>
      <c r="K359" s="2">
        <f t="shared" si="87"/>
        <v>4</v>
      </c>
      <c r="L359" s="2">
        <v>0.57999999999999996</v>
      </c>
    </row>
    <row r="360" spans="1:12" x14ac:dyDescent="0.25">
      <c r="A360" s="2">
        <v>359</v>
      </c>
      <c r="B360" s="2" t="str">
        <f t="shared" si="85"/>
        <v>P_71</v>
      </c>
      <c r="C360" s="2" t="s">
        <v>89</v>
      </c>
      <c r="D360" s="2" t="str">
        <f t="shared" si="82"/>
        <v>Stress</v>
      </c>
      <c r="E360" s="2">
        <f t="shared" si="82"/>
        <v>3</v>
      </c>
      <c r="F360" s="3">
        <f t="shared" si="88"/>
        <v>44772</v>
      </c>
      <c r="G360" s="3">
        <f t="shared" si="83"/>
        <v>44793</v>
      </c>
      <c r="H360" s="3">
        <f t="shared" si="86"/>
        <v>44807</v>
      </c>
      <c r="I360" s="4">
        <f t="shared" si="84"/>
        <v>35</v>
      </c>
      <c r="J360" s="4">
        <f t="shared" si="78"/>
        <v>14</v>
      </c>
      <c r="K360" s="2">
        <f t="shared" si="87"/>
        <v>4</v>
      </c>
      <c r="L360" s="2">
        <v>0.59</v>
      </c>
    </row>
    <row r="361" spans="1:12" x14ac:dyDescent="0.25">
      <c r="A361" s="2">
        <v>360</v>
      </c>
      <c r="B361" s="2" t="str">
        <f t="shared" si="85"/>
        <v>P_72</v>
      </c>
      <c r="C361" s="2" t="s">
        <v>89</v>
      </c>
      <c r="D361" s="2" t="str">
        <f t="shared" si="82"/>
        <v>Stress</v>
      </c>
      <c r="E361" s="2">
        <f t="shared" si="82"/>
        <v>4</v>
      </c>
      <c r="F361" s="3">
        <f t="shared" si="88"/>
        <v>44772</v>
      </c>
      <c r="G361" s="3">
        <f t="shared" si="83"/>
        <v>44793</v>
      </c>
      <c r="H361" s="3">
        <f t="shared" si="86"/>
        <v>44807</v>
      </c>
      <c r="I361" s="4">
        <f t="shared" si="84"/>
        <v>35</v>
      </c>
      <c r="J361" s="4">
        <f t="shared" si="78"/>
        <v>14</v>
      </c>
      <c r="K361" s="2">
        <f t="shared" si="87"/>
        <v>4</v>
      </c>
      <c r="L361" s="2">
        <v>0.57999999999999996</v>
      </c>
    </row>
    <row r="362" spans="1:12" x14ac:dyDescent="0.25">
      <c r="A362" s="2">
        <v>361</v>
      </c>
      <c r="B362" s="2" t="str">
        <f t="shared" si="85"/>
        <v>P_73</v>
      </c>
      <c r="C362" s="2" t="s">
        <v>98</v>
      </c>
      <c r="D362" s="2" t="str">
        <f t="shared" si="82"/>
        <v>Control</v>
      </c>
      <c r="E362" s="2">
        <f t="shared" si="82"/>
        <v>1</v>
      </c>
      <c r="F362" s="3">
        <f t="shared" si="88"/>
        <v>44772</v>
      </c>
      <c r="G362" s="3">
        <f t="shared" si="83"/>
        <v>44793</v>
      </c>
      <c r="H362" s="3">
        <f t="shared" si="86"/>
        <v>44807</v>
      </c>
      <c r="I362" s="4">
        <f t="shared" si="84"/>
        <v>35</v>
      </c>
      <c r="J362" s="4">
        <f t="shared" si="78"/>
        <v>14</v>
      </c>
      <c r="K362" s="2">
        <f t="shared" si="87"/>
        <v>4</v>
      </c>
      <c r="L362" s="2">
        <v>0.68</v>
      </c>
    </row>
    <row r="363" spans="1:12" x14ac:dyDescent="0.25">
      <c r="A363" s="2">
        <v>362</v>
      </c>
      <c r="B363" s="2" t="str">
        <f t="shared" si="85"/>
        <v>P_74</v>
      </c>
      <c r="C363" s="2" t="s">
        <v>98</v>
      </c>
      <c r="D363" s="2" t="str">
        <f t="shared" ref="D363:E378" si="89">D355</f>
        <v>Control</v>
      </c>
      <c r="E363" s="2">
        <f t="shared" si="89"/>
        <v>2</v>
      </c>
      <c r="F363" s="3">
        <f t="shared" si="88"/>
        <v>44772</v>
      </c>
      <c r="G363" s="3">
        <f t="shared" si="83"/>
        <v>44793</v>
      </c>
      <c r="H363" s="3">
        <f t="shared" si="86"/>
        <v>44807</v>
      </c>
      <c r="I363" s="4">
        <f t="shared" si="84"/>
        <v>35</v>
      </c>
      <c r="J363" s="4">
        <f t="shared" si="78"/>
        <v>14</v>
      </c>
      <c r="K363" s="2">
        <f t="shared" si="87"/>
        <v>4</v>
      </c>
      <c r="L363" s="2">
        <v>0.67</v>
      </c>
    </row>
    <row r="364" spans="1:12" x14ac:dyDescent="0.25">
      <c r="A364" s="2">
        <v>363</v>
      </c>
      <c r="B364" s="2" t="str">
        <f t="shared" si="85"/>
        <v>P_75</v>
      </c>
      <c r="C364" s="2" t="s">
        <v>98</v>
      </c>
      <c r="D364" s="2" t="str">
        <f t="shared" si="89"/>
        <v>Control</v>
      </c>
      <c r="E364" s="2">
        <f t="shared" si="89"/>
        <v>3</v>
      </c>
      <c r="F364" s="3">
        <f t="shared" si="88"/>
        <v>44772</v>
      </c>
      <c r="G364" s="3">
        <f t="shared" si="83"/>
        <v>44793</v>
      </c>
      <c r="H364" s="3">
        <f t="shared" si="86"/>
        <v>44807</v>
      </c>
      <c r="I364" s="4">
        <f t="shared" si="84"/>
        <v>35</v>
      </c>
      <c r="J364" s="4">
        <f t="shared" si="78"/>
        <v>14</v>
      </c>
      <c r="K364" s="2">
        <f t="shared" si="87"/>
        <v>4</v>
      </c>
      <c r="L364" s="2">
        <v>0.69</v>
      </c>
    </row>
    <row r="365" spans="1:12" x14ac:dyDescent="0.25">
      <c r="A365" s="2">
        <v>364</v>
      </c>
      <c r="B365" s="2" t="str">
        <f t="shared" si="85"/>
        <v>P_76</v>
      </c>
      <c r="C365" s="2" t="s">
        <v>98</v>
      </c>
      <c r="D365" s="2" t="str">
        <f t="shared" si="89"/>
        <v>Control</v>
      </c>
      <c r="E365" s="2">
        <f t="shared" si="89"/>
        <v>4</v>
      </c>
      <c r="F365" s="3">
        <f t="shared" si="88"/>
        <v>44772</v>
      </c>
      <c r="G365" s="3">
        <f t="shared" si="83"/>
        <v>44793</v>
      </c>
      <c r="H365" s="3">
        <f t="shared" si="86"/>
        <v>44807</v>
      </c>
      <c r="I365" s="4">
        <f t="shared" si="84"/>
        <v>35</v>
      </c>
      <c r="J365" s="4">
        <f t="shared" si="78"/>
        <v>14</v>
      </c>
      <c r="K365" s="2">
        <f t="shared" si="87"/>
        <v>4</v>
      </c>
      <c r="L365" s="2">
        <v>0.66</v>
      </c>
    </row>
    <row r="366" spans="1:12" x14ac:dyDescent="0.25">
      <c r="A366" s="2">
        <v>365</v>
      </c>
      <c r="B366" s="2" t="str">
        <f t="shared" si="85"/>
        <v>P_77</v>
      </c>
      <c r="C366" s="2" t="s">
        <v>98</v>
      </c>
      <c r="D366" s="2" t="str">
        <f t="shared" si="89"/>
        <v>Stress</v>
      </c>
      <c r="E366" s="2">
        <f t="shared" si="89"/>
        <v>1</v>
      </c>
      <c r="F366" s="3">
        <f t="shared" si="88"/>
        <v>44772</v>
      </c>
      <c r="G366" s="3">
        <f t="shared" si="83"/>
        <v>44793</v>
      </c>
      <c r="H366" s="3">
        <f t="shared" si="86"/>
        <v>44807</v>
      </c>
      <c r="I366" s="4">
        <f t="shared" si="84"/>
        <v>35</v>
      </c>
      <c r="J366" s="4">
        <f t="shared" si="78"/>
        <v>14</v>
      </c>
      <c r="K366" s="2">
        <f t="shared" si="87"/>
        <v>4</v>
      </c>
      <c r="L366" s="2">
        <v>0.54</v>
      </c>
    </row>
    <row r="367" spans="1:12" x14ac:dyDescent="0.25">
      <c r="A367" s="2">
        <v>366</v>
      </c>
      <c r="B367" s="2" t="str">
        <f t="shared" si="85"/>
        <v>P_78</v>
      </c>
      <c r="C367" s="2" t="s">
        <v>98</v>
      </c>
      <c r="D367" s="2" t="str">
        <f t="shared" si="89"/>
        <v>Stress</v>
      </c>
      <c r="E367" s="2">
        <f t="shared" si="89"/>
        <v>2</v>
      </c>
      <c r="F367" s="3">
        <f t="shared" si="88"/>
        <v>44772</v>
      </c>
      <c r="G367" s="3">
        <f t="shared" si="83"/>
        <v>44793</v>
      </c>
      <c r="H367" s="3">
        <f t="shared" si="86"/>
        <v>44807</v>
      </c>
      <c r="I367" s="4">
        <f t="shared" si="84"/>
        <v>35</v>
      </c>
      <c r="J367" s="4">
        <f t="shared" si="78"/>
        <v>14</v>
      </c>
      <c r="K367" s="2">
        <f t="shared" si="87"/>
        <v>4</v>
      </c>
      <c r="L367" s="2">
        <v>0.51</v>
      </c>
    </row>
    <row r="368" spans="1:12" x14ac:dyDescent="0.25">
      <c r="A368" s="2">
        <v>367</v>
      </c>
      <c r="B368" s="2" t="str">
        <f t="shared" si="85"/>
        <v>P_79</v>
      </c>
      <c r="C368" s="2" t="s">
        <v>98</v>
      </c>
      <c r="D368" s="2" t="str">
        <f t="shared" si="89"/>
        <v>Stress</v>
      </c>
      <c r="E368" s="2">
        <f t="shared" si="89"/>
        <v>3</v>
      </c>
      <c r="F368" s="3">
        <f t="shared" si="88"/>
        <v>44772</v>
      </c>
      <c r="G368" s="3">
        <f t="shared" si="83"/>
        <v>44793</v>
      </c>
      <c r="H368" s="3">
        <f t="shared" si="86"/>
        <v>44807</v>
      </c>
      <c r="I368" s="4">
        <f t="shared" si="84"/>
        <v>35</v>
      </c>
      <c r="J368" s="4">
        <f t="shared" si="78"/>
        <v>14</v>
      </c>
      <c r="K368" s="2">
        <f t="shared" si="87"/>
        <v>4</v>
      </c>
      <c r="L368" s="2">
        <v>0.61</v>
      </c>
    </row>
    <row r="369" spans="1:12" x14ac:dyDescent="0.25">
      <c r="A369" s="2">
        <v>368</v>
      </c>
      <c r="B369" s="2" t="str">
        <f t="shared" si="85"/>
        <v>P_80</v>
      </c>
      <c r="C369" s="2" t="s">
        <v>98</v>
      </c>
      <c r="D369" s="2" t="str">
        <f t="shared" si="89"/>
        <v>Stress</v>
      </c>
      <c r="E369" s="2">
        <f t="shared" si="89"/>
        <v>4</v>
      </c>
      <c r="F369" s="3">
        <f t="shared" si="88"/>
        <v>44772</v>
      </c>
      <c r="G369" s="3">
        <f t="shared" si="83"/>
        <v>44793</v>
      </c>
      <c r="H369" s="3">
        <f t="shared" si="86"/>
        <v>44807</v>
      </c>
      <c r="I369" s="4">
        <f t="shared" si="84"/>
        <v>35</v>
      </c>
      <c r="J369" s="4">
        <f t="shared" si="78"/>
        <v>14</v>
      </c>
      <c r="K369" s="2">
        <f t="shared" si="87"/>
        <v>4</v>
      </c>
      <c r="L369" s="2">
        <v>0.57999999999999996</v>
      </c>
    </row>
    <row r="370" spans="1:12" x14ac:dyDescent="0.25">
      <c r="A370" s="2">
        <v>369</v>
      </c>
      <c r="B370" s="2" t="str">
        <f t="shared" si="85"/>
        <v>P_81</v>
      </c>
      <c r="C370" s="2" t="s">
        <v>107</v>
      </c>
      <c r="D370" s="2" t="str">
        <f t="shared" si="89"/>
        <v>Control</v>
      </c>
      <c r="E370" s="2">
        <f t="shared" si="89"/>
        <v>1</v>
      </c>
      <c r="F370" s="3">
        <f t="shared" si="88"/>
        <v>44772</v>
      </c>
      <c r="G370" s="3">
        <f t="shared" si="83"/>
        <v>44793</v>
      </c>
      <c r="H370" s="3">
        <f t="shared" si="86"/>
        <v>44807</v>
      </c>
      <c r="I370" s="4">
        <f t="shared" si="84"/>
        <v>35</v>
      </c>
      <c r="J370" s="4">
        <f t="shared" si="78"/>
        <v>14</v>
      </c>
      <c r="K370" s="2">
        <f t="shared" si="87"/>
        <v>4</v>
      </c>
      <c r="L370" s="2">
        <v>0.64</v>
      </c>
    </row>
    <row r="371" spans="1:12" x14ac:dyDescent="0.25">
      <c r="A371" s="2">
        <v>370</v>
      </c>
      <c r="B371" s="2" t="str">
        <f t="shared" si="85"/>
        <v>P_82</v>
      </c>
      <c r="C371" s="2" t="s">
        <v>107</v>
      </c>
      <c r="D371" s="2" t="str">
        <f t="shared" si="89"/>
        <v>Control</v>
      </c>
      <c r="E371" s="2">
        <f t="shared" si="89"/>
        <v>2</v>
      </c>
      <c r="F371" s="3">
        <f t="shared" si="88"/>
        <v>44772</v>
      </c>
      <c r="G371" s="3">
        <f t="shared" si="83"/>
        <v>44793</v>
      </c>
      <c r="H371" s="3">
        <f t="shared" si="86"/>
        <v>44807</v>
      </c>
      <c r="I371" s="4">
        <f t="shared" si="84"/>
        <v>35</v>
      </c>
      <c r="J371" s="4">
        <f t="shared" si="78"/>
        <v>14</v>
      </c>
      <c r="K371" s="2">
        <f t="shared" si="87"/>
        <v>4</v>
      </c>
      <c r="L371" s="2">
        <v>0.69</v>
      </c>
    </row>
    <row r="372" spans="1:12" x14ac:dyDescent="0.25">
      <c r="A372" s="2">
        <v>371</v>
      </c>
      <c r="B372" s="2" t="str">
        <f t="shared" si="85"/>
        <v>P_83</v>
      </c>
      <c r="C372" s="2" t="s">
        <v>107</v>
      </c>
      <c r="D372" s="2" t="str">
        <f t="shared" si="89"/>
        <v>Control</v>
      </c>
      <c r="E372" s="2">
        <f t="shared" si="89"/>
        <v>3</v>
      </c>
      <c r="F372" s="3">
        <f t="shared" ref="F372:F387" si="90">F371</f>
        <v>44772</v>
      </c>
      <c r="G372" s="3">
        <f t="shared" si="83"/>
        <v>44793</v>
      </c>
      <c r="H372" s="3">
        <f t="shared" si="86"/>
        <v>44807</v>
      </c>
      <c r="I372" s="4">
        <f t="shared" si="84"/>
        <v>35</v>
      </c>
      <c r="J372" s="4">
        <f t="shared" si="78"/>
        <v>14</v>
      </c>
      <c r="K372" s="2">
        <f t="shared" si="87"/>
        <v>4</v>
      </c>
      <c r="L372" s="2">
        <v>0.65</v>
      </c>
    </row>
    <row r="373" spans="1:12" x14ac:dyDescent="0.25">
      <c r="A373" s="2">
        <v>372</v>
      </c>
      <c r="B373" s="2" t="str">
        <f t="shared" si="85"/>
        <v>P_84</v>
      </c>
      <c r="C373" s="2" t="s">
        <v>107</v>
      </c>
      <c r="D373" s="2" t="str">
        <f t="shared" si="89"/>
        <v>Control</v>
      </c>
      <c r="E373" s="2">
        <f t="shared" si="89"/>
        <v>4</v>
      </c>
      <c r="F373" s="3">
        <f t="shared" si="90"/>
        <v>44772</v>
      </c>
      <c r="G373" s="3">
        <f t="shared" si="83"/>
        <v>44793</v>
      </c>
      <c r="H373" s="3">
        <f t="shared" si="86"/>
        <v>44807</v>
      </c>
      <c r="I373" s="4">
        <f t="shared" si="84"/>
        <v>35</v>
      </c>
      <c r="J373" s="4">
        <f t="shared" si="78"/>
        <v>14</v>
      </c>
      <c r="K373" s="2">
        <f t="shared" si="87"/>
        <v>4</v>
      </c>
      <c r="L373" s="2">
        <v>0.68</v>
      </c>
    </row>
    <row r="374" spans="1:12" x14ac:dyDescent="0.25">
      <c r="A374" s="2">
        <v>373</v>
      </c>
      <c r="B374" s="2" t="str">
        <f t="shared" si="85"/>
        <v>P_85</v>
      </c>
      <c r="C374" s="2" t="s">
        <v>107</v>
      </c>
      <c r="D374" s="2" t="str">
        <f t="shared" si="89"/>
        <v>Stress</v>
      </c>
      <c r="E374" s="2">
        <f t="shared" si="89"/>
        <v>1</v>
      </c>
      <c r="F374" s="3">
        <f t="shared" si="90"/>
        <v>44772</v>
      </c>
      <c r="G374" s="3">
        <f t="shared" si="83"/>
        <v>44793</v>
      </c>
      <c r="H374" s="3">
        <f t="shared" si="86"/>
        <v>44807</v>
      </c>
      <c r="I374" s="4">
        <f t="shared" si="84"/>
        <v>35</v>
      </c>
      <c r="J374" s="4">
        <f t="shared" si="78"/>
        <v>14</v>
      </c>
      <c r="K374" s="2">
        <f t="shared" si="87"/>
        <v>4</v>
      </c>
      <c r="L374" s="2">
        <v>0.52</v>
      </c>
    </row>
    <row r="375" spans="1:12" x14ac:dyDescent="0.25">
      <c r="A375" s="2">
        <v>374</v>
      </c>
      <c r="B375" s="2" t="str">
        <f t="shared" si="85"/>
        <v>P_86</v>
      </c>
      <c r="C375" s="2" t="s">
        <v>107</v>
      </c>
      <c r="D375" s="2" t="str">
        <f t="shared" si="89"/>
        <v>Stress</v>
      </c>
      <c r="E375" s="2">
        <f t="shared" si="89"/>
        <v>2</v>
      </c>
      <c r="F375" s="3">
        <f t="shared" si="90"/>
        <v>44772</v>
      </c>
      <c r="G375" s="3">
        <f t="shared" si="83"/>
        <v>44793</v>
      </c>
      <c r="H375" s="3">
        <f t="shared" si="86"/>
        <v>44807</v>
      </c>
      <c r="I375" s="4">
        <f t="shared" si="84"/>
        <v>35</v>
      </c>
      <c r="J375" s="4">
        <f t="shared" si="78"/>
        <v>14</v>
      </c>
      <c r="K375" s="2">
        <f t="shared" si="87"/>
        <v>4</v>
      </c>
      <c r="L375" s="2">
        <v>0.54</v>
      </c>
    </row>
    <row r="376" spans="1:12" x14ac:dyDescent="0.25">
      <c r="A376" s="2">
        <v>375</v>
      </c>
      <c r="B376" s="2" t="str">
        <f t="shared" si="85"/>
        <v>P_87</v>
      </c>
      <c r="C376" s="2" t="s">
        <v>107</v>
      </c>
      <c r="D376" s="2" t="str">
        <f t="shared" si="89"/>
        <v>Stress</v>
      </c>
      <c r="E376" s="2">
        <f t="shared" si="89"/>
        <v>3</v>
      </c>
      <c r="F376" s="3">
        <f t="shared" si="90"/>
        <v>44772</v>
      </c>
      <c r="G376" s="3">
        <f t="shared" si="83"/>
        <v>44793</v>
      </c>
      <c r="H376" s="3">
        <f t="shared" si="86"/>
        <v>44807</v>
      </c>
      <c r="I376" s="4">
        <f t="shared" si="84"/>
        <v>35</v>
      </c>
      <c r="J376" s="4">
        <f t="shared" si="78"/>
        <v>14</v>
      </c>
      <c r="K376" s="2">
        <f t="shared" si="87"/>
        <v>4</v>
      </c>
      <c r="L376" s="2">
        <v>0.6</v>
      </c>
    </row>
    <row r="377" spans="1:12" x14ac:dyDescent="0.25">
      <c r="A377" s="2">
        <v>376</v>
      </c>
      <c r="B377" s="2" t="str">
        <f t="shared" si="85"/>
        <v>P_88</v>
      </c>
      <c r="C377" s="2" t="s">
        <v>107</v>
      </c>
      <c r="D377" s="2" t="str">
        <f t="shared" si="89"/>
        <v>Stress</v>
      </c>
      <c r="E377" s="2">
        <f t="shared" si="89"/>
        <v>4</v>
      </c>
      <c r="F377" s="3">
        <f t="shared" si="90"/>
        <v>44772</v>
      </c>
      <c r="G377" s="3">
        <f t="shared" si="83"/>
        <v>44793</v>
      </c>
      <c r="H377" s="3">
        <f t="shared" si="86"/>
        <v>44807</v>
      </c>
      <c r="I377" s="4">
        <f t="shared" si="84"/>
        <v>35</v>
      </c>
      <c r="J377" s="4">
        <f t="shared" si="78"/>
        <v>14</v>
      </c>
      <c r="K377" s="2">
        <f t="shared" si="87"/>
        <v>4</v>
      </c>
      <c r="L377" s="2">
        <v>0.51</v>
      </c>
    </row>
    <row r="378" spans="1:12" x14ac:dyDescent="0.25">
      <c r="A378" s="2">
        <v>377</v>
      </c>
      <c r="B378" s="2" t="str">
        <f t="shared" si="85"/>
        <v>P_89</v>
      </c>
      <c r="C378" s="2" t="s">
        <v>116</v>
      </c>
      <c r="D378" s="2" t="str">
        <f t="shared" si="89"/>
        <v>Control</v>
      </c>
      <c r="E378" s="2">
        <f t="shared" si="89"/>
        <v>1</v>
      </c>
      <c r="F378" s="3">
        <f t="shared" si="90"/>
        <v>44772</v>
      </c>
      <c r="G378" s="3">
        <f t="shared" si="83"/>
        <v>44793</v>
      </c>
      <c r="H378" s="3">
        <f t="shared" si="86"/>
        <v>44807</v>
      </c>
      <c r="I378" s="4">
        <f t="shared" si="84"/>
        <v>35</v>
      </c>
      <c r="J378" s="4">
        <f t="shared" si="78"/>
        <v>14</v>
      </c>
      <c r="K378" s="2">
        <f t="shared" si="87"/>
        <v>4</v>
      </c>
      <c r="L378" s="2">
        <v>0.66</v>
      </c>
    </row>
    <row r="379" spans="1:12" x14ac:dyDescent="0.25">
      <c r="A379" s="2">
        <v>378</v>
      </c>
      <c r="B379" s="2" t="str">
        <f t="shared" si="85"/>
        <v>P_90</v>
      </c>
      <c r="C379" s="2" t="s">
        <v>116</v>
      </c>
      <c r="D379" s="2" t="str">
        <f t="shared" ref="D379:E394" si="91">D371</f>
        <v>Control</v>
      </c>
      <c r="E379" s="2">
        <f t="shared" si="91"/>
        <v>2</v>
      </c>
      <c r="F379" s="3">
        <f t="shared" si="90"/>
        <v>44772</v>
      </c>
      <c r="G379" s="3">
        <f t="shared" si="83"/>
        <v>44793</v>
      </c>
      <c r="H379" s="3">
        <f t="shared" si="86"/>
        <v>44807</v>
      </c>
      <c r="I379" s="4">
        <f t="shared" si="84"/>
        <v>35</v>
      </c>
      <c r="J379" s="4">
        <f t="shared" si="78"/>
        <v>14</v>
      </c>
      <c r="K379" s="2">
        <f t="shared" si="87"/>
        <v>4</v>
      </c>
      <c r="L379" s="2">
        <v>0.72</v>
      </c>
    </row>
    <row r="380" spans="1:12" x14ac:dyDescent="0.25">
      <c r="A380" s="2">
        <v>379</v>
      </c>
      <c r="B380" s="2" t="str">
        <f t="shared" si="85"/>
        <v>P_91</v>
      </c>
      <c r="C380" s="2" t="s">
        <v>116</v>
      </c>
      <c r="D380" s="2" t="str">
        <f t="shared" si="91"/>
        <v>Control</v>
      </c>
      <c r="E380" s="2">
        <f t="shared" si="91"/>
        <v>3</v>
      </c>
      <c r="F380" s="3">
        <f t="shared" si="90"/>
        <v>44772</v>
      </c>
      <c r="G380" s="3">
        <f t="shared" si="83"/>
        <v>44793</v>
      </c>
      <c r="H380" s="3">
        <f t="shared" si="86"/>
        <v>44807</v>
      </c>
      <c r="I380" s="4">
        <f t="shared" si="84"/>
        <v>35</v>
      </c>
      <c r="J380" s="4">
        <f t="shared" si="78"/>
        <v>14</v>
      </c>
      <c r="K380" s="2">
        <f t="shared" si="87"/>
        <v>4</v>
      </c>
      <c r="L380" s="2">
        <v>0.66</v>
      </c>
    </row>
    <row r="381" spans="1:12" x14ac:dyDescent="0.25">
      <c r="A381" s="2">
        <v>380</v>
      </c>
      <c r="B381" s="2" t="str">
        <f t="shared" si="85"/>
        <v>P_92</v>
      </c>
      <c r="C381" s="2" t="s">
        <v>116</v>
      </c>
      <c r="D381" s="2" t="str">
        <f t="shared" si="91"/>
        <v>Control</v>
      </c>
      <c r="E381" s="2">
        <f t="shared" si="91"/>
        <v>4</v>
      </c>
      <c r="F381" s="3">
        <f t="shared" si="90"/>
        <v>44772</v>
      </c>
      <c r="G381" s="3">
        <f t="shared" si="83"/>
        <v>44793</v>
      </c>
      <c r="H381" s="3">
        <f t="shared" si="86"/>
        <v>44807</v>
      </c>
      <c r="I381" s="4">
        <f t="shared" si="84"/>
        <v>35</v>
      </c>
      <c r="J381" s="4">
        <f t="shared" si="78"/>
        <v>14</v>
      </c>
      <c r="K381" s="2">
        <f t="shared" si="87"/>
        <v>4</v>
      </c>
      <c r="L381" s="2">
        <v>0.68</v>
      </c>
    </row>
    <row r="382" spans="1:12" x14ac:dyDescent="0.25">
      <c r="A382" s="2">
        <v>381</v>
      </c>
      <c r="B382" s="2" t="str">
        <f t="shared" si="85"/>
        <v>P_93</v>
      </c>
      <c r="C382" s="2" t="s">
        <v>116</v>
      </c>
      <c r="D382" s="2" t="str">
        <f t="shared" si="91"/>
        <v>Stress</v>
      </c>
      <c r="E382" s="2">
        <f t="shared" si="91"/>
        <v>1</v>
      </c>
      <c r="F382" s="3">
        <f t="shared" si="90"/>
        <v>44772</v>
      </c>
      <c r="G382" s="3">
        <f t="shared" si="83"/>
        <v>44793</v>
      </c>
      <c r="H382" s="3">
        <f t="shared" si="86"/>
        <v>44807</v>
      </c>
      <c r="I382" s="4">
        <f t="shared" si="84"/>
        <v>35</v>
      </c>
      <c r="J382" s="4">
        <f t="shared" si="78"/>
        <v>14</v>
      </c>
      <c r="K382" s="2">
        <f t="shared" si="87"/>
        <v>4</v>
      </c>
      <c r="L382" s="2">
        <v>0.56000000000000005</v>
      </c>
    </row>
    <row r="383" spans="1:12" x14ac:dyDescent="0.25">
      <c r="A383" s="2">
        <v>382</v>
      </c>
      <c r="B383" s="2" t="str">
        <f t="shared" si="85"/>
        <v>P_94</v>
      </c>
      <c r="C383" s="2" t="s">
        <v>116</v>
      </c>
      <c r="D383" s="2" t="str">
        <f t="shared" si="91"/>
        <v>Stress</v>
      </c>
      <c r="E383" s="2">
        <f t="shared" si="91"/>
        <v>2</v>
      </c>
      <c r="F383" s="3">
        <f t="shared" si="90"/>
        <v>44772</v>
      </c>
      <c r="G383" s="3">
        <f t="shared" si="83"/>
        <v>44793</v>
      </c>
      <c r="H383" s="3">
        <f t="shared" si="86"/>
        <v>44807</v>
      </c>
      <c r="I383" s="4">
        <f t="shared" si="84"/>
        <v>35</v>
      </c>
      <c r="J383" s="4">
        <f t="shared" si="78"/>
        <v>14</v>
      </c>
      <c r="K383" s="2">
        <f t="shared" si="87"/>
        <v>4</v>
      </c>
      <c r="L383" s="2">
        <v>0.57999999999999996</v>
      </c>
    </row>
    <row r="384" spans="1:12" x14ac:dyDescent="0.25">
      <c r="A384" s="2">
        <v>383</v>
      </c>
      <c r="B384" s="2" t="str">
        <f t="shared" si="85"/>
        <v>P_95</v>
      </c>
      <c r="C384" s="2" t="s">
        <v>116</v>
      </c>
      <c r="D384" s="2" t="str">
        <f t="shared" si="91"/>
        <v>Stress</v>
      </c>
      <c r="E384" s="2">
        <f t="shared" si="91"/>
        <v>3</v>
      </c>
      <c r="F384" s="3">
        <f t="shared" si="90"/>
        <v>44772</v>
      </c>
      <c r="G384" s="3">
        <f t="shared" si="83"/>
        <v>44793</v>
      </c>
      <c r="H384" s="3">
        <f t="shared" si="86"/>
        <v>44807</v>
      </c>
      <c r="I384" s="4">
        <f t="shared" si="84"/>
        <v>35</v>
      </c>
      <c r="J384" s="4">
        <f t="shared" si="78"/>
        <v>14</v>
      </c>
      <c r="K384" s="2">
        <f t="shared" si="87"/>
        <v>4</v>
      </c>
      <c r="L384" s="2">
        <v>0.53</v>
      </c>
    </row>
    <row r="385" spans="1:12" x14ac:dyDescent="0.25">
      <c r="A385" s="2">
        <v>384</v>
      </c>
      <c r="B385" s="2" t="str">
        <f t="shared" si="85"/>
        <v>P_96</v>
      </c>
      <c r="C385" s="2" t="s">
        <v>116</v>
      </c>
      <c r="D385" s="2" t="str">
        <f t="shared" si="91"/>
        <v>Stress</v>
      </c>
      <c r="E385" s="2">
        <f t="shared" si="91"/>
        <v>4</v>
      </c>
      <c r="F385" s="3">
        <f t="shared" si="90"/>
        <v>44772</v>
      </c>
      <c r="G385" s="3">
        <f t="shared" si="83"/>
        <v>44793</v>
      </c>
      <c r="H385" s="3">
        <f t="shared" si="86"/>
        <v>44807</v>
      </c>
      <c r="I385" s="4">
        <f t="shared" si="84"/>
        <v>35</v>
      </c>
      <c r="J385" s="4">
        <f t="shared" si="78"/>
        <v>14</v>
      </c>
      <c r="K385" s="2">
        <f t="shared" si="87"/>
        <v>4</v>
      </c>
      <c r="L385" s="2">
        <v>0.57999999999999996</v>
      </c>
    </row>
    <row r="386" spans="1:12" x14ac:dyDescent="0.25">
      <c r="A386" s="2">
        <v>385</v>
      </c>
      <c r="B386" s="2" t="str">
        <f t="shared" si="85"/>
        <v>P_01</v>
      </c>
      <c r="C386" s="2" t="s">
        <v>15</v>
      </c>
      <c r="D386" s="2" t="str">
        <f t="shared" si="91"/>
        <v>Control</v>
      </c>
      <c r="E386" s="2">
        <f t="shared" si="91"/>
        <v>1</v>
      </c>
      <c r="F386" s="3">
        <f t="shared" si="90"/>
        <v>44772</v>
      </c>
      <c r="G386" s="3">
        <f t="shared" si="83"/>
        <v>44793</v>
      </c>
      <c r="H386" s="3">
        <v>44812</v>
      </c>
      <c r="I386" s="4">
        <f t="shared" si="84"/>
        <v>40</v>
      </c>
      <c r="J386" s="4">
        <f t="shared" si="78"/>
        <v>19</v>
      </c>
      <c r="K386" s="2">
        <f t="shared" si="87"/>
        <v>5</v>
      </c>
      <c r="L386" s="2">
        <v>0.73</v>
      </c>
    </row>
    <row r="387" spans="1:12" x14ac:dyDescent="0.25">
      <c r="A387" s="2">
        <v>386</v>
      </c>
      <c r="B387" s="2" t="str">
        <f t="shared" si="85"/>
        <v>P_02</v>
      </c>
      <c r="C387" s="2" t="s">
        <v>15</v>
      </c>
      <c r="D387" s="2" t="str">
        <f t="shared" si="91"/>
        <v>Control</v>
      </c>
      <c r="E387" s="2">
        <f t="shared" si="91"/>
        <v>2</v>
      </c>
      <c r="F387" s="3">
        <f t="shared" si="90"/>
        <v>44772</v>
      </c>
      <c r="G387" s="3">
        <f t="shared" si="83"/>
        <v>44793</v>
      </c>
      <c r="H387" s="3">
        <f t="shared" ref="H387:H418" si="92">H386</f>
        <v>44812</v>
      </c>
      <c r="I387" s="4">
        <f t="shared" si="84"/>
        <v>40</v>
      </c>
      <c r="J387" s="4">
        <f t="shared" ref="J387:J450" si="93">H387-G387</f>
        <v>19</v>
      </c>
      <c r="K387" s="2">
        <f t="shared" si="87"/>
        <v>5</v>
      </c>
      <c r="L387" s="2">
        <v>0.74</v>
      </c>
    </row>
    <row r="388" spans="1:12" x14ac:dyDescent="0.25">
      <c r="A388" s="2">
        <v>387</v>
      </c>
      <c r="B388" s="2" t="str">
        <f t="shared" si="85"/>
        <v>P_03</v>
      </c>
      <c r="C388" s="2" t="s">
        <v>15</v>
      </c>
      <c r="D388" s="2" t="str">
        <f t="shared" si="91"/>
        <v>Control</v>
      </c>
      <c r="E388" s="2">
        <f t="shared" si="91"/>
        <v>3</v>
      </c>
      <c r="F388" s="3">
        <f t="shared" ref="F388:F403" si="94">F387</f>
        <v>44772</v>
      </c>
      <c r="G388" s="3">
        <f t="shared" si="83"/>
        <v>44793</v>
      </c>
      <c r="H388" s="3">
        <f t="shared" si="92"/>
        <v>44812</v>
      </c>
      <c r="I388" s="4">
        <f t="shared" si="84"/>
        <v>40</v>
      </c>
      <c r="J388" s="4">
        <f t="shared" si="93"/>
        <v>19</v>
      </c>
      <c r="K388" s="2">
        <f t="shared" si="87"/>
        <v>5</v>
      </c>
      <c r="L388" s="2">
        <v>0.71</v>
      </c>
    </row>
    <row r="389" spans="1:12" x14ac:dyDescent="0.25">
      <c r="A389" s="2">
        <v>388</v>
      </c>
      <c r="B389" s="2" t="str">
        <f t="shared" si="85"/>
        <v>P_04</v>
      </c>
      <c r="C389" s="2" t="s">
        <v>15</v>
      </c>
      <c r="D389" s="2" t="str">
        <f t="shared" si="91"/>
        <v>Control</v>
      </c>
      <c r="E389" s="2">
        <f t="shared" si="91"/>
        <v>4</v>
      </c>
      <c r="F389" s="3">
        <f t="shared" si="94"/>
        <v>44772</v>
      </c>
      <c r="G389" s="3">
        <f t="shared" si="83"/>
        <v>44793</v>
      </c>
      <c r="H389" s="3">
        <f t="shared" si="92"/>
        <v>44812</v>
      </c>
      <c r="I389" s="4">
        <f t="shared" si="84"/>
        <v>40</v>
      </c>
      <c r="J389" s="4">
        <f t="shared" si="93"/>
        <v>19</v>
      </c>
      <c r="K389" s="2">
        <f t="shared" si="87"/>
        <v>5</v>
      </c>
      <c r="L389" s="2">
        <v>0.73</v>
      </c>
    </row>
    <row r="390" spans="1:12" x14ac:dyDescent="0.25">
      <c r="A390" s="2">
        <v>389</v>
      </c>
      <c r="B390" s="2" t="str">
        <f t="shared" si="85"/>
        <v>P_05</v>
      </c>
      <c r="C390" s="2" t="s">
        <v>15</v>
      </c>
      <c r="D390" s="2" t="str">
        <f t="shared" si="91"/>
        <v>Stress</v>
      </c>
      <c r="E390" s="2">
        <f t="shared" si="91"/>
        <v>1</v>
      </c>
      <c r="F390" s="3">
        <f t="shared" si="94"/>
        <v>44772</v>
      </c>
      <c r="G390" s="3">
        <f t="shared" si="83"/>
        <v>44793</v>
      </c>
      <c r="H390" s="3">
        <f t="shared" si="92"/>
        <v>44812</v>
      </c>
      <c r="I390" s="4">
        <f t="shared" si="84"/>
        <v>40</v>
      </c>
      <c r="J390" s="4">
        <f t="shared" si="93"/>
        <v>19</v>
      </c>
      <c r="K390" s="2">
        <f t="shared" si="87"/>
        <v>5</v>
      </c>
      <c r="L390" s="2">
        <v>0.62</v>
      </c>
    </row>
    <row r="391" spans="1:12" x14ac:dyDescent="0.25">
      <c r="A391" s="2">
        <v>390</v>
      </c>
      <c r="B391" s="2" t="str">
        <f t="shared" si="85"/>
        <v>P_06</v>
      </c>
      <c r="C391" s="2" t="s">
        <v>15</v>
      </c>
      <c r="D391" s="2" t="str">
        <f t="shared" si="91"/>
        <v>Stress</v>
      </c>
      <c r="E391" s="2">
        <f t="shared" si="91"/>
        <v>2</v>
      </c>
      <c r="F391" s="3">
        <f t="shared" si="94"/>
        <v>44772</v>
      </c>
      <c r="G391" s="3">
        <f t="shared" si="83"/>
        <v>44793</v>
      </c>
      <c r="H391" s="3">
        <f t="shared" si="92"/>
        <v>44812</v>
      </c>
      <c r="I391" s="4">
        <f t="shared" si="84"/>
        <v>40</v>
      </c>
      <c r="J391" s="4">
        <f t="shared" si="93"/>
        <v>19</v>
      </c>
      <c r="K391" s="2">
        <f t="shared" si="87"/>
        <v>5</v>
      </c>
      <c r="L391" s="2">
        <v>0.64</v>
      </c>
    </row>
    <row r="392" spans="1:12" x14ac:dyDescent="0.25">
      <c r="A392" s="2">
        <v>391</v>
      </c>
      <c r="B392" s="2" t="str">
        <f t="shared" si="85"/>
        <v>P_07</v>
      </c>
      <c r="C392" s="2" t="s">
        <v>15</v>
      </c>
      <c r="D392" s="2" t="str">
        <f t="shared" si="91"/>
        <v>Stress</v>
      </c>
      <c r="E392" s="2">
        <f t="shared" si="91"/>
        <v>3</v>
      </c>
      <c r="F392" s="3">
        <f t="shared" si="94"/>
        <v>44772</v>
      </c>
      <c r="G392" s="3">
        <f t="shared" si="83"/>
        <v>44793</v>
      </c>
      <c r="H392" s="3">
        <f t="shared" si="92"/>
        <v>44812</v>
      </c>
      <c r="I392" s="4">
        <f t="shared" si="84"/>
        <v>40</v>
      </c>
      <c r="J392" s="4">
        <f t="shared" si="93"/>
        <v>19</v>
      </c>
      <c r="K392" s="2">
        <f t="shared" si="87"/>
        <v>5</v>
      </c>
      <c r="L392" s="2">
        <v>0.61</v>
      </c>
    </row>
    <row r="393" spans="1:12" x14ac:dyDescent="0.25">
      <c r="A393" s="2">
        <v>392</v>
      </c>
      <c r="B393" s="2" t="str">
        <f t="shared" si="85"/>
        <v>P_08</v>
      </c>
      <c r="C393" s="2" t="s">
        <v>15</v>
      </c>
      <c r="D393" s="2" t="str">
        <f t="shared" si="91"/>
        <v>Stress</v>
      </c>
      <c r="E393" s="2">
        <f t="shared" si="91"/>
        <v>4</v>
      </c>
      <c r="F393" s="3">
        <f t="shared" si="94"/>
        <v>44772</v>
      </c>
      <c r="G393" s="3">
        <f t="shared" si="83"/>
        <v>44793</v>
      </c>
      <c r="H393" s="3">
        <f t="shared" si="92"/>
        <v>44812</v>
      </c>
      <c r="I393" s="4">
        <f t="shared" si="84"/>
        <v>40</v>
      </c>
      <c r="J393" s="4">
        <f t="shared" si="93"/>
        <v>19</v>
      </c>
      <c r="K393" s="2">
        <f t="shared" si="87"/>
        <v>5</v>
      </c>
      <c r="L393" s="2">
        <v>0.59</v>
      </c>
    </row>
    <row r="394" spans="1:12" x14ac:dyDescent="0.25">
      <c r="A394" s="2">
        <v>393</v>
      </c>
      <c r="B394" s="2" t="str">
        <f t="shared" si="85"/>
        <v>P_09</v>
      </c>
      <c r="C394" s="2" t="s">
        <v>26</v>
      </c>
      <c r="D394" s="2" t="str">
        <f t="shared" si="91"/>
        <v>Control</v>
      </c>
      <c r="E394" s="2">
        <f t="shared" si="91"/>
        <v>1</v>
      </c>
      <c r="F394" s="3">
        <f t="shared" si="94"/>
        <v>44772</v>
      </c>
      <c r="G394" s="3">
        <f t="shared" si="83"/>
        <v>44793</v>
      </c>
      <c r="H394" s="3">
        <f t="shared" si="92"/>
        <v>44812</v>
      </c>
      <c r="I394" s="4">
        <f t="shared" si="84"/>
        <v>40</v>
      </c>
      <c r="J394" s="4">
        <f t="shared" si="93"/>
        <v>19</v>
      </c>
      <c r="K394" s="2">
        <f t="shared" si="87"/>
        <v>5</v>
      </c>
      <c r="L394" s="2">
        <v>0.69</v>
      </c>
    </row>
    <row r="395" spans="1:12" x14ac:dyDescent="0.25">
      <c r="A395" s="2">
        <v>394</v>
      </c>
      <c r="B395" s="2" t="str">
        <f t="shared" si="85"/>
        <v>P_10</v>
      </c>
      <c r="C395" s="2" t="s">
        <v>26</v>
      </c>
      <c r="D395" s="2" t="str">
        <f t="shared" ref="D395:E410" si="95">D387</f>
        <v>Control</v>
      </c>
      <c r="E395" s="2">
        <f t="shared" si="95"/>
        <v>2</v>
      </c>
      <c r="F395" s="3">
        <f t="shared" si="94"/>
        <v>44772</v>
      </c>
      <c r="G395" s="3">
        <f t="shared" si="83"/>
        <v>44793</v>
      </c>
      <c r="H395" s="3">
        <f t="shared" si="92"/>
        <v>44812</v>
      </c>
      <c r="I395" s="4">
        <f t="shared" si="84"/>
        <v>40</v>
      </c>
      <c r="J395" s="4">
        <f t="shared" si="93"/>
        <v>19</v>
      </c>
      <c r="K395" s="2">
        <f t="shared" si="87"/>
        <v>5</v>
      </c>
      <c r="L395" s="2">
        <v>0.73</v>
      </c>
    </row>
    <row r="396" spans="1:12" x14ac:dyDescent="0.25">
      <c r="A396" s="2">
        <v>395</v>
      </c>
      <c r="B396" s="2" t="str">
        <f t="shared" si="85"/>
        <v>P_11</v>
      </c>
      <c r="C396" s="2" t="s">
        <v>26</v>
      </c>
      <c r="D396" s="2" t="str">
        <f t="shared" si="95"/>
        <v>Control</v>
      </c>
      <c r="E396" s="2">
        <f t="shared" si="95"/>
        <v>3</v>
      </c>
      <c r="F396" s="3">
        <f t="shared" si="94"/>
        <v>44772</v>
      </c>
      <c r="G396" s="3">
        <f t="shared" si="83"/>
        <v>44793</v>
      </c>
      <c r="H396" s="3">
        <f t="shared" si="92"/>
        <v>44812</v>
      </c>
      <c r="I396" s="4">
        <f t="shared" si="84"/>
        <v>40</v>
      </c>
      <c r="J396" s="4">
        <f t="shared" si="93"/>
        <v>19</v>
      </c>
      <c r="K396" s="2">
        <f t="shared" si="87"/>
        <v>5</v>
      </c>
      <c r="L396" s="2">
        <v>0.68</v>
      </c>
    </row>
    <row r="397" spans="1:12" x14ac:dyDescent="0.25">
      <c r="A397" s="2">
        <v>396</v>
      </c>
      <c r="B397" s="2" t="str">
        <f t="shared" si="85"/>
        <v>P_12</v>
      </c>
      <c r="C397" s="2" t="s">
        <v>26</v>
      </c>
      <c r="D397" s="2" t="str">
        <f t="shared" si="95"/>
        <v>Control</v>
      </c>
      <c r="E397" s="2">
        <f t="shared" si="95"/>
        <v>4</v>
      </c>
      <c r="F397" s="3">
        <f t="shared" si="94"/>
        <v>44772</v>
      </c>
      <c r="G397" s="3">
        <f t="shared" si="83"/>
        <v>44793</v>
      </c>
      <c r="H397" s="3">
        <f t="shared" si="92"/>
        <v>44812</v>
      </c>
      <c r="I397" s="4">
        <f t="shared" si="84"/>
        <v>40</v>
      </c>
      <c r="J397" s="4">
        <f t="shared" si="93"/>
        <v>19</v>
      </c>
      <c r="K397" s="2">
        <f t="shared" si="87"/>
        <v>5</v>
      </c>
      <c r="L397" s="2">
        <v>0.68</v>
      </c>
    </row>
    <row r="398" spans="1:12" x14ac:dyDescent="0.25">
      <c r="A398" s="2">
        <v>397</v>
      </c>
      <c r="B398" s="2" t="str">
        <f t="shared" si="85"/>
        <v>P_13</v>
      </c>
      <c r="C398" s="2" t="s">
        <v>26</v>
      </c>
      <c r="D398" s="2" t="str">
        <f t="shared" si="95"/>
        <v>Stress</v>
      </c>
      <c r="E398" s="2">
        <f t="shared" si="95"/>
        <v>1</v>
      </c>
      <c r="F398" s="3">
        <f t="shared" si="94"/>
        <v>44772</v>
      </c>
      <c r="G398" s="3">
        <f t="shared" si="83"/>
        <v>44793</v>
      </c>
      <c r="H398" s="3">
        <f t="shared" si="92"/>
        <v>44812</v>
      </c>
      <c r="I398" s="4">
        <f t="shared" si="84"/>
        <v>40</v>
      </c>
      <c r="J398" s="4">
        <f t="shared" si="93"/>
        <v>19</v>
      </c>
      <c r="K398" s="2">
        <f t="shared" si="87"/>
        <v>5</v>
      </c>
      <c r="L398" s="2">
        <v>0.56999999999999995</v>
      </c>
    </row>
    <row r="399" spans="1:12" x14ac:dyDescent="0.25">
      <c r="A399" s="2">
        <v>398</v>
      </c>
      <c r="B399" s="2" t="str">
        <f t="shared" si="85"/>
        <v>P_14</v>
      </c>
      <c r="C399" s="2" t="s">
        <v>26</v>
      </c>
      <c r="D399" s="2" t="str">
        <f t="shared" si="95"/>
        <v>Stress</v>
      </c>
      <c r="E399" s="2">
        <f t="shared" si="95"/>
        <v>2</v>
      </c>
      <c r="F399" s="3">
        <f t="shared" si="94"/>
        <v>44772</v>
      </c>
      <c r="G399" s="3">
        <f t="shared" si="83"/>
        <v>44793</v>
      </c>
      <c r="H399" s="3">
        <f t="shared" si="92"/>
        <v>44812</v>
      </c>
      <c r="I399" s="4">
        <f t="shared" si="84"/>
        <v>40</v>
      </c>
      <c r="J399" s="4">
        <f t="shared" si="93"/>
        <v>19</v>
      </c>
      <c r="K399" s="2">
        <f t="shared" si="87"/>
        <v>5</v>
      </c>
      <c r="L399" s="2">
        <v>0.61</v>
      </c>
    </row>
    <row r="400" spans="1:12" x14ac:dyDescent="0.25">
      <c r="A400" s="2">
        <v>399</v>
      </c>
      <c r="B400" s="2" t="str">
        <f t="shared" si="85"/>
        <v>P_15</v>
      </c>
      <c r="C400" s="2" t="s">
        <v>26</v>
      </c>
      <c r="D400" s="2" t="str">
        <f t="shared" si="95"/>
        <v>Stress</v>
      </c>
      <c r="E400" s="2">
        <f t="shared" si="95"/>
        <v>3</v>
      </c>
      <c r="F400" s="3">
        <f t="shared" si="94"/>
        <v>44772</v>
      </c>
      <c r="G400" s="3">
        <f t="shared" si="83"/>
        <v>44793</v>
      </c>
      <c r="H400" s="3">
        <f t="shared" si="92"/>
        <v>44812</v>
      </c>
      <c r="I400" s="4">
        <f t="shared" si="84"/>
        <v>40</v>
      </c>
      <c r="J400" s="4">
        <f t="shared" si="93"/>
        <v>19</v>
      </c>
      <c r="K400" s="2">
        <f t="shared" si="87"/>
        <v>5</v>
      </c>
      <c r="L400" s="2">
        <v>0.57999999999999996</v>
      </c>
    </row>
    <row r="401" spans="1:12" x14ac:dyDescent="0.25">
      <c r="A401" s="2">
        <v>400</v>
      </c>
      <c r="B401" s="2" t="str">
        <f t="shared" si="85"/>
        <v>P_16</v>
      </c>
      <c r="C401" s="2" t="s">
        <v>26</v>
      </c>
      <c r="D401" s="2" t="str">
        <f t="shared" si="95"/>
        <v>Stress</v>
      </c>
      <c r="E401" s="2">
        <f t="shared" si="95"/>
        <v>4</v>
      </c>
      <c r="F401" s="3">
        <f t="shared" si="94"/>
        <v>44772</v>
      </c>
      <c r="G401" s="3">
        <f t="shared" si="83"/>
        <v>44793</v>
      </c>
      <c r="H401" s="3">
        <f t="shared" si="92"/>
        <v>44812</v>
      </c>
      <c r="I401" s="4">
        <f t="shared" si="84"/>
        <v>40</v>
      </c>
      <c r="J401" s="4">
        <f t="shared" si="93"/>
        <v>19</v>
      </c>
      <c r="K401" s="2">
        <f t="shared" si="87"/>
        <v>5</v>
      </c>
      <c r="L401" s="2">
        <v>0.63</v>
      </c>
    </row>
    <row r="402" spans="1:12" x14ac:dyDescent="0.25">
      <c r="A402" s="2">
        <v>401</v>
      </c>
      <c r="B402" s="2" t="str">
        <f t="shared" si="85"/>
        <v>P_17</v>
      </c>
      <c r="C402" s="2" t="s">
        <v>35</v>
      </c>
      <c r="D402" s="2" t="str">
        <f t="shared" si="95"/>
        <v>Control</v>
      </c>
      <c r="E402" s="2">
        <f t="shared" si="95"/>
        <v>1</v>
      </c>
      <c r="F402" s="3">
        <f t="shared" si="94"/>
        <v>44772</v>
      </c>
      <c r="G402" s="3">
        <f t="shared" si="83"/>
        <v>44793</v>
      </c>
      <c r="H402" s="3">
        <f t="shared" si="92"/>
        <v>44812</v>
      </c>
      <c r="I402" s="4">
        <f t="shared" si="84"/>
        <v>40</v>
      </c>
      <c r="J402" s="4">
        <f t="shared" si="93"/>
        <v>19</v>
      </c>
      <c r="K402" s="2">
        <f t="shared" si="87"/>
        <v>5</v>
      </c>
      <c r="L402" s="2">
        <v>0.62</v>
      </c>
    </row>
    <row r="403" spans="1:12" x14ac:dyDescent="0.25">
      <c r="A403" s="2">
        <v>402</v>
      </c>
      <c r="B403" s="2" t="str">
        <f t="shared" si="85"/>
        <v>P_18</v>
      </c>
      <c r="C403" s="2" t="s">
        <v>35</v>
      </c>
      <c r="D403" s="2" t="str">
        <f t="shared" si="95"/>
        <v>Control</v>
      </c>
      <c r="E403" s="2">
        <f t="shared" si="95"/>
        <v>2</v>
      </c>
      <c r="F403" s="3">
        <f t="shared" si="94"/>
        <v>44772</v>
      </c>
      <c r="G403" s="3">
        <f t="shared" si="83"/>
        <v>44793</v>
      </c>
      <c r="H403" s="3">
        <f t="shared" si="92"/>
        <v>44812</v>
      </c>
      <c r="I403" s="4">
        <f t="shared" si="84"/>
        <v>40</v>
      </c>
      <c r="J403" s="4">
        <f t="shared" si="93"/>
        <v>19</v>
      </c>
      <c r="K403" s="2">
        <f t="shared" si="87"/>
        <v>5</v>
      </c>
      <c r="L403" s="2">
        <v>0.63</v>
      </c>
    </row>
    <row r="404" spans="1:12" x14ac:dyDescent="0.25">
      <c r="A404" s="2">
        <v>403</v>
      </c>
      <c r="B404" s="2" t="str">
        <f t="shared" si="85"/>
        <v>P_19</v>
      </c>
      <c r="C404" s="2" t="s">
        <v>35</v>
      </c>
      <c r="D404" s="2" t="str">
        <f t="shared" si="95"/>
        <v>Control</v>
      </c>
      <c r="E404" s="2">
        <f t="shared" si="95"/>
        <v>3</v>
      </c>
      <c r="F404" s="3">
        <f t="shared" ref="F404:F419" si="96">F403</f>
        <v>44772</v>
      </c>
      <c r="G404" s="3">
        <f t="shared" si="83"/>
        <v>44793</v>
      </c>
      <c r="H404" s="3">
        <f t="shared" si="92"/>
        <v>44812</v>
      </c>
      <c r="I404" s="4">
        <f t="shared" si="84"/>
        <v>40</v>
      </c>
      <c r="J404" s="4">
        <f t="shared" si="93"/>
        <v>19</v>
      </c>
      <c r="K404" s="2">
        <f t="shared" si="87"/>
        <v>5</v>
      </c>
      <c r="L404" s="2">
        <v>0.66</v>
      </c>
    </row>
    <row r="405" spans="1:12" x14ac:dyDescent="0.25">
      <c r="A405" s="2">
        <v>404</v>
      </c>
      <c r="B405" s="2" t="str">
        <f t="shared" si="85"/>
        <v>P_20</v>
      </c>
      <c r="C405" s="2" t="s">
        <v>35</v>
      </c>
      <c r="D405" s="2" t="str">
        <f t="shared" si="95"/>
        <v>Control</v>
      </c>
      <c r="E405" s="2">
        <f t="shared" si="95"/>
        <v>4</v>
      </c>
      <c r="F405" s="3">
        <f t="shared" si="96"/>
        <v>44772</v>
      </c>
      <c r="G405" s="3">
        <f t="shared" si="83"/>
        <v>44793</v>
      </c>
      <c r="H405" s="3">
        <f t="shared" si="92"/>
        <v>44812</v>
      </c>
      <c r="I405" s="4">
        <f t="shared" si="84"/>
        <v>40</v>
      </c>
      <c r="J405" s="4">
        <f t="shared" si="93"/>
        <v>19</v>
      </c>
      <c r="K405" s="2">
        <f t="shared" si="87"/>
        <v>5</v>
      </c>
      <c r="L405" s="2">
        <v>0.65</v>
      </c>
    </row>
    <row r="406" spans="1:12" x14ac:dyDescent="0.25">
      <c r="A406" s="2">
        <v>405</v>
      </c>
      <c r="B406" s="2" t="str">
        <f t="shared" si="85"/>
        <v>P_21</v>
      </c>
      <c r="C406" s="2" t="s">
        <v>35</v>
      </c>
      <c r="D406" s="2" t="str">
        <f t="shared" si="95"/>
        <v>Stress</v>
      </c>
      <c r="E406" s="2">
        <f t="shared" si="95"/>
        <v>1</v>
      </c>
      <c r="F406" s="3">
        <f t="shared" si="96"/>
        <v>44772</v>
      </c>
      <c r="G406" s="3">
        <f t="shared" si="83"/>
        <v>44793</v>
      </c>
      <c r="H406" s="3">
        <f t="shared" si="92"/>
        <v>44812</v>
      </c>
      <c r="I406" s="4">
        <f t="shared" si="84"/>
        <v>40</v>
      </c>
      <c r="J406" s="4">
        <f t="shared" si="93"/>
        <v>19</v>
      </c>
      <c r="K406" s="2">
        <f t="shared" si="87"/>
        <v>5</v>
      </c>
      <c r="L406" s="2">
        <v>0.56000000000000005</v>
      </c>
    </row>
    <row r="407" spans="1:12" x14ac:dyDescent="0.25">
      <c r="A407" s="2">
        <v>406</v>
      </c>
      <c r="B407" s="2" t="str">
        <f t="shared" si="85"/>
        <v>P_22</v>
      </c>
      <c r="C407" s="2" t="s">
        <v>35</v>
      </c>
      <c r="D407" s="2" t="str">
        <f t="shared" si="95"/>
        <v>Stress</v>
      </c>
      <c r="E407" s="2">
        <f t="shared" si="95"/>
        <v>2</v>
      </c>
      <c r="F407" s="3">
        <f t="shared" si="96"/>
        <v>44772</v>
      </c>
      <c r="G407" s="3">
        <f t="shared" si="83"/>
        <v>44793</v>
      </c>
      <c r="H407" s="3">
        <f t="shared" si="92"/>
        <v>44812</v>
      </c>
      <c r="I407" s="4">
        <f t="shared" si="84"/>
        <v>40</v>
      </c>
      <c r="J407" s="4">
        <f t="shared" si="93"/>
        <v>19</v>
      </c>
      <c r="K407" s="2">
        <f t="shared" si="87"/>
        <v>5</v>
      </c>
      <c r="L407" s="2">
        <v>0.57999999999999996</v>
      </c>
    </row>
    <row r="408" spans="1:12" x14ac:dyDescent="0.25">
      <c r="A408" s="2">
        <v>407</v>
      </c>
      <c r="B408" s="2" t="str">
        <f t="shared" si="85"/>
        <v>P_23</v>
      </c>
      <c r="C408" s="2" t="s">
        <v>35</v>
      </c>
      <c r="D408" s="2" t="str">
        <f t="shared" si="95"/>
        <v>Stress</v>
      </c>
      <c r="E408" s="2">
        <f t="shared" si="95"/>
        <v>3</v>
      </c>
      <c r="F408" s="3">
        <f t="shared" si="96"/>
        <v>44772</v>
      </c>
      <c r="G408" s="3">
        <f t="shared" si="83"/>
        <v>44793</v>
      </c>
      <c r="H408" s="3">
        <f t="shared" si="92"/>
        <v>44812</v>
      </c>
      <c r="I408" s="4">
        <f t="shared" si="84"/>
        <v>40</v>
      </c>
      <c r="J408" s="4">
        <f t="shared" si="93"/>
        <v>19</v>
      </c>
      <c r="K408" s="2">
        <f t="shared" si="87"/>
        <v>5</v>
      </c>
      <c r="L408" s="2">
        <v>0.59</v>
      </c>
    </row>
    <row r="409" spans="1:12" x14ac:dyDescent="0.25">
      <c r="A409" s="2">
        <v>408</v>
      </c>
      <c r="B409" s="2" t="str">
        <f t="shared" si="85"/>
        <v>P_24</v>
      </c>
      <c r="C409" s="2" t="s">
        <v>35</v>
      </c>
      <c r="D409" s="2" t="str">
        <f t="shared" si="95"/>
        <v>Stress</v>
      </c>
      <c r="E409" s="2">
        <f t="shared" si="95"/>
        <v>4</v>
      </c>
      <c r="F409" s="3">
        <f t="shared" si="96"/>
        <v>44772</v>
      </c>
      <c r="G409" s="3">
        <f t="shared" si="83"/>
        <v>44793</v>
      </c>
      <c r="H409" s="3">
        <f t="shared" si="92"/>
        <v>44812</v>
      </c>
      <c r="I409" s="4">
        <f t="shared" si="84"/>
        <v>40</v>
      </c>
      <c r="J409" s="4">
        <f t="shared" si="93"/>
        <v>19</v>
      </c>
      <c r="K409" s="2">
        <f t="shared" si="87"/>
        <v>5</v>
      </c>
      <c r="L409" s="2">
        <v>0.5</v>
      </c>
    </row>
    <row r="410" spans="1:12" x14ac:dyDescent="0.25">
      <c r="A410" s="2">
        <v>409</v>
      </c>
      <c r="B410" s="2" t="str">
        <f t="shared" si="85"/>
        <v>P_25</v>
      </c>
      <c r="C410" s="2" t="s">
        <v>44</v>
      </c>
      <c r="D410" s="2" t="str">
        <f t="shared" si="95"/>
        <v>Control</v>
      </c>
      <c r="E410" s="2">
        <f t="shared" si="95"/>
        <v>1</v>
      </c>
      <c r="F410" s="3">
        <f t="shared" si="96"/>
        <v>44772</v>
      </c>
      <c r="G410" s="3">
        <f t="shared" si="83"/>
        <v>44793</v>
      </c>
      <c r="H410" s="3">
        <f t="shared" si="92"/>
        <v>44812</v>
      </c>
      <c r="I410" s="4">
        <f t="shared" si="84"/>
        <v>40</v>
      </c>
      <c r="J410" s="4">
        <f t="shared" si="93"/>
        <v>19</v>
      </c>
      <c r="K410" s="2">
        <f t="shared" si="87"/>
        <v>5</v>
      </c>
      <c r="L410" s="2">
        <v>0.65</v>
      </c>
    </row>
    <row r="411" spans="1:12" x14ac:dyDescent="0.25">
      <c r="A411" s="2">
        <v>410</v>
      </c>
      <c r="B411" s="2" t="str">
        <f t="shared" si="85"/>
        <v>P_26</v>
      </c>
      <c r="C411" s="2" t="s">
        <v>44</v>
      </c>
      <c r="D411" s="2" t="str">
        <f t="shared" ref="D411:E426" si="97">D403</f>
        <v>Control</v>
      </c>
      <c r="E411" s="2">
        <f t="shared" si="97"/>
        <v>2</v>
      </c>
      <c r="F411" s="3">
        <f t="shared" si="96"/>
        <v>44772</v>
      </c>
      <c r="G411" s="3">
        <f t="shared" si="83"/>
        <v>44793</v>
      </c>
      <c r="H411" s="3">
        <f t="shared" si="92"/>
        <v>44812</v>
      </c>
      <c r="I411" s="4">
        <f t="shared" si="84"/>
        <v>40</v>
      </c>
      <c r="J411" s="4">
        <f t="shared" si="93"/>
        <v>19</v>
      </c>
      <c r="K411" s="2">
        <f t="shared" si="87"/>
        <v>5</v>
      </c>
      <c r="L411" s="2">
        <v>0.66</v>
      </c>
    </row>
    <row r="412" spans="1:12" x14ac:dyDescent="0.25">
      <c r="A412" s="2">
        <v>411</v>
      </c>
      <c r="B412" s="2" t="str">
        <f t="shared" si="85"/>
        <v>P_27</v>
      </c>
      <c r="C412" s="2" t="s">
        <v>44</v>
      </c>
      <c r="D412" s="2" t="str">
        <f t="shared" si="97"/>
        <v>Control</v>
      </c>
      <c r="E412" s="2">
        <f t="shared" si="97"/>
        <v>3</v>
      </c>
      <c r="F412" s="3">
        <f t="shared" si="96"/>
        <v>44772</v>
      </c>
      <c r="G412" s="3">
        <f t="shared" si="83"/>
        <v>44793</v>
      </c>
      <c r="H412" s="3">
        <f t="shared" si="92"/>
        <v>44812</v>
      </c>
      <c r="I412" s="4">
        <f t="shared" si="84"/>
        <v>40</v>
      </c>
      <c r="J412" s="4">
        <f t="shared" si="93"/>
        <v>19</v>
      </c>
      <c r="K412" s="2">
        <f t="shared" si="87"/>
        <v>5</v>
      </c>
      <c r="L412" s="2">
        <v>0.64</v>
      </c>
    </row>
    <row r="413" spans="1:12" x14ac:dyDescent="0.25">
      <c r="A413" s="2">
        <v>412</v>
      </c>
      <c r="B413" s="2" t="str">
        <f t="shared" si="85"/>
        <v>P_28</v>
      </c>
      <c r="C413" s="2" t="s">
        <v>44</v>
      </c>
      <c r="D413" s="2" t="str">
        <f t="shared" si="97"/>
        <v>Control</v>
      </c>
      <c r="E413" s="2">
        <f t="shared" si="97"/>
        <v>4</v>
      </c>
      <c r="F413" s="3">
        <f t="shared" si="96"/>
        <v>44772</v>
      </c>
      <c r="G413" s="3">
        <f t="shared" si="83"/>
        <v>44793</v>
      </c>
      <c r="H413" s="3">
        <f t="shared" si="92"/>
        <v>44812</v>
      </c>
      <c r="I413" s="4">
        <f t="shared" si="84"/>
        <v>40</v>
      </c>
      <c r="J413" s="4">
        <f t="shared" si="93"/>
        <v>19</v>
      </c>
      <c r="K413" s="2">
        <f t="shared" si="87"/>
        <v>5</v>
      </c>
      <c r="L413" s="2">
        <v>0.59</v>
      </c>
    </row>
    <row r="414" spans="1:12" x14ac:dyDescent="0.25">
      <c r="A414" s="2">
        <v>413</v>
      </c>
      <c r="B414" s="2" t="str">
        <f t="shared" si="85"/>
        <v>P_29</v>
      </c>
      <c r="C414" s="2" t="s">
        <v>44</v>
      </c>
      <c r="D414" s="2" t="str">
        <f t="shared" si="97"/>
        <v>Stress</v>
      </c>
      <c r="E414" s="2">
        <f t="shared" si="97"/>
        <v>1</v>
      </c>
      <c r="F414" s="3">
        <f t="shared" si="96"/>
        <v>44772</v>
      </c>
      <c r="G414" s="3">
        <f t="shared" si="83"/>
        <v>44793</v>
      </c>
      <c r="H414" s="3">
        <f t="shared" si="92"/>
        <v>44812</v>
      </c>
      <c r="I414" s="4">
        <f t="shared" si="84"/>
        <v>40</v>
      </c>
      <c r="J414" s="4">
        <f t="shared" si="93"/>
        <v>19</v>
      </c>
      <c r="K414" s="2">
        <f t="shared" si="87"/>
        <v>5</v>
      </c>
      <c r="L414" s="2">
        <v>0.52</v>
      </c>
    </row>
    <row r="415" spans="1:12" x14ac:dyDescent="0.25">
      <c r="A415" s="2">
        <v>414</v>
      </c>
      <c r="B415" s="2" t="str">
        <f t="shared" si="85"/>
        <v>P_30</v>
      </c>
      <c r="C415" s="2" t="s">
        <v>44</v>
      </c>
      <c r="D415" s="2" t="str">
        <f t="shared" si="97"/>
        <v>Stress</v>
      </c>
      <c r="E415" s="2">
        <f t="shared" si="97"/>
        <v>2</v>
      </c>
      <c r="F415" s="3">
        <f t="shared" si="96"/>
        <v>44772</v>
      </c>
      <c r="G415" s="3">
        <f t="shared" si="83"/>
        <v>44793</v>
      </c>
      <c r="H415" s="3">
        <f t="shared" si="92"/>
        <v>44812</v>
      </c>
      <c r="I415" s="4">
        <f t="shared" si="84"/>
        <v>40</v>
      </c>
      <c r="J415" s="4">
        <f t="shared" si="93"/>
        <v>19</v>
      </c>
      <c r="K415" s="2">
        <f t="shared" si="87"/>
        <v>5</v>
      </c>
      <c r="L415" s="2">
        <v>0.56000000000000005</v>
      </c>
    </row>
    <row r="416" spans="1:12" x14ac:dyDescent="0.25">
      <c r="A416" s="2">
        <v>415</v>
      </c>
      <c r="B416" s="2" t="str">
        <f t="shared" si="85"/>
        <v>P_31</v>
      </c>
      <c r="C416" s="2" t="s">
        <v>44</v>
      </c>
      <c r="D416" s="2" t="str">
        <f t="shared" si="97"/>
        <v>Stress</v>
      </c>
      <c r="E416" s="2">
        <f t="shared" si="97"/>
        <v>3</v>
      </c>
      <c r="F416" s="3">
        <f t="shared" si="96"/>
        <v>44772</v>
      </c>
      <c r="G416" s="3">
        <f t="shared" si="83"/>
        <v>44793</v>
      </c>
      <c r="H416" s="3">
        <f t="shared" si="92"/>
        <v>44812</v>
      </c>
      <c r="I416" s="4">
        <f t="shared" si="84"/>
        <v>40</v>
      </c>
      <c r="J416" s="4">
        <f t="shared" si="93"/>
        <v>19</v>
      </c>
      <c r="K416" s="2">
        <f t="shared" si="87"/>
        <v>5</v>
      </c>
      <c r="L416" s="2">
        <v>0.55000000000000004</v>
      </c>
    </row>
    <row r="417" spans="1:12" x14ac:dyDescent="0.25">
      <c r="A417" s="2">
        <v>416</v>
      </c>
      <c r="B417" s="2" t="str">
        <f t="shared" si="85"/>
        <v>P_32</v>
      </c>
      <c r="C417" s="2" t="s">
        <v>44</v>
      </c>
      <c r="D417" s="2" t="str">
        <f t="shared" si="97"/>
        <v>Stress</v>
      </c>
      <c r="E417" s="2">
        <f t="shared" si="97"/>
        <v>4</v>
      </c>
      <c r="F417" s="3">
        <f t="shared" si="96"/>
        <v>44772</v>
      </c>
      <c r="G417" s="3">
        <f t="shared" si="83"/>
        <v>44793</v>
      </c>
      <c r="H417" s="3">
        <f t="shared" si="92"/>
        <v>44812</v>
      </c>
      <c r="I417" s="4">
        <f t="shared" si="84"/>
        <v>40</v>
      </c>
      <c r="J417" s="4">
        <f t="shared" si="93"/>
        <v>19</v>
      </c>
      <c r="K417" s="2">
        <f t="shared" si="87"/>
        <v>5</v>
      </c>
      <c r="L417" s="2">
        <v>0.6</v>
      </c>
    </row>
    <row r="418" spans="1:12" x14ac:dyDescent="0.25">
      <c r="A418" s="2">
        <v>417</v>
      </c>
      <c r="B418" s="2" t="str">
        <f t="shared" si="85"/>
        <v>P_33</v>
      </c>
      <c r="C418" s="2" t="s">
        <v>53</v>
      </c>
      <c r="D418" s="2" t="str">
        <f t="shared" si="97"/>
        <v>Control</v>
      </c>
      <c r="E418" s="2">
        <f t="shared" si="97"/>
        <v>1</v>
      </c>
      <c r="F418" s="3">
        <f t="shared" si="96"/>
        <v>44772</v>
      </c>
      <c r="G418" s="3">
        <f t="shared" ref="G418:G481" si="98">G417</f>
        <v>44793</v>
      </c>
      <c r="H418" s="3">
        <f t="shared" si="92"/>
        <v>44812</v>
      </c>
      <c r="I418" s="4">
        <f t="shared" ref="I418:I481" si="99">H418-F418</f>
        <v>40</v>
      </c>
      <c r="J418" s="4">
        <f t="shared" si="93"/>
        <v>19</v>
      </c>
      <c r="K418" s="2">
        <f t="shared" si="87"/>
        <v>5</v>
      </c>
      <c r="L418" s="2">
        <v>0.71</v>
      </c>
    </row>
    <row r="419" spans="1:12" x14ac:dyDescent="0.25">
      <c r="A419" s="2">
        <v>418</v>
      </c>
      <c r="B419" s="2" t="str">
        <f t="shared" ref="B419:B482" si="100">B323</f>
        <v>P_34</v>
      </c>
      <c r="C419" s="2" t="s">
        <v>53</v>
      </c>
      <c r="D419" s="2" t="str">
        <f t="shared" si="97"/>
        <v>Control</v>
      </c>
      <c r="E419" s="2">
        <f t="shared" si="97"/>
        <v>2</v>
      </c>
      <c r="F419" s="3">
        <f t="shared" si="96"/>
        <v>44772</v>
      </c>
      <c r="G419" s="3">
        <f t="shared" si="98"/>
        <v>44793</v>
      </c>
      <c r="H419" s="3">
        <f t="shared" ref="H419:H450" si="101">H418</f>
        <v>44812</v>
      </c>
      <c r="I419" s="4">
        <f t="shared" si="99"/>
        <v>40</v>
      </c>
      <c r="J419" s="4">
        <f t="shared" si="93"/>
        <v>19</v>
      </c>
      <c r="K419" s="2">
        <f t="shared" ref="K419:K482" si="102">K323+1</f>
        <v>5</v>
      </c>
      <c r="L419" s="2">
        <v>0.7</v>
      </c>
    </row>
    <row r="420" spans="1:12" x14ac:dyDescent="0.25">
      <c r="A420" s="2">
        <v>419</v>
      </c>
      <c r="B420" s="2" t="str">
        <f t="shared" si="100"/>
        <v>P_35</v>
      </c>
      <c r="C420" s="2" t="s">
        <v>53</v>
      </c>
      <c r="D420" s="2" t="str">
        <f t="shared" si="97"/>
        <v>Control</v>
      </c>
      <c r="E420" s="2">
        <f t="shared" si="97"/>
        <v>3</v>
      </c>
      <c r="F420" s="3">
        <f t="shared" ref="F420:F435" si="103">F419</f>
        <v>44772</v>
      </c>
      <c r="G420" s="3">
        <f t="shared" si="98"/>
        <v>44793</v>
      </c>
      <c r="H420" s="3">
        <f t="shared" si="101"/>
        <v>44812</v>
      </c>
      <c r="I420" s="4">
        <f t="shared" si="99"/>
        <v>40</v>
      </c>
      <c r="J420" s="4">
        <f t="shared" si="93"/>
        <v>19</v>
      </c>
      <c r="K420" s="2">
        <f t="shared" si="102"/>
        <v>5</v>
      </c>
      <c r="L420" s="2">
        <v>0.67</v>
      </c>
    </row>
    <row r="421" spans="1:12" x14ac:dyDescent="0.25">
      <c r="A421" s="2">
        <v>420</v>
      </c>
      <c r="B421" s="2" t="str">
        <f t="shared" si="100"/>
        <v>P_36</v>
      </c>
      <c r="C421" s="2" t="s">
        <v>53</v>
      </c>
      <c r="D421" s="2" t="str">
        <f t="shared" si="97"/>
        <v>Control</v>
      </c>
      <c r="E421" s="2">
        <f t="shared" si="97"/>
        <v>4</v>
      </c>
      <c r="F421" s="3">
        <f t="shared" si="103"/>
        <v>44772</v>
      </c>
      <c r="G421" s="3">
        <f t="shared" si="98"/>
        <v>44793</v>
      </c>
      <c r="H421" s="3">
        <f t="shared" si="101"/>
        <v>44812</v>
      </c>
      <c r="I421" s="4">
        <f t="shared" si="99"/>
        <v>40</v>
      </c>
      <c r="J421" s="4">
        <f t="shared" si="93"/>
        <v>19</v>
      </c>
      <c r="K421" s="2">
        <f t="shared" si="102"/>
        <v>5</v>
      </c>
      <c r="L421" s="2">
        <v>0.67</v>
      </c>
    </row>
    <row r="422" spans="1:12" x14ac:dyDescent="0.25">
      <c r="A422" s="2">
        <v>421</v>
      </c>
      <c r="B422" s="2" t="str">
        <f t="shared" si="100"/>
        <v>P_37</v>
      </c>
      <c r="C422" s="2" t="s">
        <v>53</v>
      </c>
      <c r="D422" s="2" t="str">
        <f t="shared" si="97"/>
        <v>Stress</v>
      </c>
      <c r="E422" s="2">
        <f t="shared" si="97"/>
        <v>1</v>
      </c>
      <c r="F422" s="3">
        <f t="shared" si="103"/>
        <v>44772</v>
      </c>
      <c r="G422" s="3">
        <f t="shared" si="98"/>
        <v>44793</v>
      </c>
      <c r="H422" s="3">
        <f t="shared" si="101"/>
        <v>44812</v>
      </c>
      <c r="I422" s="4">
        <f t="shared" si="99"/>
        <v>40</v>
      </c>
      <c r="J422" s="4">
        <f t="shared" si="93"/>
        <v>19</v>
      </c>
      <c r="K422" s="2">
        <f t="shared" si="102"/>
        <v>5</v>
      </c>
      <c r="L422" s="2">
        <v>0.6</v>
      </c>
    </row>
    <row r="423" spans="1:12" x14ac:dyDescent="0.25">
      <c r="A423" s="2">
        <v>422</v>
      </c>
      <c r="B423" s="2" t="str">
        <f t="shared" si="100"/>
        <v>P_38</v>
      </c>
      <c r="C423" s="2" t="s">
        <v>53</v>
      </c>
      <c r="D423" s="2" t="str">
        <f t="shared" si="97"/>
        <v>Stress</v>
      </c>
      <c r="E423" s="2">
        <f t="shared" si="97"/>
        <v>2</v>
      </c>
      <c r="F423" s="3">
        <f t="shared" si="103"/>
        <v>44772</v>
      </c>
      <c r="G423" s="3">
        <f t="shared" si="98"/>
        <v>44793</v>
      </c>
      <c r="H423" s="3">
        <f t="shared" si="101"/>
        <v>44812</v>
      </c>
      <c r="I423" s="4">
        <f t="shared" si="99"/>
        <v>40</v>
      </c>
      <c r="J423" s="4">
        <f t="shared" si="93"/>
        <v>19</v>
      </c>
      <c r="K423" s="2">
        <f t="shared" si="102"/>
        <v>5</v>
      </c>
      <c r="L423" s="2">
        <v>0.63</v>
      </c>
    </row>
    <row r="424" spans="1:12" x14ac:dyDescent="0.25">
      <c r="A424" s="2">
        <v>423</v>
      </c>
      <c r="B424" s="2" t="str">
        <f t="shared" si="100"/>
        <v>P_39</v>
      </c>
      <c r="C424" s="2" t="s">
        <v>53</v>
      </c>
      <c r="D424" s="2" t="str">
        <f t="shared" si="97"/>
        <v>Stress</v>
      </c>
      <c r="E424" s="2">
        <f t="shared" si="97"/>
        <v>3</v>
      </c>
      <c r="F424" s="3">
        <f t="shared" si="103"/>
        <v>44772</v>
      </c>
      <c r="G424" s="3">
        <f t="shared" si="98"/>
        <v>44793</v>
      </c>
      <c r="H424" s="3">
        <f t="shared" si="101"/>
        <v>44812</v>
      </c>
      <c r="I424" s="4">
        <f t="shared" si="99"/>
        <v>40</v>
      </c>
      <c r="J424" s="4">
        <f t="shared" si="93"/>
        <v>19</v>
      </c>
      <c r="K424" s="2">
        <f t="shared" si="102"/>
        <v>5</v>
      </c>
      <c r="L424" s="2">
        <v>0.55000000000000004</v>
      </c>
    </row>
    <row r="425" spans="1:12" x14ac:dyDescent="0.25">
      <c r="A425" s="2">
        <v>424</v>
      </c>
      <c r="B425" s="2" t="str">
        <f t="shared" si="100"/>
        <v>P_40</v>
      </c>
      <c r="C425" s="2" t="s">
        <v>53</v>
      </c>
      <c r="D425" s="2" t="str">
        <f t="shared" si="97"/>
        <v>Stress</v>
      </c>
      <c r="E425" s="2">
        <f t="shared" si="97"/>
        <v>4</v>
      </c>
      <c r="F425" s="3">
        <f t="shared" si="103"/>
        <v>44772</v>
      </c>
      <c r="G425" s="3">
        <f t="shared" si="98"/>
        <v>44793</v>
      </c>
      <c r="H425" s="3">
        <f t="shared" si="101"/>
        <v>44812</v>
      </c>
      <c r="I425" s="4">
        <f t="shared" si="99"/>
        <v>40</v>
      </c>
      <c r="J425" s="4">
        <f t="shared" si="93"/>
        <v>19</v>
      </c>
      <c r="K425" s="2">
        <f t="shared" si="102"/>
        <v>5</v>
      </c>
      <c r="L425" s="2">
        <v>0.6</v>
      </c>
    </row>
    <row r="426" spans="1:12" x14ac:dyDescent="0.25">
      <c r="A426" s="2">
        <v>425</v>
      </c>
      <c r="B426" s="2" t="str">
        <f t="shared" si="100"/>
        <v>P_41</v>
      </c>
      <c r="C426" s="2" t="s">
        <v>62</v>
      </c>
      <c r="D426" s="2" t="str">
        <f t="shared" si="97"/>
        <v>Control</v>
      </c>
      <c r="E426" s="2">
        <f t="shared" si="97"/>
        <v>1</v>
      </c>
      <c r="F426" s="3">
        <f t="shared" si="103"/>
        <v>44772</v>
      </c>
      <c r="G426" s="3">
        <f t="shared" si="98"/>
        <v>44793</v>
      </c>
      <c r="H426" s="3">
        <f t="shared" si="101"/>
        <v>44812</v>
      </c>
      <c r="I426" s="4">
        <f t="shared" si="99"/>
        <v>40</v>
      </c>
      <c r="J426" s="4">
        <f t="shared" si="93"/>
        <v>19</v>
      </c>
      <c r="K426" s="2">
        <f t="shared" si="102"/>
        <v>5</v>
      </c>
      <c r="L426" s="2">
        <v>0.72</v>
      </c>
    </row>
    <row r="427" spans="1:12" x14ac:dyDescent="0.25">
      <c r="A427" s="2">
        <v>426</v>
      </c>
      <c r="B427" s="2" t="str">
        <f t="shared" si="100"/>
        <v>P_42</v>
      </c>
      <c r="C427" s="2" t="s">
        <v>62</v>
      </c>
      <c r="D427" s="2" t="str">
        <f t="shared" ref="D427:E442" si="104">D419</f>
        <v>Control</v>
      </c>
      <c r="E427" s="2">
        <f t="shared" si="104"/>
        <v>2</v>
      </c>
      <c r="F427" s="3">
        <f t="shared" si="103"/>
        <v>44772</v>
      </c>
      <c r="G427" s="3">
        <f t="shared" si="98"/>
        <v>44793</v>
      </c>
      <c r="H427" s="3">
        <f t="shared" si="101"/>
        <v>44812</v>
      </c>
      <c r="I427" s="4">
        <f t="shared" si="99"/>
        <v>40</v>
      </c>
      <c r="J427" s="4">
        <f t="shared" si="93"/>
        <v>19</v>
      </c>
      <c r="K427" s="2">
        <f t="shared" si="102"/>
        <v>5</v>
      </c>
      <c r="L427" s="2">
        <v>0.75</v>
      </c>
    </row>
    <row r="428" spans="1:12" x14ac:dyDescent="0.25">
      <c r="A428" s="2">
        <v>427</v>
      </c>
      <c r="B428" s="2" t="str">
        <f t="shared" si="100"/>
        <v>P_43</v>
      </c>
      <c r="C428" s="2" t="s">
        <v>62</v>
      </c>
      <c r="D428" s="2" t="str">
        <f t="shared" si="104"/>
        <v>Control</v>
      </c>
      <c r="E428" s="2">
        <f t="shared" si="104"/>
        <v>3</v>
      </c>
      <c r="F428" s="3">
        <f t="shared" si="103"/>
        <v>44772</v>
      </c>
      <c r="G428" s="3">
        <f t="shared" si="98"/>
        <v>44793</v>
      </c>
      <c r="H428" s="3">
        <f t="shared" si="101"/>
        <v>44812</v>
      </c>
      <c r="I428" s="4">
        <f t="shared" si="99"/>
        <v>40</v>
      </c>
      <c r="J428" s="4">
        <f t="shared" si="93"/>
        <v>19</v>
      </c>
      <c r="K428" s="2">
        <f t="shared" si="102"/>
        <v>5</v>
      </c>
      <c r="L428" s="2">
        <v>0.74</v>
      </c>
    </row>
    <row r="429" spans="1:12" x14ac:dyDescent="0.25">
      <c r="A429" s="2">
        <v>428</v>
      </c>
      <c r="B429" s="2" t="str">
        <f t="shared" si="100"/>
        <v>P_44</v>
      </c>
      <c r="C429" s="2" t="s">
        <v>62</v>
      </c>
      <c r="D429" s="2" t="str">
        <f t="shared" si="104"/>
        <v>Control</v>
      </c>
      <c r="E429" s="2">
        <f t="shared" si="104"/>
        <v>4</v>
      </c>
      <c r="F429" s="3">
        <f t="shared" si="103"/>
        <v>44772</v>
      </c>
      <c r="G429" s="3">
        <f t="shared" si="98"/>
        <v>44793</v>
      </c>
      <c r="H429" s="3">
        <f t="shared" si="101"/>
        <v>44812</v>
      </c>
      <c r="I429" s="4">
        <f t="shared" si="99"/>
        <v>40</v>
      </c>
      <c r="J429" s="4">
        <f t="shared" si="93"/>
        <v>19</v>
      </c>
      <c r="K429" s="2">
        <f t="shared" si="102"/>
        <v>5</v>
      </c>
      <c r="L429" s="2">
        <v>0.74</v>
      </c>
    </row>
    <row r="430" spans="1:12" x14ac:dyDescent="0.25">
      <c r="A430" s="2">
        <v>429</v>
      </c>
      <c r="B430" s="2" t="str">
        <f t="shared" si="100"/>
        <v>P_45</v>
      </c>
      <c r="C430" s="2" t="s">
        <v>62</v>
      </c>
      <c r="D430" s="2" t="str">
        <f t="shared" si="104"/>
        <v>Stress</v>
      </c>
      <c r="E430" s="2">
        <f t="shared" si="104"/>
        <v>1</v>
      </c>
      <c r="F430" s="3">
        <f t="shared" si="103"/>
        <v>44772</v>
      </c>
      <c r="G430" s="3">
        <f t="shared" si="98"/>
        <v>44793</v>
      </c>
      <c r="H430" s="3">
        <f t="shared" si="101"/>
        <v>44812</v>
      </c>
      <c r="I430" s="4">
        <f t="shared" si="99"/>
        <v>40</v>
      </c>
      <c r="J430" s="4">
        <f t="shared" si="93"/>
        <v>19</v>
      </c>
      <c r="K430" s="2">
        <f t="shared" si="102"/>
        <v>5</v>
      </c>
      <c r="L430" s="2">
        <v>0.62</v>
      </c>
    </row>
    <row r="431" spans="1:12" x14ac:dyDescent="0.25">
      <c r="A431" s="2">
        <v>430</v>
      </c>
      <c r="B431" s="2" t="str">
        <f t="shared" si="100"/>
        <v>P_46</v>
      </c>
      <c r="C431" s="2" t="s">
        <v>62</v>
      </c>
      <c r="D431" s="2" t="str">
        <f t="shared" si="104"/>
        <v>Stress</v>
      </c>
      <c r="E431" s="2">
        <f t="shared" si="104"/>
        <v>2</v>
      </c>
      <c r="F431" s="3">
        <f t="shared" si="103"/>
        <v>44772</v>
      </c>
      <c r="G431" s="3">
        <f t="shared" si="98"/>
        <v>44793</v>
      </c>
      <c r="H431" s="3">
        <f t="shared" si="101"/>
        <v>44812</v>
      </c>
      <c r="I431" s="4">
        <f t="shared" si="99"/>
        <v>40</v>
      </c>
      <c r="J431" s="4">
        <f t="shared" si="93"/>
        <v>19</v>
      </c>
      <c r="K431" s="2">
        <f t="shared" si="102"/>
        <v>5</v>
      </c>
      <c r="L431" s="2">
        <v>0.62</v>
      </c>
    </row>
    <row r="432" spans="1:12" x14ac:dyDescent="0.25">
      <c r="A432" s="2">
        <v>431</v>
      </c>
      <c r="B432" s="2" t="str">
        <f t="shared" si="100"/>
        <v>P_47</v>
      </c>
      <c r="C432" s="2" t="s">
        <v>62</v>
      </c>
      <c r="D432" s="2" t="str">
        <f t="shared" si="104"/>
        <v>Stress</v>
      </c>
      <c r="E432" s="2">
        <f t="shared" si="104"/>
        <v>3</v>
      </c>
      <c r="F432" s="3">
        <f t="shared" si="103"/>
        <v>44772</v>
      </c>
      <c r="G432" s="3">
        <f t="shared" si="98"/>
        <v>44793</v>
      </c>
      <c r="H432" s="3">
        <f t="shared" si="101"/>
        <v>44812</v>
      </c>
      <c r="I432" s="4">
        <f t="shared" si="99"/>
        <v>40</v>
      </c>
      <c r="J432" s="4">
        <f t="shared" si="93"/>
        <v>19</v>
      </c>
      <c r="K432" s="2">
        <f t="shared" si="102"/>
        <v>5</v>
      </c>
      <c r="L432" s="2">
        <v>0.57999999999999996</v>
      </c>
    </row>
    <row r="433" spans="1:12" x14ac:dyDescent="0.25">
      <c r="A433" s="2">
        <v>432</v>
      </c>
      <c r="B433" s="2" t="str">
        <f t="shared" si="100"/>
        <v>P_48</v>
      </c>
      <c r="C433" s="2" t="s">
        <v>62</v>
      </c>
      <c r="D433" s="2" t="str">
        <f t="shared" si="104"/>
        <v>Stress</v>
      </c>
      <c r="E433" s="2">
        <f t="shared" si="104"/>
        <v>4</v>
      </c>
      <c r="F433" s="3">
        <f t="shared" si="103"/>
        <v>44772</v>
      </c>
      <c r="G433" s="3">
        <f t="shared" si="98"/>
        <v>44793</v>
      </c>
      <c r="H433" s="3">
        <f t="shared" si="101"/>
        <v>44812</v>
      </c>
      <c r="I433" s="4">
        <f t="shared" si="99"/>
        <v>40</v>
      </c>
      <c r="J433" s="4">
        <f t="shared" si="93"/>
        <v>19</v>
      </c>
      <c r="K433" s="2">
        <f t="shared" si="102"/>
        <v>5</v>
      </c>
      <c r="L433" s="2">
        <v>0.59</v>
      </c>
    </row>
    <row r="434" spans="1:12" x14ac:dyDescent="0.25">
      <c r="A434" s="2">
        <v>433</v>
      </c>
      <c r="B434" s="2" t="str">
        <f t="shared" si="100"/>
        <v>P_49</v>
      </c>
      <c r="C434" s="2" t="s">
        <v>71</v>
      </c>
      <c r="D434" s="2" t="str">
        <f t="shared" si="104"/>
        <v>Control</v>
      </c>
      <c r="E434" s="2">
        <f t="shared" si="104"/>
        <v>1</v>
      </c>
      <c r="F434" s="3">
        <f t="shared" si="103"/>
        <v>44772</v>
      </c>
      <c r="G434" s="3">
        <f t="shared" si="98"/>
        <v>44793</v>
      </c>
      <c r="H434" s="3">
        <f t="shared" si="101"/>
        <v>44812</v>
      </c>
      <c r="I434" s="4">
        <f t="shared" si="99"/>
        <v>40</v>
      </c>
      <c r="J434" s="4">
        <f t="shared" si="93"/>
        <v>19</v>
      </c>
      <c r="K434" s="2">
        <f t="shared" si="102"/>
        <v>5</v>
      </c>
      <c r="L434" s="2">
        <v>0.63</v>
      </c>
    </row>
    <row r="435" spans="1:12" x14ac:dyDescent="0.25">
      <c r="A435" s="2">
        <v>434</v>
      </c>
      <c r="B435" s="2" t="str">
        <f t="shared" si="100"/>
        <v>P_50</v>
      </c>
      <c r="C435" s="2" t="s">
        <v>71</v>
      </c>
      <c r="D435" s="2" t="str">
        <f t="shared" si="104"/>
        <v>Control</v>
      </c>
      <c r="E435" s="2">
        <f t="shared" si="104"/>
        <v>2</v>
      </c>
      <c r="F435" s="3">
        <f t="shared" si="103"/>
        <v>44772</v>
      </c>
      <c r="G435" s="3">
        <f t="shared" si="98"/>
        <v>44793</v>
      </c>
      <c r="H435" s="3">
        <f t="shared" si="101"/>
        <v>44812</v>
      </c>
      <c r="I435" s="4">
        <f t="shared" si="99"/>
        <v>40</v>
      </c>
      <c r="J435" s="4">
        <f t="shared" si="93"/>
        <v>19</v>
      </c>
      <c r="K435" s="2">
        <f t="shared" si="102"/>
        <v>5</v>
      </c>
      <c r="L435" s="2">
        <v>0.63</v>
      </c>
    </row>
    <row r="436" spans="1:12" x14ac:dyDescent="0.25">
      <c r="A436" s="2">
        <v>435</v>
      </c>
      <c r="B436" s="2" t="str">
        <f t="shared" si="100"/>
        <v>P_51</v>
      </c>
      <c r="C436" s="2" t="s">
        <v>71</v>
      </c>
      <c r="D436" s="2" t="str">
        <f t="shared" si="104"/>
        <v>Control</v>
      </c>
      <c r="E436" s="2">
        <f t="shared" si="104"/>
        <v>3</v>
      </c>
      <c r="F436" s="3">
        <f t="shared" ref="F436:F451" si="105">F435</f>
        <v>44772</v>
      </c>
      <c r="G436" s="3">
        <f t="shared" si="98"/>
        <v>44793</v>
      </c>
      <c r="H436" s="3">
        <f t="shared" si="101"/>
        <v>44812</v>
      </c>
      <c r="I436" s="4">
        <f t="shared" si="99"/>
        <v>40</v>
      </c>
      <c r="J436" s="4">
        <f t="shared" si="93"/>
        <v>19</v>
      </c>
      <c r="K436" s="2">
        <f t="shared" si="102"/>
        <v>5</v>
      </c>
      <c r="L436" s="2">
        <v>0.65</v>
      </c>
    </row>
    <row r="437" spans="1:12" x14ac:dyDescent="0.25">
      <c r="A437" s="2">
        <v>436</v>
      </c>
      <c r="B437" s="2" t="str">
        <f t="shared" si="100"/>
        <v>P_52</v>
      </c>
      <c r="C437" s="2" t="s">
        <v>71</v>
      </c>
      <c r="D437" s="2" t="str">
        <f t="shared" si="104"/>
        <v>Control</v>
      </c>
      <c r="E437" s="2">
        <f t="shared" si="104"/>
        <v>4</v>
      </c>
      <c r="F437" s="3">
        <f t="shared" si="105"/>
        <v>44772</v>
      </c>
      <c r="G437" s="3">
        <f t="shared" si="98"/>
        <v>44793</v>
      </c>
      <c r="H437" s="3">
        <f t="shared" si="101"/>
        <v>44812</v>
      </c>
      <c r="I437" s="4">
        <f t="shared" si="99"/>
        <v>40</v>
      </c>
      <c r="J437" s="4">
        <f t="shared" si="93"/>
        <v>19</v>
      </c>
      <c r="K437" s="2">
        <f t="shared" si="102"/>
        <v>5</v>
      </c>
      <c r="L437" s="2">
        <v>0.66</v>
      </c>
    </row>
    <row r="438" spans="1:12" x14ac:dyDescent="0.25">
      <c r="A438" s="2">
        <v>437</v>
      </c>
      <c r="B438" s="2" t="str">
        <f t="shared" si="100"/>
        <v>P_53</v>
      </c>
      <c r="C438" s="2" t="s">
        <v>71</v>
      </c>
      <c r="D438" s="2" t="str">
        <f t="shared" si="104"/>
        <v>Stress</v>
      </c>
      <c r="E438" s="2">
        <f t="shared" si="104"/>
        <v>1</v>
      </c>
      <c r="F438" s="3">
        <f t="shared" si="105"/>
        <v>44772</v>
      </c>
      <c r="G438" s="3">
        <f t="shared" si="98"/>
        <v>44793</v>
      </c>
      <c r="H438" s="3">
        <f t="shared" si="101"/>
        <v>44812</v>
      </c>
      <c r="I438" s="4">
        <f t="shared" si="99"/>
        <v>40</v>
      </c>
      <c r="J438" s="4">
        <f t="shared" si="93"/>
        <v>19</v>
      </c>
      <c r="K438" s="2">
        <f t="shared" si="102"/>
        <v>5</v>
      </c>
      <c r="L438" s="2">
        <v>0.55000000000000004</v>
      </c>
    </row>
    <row r="439" spans="1:12" x14ac:dyDescent="0.25">
      <c r="A439" s="2">
        <v>438</v>
      </c>
      <c r="B439" s="2" t="str">
        <f t="shared" si="100"/>
        <v>P_54</v>
      </c>
      <c r="C439" s="2" t="s">
        <v>71</v>
      </c>
      <c r="D439" s="2" t="str">
        <f t="shared" si="104"/>
        <v>Stress</v>
      </c>
      <c r="E439" s="2">
        <f t="shared" si="104"/>
        <v>2</v>
      </c>
      <c r="F439" s="3">
        <f t="shared" si="105"/>
        <v>44772</v>
      </c>
      <c r="G439" s="3">
        <f t="shared" si="98"/>
        <v>44793</v>
      </c>
      <c r="H439" s="3">
        <f t="shared" si="101"/>
        <v>44812</v>
      </c>
      <c r="I439" s="4">
        <f t="shared" si="99"/>
        <v>40</v>
      </c>
      <c r="J439" s="4">
        <f t="shared" si="93"/>
        <v>19</v>
      </c>
      <c r="K439" s="2">
        <f t="shared" si="102"/>
        <v>5</v>
      </c>
      <c r="L439" s="2">
        <v>0.56999999999999995</v>
      </c>
    </row>
    <row r="440" spans="1:12" x14ac:dyDescent="0.25">
      <c r="A440" s="2">
        <v>439</v>
      </c>
      <c r="B440" s="2" t="str">
        <f t="shared" si="100"/>
        <v>P_55</v>
      </c>
      <c r="C440" s="2" t="s">
        <v>71</v>
      </c>
      <c r="D440" s="2" t="str">
        <f t="shared" si="104"/>
        <v>Stress</v>
      </c>
      <c r="E440" s="2">
        <f t="shared" si="104"/>
        <v>3</v>
      </c>
      <c r="F440" s="3">
        <f t="shared" si="105"/>
        <v>44772</v>
      </c>
      <c r="G440" s="3">
        <f t="shared" si="98"/>
        <v>44793</v>
      </c>
      <c r="H440" s="3">
        <f t="shared" si="101"/>
        <v>44812</v>
      </c>
      <c r="I440" s="4">
        <f t="shared" si="99"/>
        <v>40</v>
      </c>
      <c r="J440" s="4">
        <f t="shared" si="93"/>
        <v>19</v>
      </c>
      <c r="K440" s="2">
        <f t="shared" si="102"/>
        <v>5</v>
      </c>
      <c r="L440" s="2">
        <v>0.53</v>
      </c>
    </row>
    <row r="441" spans="1:12" x14ac:dyDescent="0.25">
      <c r="A441" s="2">
        <v>440</v>
      </c>
      <c r="B441" s="2" t="str">
        <f t="shared" si="100"/>
        <v>P_56</v>
      </c>
      <c r="C441" s="2" t="s">
        <v>71</v>
      </c>
      <c r="D441" s="2" t="str">
        <f t="shared" si="104"/>
        <v>Stress</v>
      </c>
      <c r="E441" s="2">
        <f t="shared" si="104"/>
        <v>4</v>
      </c>
      <c r="F441" s="3">
        <f t="shared" si="105"/>
        <v>44772</v>
      </c>
      <c r="G441" s="3">
        <f t="shared" si="98"/>
        <v>44793</v>
      </c>
      <c r="H441" s="3">
        <f t="shared" si="101"/>
        <v>44812</v>
      </c>
      <c r="I441" s="4">
        <f t="shared" si="99"/>
        <v>40</v>
      </c>
      <c r="J441" s="4">
        <f t="shared" si="93"/>
        <v>19</v>
      </c>
      <c r="K441" s="2">
        <f t="shared" si="102"/>
        <v>5</v>
      </c>
      <c r="L441" s="2">
        <v>0.51</v>
      </c>
    </row>
    <row r="442" spans="1:12" x14ac:dyDescent="0.25">
      <c r="A442" s="2">
        <v>441</v>
      </c>
      <c r="B442" s="2" t="str">
        <f t="shared" si="100"/>
        <v>P_57</v>
      </c>
      <c r="C442" s="2" t="s">
        <v>80</v>
      </c>
      <c r="D442" s="2" t="str">
        <f t="shared" si="104"/>
        <v>Control</v>
      </c>
      <c r="E442" s="2">
        <f t="shared" si="104"/>
        <v>1</v>
      </c>
      <c r="F442" s="3">
        <f t="shared" si="105"/>
        <v>44772</v>
      </c>
      <c r="G442" s="3">
        <f t="shared" si="98"/>
        <v>44793</v>
      </c>
      <c r="H442" s="3">
        <f t="shared" si="101"/>
        <v>44812</v>
      </c>
      <c r="I442" s="4">
        <f t="shared" si="99"/>
        <v>40</v>
      </c>
      <c r="J442" s="4">
        <f t="shared" si="93"/>
        <v>19</v>
      </c>
      <c r="K442" s="2">
        <f t="shared" si="102"/>
        <v>5</v>
      </c>
      <c r="L442" s="2">
        <v>0.67</v>
      </c>
    </row>
    <row r="443" spans="1:12" x14ac:dyDescent="0.25">
      <c r="A443" s="2">
        <v>442</v>
      </c>
      <c r="B443" s="2" t="str">
        <f t="shared" si="100"/>
        <v>P_58</v>
      </c>
      <c r="C443" s="2" t="s">
        <v>80</v>
      </c>
      <c r="D443" s="2" t="str">
        <f t="shared" ref="D443:E458" si="106">D435</f>
        <v>Control</v>
      </c>
      <c r="E443" s="2">
        <f t="shared" si="106"/>
        <v>2</v>
      </c>
      <c r="F443" s="3">
        <f t="shared" si="105"/>
        <v>44772</v>
      </c>
      <c r="G443" s="3">
        <f t="shared" si="98"/>
        <v>44793</v>
      </c>
      <c r="H443" s="3">
        <f t="shared" si="101"/>
        <v>44812</v>
      </c>
      <c r="I443" s="4">
        <f t="shared" si="99"/>
        <v>40</v>
      </c>
      <c r="J443" s="4">
        <f t="shared" si="93"/>
        <v>19</v>
      </c>
      <c r="K443" s="2">
        <f t="shared" si="102"/>
        <v>5</v>
      </c>
      <c r="L443" s="2">
        <v>0.66</v>
      </c>
    </row>
    <row r="444" spans="1:12" x14ac:dyDescent="0.25">
      <c r="A444" s="2">
        <v>443</v>
      </c>
      <c r="B444" s="2" t="str">
        <f t="shared" si="100"/>
        <v>P_59</v>
      </c>
      <c r="C444" s="2" t="s">
        <v>80</v>
      </c>
      <c r="D444" s="2" t="str">
        <f t="shared" si="106"/>
        <v>Control</v>
      </c>
      <c r="E444" s="2">
        <f t="shared" si="106"/>
        <v>3</v>
      </c>
      <c r="F444" s="3">
        <f t="shared" si="105"/>
        <v>44772</v>
      </c>
      <c r="G444" s="3">
        <f t="shared" si="98"/>
        <v>44793</v>
      </c>
      <c r="H444" s="3">
        <f t="shared" si="101"/>
        <v>44812</v>
      </c>
      <c r="I444" s="4">
        <f t="shared" si="99"/>
        <v>40</v>
      </c>
      <c r="J444" s="4">
        <f t="shared" si="93"/>
        <v>19</v>
      </c>
      <c r="K444" s="2">
        <f t="shared" si="102"/>
        <v>5</v>
      </c>
      <c r="L444" s="2">
        <v>0.65</v>
      </c>
    </row>
    <row r="445" spans="1:12" x14ac:dyDescent="0.25">
      <c r="A445" s="2">
        <v>444</v>
      </c>
      <c r="B445" s="2" t="str">
        <f t="shared" si="100"/>
        <v>P_60</v>
      </c>
      <c r="C445" s="2" t="s">
        <v>80</v>
      </c>
      <c r="D445" s="2" t="str">
        <f t="shared" si="106"/>
        <v>Control</v>
      </c>
      <c r="E445" s="2">
        <f t="shared" si="106"/>
        <v>4</v>
      </c>
      <c r="F445" s="3">
        <f t="shared" si="105"/>
        <v>44772</v>
      </c>
      <c r="G445" s="3">
        <f t="shared" si="98"/>
        <v>44793</v>
      </c>
      <c r="H445" s="3">
        <f t="shared" si="101"/>
        <v>44812</v>
      </c>
      <c r="I445" s="4">
        <f t="shared" si="99"/>
        <v>40</v>
      </c>
      <c r="J445" s="4">
        <f t="shared" si="93"/>
        <v>19</v>
      </c>
      <c r="K445" s="2">
        <f t="shared" si="102"/>
        <v>5</v>
      </c>
      <c r="L445" s="2">
        <v>0.72</v>
      </c>
    </row>
    <row r="446" spans="1:12" x14ac:dyDescent="0.25">
      <c r="A446" s="2">
        <v>445</v>
      </c>
      <c r="B446" s="2" t="str">
        <f t="shared" si="100"/>
        <v>P_61</v>
      </c>
      <c r="C446" s="2" t="s">
        <v>80</v>
      </c>
      <c r="D446" s="2" t="str">
        <f t="shared" si="106"/>
        <v>Stress</v>
      </c>
      <c r="E446" s="2">
        <f t="shared" si="106"/>
        <v>1</v>
      </c>
      <c r="F446" s="3">
        <f t="shared" si="105"/>
        <v>44772</v>
      </c>
      <c r="G446" s="3">
        <f t="shared" si="98"/>
        <v>44793</v>
      </c>
      <c r="H446" s="3">
        <f t="shared" si="101"/>
        <v>44812</v>
      </c>
      <c r="I446" s="4">
        <f t="shared" si="99"/>
        <v>40</v>
      </c>
      <c r="J446" s="4">
        <f t="shared" si="93"/>
        <v>19</v>
      </c>
      <c r="K446" s="2">
        <f t="shared" si="102"/>
        <v>5</v>
      </c>
      <c r="L446" s="2">
        <v>0.59</v>
      </c>
    </row>
    <row r="447" spans="1:12" x14ac:dyDescent="0.25">
      <c r="A447" s="2">
        <v>446</v>
      </c>
      <c r="B447" s="2" t="str">
        <f t="shared" si="100"/>
        <v>P_62</v>
      </c>
      <c r="C447" s="2" t="s">
        <v>80</v>
      </c>
      <c r="D447" s="2" t="str">
        <f t="shared" si="106"/>
        <v>Stress</v>
      </c>
      <c r="E447" s="2">
        <f t="shared" si="106"/>
        <v>2</v>
      </c>
      <c r="F447" s="3">
        <f t="shared" si="105"/>
        <v>44772</v>
      </c>
      <c r="G447" s="3">
        <f t="shared" si="98"/>
        <v>44793</v>
      </c>
      <c r="H447" s="3">
        <f t="shared" si="101"/>
        <v>44812</v>
      </c>
      <c r="I447" s="4">
        <f t="shared" si="99"/>
        <v>40</v>
      </c>
      <c r="J447" s="4">
        <f t="shared" si="93"/>
        <v>19</v>
      </c>
      <c r="K447" s="2">
        <f t="shared" si="102"/>
        <v>5</v>
      </c>
      <c r="L447" s="2">
        <v>0.6</v>
      </c>
    </row>
    <row r="448" spans="1:12" x14ac:dyDescent="0.25">
      <c r="A448" s="2">
        <v>447</v>
      </c>
      <c r="B448" s="2" t="str">
        <f t="shared" si="100"/>
        <v>P_63</v>
      </c>
      <c r="C448" s="2" t="s">
        <v>80</v>
      </c>
      <c r="D448" s="2" t="str">
        <f t="shared" si="106"/>
        <v>Stress</v>
      </c>
      <c r="E448" s="2">
        <f t="shared" si="106"/>
        <v>3</v>
      </c>
      <c r="F448" s="3">
        <f t="shared" si="105"/>
        <v>44772</v>
      </c>
      <c r="G448" s="3">
        <f t="shared" si="98"/>
        <v>44793</v>
      </c>
      <c r="H448" s="3">
        <f t="shared" si="101"/>
        <v>44812</v>
      </c>
      <c r="I448" s="4">
        <f t="shared" si="99"/>
        <v>40</v>
      </c>
      <c r="J448" s="4">
        <f t="shared" si="93"/>
        <v>19</v>
      </c>
      <c r="K448" s="2">
        <f t="shared" si="102"/>
        <v>5</v>
      </c>
      <c r="L448" s="2">
        <v>0.62</v>
      </c>
    </row>
    <row r="449" spans="1:12" x14ac:dyDescent="0.25">
      <c r="A449" s="2">
        <v>448</v>
      </c>
      <c r="B449" s="2" t="str">
        <f t="shared" si="100"/>
        <v>P_64</v>
      </c>
      <c r="C449" s="2" t="s">
        <v>80</v>
      </c>
      <c r="D449" s="2" t="str">
        <f t="shared" si="106"/>
        <v>Stress</v>
      </c>
      <c r="E449" s="2">
        <f t="shared" si="106"/>
        <v>4</v>
      </c>
      <c r="F449" s="3">
        <f t="shared" si="105"/>
        <v>44772</v>
      </c>
      <c r="G449" s="3">
        <f t="shared" si="98"/>
        <v>44793</v>
      </c>
      <c r="H449" s="3">
        <f t="shared" si="101"/>
        <v>44812</v>
      </c>
      <c r="I449" s="4">
        <f t="shared" si="99"/>
        <v>40</v>
      </c>
      <c r="J449" s="4">
        <f t="shared" si="93"/>
        <v>19</v>
      </c>
      <c r="K449" s="2">
        <f t="shared" si="102"/>
        <v>5</v>
      </c>
      <c r="L449" s="2">
        <v>0.54</v>
      </c>
    </row>
    <row r="450" spans="1:12" x14ac:dyDescent="0.25">
      <c r="A450" s="2">
        <v>449</v>
      </c>
      <c r="B450" s="2" t="str">
        <f t="shared" si="100"/>
        <v>P_65</v>
      </c>
      <c r="C450" s="2" t="s">
        <v>89</v>
      </c>
      <c r="D450" s="2" t="str">
        <f t="shared" si="106"/>
        <v>Control</v>
      </c>
      <c r="E450" s="2">
        <f t="shared" si="106"/>
        <v>1</v>
      </c>
      <c r="F450" s="3">
        <f t="shared" si="105"/>
        <v>44772</v>
      </c>
      <c r="G450" s="3">
        <f t="shared" si="98"/>
        <v>44793</v>
      </c>
      <c r="H450" s="3">
        <f t="shared" si="101"/>
        <v>44812</v>
      </c>
      <c r="I450" s="4">
        <f t="shared" si="99"/>
        <v>40</v>
      </c>
      <c r="J450" s="4">
        <f t="shared" si="93"/>
        <v>19</v>
      </c>
      <c r="K450" s="2">
        <f t="shared" si="102"/>
        <v>5</v>
      </c>
      <c r="L450" s="2">
        <v>0.74</v>
      </c>
    </row>
    <row r="451" spans="1:12" x14ac:dyDescent="0.25">
      <c r="A451" s="2">
        <v>450</v>
      </c>
      <c r="B451" s="2" t="str">
        <f t="shared" si="100"/>
        <v>P_66</v>
      </c>
      <c r="C451" s="2" t="s">
        <v>89</v>
      </c>
      <c r="D451" s="2" t="str">
        <f t="shared" si="106"/>
        <v>Control</v>
      </c>
      <c r="E451" s="2">
        <f t="shared" si="106"/>
        <v>2</v>
      </c>
      <c r="F451" s="3">
        <f t="shared" si="105"/>
        <v>44772</v>
      </c>
      <c r="G451" s="3">
        <f t="shared" si="98"/>
        <v>44793</v>
      </c>
      <c r="H451" s="3">
        <f t="shared" ref="H451:H481" si="107">H450</f>
        <v>44812</v>
      </c>
      <c r="I451" s="4">
        <f t="shared" si="99"/>
        <v>40</v>
      </c>
      <c r="J451" s="4">
        <f t="shared" ref="J451:J514" si="108">H451-G451</f>
        <v>19</v>
      </c>
      <c r="K451" s="2">
        <f t="shared" si="102"/>
        <v>5</v>
      </c>
      <c r="L451" s="2">
        <v>0.77</v>
      </c>
    </row>
    <row r="452" spans="1:12" x14ac:dyDescent="0.25">
      <c r="A452" s="2">
        <v>451</v>
      </c>
      <c r="B452" s="2" t="str">
        <f t="shared" si="100"/>
        <v>P_67</v>
      </c>
      <c r="C452" s="2" t="s">
        <v>89</v>
      </c>
      <c r="D452" s="2" t="str">
        <f t="shared" si="106"/>
        <v>Control</v>
      </c>
      <c r="E452" s="2">
        <f t="shared" si="106"/>
        <v>3</v>
      </c>
      <c r="F452" s="3">
        <f t="shared" ref="F452:F467" si="109">F451</f>
        <v>44772</v>
      </c>
      <c r="G452" s="3">
        <f t="shared" si="98"/>
        <v>44793</v>
      </c>
      <c r="H452" s="3">
        <f t="shared" si="107"/>
        <v>44812</v>
      </c>
      <c r="I452" s="4">
        <f t="shared" si="99"/>
        <v>40</v>
      </c>
      <c r="J452" s="4">
        <f t="shared" si="108"/>
        <v>19</v>
      </c>
      <c r="K452" s="2">
        <f t="shared" si="102"/>
        <v>5</v>
      </c>
      <c r="L452" s="2">
        <v>0.75</v>
      </c>
    </row>
    <row r="453" spans="1:12" x14ac:dyDescent="0.25">
      <c r="A453" s="2">
        <v>452</v>
      </c>
      <c r="B453" s="2" t="str">
        <f t="shared" si="100"/>
        <v>P_68</v>
      </c>
      <c r="C453" s="2" t="s">
        <v>89</v>
      </c>
      <c r="D453" s="2" t="str">
        <f t="shared" si="106"/>
        <v>Control</v>
      </c>
      <c r="E453" s="2">
        <f t="shared" si="106"/>
        <v>4</v>
      </c>
      <c r="F453" s="3">
        <f t="shared" si="109"/>
        <v>44772</v>
      </c>
      <c r="G453" s="3">
        <f t="shared" si="98"/>
        <v>44793</v>
      </c>
      <c r="H453" s="3">
        <f t="shared" si="107"/>
        <v>44812</v>
      </c>
      <c r="I453" s="4">
        <f t="shared" si="99"/>
        <v>40</v>
      </c>
      <c r="J453" s="4">
        <f t="shared" si="108"/>
        <v>19</v>
      </c>
      <c r="K453" s="2">
        <f t="shared" si="102"/>
        <v>5</v>
      </c>
      <c r="L453" s="2">
        <v>0.74</v>
      </c>
    </row>
    <row r="454" spans="1:12" x14ac:dyDescent="0.25">
      <c r="A454" s="2">
        <v>453</v>
      </c>
      <c r="B454" s="2" t="str">
        <f t="shared" si="100"/>
        <v>P_69</v>
      </c>
      <c r="C454" s="2" t="s">
        <v>89</v>
      </c>
      <c r="D454" s="2" t="str">
        <f t="shared" si="106"/>
        <v>Stress</v>
      </c>
      <c r="E454" s="2">
        <f t="shared" si="106"/>
        <v>1</v>
      </c>
      <c r="F454" s="3">
        <f t="shared" si="109"/>
        <v>44772</v>
      </c>
      <c r="G454" s="3">
        <f t="shared" si="98"/>
        <v>44793</v>
      </c>
      <c r="H454" s="3">
        <f t="shared" si="107"/>
        <v>44812</v>
      </c>
      <c r="I454" s="4">
        <f t="shared" si="99"/>
        <v>40</v>
      </c>
      <c r="J454" s="4">
        <f t="shared" si="108"/>
        <v>19</v>
      </c>
      <c r="K454" s="2">
        <f t="shared" si="102"/>
        <v>5</v>
      </c>
      <c r="L454" s="2">
        <v>0.62</v>
      </c>
    </row>
    <row r="455" spans="1:12" x14ac:dyDescent="0.25">
      <c r="A455" s="2">
        <v>454</v>
      </c>
      <c r="B455" s="2" t="str">
        <f t="shared" si="100"/>
        <v>P_70</v>
      </c>
      <c r="C455" s="2" t="s">
        <v>89</v>
      </c>
      <c r="D455" s="2" t="str">
        <f t="shared" si="106"/>
        <v>Stress</v>
      </c>
      <c r="E455" s="2">
        <f t="shared" si="106"/>
        <v>2</v>
      </c>
      <c r="F455" s="3">
        <f t="shared" si="109"/>
        <v>44772</v>
      </c>
      <c r="G455" s="3">
        <f t="shared" si="98"/>
        <v>44793</v>
      </c>
      <c r="H455" s="3">
        <f t="shared" si="107"/>
        <v>44812</v>
      </c>
      <c r="I455" s="4">
        <f t="shared" si="99"/>
        <v>40</v>
      </c>
      <c r="J455" s="4">
        <f t="shared" si="108"/>
        <v>19</v>
      </c>
      <c r="K455" s="2">
        <f t="shared" si="102"/>
        <v>5</v>
      </c>
      <c r="L455" s="2">
        <v>0.61</v>
      </c>
    </row>
    <row r="456" spans="1:12" x14ac:dyDescent="0.25">
      <c r="A456" s="2">
        <v>455</v>
      </c>
      <c r="B456" s="2" t="str">
        <f t="shared" si="100"/>
        <v>P_71</v>
      </c>
      <c r="C456" s="2" t="s">
        <v>89</v>
      </c>
      <c r="D456" s="2" t="str">
        <f t="shared" si="106"/>
        <v>Stress</v>
      </c>
      <c r="E456" s="2">
        <f t="shared" si="106"/>
        <v>3</v>
      </c>
      <c r="F456" s="3">
        <f t="shared" si="109"/>
        <v>44772</v>
      </c>
      <c r="G456" s="3">
        <f t="shared" si="98"/>
        <v>44793</v>
      </c>
      <c r="H456" s="3">
        <f t="shared" si="107"/>
        <v>44812</v>
      </c>
      <c r="I456" s="4">
        <f t="shared" si="99"/>
        <v>40</v>
      </c>
      <c r="J456" s="4">
        <f t="shared" si="108"/>
        <v>19</v>
      </c>
      <c r="K456" s="2">
        <f t="shared" si="102"/>
        <v>5</v>
      </c>
      <c r="L456" s="2">
        <v>0.64</v>
      </c>
    </row>
    <row r="457" spans="1:12" x14ac:dyDescent="0.25">
      <c r="A457" s="2">
        <v>456</v>
      </c>
      <c r="B457" s="2" t="str">
        <f t="shared" si="100"/>
        <v>P_72</v>
      </c>
      <c r="C457" s="2" t="s">
        <v>89</v>
      </c>
      <c r="D457" s="2" t="str">
        <f t="shared" si="106"/>
        <v>Stress</v>
      </c>
      <c r="E457" s="2">
        <f t="shared" si="106"/>
        <v>4</v>
      </c>
      <c r="F457" s="3">
        <f t="shared" si="109"/>
        <v>44772</v>
      </c>
      <c r="G457" s="3">
        <f t="shared" si="98"/>
        <v>44793</v>
      </c>
      <c r="H457" s="3">
        <f t="shared" si="107"/>
        <v>44812</v>
      </c>
      <c r="I457" s="4">
        <f t="shared" si="99"/>
        <v>40</v>
      </c>
      <c r="J457" s="4">
        <f t="shared" si="108"/>
        <v>19</v>
      </c>
      <c r="K457" s="2">
        <f t="shared" si="102"/>
        <v>5</v>
      </c>
      <c r="L457" s="2">
        <v>0.6</v>
      </c>
    </row>
    <row r="458" spans="1:12" x14ac:dyDescent="0.25">
      <c r="A458" s="2">
        <v>457</v>
      </c>
      <c r="B458" s="2" t="str">
        <f t="shared" si="100"/>
        <v>P_73</v>
      </c>
      <c r="C458" s="2" t="s">
        <v>98</v>
      </c>
      <c r="D458" s="2" t="str">
        <f t="shared" si="106"/>
        <v>Control</v>
      </c>
      <c r="E458" s="2">
        <f t="shared" si="106"/>
        <v>1</v>
      </c>
      <c r="F458" s="3">
        <f t="shared" si="109"/>
        <v>44772</v>
      </c>
      <c r="G458" s="3">
        <f t="shared" si="98"/>
        <v>44793</v>
      </c>
      <c r="H458" s="3">
        <f t="shared" si="107"/>
        <v>44812</v>
      </c>
      <c r="I458" s="4">
        <f t="shared" si="99"/>
        <v>40</v>
      </c>
      <c r="J458" s="4">
        <f t="shared" si="108"/>
        <v>19</v>
      </c>
      <c r="K458" s="2">
        <f t="shared" si="102"/>
        <v>5</v>
      </c>
      <c r="L458" s="2">
        <v>0.71</v>
      </c>
    </row>
    <row r="459" spans="1:12" x14ac:dyDescent="0.25">
      <c r="A459" s="2">
        <v>458</v>
      </c>
      <c r="B459" s="2" t="str">
        <f t="shared" si="100"/>
        <v>P_74</v>
      </c>
      <c r="C459" s="2" t="s">
        <v>98</v>
      </c>
      <c r="D459" s="2" t="str">
        <f t="shared" ref="D459:E474" si="110">D451</f>
        <v>Control</v>
      </c>
      <c r="E459" s="2">
        <f t="shared" si="110"/>
        <v>2</v>
      </c>
      <c r="F459" s="3">
        <f t="shared" si="109"/>
        <v>44772</v>
      </c>
      <c r="G459" s="3">
        <f t="shared" si="98"/>
        <v>44793</v>
      </c>
      <c r="H459" s="3">
        <f t="shared" si="107"/>
        <v>44812</v>
      </c>
      <c r="I459" s="4">
        <f t="shared" si="99"/>
        <v>40</v>
      </c>
      <c r="J459" s="4">
        <f t="shared" si="108"/>
        <v>19</v>
      </c>
      <c r="K459" s="2">
        <f t="shared" si="102"/>
        <v>5</v>
      </c>
      <c r="L459" s="2">
        <v>0.7</v>
      </c>
    </row>
    <row r="460" spans="1:12" x14ac:dyDescent="0.25">
      <c r="A460" s="2">
        <v>459</v>
      </c>
      <c r="B460" s="2" t="str">
        <f t="shared" si="100"/>
        <v>P_75</v>
      </c>
      <c r="C460" s="2" t="s">
        <v>98</v>
      </c>
      <c r="D460" s="2" t="str">
        <f t="shared" si="110"/>
        <v>Control</v>
      </c>
      <c r="E460" s="2">
        <f t="shared" si="110"/>
        <v>3</v>
      </c>
      <c r="F460" s="3">
        <f t="shared" si="109"/>
        <v>44772</v>
      </c>
      <c r="G460" s="3">
        <f t="shared" si="98"/>
        <v>44793</v>
      </c>
      <c r="H460" s="3">
        <f t="shared" si="107"/>
        <v>44812</v>
      </c>
      <c r="I460" s="4">
        <f t="shared" si="99"/>
        <v>40</v>
      </c>
      <c r="J460" s="4">
        <f t="shared" si="108"/>
        <v>19</v>
      </c>
      <c r="K460" s="2">
        <f t="shared" si="102"/>
        <v>5</v>
      </c>
      <c r="L460" s="2">
        <v>0.69</v>
      </c>
    </row>
    <row r="461" spans="1:12" x14ac:dyDescent="0.25">
      <c r="A461" s="2">
        <v>460</v>
      </c>
      <c r="B461" s="2" t="str">
        <f t="shared" si="100"/>
        <v>P_76</v>
      </c>
      <c r="C461" s="2" t="s">
        <v>98</v>
      </c>
      <c r="D461" s="2" t="str">
        <f t="shared" si="110"/>
        <v>Control</v>
      </c>
      <c r="E461" s="2">
        <f t="shared" si="110"/>
        <v>4</v>
      </c>
      <c r="F461" s="3">
        <f t="shared" si="109"/>
        <v>44772</v>
      </c>
      <c r="G461" s="3">
        <f t="shared" si="98"/>
        <v>44793</v>
      </c>
      <c r="H461" s="3">
        <f t="shared" si="107"/>
        <v>44812</v>
      </c>
      <c r="I461" s="4">
        <f t="shared" si="99"/>
        <v>40</v>
      </c>
      <c r="J461" s="4">
        <f t="shared" si="108"/>
        <v>19</v>
      </c>
      <c r="K461" s="2">
        <f t="shared" si="102"/>
        <v>5</v>
      </c>
      <c r="L461" s="2">
        <v>0.72</v>
      </c>
    </row>
    <row r="462" spans="1:12" x14ac:dyDescent="0.25">
      <c r="A462" s="2">
        <v>461</v>
      </c>
      <c r="B462" s="2" t="str">
        <f t="shared" si="100"/>
        <v>P_77</v>
      </c>
      <c r="C462" s="2" t="s">
        <v>98</v>
      </c>
      <c r="D462" s="2" t="str">
        <f t="shared" si="110"/>
        <v>Stress</v>
      </c>
      <c r="E462" s="2">
        <f t="shared" si="110"/>
        <v>1</v>
      </c>
      <c r="F462" s="3">
        <f t="shared" si="109"/>
        <v>44772</v>
      </c>
      <c r="G462" s="3">
        <f t="shared" si="98"/>
        <v>44793</v>
      </c>
      <c r="H462" s="3">
        <f t="shared" si="107"/>
        <v>44812</v>
      </c>
      <c r="I462" s="4">
        <f t="shared" si="99"/>
        <v>40</v>
      </c>
      <c r="J462" s="4">
        <f t="shared" si="108"/>
        <v>19</v>
      </c>
      <c r="K462" s="2">
        <f t="shared" si="102"/>
        <v>5</v>
      </c>
      <c r="L462" s="2">
        <v>0.56999999999999995</v>
      </c>
    </row>
    <row r="463" spans="1:12" x14ac:dyDescent="0.25">
      <c r="A463" s="2">
        <v>462</v>
      </c>
      <c r="B463" s="2" t="str">
        <f t="shared" si="100"/>
        <v>P_78</v>
      </c>
      <c r="C463" s="2" t="s">
        <v>98</v>
      </c>
      <c r="D463" s="2" t="str">
        <f t="shared" si="110"/>
        <v>Stress</v>
      </c>
      <c r="E463" s="2">
        <f t="shared" si="110"/>
        <v>2</v>
      </c>
      <c r="F463" s="3">
        <f t="shared" si="109"/>
        <v>44772</v>
      </c>
      <c r="G463" s="3">
        <f t="shared" si="98"/>
        <v>44793</v>
      </c>
      <c r="H463" s="3">
        <f t="shared" si="107"/>
        <v>44812</v>
      </c>
      <c r="I463" s="4">
        <f t="shared" si="99"/>
        <v>40</v>
      </c>
      <c r="J463" s="4">
        <f t="shared" si="108"/>
        <v>19</v>
      </c>
      <c r="K463" s="2">
        <f t="shared" si="102"/>
        <v>5</v>
      </c>
      <c r="L463" s="2">
        <v>0.65</v>
      </c>
    </row>
    <row r="464" spans="1:12" x14ac:dyDescent="0.25">
      <c r="A464" s="2">
        <v>463</v>
      </c>
      <c r="B464" s="2" t="str">
        <f t="shared" si="100"/>
        <v>P_79</v>
      </c>
      <c r="C464" s="2" t="s">
        <v>98</v>
      </c>
      <c r="D464" s="2" t="str">
        <f t="shared" si="110"/>
        <v>Stress</v>
      </c>
      <c r="E464" s="2">
        <f t="shared" si="110"/>
        <v>3</v>
      </c>
      <c r="F464" s="3">
        <f t="shared" si="109"/>
        <v>44772</v>
      </c>
      <c r="G464" s="3">
        <f t="shared" si="98"/>
        <v>44793</v>
      </c>
      <c r="H464" s="3">
        <f t="shared" si="107"/>
        <v>44812</v>
      </c>
      <c r="I464" s="4">
        <f t="shared" si="99"/>
        <v>40</v>
      </c>
      <c r="J464" s="4">
        <f t="shared" si="108"/>
        <v>19</v>
      </c>
      <c r="K464" s="2">
        <f t="shared" si="102"/>
        <v>5</v>
      </c>
      <c r="L464" s="2">
        <v>0.59</v>
      </c>
    </row>
    <row r="465" spans="1:12" x14ac:dyDescent="0.25">
      <c r="A465" s="2">
        <v>464</v>
      </c>
      <c r="B465" s="2" t="str">
        <f t="shared" si="100"/>
        <v>P_80</v>
      </c>
      <c r="C465" s="2" t="s">
        <v>98</v>
      </c>
      <c r="D465" s="2" t="str">
        <f t="shared" si="110"/>
        <v>Stress</v>
      </c>
      <c r="E465" s="2">
        <f t="shared" si="110"/>
        <v>4</v>
      </c>
      <c r="F465" s="3">
        <f t="shared" si="109"/>
        <v>44772</v>
      </c>
      <c r="G465" s="3">
        <f t="shared" si="98"/>
        <v>44793</v>
      </c>
      <c r="H465" s="3">
        <f t="shared" si="107"/>
        <v>44812</v>
      </c>
      <c r="I465" s="4">
        <f t="shared" si="99"/>
        <v>40</v>
      </c>
      <c r="J465" s="4">
        <f t="shared" si="108"/>
        <v>19</v>
      </c>
      <c r="K465" s="2">
        <f t="shared" si="102"/>
        <v>5</v>
      </c>
      <c r="L465" s="2">
        <v>0.63</v>
      </c>
    </row>
    <row r="466" spans="1:12" x14ac:dyDescent="0.25">
      <c r="A466" s="2">
        <v>465</v>
      </c>
      <c r="B466" s="2" t="str">
        <f t="shared" si="100"/>
        <v>P_81</v>
      </c>
      <c r="C466" s="2" t="s">
        <v>107</v>
      </c>
      <c r="D466" s="2" t="str">
        <f t="shared" si="110"/>
        <v>Control</v>
      </c>
      <c r="E466" s="2">
        <f t="shared" si="110"/>
        <v>1</v>
      </c>
      <c r="F466" s="3">
        <f t="shared" si="109"/>
        <v>44772</v>
      </c>
      <c r="G466" s="3">
        <f t="shared" si="98"/>
        <v>44793</v>
      </c>
      <c r="H466" s="3">
        <f t="shared" si="107"/>
        <v>44812</v>
      </c>
      <c r="I466" s="4">
        <f t="shared" si="99"/>
        <v>40</v>
      </c>
      <c r="J466" s="4">
        <f t="shared" si="108"/>
        <v>19</v>
      </c>
      <c r="K466" s="2">
        <f t="shared" si="102"/>
        <v>5</v>
      </c>
      <c r="L466" s="2">
        <v>0.62</v>
      </c>
    </row>
    <row r="467" spans="1:12" x14ac:dyDescent="0.25">
      <c r="A467" s="2">
        <v>466</v>
      </c>
      <c r="B467" s="2" t="str">
        <f t="shared" si="100"/>
        <v>P_82</v>
      </c>
      <c r="C467" s="2" t="s">
        <v>107</v>
      </c>
      <c r="D467" s="2" t="str">
        <f t="shared" si="110"/>
        <v>Control</v>
      </c>
      <c r="E467" s="2">
        <f t="shared" si="110"/>
        <v>2</v>
      </c>
      <c r="F467" s="3">
        <f t="shared" si="109"/>
        <v>44772</v>
      </c>
      <c r="G467" s="3">
        <f t="shared" si="98"/>
        <v>44793</v>
      </c>
      <c r="H467" s="3">
        <f t="shared" si="107"/>
        <v>44812</v>
      </c>
      <c r="I467" s="4">
        <f t="shared" si="99"/>
        <v>40</v>
      </c>
      <c r="J467" s="4">
        <f t="shared" si="108"/>
        <v>19</v>
      </c>
      <c r="K467" s="2">
        <f t="shared" si="102"/>
        <v>5</v>
      </c>
      <c r="L467" s="2">
        <v>0.72</v>
      </c>
    </row>
    <row r="468" spans="1:12" x14ac:dyDescent="0.25">
      <c r="A468" s="2">
        <v>467</v>
      </c>
      <c r="B468" s="2" t="str">
        <f t="shared" si="100"/>
        <v>P_83</v>
      </c>
      <c r="C468" s="2" t="s">
        <v>107</v>
      </c>
      <c r="D468" s="2" t="str">
        <f t="shared" si="110"/>
        <v>Control</v>
      </c>
      <c r="E468" s="2">
        <f t="shared" si="110"/>
        <v>3</v>
      </c>
      <c r="F468" s="3">
        <f t="shared" ref="F468:F483" si="111">F467</f>
        <v>44772</v>
      </c>
      <c r="G468" s="3">
        <f t="shared" si="98"/>
        <v>44793</v>
      </c>
      <c r="H468" s="3">
        <f t="shared" si="107"/>
        <v>44812</v>
      </c>
      <c r="I468" s="4">
        <f t="shared" si="99"/>
        <v>40</v>
      </c>
      <c r="J468" s="4">
        <f t="shared" si="108"/>
        <v>19</v>
      </c>
      <c r="K468" s="2">
        <f t="shared" si="102"/>
        <v>5</v>
      </c>
      <c r="L468" s="2">
        <v>0.65</v>
      </c>
    </row>
    <row r="469" spans="1:12" x14ac:dyDescent="0.25">
      <c r="A469" s="2">
        <v>468</v>
      </c>
      <c r="B469" s="2" t="str">
        <f t="shared" si="100"/>
        <v>P_84</v>
      </c>
      <c r="C469" s="2" t="s">
        <v>107</v>
      </c>
      <c r="D469" s="2" t="str">
        <f t="shared" si="110"/>
        <v>Control</v>
      </c>
      <c r="E469" s="2">
        <f t="shared" si="110"/>
        <v>4</v>
      </c>
      <c r="F469" s="3">
        <f t="shared" si="111"/>
        <v>44772</v>
      </c>
      <c r="G469" s="3">
        <f t="shared" si="98"/>
        <v>44793</v>
      </c>
      <c r="H469" s="3">
        <f t="shared" si="107"/>
        <v>44812</v>
      </c>
      <c r="I469" s="4">
        <f t="shared" si="99"/>
        <v>40</v>
      </c>
      <c r="J469" s="4">
        <f t="shared" si="108"/>
        <v>19</v>
      </c>
      <c r="K469" s="2">
        <f t="shared" si="102"/>
        <v>5</v>
      </c>
      <c r="L469" s="2">
        <v>0.73</v>
      </c>
    </row>
    <row r="470" spans="1:12" x14ac:dyDescent="0.25">
      <c r="A470" s="2">
        <v>469</v>
      </c>
      <c r="B470" s="2" t="str">
        <f t="shared" si="100"/>
        <v>P_85</v>
      </c>
      <c r="C470" s="2" t="s">
        <v>107</v>
      </c>
      <c r="D470" s="2" t="str">
        <f t="shared" si="110"/>
        <v>Stress</v>
      </c>
      <c r="E470" s="2">
        <f t="shared" si="110"/>
        <v>1</v>
      </c>
      <c r="F470" s="3">
        <f t="shared" si="111"/>
        <v>44772</v>
      </c>
      <c r="G470" s="3">
        <f t="shared" si="98"/>
        <v>44793</v>
      </c>
      <c r="H470" s="3">
        <f t="shared" si="107"/>
        <v>44812</v>
      </c>
      <c r="I470" s="4">
        <f t="shared" si="99"/>
        <v>40</v>
      </c>
      <c r="J470" s="4">
        <f t="shared" si="108"/>
        <v>19</v>
      </c>
      <c r="K470" s="2">
        <f t="shared" si="102"/>
        <v>5</v>
      </c>
      <c r="L470" s="2">
        <v>0.59</v>
      </c>
    </row>
    <row r="471" spans="1:12" x14ac:dyDescent="0.25">
      <c r="A471" s="2">
        <v>470</v>
      </c>
      <c r="B471" s="2" t="str">
        <f t="shared" si="100"/>
        <v>P_86</v>
      </c>
      <c r="C471" s="2" t="s">
        <v>107</v>
      </c>
      <c r="D471" s="2" t="str">
        <f t="shared" si="110"/>
        <v>Stress</v>
      </c>
      <c r="E471" s="2">
        <f t="shared" si="110"/>
        <v>2</v>
      </c>
      <c r="F471" s="3">
        <f t="shared" si="111"/>
        <v>44772</v>
      </c>
      <c r="G471" s="3">
        <f t="shared" si="98"/>
        <v>44793</v>
      </c>
      <c r="H471" s="3">
        <f t="shared" si="107"/>
        <v>44812</v>
      </c>
      <c r="I471" s="4">
        <f t="shared" si="99"/>
        <v>40</v>
      </c>
      <c r="J471" s="4">
        <f t="shared" si="108"/>
        <v>19</v>
      </c>
      <c r="K471" s="2">
        <f t="shared" si="102"/>
        <v>5</v>
      </c>
      <c r="L471" s="2">
        <v>0.63</v>
      </c>
    </row>
    <row r="472" spans="1:12" x14ac:dyDescent="0.25">
      <c r="A472" s="2">
        <v>471</v>
      </c>
      <c r="B472" s="2" t="str">
        <f t="shared" si="100"/>
        <v>P_87</v>
      </c>
      <c r="C472" s="2" t="s">
        <v>107</v>
      </c>
      <c r="D472" s="2" t="str">
        <f t="shared" si="110"/>
        <v>Stress</v>
      </c>
      <c r="E472" s="2">
        <f t="shared" si="110"/>
        <v>3</v>
      </c>
      <c r="F472" s="3">
        <f t="shared" si="111"/>
        <v>44772</v>
      </c>
      <c r="G472" s="3">
        <f t="shared" si="98"/>
        <v>44793</v>
      </c>
      <c r="H472" s="3">
        <f t="shared" si="107"/>
        <v>44812</v>
      </c>
      <c r="I472" s="4">
        <f t="shared" si="99"/>
        <v>40</v>
      </c>
      <c r="J472" s="4">
        <f t="shared" si="108"/>
        <v>19</v>
      </c>
      <c r="K472" s="2">
        <f t="shared" si="102"/>
        <v>5</v>
      </c>
      <c r="L472" s="2">
        <v>0.56999999999999995</v>
      </c>
    </row>
    <row r="473" spans="1:12" x14ac:dyDescent="0.25">
      <c r="A473" s="2">
        <v>472</v>
      </c>
      <c r="B473" s="2" t="str">
        <f t="shared" si="100"/>
        <v>P_88</v>
      </c>
      <c r="C473" s="2" t="s">
        <v>107</v>
      </c>
      <c r="D473" s="2" t="str">
        <f t="shared" si="110"/>
        <v>Stress</v>
      </c>
      <c r="E473" s="2">
        <f t="shared" si="110"/>
        <v>4</v>
      </c>
      <c r="F473" s="3">
        <f t="shared" si="111"/>
        <v>44772</v>
      </c>
      <c r="G473" s="3">
        <f t="shared" si="98"/>
        <v>44793</v>
      </c>
      <c r="H473" s="3">
        <f t="shared" si="107"/>
        <v>44812</v>
      </c>
      <c r="I473" s="4">
        <f t="shared" si="99"/>
        <v>40</v>
      </c>
      <c r="J473" s="4">
        <f t="shared" si="108"/>
        <v>19</v>
      </c>
      <c r="K473" s="2">
        <f t="shared" si="102"/>
        <v>5</v>
      </c>
      <c r="L473" s="2">
        <v>0.54</v>
      </c>
    </row>
    <row r="474" spans="1:12" x14ac:dyDescent="0.25">
      <c r="A474" s="2">
        <v>473</v>
      </c>
      <c r="B474" s="2" t="str">
        <f t="shared" si="100"/>
        <v>P_89</v>
      </c>
      <c r="C474" s="2" t="s">
        <v>116</v>
      </c>
      <c r="D474" s="2" t="str">
        <f t="shared" si="110"/>
        <v>Control</v>
      </c>
      <c r="E474" s="2">
        <f t="shared" si="110"/>
        <v>1</v>
      </c>
      <c r="F474" s="3">
        <f t="shared" si="111"/>
        <v>44772</v>
      </c>
      <c r="G474" s="3">
        <f t="shared" si="98"/>
        <v>44793</v>
      </c>
      <c r="H474" s="3">
        <f t="shared" si="107"/>
        <v>44812</v>
      </c>
      <c r="I474" s="4">
        <f t="shared" si="99"/>
        <v>40</v>
      </c>
      <c r="J474" s="4">
        <f t="shared" si="108"/>
        <v>19</v>
      </c>
      <c r="K474" s="2">
        <f t="shared" si="102"/>
        <v>5</v>
      </c>
      <c r="L474" s="2">
        <v>0.68</v>
      </c>
    </row>
    <row r="475" spans="1:12" x14ac:dyDescent="0.25">
      <c r="A475" s="2">
        <v>474</v>
      </c>
      <c r="B475" s="2" t="str">
        <f t="shared" si="100"/>
        <v>P_90</v>
      </c>
      <c r="C475" s="2" t="s">
        <v>116</v>
      </c>
      <c r="D475" s="2" t="str">
        <f t="shared" ref="D475:E490" si="112">D467</f>
        <v>Control</v>
      </c>
      <c r="E475" s="2">
        <f t="shared" si="112"/>
        <v>2</v>
      </c>
      <c r="F475" s="3">
        <f t="shared" si="111"/>
        <v>44772</v>
      </c>
      <c r="G475" s="3">
        <f t="shared" si="98"/>
        <v>44793</v>
      </c>
      <c r="H475" s="3">
        <f t="shared" si="107"/>
        <v>44812</v>
      </c>
      <c r="I475" s="4">
        <f t="shared" si="99"/>
        <v>40</v>
      </c>
      <c r="J475" s="4">
        <f t="shared" si="108"/>
        <v>19</v>
      </c>
      <c r="K475" s="2">
        <f t="shared" si="102"/>
        <v>5</v>
      </c>
      <c r="L475" s="2">
        <v>0.68</v>
      </c>
    </row>
    <row r="476" spans="1:12" x14ac:dyDescent="0.25">
      <c r="A476" s="2">
        <v>475</v>
      </c>
      <c r="B476" s="2" t="str">
        <f t="shared" si="100"/>
        <v>P_91</v>
      </c>
      <c r="C476" s="2" t="s">
        <v>116</v>
      </c>
      <c r="D476" s="2" t="str">
        <f t="shared" si="112"/>
        <v>Control</v>
      </c>
      <c r="E476" s="2">
        <f t="shared" si="112"/>
        <v>3</v>
      </c>
      <c r="F476" s="3">
        <f t="shared" si="111"/>
        <v>44772</v>
      </c>
      <c r="G476" s="3">
        <f t="shared" si="98"/>
        <v>44793</v>
      </c>
      <c r="H476" s="3">
        <f t="shared" si="107"/>
        <v>44812</v>
      </c>
      <c r="I476" s="4">
        <f t="shared" si="99"/>
        <v>40</v>
      </c>
      <c r="J476" s="4">
        <f t="shared" si="108"/>
        <v>19</v>
      </c>
      <c r="K476" s="2">
        <f t="shared" si="102"/>
        <v>5</v>
      </c>
      <c r="L476" s="2">
        <v>0.7</v>
      </c>
    </row>
    <row r="477" spans="1:12" x14ac:dyDescent="0.25">
      <c r="A477" s="2">
        <v>476</v>
      </c>
      <c r="B477" s="2" t="str">
        <f t="shared" si="100"/>
        <v>P_92</v>
      </c>
      <c r="C477" s="2" t="s">
        <v>116</v>
      </c>
      <c r="D477" s="2" t="str">
        <f t="shared" si="112"/>
        <v>Control</v>
      </c>
      <c r="E477" s="2">
        <f t="shared" si="112"/>
        <v>4</v>
      </c>
      <c r="F477" s="3">
        <f t="shared" si="111"/>
        <v>44772</v>
      </c>
      <c r="G477" s="3">
        <f t="shared" si="98"/>
        <v>44793</v>
      </c>
      <c r="H477" s="3">
        <f t="shared" si="107"/>
        <v>44812</v>
      </c>
      <c r="I477" s="4">
        <f t="shared" si="99"/>
        <v>40</v>
      </c>
      <c r="J477" s="4">
        <f t="shared" si="108"/>
        <v>19</v>
      </c>
      <c r="K477" s="2">
        <f t="shared" si="102"/>
        <v>5</v>
      </c>
      <c r="L477" s="2">
        <v>0.74</v>
      </c>
    </row>
    <row r="478" spans="1:12" x14ac:dyDescent="0.25">
      <c r="A478" s="2">
        <v>477</v>
      </c>
      <c r="B478" s="2" t="str">
        <f t="shared" si="100"/>
        <v>P_93</v>
      </c>
      <c r="C478" s="2" t="s">
        <v>116</v>
      </c>
      <c r="D478" s="2" t="str">
        <f t="shared" si="112"/>
        <v>Stress</v>
      </c>
      <c r="E478" s="2">
        <f t="shared" si="112"/>
        <v>1</v>
      </c>
      <c r="F478" s="3">
        <f t="shared" si="111"/>
        <v>44772</v>
      </c>
      <c r="G478" s="3">
        <f t="shared" si="98"/>
        <v>44793</v>
      </c>
      <c r="H478" s="3">
        <f t="shared" si="107"/>
        <v>44812</v>
      </c>
      <c r="I478" s="4">
        <f t="shared" si="99"/>
        <v>40</v>
      </c>
      <c r="J478" s="4">
        <f t="shared" si="108"/>
        <v>19</v>
      </c>
      <c r="K478" s="2">
        <f t="shared" si="102"/>
        <v>5</v>
      </c>
      <c r="L478" s="2">
        <v>0.51</v>
      </c>
    </row>
    <row r="479" spans="1:12" x14ac:dyDescent="0.25">
      <c r="A479" s="2">
        <v>478</v>
      </c>
      <c r="B479" s="2" t="str">
        <f t="shared" si="100"/>
        <v>P_94</v>
      </c>
      <c r="C479" s="2" t="s">
        <v>116</v>
      </c>
      <c r="D479" s="2" t="str">
        <f t="shared" si="112"/>
        <v>Stress</v>
      </c>
      <c r="E479" s="2">
        <f t="shared" si="112"/>
        <v>2</v>
      </c>
      <c r="F479" s="3">
        <f t="shared" si="111"/>
        <v>44772</v>
      </c>
      <c r="G479" s="3">
        <f t="shared" si="98"/>
        <v>44793</v>
      </c>
      <c r="H479" s="3">
        <f t="shared" si="107"/>
        <v>44812</v>
      </c>
      <c r="I479" s="4">
        <f t="shared" si="99"/>
        <v>40</v>
      </c>
      <c r="J479" s="4">
        <f t="shared" si="108"/>
        <v>19</v>
      </c>
      <c r="K479" s="2">
        <f t="shared" si="102"/>
        <v>5</v>
      </c>
      <c r="L479" s="2">
        <v>0.62</v>
      </c>
    </row>
    <row r="480" spans="1:12" x14ac:dyDescent="0.25">
      <c r="A480" s="2">
        <v>479</v>
      </c>
      <c r="B480" s="2" t="str">
        <f t="shared" si="100"/>
        <v>P_95</v>
      </c>
      <c r="C480" s="2" t="s">
        <v>116</v>
      </c>
      <c r="D480" s="2" t="str">
        <f t="shared" si="112"/>
        <v>Stress</v>
      </c>
      <c r="E480" s="2">
        <f t="shared" si="112"/>
        <v>3</v>
      </c>
      <c r="F480" s="3">
        <f t="shared" si="111"/>
        <v>44772</v>
      </c>
      <c r="G480" s="3">
        <f t="shared" si="98"/>
        <v>44793</v>
      </c>
      <c r="H480" s="3">
        <f t="shared" si="107"/>
        <v>44812</v>
      </c>
      <c r="I480" s="4">
        <f t="shared" si="99"/>
        <v>40</v>
      </c>
      <c r="J480" s="4">
        <f t="shared" si="108"/>
        <v>19</v>
      </c>
      <c r="K480" s="2">
        <f t="shared" si="102"/>
        <v>5</v>
      </c>
      <c r="L480" s="2">
        <v>0.62</v>
      </c>
    </row>
    <row r="481" spans="1:12" x14ac:dyDescent="0.25">
      <c r="A481" s="2">
        <v>480</v>
      </c>
      <c r="B481" s="2" t="str">
        <f t="shared" si="100"/>
        <v>P_96</v>
      </c>
      <c r="C481" s="2" t="s">
        <v>116</v>
      </c>
      <c r="D481" s="2" t="str">
        <f t="shared" si="112"/>
        <v>Stress</v>
      </c>
      <c r="E481" s="2">
        <f t="shared" si="112"/>
        <v>4</v>
      </c>
      <c r="F481" s="3">
        <f t="shared" si="111"/>
        <v>44772</v>
      </c>
      <c r="G481" s="3">
        <f t="shared" si="98"/>
        <v>44793</v>
      </c>
      <c r="H481" s="3">
        <f t="shared" si="107"/>
        <v>44812</v>
      </c>
      <c r="I481" s="4">
        <f t="shared" si="99"/>
        <v>40</v>
      </c>
      <c r="J481" s="4">
        <f t="shared" si="108"/>
        <v>19</v>
      </c>
      <c r="K481" s="2">
        <f t="shared" si="102"/>
        <v>5</v>
      </c>
      <c r="L481" s="2">
        <v>0.65</v>
      </c>
    </row>
    <row r="482" spans="1:12" x14ac:dyDescent="0.25">
      <c r="A482" s="2">
        <v>481</v>
      </c>
      <c r="B482" s="2" t="str">
        <f t="shared" si="100"/>
        <v>P_01</v>
      </c>
      <c r="C482" s="2" t="s">
        <v>15</v>
      </c>
      <c r="D482" s="2" t="str">
        <f t="shared" si="112"/>
        <v>Control</v>
      </c>
      <c r="E482" s="2">
        <f t="shared" si="112"/>
        <v>1</v>
      </c>
      <c r="F482" s="3">
        <f t="shared" si="111"/>
        <v>44772</v>
      </c>
      <c r="G482" s="3">
        <f t="shared" ref="G482:G545" si="113">G481</f>
        <v>44793</v>
      </c>
      <c r="H482" s="3">
        <v>44817</v>
      </c>
      <c r="I482" s="4">
        <f t="shared" ref="I482:I545" si="114">H482-F482</f>
        <v>45</v>
      </c>
      <c r="J482" s="4">
        <f t="shared" si="108"/>
        <v>24</v>
      </c>
      <c r="K482" s="2">
        <f t="shared" si="102"/>
        <v>6</v>
      </c>
      <c r="L482" s="2">
        <v>0.74</v>
      </c>
    </row>
    <row r="483" spans="1:12" x14ac:dyDescent="0.25">
      <c r="A483" s="2">
        <v>482</v>
      </c>
      <c r="B483" s="2" t="str">
        <f t="shared" ref="B483:B546" si="115">B387</f>
        <v>P_02</v>
      </c>
      <c r="C483" s="2" t="s">
        <v>15</v>
      </c>
      <c r="D483" s="2" t="str">
        <f t="shared" si="112"/>
        <v>Control</v>
      </c>
      <c r="E483" s="2">
        <f t="shared" si="112"/>
        <v>2</v>
      </c>
      <c r="F483" s="3">
        <f t="shared" si="111"/>
        <v>44772</v>
      </c>
      <c r="G483" s="3">
        <f t="shared" si="113"/>
        <v>44793</v>
      </c>
      <c r="H483" s="3">
        <f t="shared" ref="H483:H514" si="116">H482</f>
        <v>44817</v>
      </c>
      <c r="I483" s="4">
        <f t="shared" si="114"/>
        <v>45</v>
      </c>
      <c r="J483" s="4">
        <f t="shared" si="108"/>
        <v>24</v>
      </c>
      <c r="K483" s="2">
        <f t="shared" ref="K483:K546" si="117">K387+1</f>
        <v>6</v>
      </c>
      <c r="L483" s="2">
        <v>0.69</v>
      </c>
    </row>
    <row r="484" spans="1:12" x14ac:dyDescent="0.25">
      <c r="A484" s="2">
        <v>483</v>
      </c>
      <c r="B484" s="2" t="str">
        <f t="shared" si="115"/>
        <v>P_03</v>
      </c>
      <c r="C484" s="2" t="s">
        <v>15</v>
      </c>
      <c r="D484" s="2" t="str">
        <f t="shared" si="112"/>
        <v>Control</v>
      </c>
      <c r="E484" s="2">
        <f t="shared" si="112"/>
        <v>3</v>
      </c>
      <c r="F484" s="3">
        <f t="shared" ref="F484:F499" si="118">F483</f>
        <v>44772</v>
      </c>
      <c r="G484" s="3">
        <f t="shared" si="113"/>
        <v>44793</v>
      </c>
      <c r="H484" s="3">
        <f t="shared" si="116"/>
        <v>44817</v>
      </c>
      <c r="I484" s="4">
        <f t="shared" si="114"/>
        <v>45</v>
      </c>
      <c r="J484" s="4">
        <f t="shared" si="108"/>
        <v>24</v>
      </c>
      <c r="K484" s="2">
        <f t="shared" si="117"/>
        <v>6</v>
      </c>
      <c r="L484" s="2">
        <v>0.75</v>
      </c>
    </row>
    <row r="485" spans="1:12" x14ac:dyDescent="0.25">
      <c r="A485" s="2">
        <v>484</v>
      </c>
      <c r="B485" s="2" t="str">
        <f t="shared" si="115"/>
        <v>P_04</v>
      </c>
      <c r="C485" s="2" t="s">
        <v>15</v>
      </c>
      <c r="D485" s="2" t="str">
        <f t="shared" si="112"/>
        <v>Control</v>
      </c>
      <c r="E485" s="2">
        <f t="shared" si="112"/>
        <v>4</v>
      </c>
      <c r="F485" s="3">
        <f t="shared" si="118"/>
        <v>44772</v>
      </c>
      <c r="G485" s="3">
        <f t="shared" si="113"/>
        <v>44793</v>
      </c>
      <c r="H485" s="3">
        <f t="shared" si="116"/>
        <v>44817</v>
      </c>
      <c r="I485" s="4">
        <f t="shared" si="114"/>
        <v>45</v>
      </c>
      <c r="J485" s="4">
        <f t="shared" si="108"/>
        <v>24</v>
      </c>
      <c r="K485" s="2">
        <f t="shared" si="117"/>
        <v>6</v>
      </c>
      <c r="L485" s="2">
        <v>0.71</v>
      </c>
    </row>
    <row r="486" spans="1:12" x14ac:dyDescent="0.25">
      <c r="A486" s="2">
        <v>485</v>
      </c>
      <c r="B486" s="2" t="str">
        <f t="shared" si="115"/>
        <v>P_05</v>
      </c>
      <c r="C486" s="2" t="s">
        <v>15</v>
      </c>
      <c r="D486" s="2" t="str">
        <f t="shared" si="112"/>
        <v>Stress</v>
      </c>
      <c r="E486" s="2">
        <f t="shared" si="112"/>
        <v>1</v>
      </c>
      <c r="F486" s="3">
        <f t="shared" si="118"/>
        <v>44772</v>
      </c>
      <c r="G486" s="3">
        <f t="shared" si="113"/>
        <v>44793</v>
      </c>
      <c r="H486" s="3">
        <f t="shared" si="116"/>
        <v>44817</v>
      </c>
      <c r="I486" s="4">
        <f t="shared" si="114"/>
        <v>45</v>
      </c>
      <c r="J486" s="4">
        <f t="shared" si="108"/>
        <v>24</v>
      </c>
      <c r="K486" s="2">
        <f t="shared" si="117"/>
        <v>6</v>
      </c>
      <c r="L486" s="2">
        <v>0.59</v>
      </c>
    </row>
    <row r="487" spans="1:12" x14ac:dyDescent="0.25">
      <c r="A487" s="2">
        <v>486</v>
      </c>
      <c r="B487" s="2" t="str">
        <f t="shared" si="115"/>
        <v>P_06</v>
      </c>
      <c r="C487" s="2" t="s">
        <v>15</v>
      </c>
      <c r="D487" s="2" t="str">
        <f t="shared" si="112"/>
        <v>Stress</v>
      </c>
      <c r="E487" s="2">
        <f t="shared" si="112"/>
        <v>2</v>
      </c>
      <c r="F487" s="3">
        <f t="shared" si="118"/>
        <v>44772</v>
      </c>
      <c r="G487" s="3">
        <f t="shared" si="113"/>
        <v>44793</v>
      </c>
      <c r="H487" s="3">
        <f t="shared" si="116"/>
        <v>44817</v>
      </c>
      <c r="I487" s="4">
        <f t="shared" si="114"/>
        <v>45</v>
      </c>
      <c r="J487" s="4">
        <f t="shared" si="108"/>
        <v>24</v>
      </c>
      <c r="K487" s="2">
        <f t="shared" si="117"/>
        <v>6</v>
      </c>
      <c r="L487" s="2">
        <v>0.57999999999999996</v>
      </c>
    </row>
    <row r="488" spans="1:12" x14ac:dyDescent="0.25">
      <c r="A488" s="2">
        <v>487</v>
      </c>
      <c r="B488" s="2" t="str">
        <f t="shared" si="115"/>
        <v>P_07</v>
      </c>
      <c r="C488" s="2" t="s">
        <v>15</v>
      </c>
      <c r="D488" s="2" t="str">
        <f t="shared" si="112"/>
        <v>Stress</v>
      </c>
      <c r="E488" s="2">
        <f t="shared" si="112"/>
        <v>3</v>
      </c>
      <c r="F488" s="3">
        <f t="shared" si="118"/>
        <v>44772</v>
      </c>
      <c r="G488" s="3">
        <f t="shared" si="113"/>
        <v>44793</v>
      </c>
      <c r="H488" s="3">
        <f t="shared" si="116"/>
        <v>44817</v>
      </c>
      <c r="I488" s="4">
        <f t="shared" si="114"/>
        <v>45</v>
      </c>
      <c r="J488" s="4">
        <f t="shared" si="108"/>
        <v>24</v>
      </c>
      <c r="K488" s="2">
        <f t="shared" si="117"/>
        <v>6</v>
      </c>
      <c r="L488" s="2">
        <v>0.59</v>
      </c>
    </row>
    <row r="489" spans="1:12" x14ac:dyDescent="0.25">
      <c r="A489" s="2">
        <v>488</v>
      </c>
      <c r="B489" s="2" t="str">
        <f t="shared" si="115"/>
        <v>P_08</v>
      </c>
      <c r="C489" s="2" t="s">
        <v>15</v>
      </c>
      <c r="D489" s="2" t="str">
        <f t="shared" si="112"/>
        <v>Stress</v>
      </c>
      <c r="E489" s="2">
        <f t="shared" si="112"/>
        <v>4</v>
      </c>
      <c r="F489" s="3">
        <f t="shared" si="118"/>
        <v>44772</v>
      </c>
      <c r="G489" s="3">
        <f t="shared" si="113"/>
        <v>44793</v>
      </c>
      <c r="H489" s="3">
        <f t="shared" si="116"/>
        <v>44817</v>
      </c>
      <c r="I489" s="4">
        <f t="shared" si="114"/>
        <v>45</v>
      </c>
      <c r="J489" s="4">
        <f t="shared" si="108"/>
        <v>24</v>
      </c>
      <c r="K489" s="2">
        <f t="shared" si="117"/>
        <v>6</v>
      </c>
      <c r="L489" s="2">
        <v>0.62</v>
      </c>
    </row>
    <row r="490" spans="1:12" x14ac:dyDescent="0.25">
      <c r="A490" s="2">
        <v>489</v>
      </c>
      <c r="B490" s="2" t="str">
        <f t="shared" si="115"/>
        <v>P_09</v>
      </c>
      <c r="C490" s="2" t="s">
        <v>26</v>
      </c>
      <c r="D490" s="2" t="str">
        <f t="shared" si="112"/>
        <v>Control</v>
      </c>
      <c r="E490" s="2">
        <f t="shared" si="112"/>
        <v>1</v>
      </c>
      <c r="F490" s="3">
        <f t="shared" si="118"/>
        <v>44772</v>
      </c>
      <c r="G490" s="3">
        <f t="shared" si="113"/>
        <v>44793</v>
      </c>
      <c r="H490" s="3">
        <f t="shared" si="116"/>
        <v>44817</v>
      </c>
      <c r="I490" s="4">
        <f t="shared" si="114"/>
        <v>45</v>
      </c>
      <c r="J490" s="4">
        <f t="shared" si="108"/>
        <v>24</v>
      </c>
      <c r="K490" s="2">
        <f t="shared" si="117"/>
        <v>6</v>
      </c>
      <c r="L490" s="2">
        <v>0.63</v>
      </c>
    </row>
    <row r="491" spans="1:12" x14ac:dyDescent="0.25">
      <c r="A491" s="2">
        <v>490</v>
      </c>
      <c r="B491" s="2" t="str">
        <f t="shared" si="115"/>
        <v>P_10</v>
      </c>
      <c r="C491" s="2" t="s">
        <v>26</v>
      </c>
      <c r="D491" s="2" t="str">
        <f t="shared" ref="D491:E506" si="119">D483</f>
        <v>Control</v>
      </c>
      <c r="E491" s="2">
        <f t="shared" si="119"/>
        <v>2</v>
      </c>
      <c r="F491" s="3">
        <f t="shared" si="118"/>
        <v>44772</v>
      </c>
      <c r="G491" s="3">
        <f t="shared" si="113"/>
        <v>44793</v>
      </c>
      <c r="H491" s="3">
        <f t="shared" si="116"/>
        <v>44817</v>
      </c>
      <c r="I491" s="4">
        <f t="shared" si="114"/>
        <v>45</v>
      </c>
      <c r="J491" s="4">
        <f t="shared" si="108"/>
        <v>24</v>
      </c>
      <c r="K491" s="2">
        <f t="shared" si="117"/>
        <v>6</v>
      </c>
      <c r="L491" s="2">
        <v>0.67</v>
      </c>
    </row>
    <row r="492" spans="1:12" x14ac:dyDescent="0.25">
      <c r="A492" s="2">
        <v>491</v>
      </c>
      <c r="B492" s="2" t="str">
        <f t="shared" si="115"/>
        <v>P_11</v>
      </c>
      <c r="C492" s="2" t="s">
        <v>26</v>
      </c>
      <c r="D492" s="2" t="str">
        <f t="shared" si="119"/>
        <v>Control</v>
      </c>
      <c r="E492" s="2">
        <f t="shared" si="119"/>
        <v>3</v>
      </c>
      <c r="F492" s="3">
        <f t="shared" si="118"/>
        <v>44772</v>
      </c>
      <c r="G492" s="3">
        <f t="shared" si="113"/>
        <v>44793</v>
      </c>
      <c r="H492" s="3">
        <f t="shared" si="116"/>
        <v>44817</v>
      </c>
      <c r="I492" s="4">
        <f t="shared" si="114"/>
        <v>45</v>
      </c>
      <c r="J492" s="4">
        <f t="shared" si="108"/>
        <v>24</v>
      </c>
      <c r="K492" s="2">
        <f t="shared" si="117"/>
        <v>6</v>
      </c>
      <c r="L492" s="2">
        <v>0.62</v>
      </c>
    </row>
    <row r="493" spans="1:12" x14ac:dyDescent="0.25">
      <c r="A493" s="2">
        <v>492</v>
      </c>
      <c r="B493" s="2" t="str">
        <f t="shared" si="115"/>
        <v>P_12</v>
      </c>
      <c r="C493" s="2" t="s">
        <v>26</v>
      </c>
      <c r="D493" s="2" t="str">
        <f t="shared" si="119"/>
        <v>Control</v>
      </c>
      <c r="E493" s="2">
        <f t="shared" si="119"/>
        <v>4</v>
      </c>
      <c r="F493" s="3">
        <f t="shared" si="118"/>
        <v>44772</v>
      </c>
      <c r="G493" s="3">
        <f t="shared" si="113"/>
        <v>44793</v>
      </c>
      <c r="H493" s="3">
        <f t="shared" si="116"/>
        <v>44817</v>
      </c>
      <c r="I493" s="4">
        <f t="shared" si="114"/>
        <v>45</v>
      </c>
      <c r="J493" s="4">
        <f t="shared" si="108"/>
        <v>24</v>
      </c>
      <c r="K493" s="2">
        <f t="shared" si="117"/>
        <v>6</v>
      </c>
      <c r="L493" s="2">
        <v>0.59</v>
      </c>
    </row>
    <row r="494" spans="1:12" x14ac:dyDescent="0.25">
      <c r="A494" s="2">
        <v>493</v>
      </c>
      <c r="B494" s="2" t="str">
        <f t="shared" si="115"/>
        <v>P_13</v>
      </c>
      <c r="C494" s="2" t="s">
        <v>26</v>
      </c>
      <c r="D494" s="2" t="str">
        <f t="shared" si="119"/>
        <v>Stress</v>
      </c>
      <c r="E494" s="2">
        <f t="shared" si="119"/>
        <v>1</v>
      </c>
      <c r="F494" s="3">
        <f t="shared" si="118"/>
        <v>44772</v>
      </c>
      <c r="G494" s="3">
        <f t="shared" si="113"/>
        <v>44793</v>
      </c>
      <c r="H494" s="3">
        <f t="shared" si="116"/>
        <v>44817</v>
      </c>
      <c r="I494" s="4">
        <f t="shared" si="114"/>
        <v>45</v>
      </c>
      <c r="J494" s="4">
        <f t="shared" si="108"/>
        <v>24</v>
      </c>
      <c r="K494" s="2">
        <f t="shared" si="117"/>
        <v>6</v>
      </c>
      <c r="L494" s="2">
        <v>0.53</v>
      </c>
    </row>
    <row r="495" spans="1:12" x14ac:dyDescent="0.25">
      <c r="A495" s="2">
        <v>494</v>
      </c>
      <c r="B495" s="2" t="str">
        <f t="shared" si="115"/>
        <v>P_14</v>
      </c>
      <c r="C495" s="2" t="s">
        <v>26</v>
      </c>
      <c r="D495" s="2" t="str">
        <f t="shared" si="119"/>
        <v>Stress</v>
      </c>
      <c r="E495" s="2">
        <f t="shared" si="119"/>
        <v>2</v>
      </c>
      <c r="F495" s="3">
        <f t="shared" si="118"/>
        <v>44772</v>
      </c>
      <c r="G495" s="3">
        <f t="shared" si="113"/>
        <v>44793</v>
      </c>
      <c r="H495" s="3">
        <f t="shared" si="116"/>
        <v>44817</v>
      </c>
      <c r="I495" s="4">
        <f t="shared" si="114"/>
        <v>45</v>
      </c>
      <c r="J495" s="4">
        <f t="shared" si="108"/>
        <v>24</v>
      </c>
      <c r="K495" s="2">
        <f t="shared" si="117"/>
        <v>6</v>
      </c>
      <c r="L495" s="2">
        <v>0.52</v>
      </c>
    </row>
    <row r="496" spans="1:12" x14ac:dyDescent="0.25">
      <c r="A496" s="2">
        <v>495</v>
      </c>
      <c r="B496" s="2" t="str">
        <f t="shared" si="115"/>
        <v>P_15</v>
      </c>
      <c r="C496" s="2" t="s">
        <v>26</v>
      </c>
      <c r="D496" s="2" t="str">
        <f t="shared" si="119"/>
        <v>Stress</v>
      </c>
      <c r="E496" s="2">
        <f t="shared" si="119"/>
        <v>3</v>
      </c>
      <c r="F496" s="3">
        <f t="shared" si="118"/>
        <v>44772</v>
      </c>
      <c r="G496" s="3">
        <f t="shared" si="113"/>
        <v>44793</v>
      </c>
      <c r="H496" s="3">
        <f t="shared" si="116"/>
        <v>44817</v>
      </c>
      <c r="I496" s="4">
        <f t="shared" si="114"/>
        <v>45</v>
      </c>
      <c r="J496" s="4">
        <f t="shared" si="108"/>
        <v>24</v>
      </c>
      <c r="K496" s="2">
        <f t="shared" si="117"/>
        <v>6</v>
      </c>
      <c r="L496" s="2">
        <v>0.63</v>
      </c>
    </row>
    <row r="497" spans="1:12" x14ac:dyDescent="0.25">
      <c r="A497" s="2">
        <v>496</v>
      </c>
      <c r="B497" s="2" t="str">
        <f t="shared" si="115"/>
        <v>P_16</v>
      </c>
      <c r="C497" s="2" t="s">
        <v>26</v>
      </c>
      <c r="D497" s="2" t="str">
        <f t="shared" si="119"/>
        <v>Stress</v>
      </c>
      <c r="E497" s="2">
        <f t="shared" si="119"/>
        <v>4</v>
      </c>
      <c r="F497" s="3">
        <f t="shared" si="118"/>
        <v>44772</v>
      </c>
      <c r="G497" s="3">
        <f t="shared" si="113"/>
        <v>44793</v>
      </c>
      <c r="H497" s="3">
        <f t="shared" si="116"/>
        <v>44817</v>
      </c>
      <c r="I497" s="4">
        <f t="shared" si="114"/>
        <v>45</v>
      </c>
      <c r="J497" s="4">
        <f t="shared" si="108"/>
        <v>24</v>
      </c>
      <c r="K497" s="2">
        <f t="shared" si="117"/>
        <v>6</v>
      </c>
      <c r="L497" s="2">
        <v>0.52</v>
      </c>
    </row>
    <row r="498" spans="1:12" x14ac:dyDescent="0.25">
      <c r="A498" s="2">
        <v>497</v>
      </c>
      <c r="B498" s="2" t="str">
        <f t="shared" si="115"/>
        <v>P_17</v>
      </c>
      <c r="C498" s="2" t="s">
        <v>35</v>
      </c>
      <c r="D498" s="2" t="str">
        <f t="shared" si="119"/>
        <v>Control</v>
      </c>
      <c r="E498" s="2">
        <f t="shared" si="119"/>
        <v>1</v>
      </c>
      <c r="F498" s="3">
        <f t="shared" si="118"/>
        <v>44772</v>
      </c>
      <c r="G498" s="3">
        <f t="shared" si="113"/>
        <v>44793</v>
      </c>
      <c r="H498" s="3">
        <f t="shared" si="116"/>
        <v>44817</v>
      </c>
      <c r="I498" s="4">
        <f t="shared" si="114"/>
        <v>45</v>
      </c>
      <c r="J498" s="4">
        <f t="shared" si="108"/>
        <v>24</v>
      </c>
      <c r="K498" s="2">
        <f t="shared" si="117"/>
        <v>6</v>
      </c>
      <c r="L498" s="2">
        <v>0.6</v>
      </c>
    </row>
    <row r="499" spans="1:12" x14ac:dyDescent="0.25">
      <c r="A499" s="2">
        <v>498</v>
      </c>
      <c r="B499" s="2" t="str">
        <f t="shared" si="115"/>
        <v>P_18</v>
      </c>
      <c r="C499" s="2" t="s">
        <v>35</v>
      </c>
      <c r="D499" s="2" t="str">
        <f t="shared" si="119"/>
        <v>Control</v>
      </c>
      <c r="E499" s="2">
        <f t="shared" si="119"/>
        <v>2</v>
      </c>
      <c r="F499" s="3">
        <f t="shared" si="118"/>
        <v>44772</v>
      </c>
      <c r="G499" s="3">
        <f t="shared" si="113"/>
        <v>44793</v>
      </c>
      <c r="H499" s="3">
        <f t="shared" si="116"/>
        <v>44817</v>
      </c>
      <c r="I499" s="4">
        <f t="shared" si="114"/>
        <v>45</v>
      </c>
      <c r="J499" s="4">
        <f t="shared" si="108"/>
        <v>24</v>
      </c>
      <c r="K499" s="2">
        <f t="shared" si="117"/>
        <v>6</v>
      </c>
      <c r="L499" s="2">
        <v>0.56999999999999995</v>
      </c>
    </row>
    <row r="500" spans="1:12" x14ac:dyDescent="0.25">
      <c r="A500" s="2">
        <v>499</v>
      </c>
      <c r="B500" s="2" t="str">
        <f t="shared" si="115"/>
        <v>P_19</v>
      </c>
      <c r="C500" s="2" t="s">
        <v>35</v>
      </c>
      <c r="D500" s="2" t="str">
        <f t="shared" si="119"/>
        <v>Control</v>
      </c>
      <c r="E500" s="2">
        <f t="shared" si="119"/>
        <v>3</v>
      </c>
      <c r="F500" s="3">
        <f t="shared" ref="F500:F515" si="120">F499</f>
        <v>44772</v>
      </c>
      <c r="G500" s="3">
        <f t="shared" si="113"/>
        <v>44793</v>
      </c>
      <c r="H500" s="3">
        <f t="shared" si="116"/>
        <v>44817</v>
      </c>
      <c r="I500" s="4">
        <f t="shared" si="114"/>
        <v>45</v>
      </c>
      <c r="J500" s="4">
        <f t="shared" si="108"/>
        <v>24</v>
      </c>
      <c r="K500" s="2">
        <f t="shared" si="117"/>
        <v>6</v>
      </c>
      <c r="L500" s="2">
        <v>0.66</v>
      </c>
    </row>
    <row r="501" spans="1:12" x14ac:dyDescent="0.25">
      <c r="A501" s="2">
        <v>500</v>
      </c>
      <c r="B501" s="2" t="str">
        <f t="shared" si="115"/>
        <v>P_20</v>
      </c>
      <c r="C501" s="2" t="s">
        <v>35</v>
      </c>
      <c r="D501" s="2" t="str">
        <f t="shared" si="119"/>
        <v>Control</v>
      </c>
      <c r="E501" s="2">
        <f t="shared" si="119"/>
        <v>4</v>
      </c>
      <c r="F501" s="3">
        <f t="shared" si="120"/>
        <v>44772</v>
      </c>
      <c r="G501" s="3">
        <f t="shared" si="113"/>
        <v>44793</v>
      </c>
      <c r="H501" s="3">
        <f t="shared" si="116"/>
        <v>44817</v>
      </c>
      <c r="I501" s="4">
        <f t="shared" si="114"/>
        <v>45</v>
      </c>
      <c r="J501" s="4">
        <f t="shared" si="108"/>
        <v>24</v>
      </c>
      <c r="K501" s="2">
        <f t="shared" si="117"/>
        <v>6</v>
      </c>
      <c r="L501" s="2">
        <v>0.55000000000000004</v>
      </c>
    </row>
    <row r="502" spans="1:12" x14ac:dyDescent="0.25">
      <c r="A502" s="2">
        <v>501</v>
      </c>
      <c r="B502" s="2" t="str">
        <f t="shared" si="115"/>
        <v>P_21</v>
      </c>
      <c r="C502" s="2" t="s">
        <v>35</v>
      </c>
      <c r="D502" s="2" t="str">
        <f t="shared" si="119"/>
        <v>Stress</v>
      </c>
      <c r="E502" s="2">
        <f t="shared" si="119"/>
        <v>1</v>
      </c>
      <c r="F502" s="3">
        <f t="shared" si="120"/>
        <v>44772</v>
      </c>
      <c r="G502" s="3">
        <f t="shared" si="113"/>
        <v>44793</v>
      </c>
      <c r="H502" s="3">
        <f t="shared" si="116"/>
        <v>44817</v>
      </c>
      <c r="I502" s="4">
        <f t="shared" si="114"/>
        <v>45</v>
      </c>
      <c r="J502" s="4">
        <f t="shared" si="108"/>
        <v>24</v>
      </c>
      <c r="K502" s="2">
        <f t="shared" si="117"/>
        <v>6</v>
      </c>
      <c r="L502" s="2">
        <v>0.6</v>
      </c>
    </row>
    <row r="503" spans="1:12" x14ac:dyDescent="0.25">
      <c r="A503" s="2">
        <v>502</v>
      </c>
      <c r="B503" s="2" t="str">
        <f t="shared" si="115"/>
        <v>P_22</v>
      </c>
      <c r="C503" s="2" t="s">
        <v>35</v>
      </c>
      <c r="D503" s="2" t="str">
        <f t="shared" si="119"/>
        <v>Stress</v>
      </c>
      <c r="E503" s="2">
        <f t="shared" si="119"/>
        <v>2</v>
      </c>
      <c r="F503" s="3">
        <f t="shared" si="120"/>
        <v>44772</v>
      </c>
      <c r="G503" s="3">
        <f t="shared" si="113"/>
        <v>44793</v>
      </c>
      <c r="H503" s="3">
        <f t="shared" si="116"/>
        <v>44817</v>
      </c>
      <c r="I503" s="4">
        <f t="shared" si="114"/>
        <v>45</v>
      </c>
      <c r="J503" s="4">
        <f t="shared" si="108"/>
        <v>24</v>
      </c>
      <c r="K503" s="2">
        <f t="shared" si="117"/>
        <v>6</v>
      </c>
      <c r="L503" s="2">
        <v>0.52</v>
      </c>
    </row>
    <row r="504" spans="1:12" x14ac:dyDescent="0.25">
      <c r="A504" s="2">
        <v>503</v>
      </c>
      <c r="B504" s="2" t="str">
        <f t="shared" si="115"/>
        <v>P_23</v>
      </c>
      <c r="C504" s="2" t="s">
        <v>35</v>
      </c>
      <c r="D504" s="2" t="str">
        <f t="shared" si="119"/>
        <v>Stress</v>
      </c>
      <c r="E504" s="2">
        <f t="shared" si="119"/>
        <v>3</v>
      </c>
      <c r="F504" s="3">
        <f t="shared" si="120"/>
        <v>44772</v>
      </c>
      <c r="G504" s="3">
        <f t="shared" si="113"/>
        <v>44793</v>
      </c>
      <c r="H504" s="3">
        <f t="shared" si="116"/>
        <v>44817</v>
      </c>
      <c r="I504" s="4">
        <f t="shared" si="114"/>
        <v>45</v>
      </c>
      <c r="J504" s="4">
        <f t="shared" si="108"/>
        <v>24</v>
      </c>
      <c r="K504" s="2">
        <f t="shared" si="117"/>
        <v>6</v>
      </c>
      <c r="L504" s="2">
        <v>0.53</v>
      </c>
    </row>
    <row r="505" spans="1:12" x14ac:dyDescent="0.25">
      <c r="A505" s="2">
        <v>504</v>
      </c>
      <c r="B505" s="2" t="str">
        <f t="shared" si="115"/>
        <v>P_24</v>
      </c>
      <c r="C505" s="2" t="s">
        <v>35</v>
      </c>
      <c r="D505" s="2" t="str">
        <f t="shared" si="119"/>
        <v>Stress</v>
      </c>
      <c r="E505" s="2">
        <f t="shared" si="119"/>
        <v>4</v>
      </c>
      <c r="F505" s="3">
        <f t="shared" si="120"/>
        <v>44772</v>
      </c>
      <c r="G505" s="3">
        <f t="shared" si="113"/>
        <v>44793</v>
      </c>
      <c r="H505" s="3">
        <f t="shared" si="116"/>
        <v>44817</v>
      </c>
      <c r="I505" s="4">
        <f t="shared" si="114"/>
        <v>45</v>
      </c>
      <c r="J505" s="4">
        <f t="shared" si="108"/>
        <v>24</v>
      </c>
      <c r="K505" s="2">
        <f t="shared" si="117"/>
        <v>6</v>
      </c>
      <c r="L505" s="2">
        <v>0.45</v>
      </c>
    </row>
    <row r="506" spans="1:12" x14ac:dyDescent="0.25">
      <c r="A506" s="2">
        <v>505</v>
      </c>
      <c r="B506" s="2" t="str">
        <f t="shared" si="115"/>
        <v>P_25</v>
      </c>
      <c r="C506" s="2" t="s">
        <v>44</v>
      </c>
      <c r="D506" s="2" t="str">
        <f t="shared" si="119"/>
        <v>Control</v>
      </c>
      <c r="E506" s="2">
        <f t="shared" si="119"/>
        <v>1</v>
      </c>
      <c r="F506" s="3">
        <f t="shared" si="120"/>
        <v>44772</v>
      </c>
      <c r="G506" s="3">
        <f t="shared" si="113"/>
        <v>44793</v>
      </c>
      <c r="H506" s="3">
        <f t="shared" si="116"/>
        <v>44817</v>
      </c>
      <c r="I506" s="4">
        <f t="shared" si="114"/>
        <v>45</v>
      </c>
      <c r="J506" s="4">
        <f t="shared" si="108"/>
        <v>24</v>
      </c>
      <c r="K506" s="2">
        <f t="shared" si="117"/>
        <v>6</v>
      </c>
      <c r="L506" s="2">
        <v>0.64</v>
      </c>
    </row>
    <row r="507" spans="1:12" x14ac:dyDescent="0.25">
      <c r="A507" s="2">
        <v>506</v>
      </c>
      <c r="B507" s="2" t="str">
        <f t="shared" si="115"/>
        <v>P_26</v>
      </c>
      <c r="C507" s="2" t="s">
        <v>44</v>
      </c>
      <c r="D507" s="2" t="str">
        <f t="shared" ref="D507:E522" si="121">D499</f>
        <v>Control</v>
      </c>
      <c r="E507" s="2">
        <f t="shared" si="121"/>
        <v>2</v>
      </c>
      <c r="F507" s="3">
        <f t="shared" si="120"/>
        <v>44772</v>
      </c>
      <c r="G507" s="3">
        <f t="shared" si="113"/>
        <v>44793</v>
      </c>
      <c r="H507" s="3">
        <f t="shared" si="116"/>
        <v>44817</v>
      </c>
      <c r="I507" s="4">
        <f t="shared" si="114"/>
        <v>45</v>
      </c>
      <c r="J507" s="4">
        <f t="shared" si="108"/>
        <v>24</v>
      </c>
      <c r="K507" s="2">
        <f t="shared" si="117"/>
        <v>6</v>
      </c>
      <c r="L507" s="2">
        <v>0.61</v>
      </c>
    </row>
    <row r="508" spans="1:12" x14ac:dyDescent="0.25">
      <c r="A508" s="2">
        <v>507</v>
      </c>
      <c r="B508" s="2" t="str">
        <f t="shared" si="115"/>
        <v>P_27</v>
      </c>
      <c r="C508" s="2" t="s">
        <v>44</v>
      </c>
      <c r="D508" s="2" t="str">
        <f t="shared" si="121"/>
        <v>Control</v>
      </c>
      <c r="E508" s="2">
        <f t="shared" si="121"/>
        <v>3</v>
      </c>
      <c r="F508" s="3">
        <f t="shared" si="120"/>
        <v>44772</v>
      </c>
      <c r="G508" s="3">
        <f t="shared" si="113"/>
        <v>44793</v>
      </c>
      <c r="H508" s="3">
        <f t="shared" si="116"/>
        <v>44817</v>
      </c>
      <c r="I508" s="4">
        <f t="shared" si="114"/>
        <v>45</v>
      </c>
      <c r="J508" s="4">
        <f t="shared" si="108"/>
        <v>24</v>
      </c>
      <c r="K508" s="2">
        <f t="shared" si="117"/>
        <v>6</v>
      </c>
      <c r="L508" s="2">
        <v>0.62</v>
      </c>
    </row>
    <row r="509" spans="1:12" x14ac:dyDescent="0.25">
      <c r="A509" s="2">
        <v>508</v>
      </c>
      <c r="B509" s="2" t="str">
        <f t="shared" si="115"/>
        <v>P_28</v>
      </c>
      <c r="C509" s="2" t="s">
        <v>44</v>
      </c>
      <c r="D509" s="2" t="str">
        <f t="shared" si="121"/>
        <v>Control</v>
      </c>
      <c r="E509" s="2">
        <f t="shared" si="121"/>
        <v>4</v>
      </c>
      <c r="F509" s="3">
        <f t="shared" si="120"/>
        <v>44772</v>
      </c>
      <c r="G509" s="3">
        <f t="shared" si="113"/>
        <v>44793</v>
      </c>
      <c r="H509" s="3">
        <f t="shared" si="116"/>
        <v>44817</v>
      </c>
      <c r="I509" s="4">
        <f t="shared" si="114"/>
        <v>45</v>
      </c>
      <c r="J509" s="4">
        <f t="shared" si="108"/>
        <v>24</v>
      </c>
      <c r="K509" s="2">
        <f t="shared" si="117"/>
        <v>6</v>
      </c>
      <c r="L509" s="2">
        <v>0.6</v>
      </c>
    </row>
    <row r="510" spans="1:12" x14ac:dyDescent="0.25">
      <c r="A510" s="2">
        <v>509</v>
      </c>
      <c r="B510" s="2" t="str">
        <f t="shared" si="115"/>
        <v>P_29</v>
      </c>
      <c r="C510" s="2" t="s">
        <v>44</v>
      </c>
      <c r="D510" s="2" t="str">
        <f t="shared" si="121"/>
        <v>Stress</v>
      </c>
      <c r="E510" s="2">
        <f t="shared" si="121"/>
        <v>1</v>
      </c>
      <c r="F510" s="3">
        <f t="shared" si="120"/>
        <v>44772</v>
      </c>
      <c r="G510" s="3">
        <f t="shared" si="113"/>
        <v>44793</v>
      </c>
      <c r="H510" s="3">
        <f t="shared" si="116"/>
        <v>44817</v>
      </c>
      <c r="I510" s="4">
        <f t="shared" si="114"/>
        <v>45</v>
      </c>
      <c r="J510" s="4">
        <f t="shared" si="108"/>
        <v>24</v>
      </c>
      <c r="K510" s="2">
        <f t="shared" si="117"/>
        <v>6</v>
      </c>
      <c r="L510" s="2">
        <v>0.51</v>
      </c>
    </row>
    <row r="511" spans="1:12" x14ac:dyDescent="0.25">
      <c r="A511" s="2">
        <v>510</v>
      </c>
      <c r="B511" s="2" t="str">
        <f t="shared" si="115"/>
        <v>P_30</v>
      </c>
      <c r="C511" s="2" t="s">
        <v>44</v>
      </c>
      <c r="D511" s="2" t="str">
        <f t="shared" si="121"/>
        <v>Stress</v>
      </c>
      <c r="E511" s="2">
        <f t="shared" si="121"/>
        <v>2</v>
      </c>
      <c r="F511" s="3">
        <f t="shared" si="120"/>
        <v>44772</v>
      </c>
      <c r="G511" s="3">
        <f t="shared" si="113"/>
        <v>44793</v>
      </c>
      <c r="H511" s="3">
        <f t="shared" si="116"/>
        <v>44817</v>
      </c>
      <c r="I511" s="4">
        <f t="shared" si="114"/>
        <v>45</v>
      </c>
      <c r="J511" s="4">
        <f t="shared" si="108"/>
        <v>24</v>
      </c>
      <c r="K511" s="2">
        <f t="shared" si="117"/>
        <v>6</v>
      </c>
      <c r="L511" s="2">
        <v>0.53</v>
      </c>
    </row>
    <row r="512" spans="1:12" x14ac:dyDescent="0.25">
      <c r="A512" s="2">
        <v>511</v>
      </c>
      <c r="B512" s="2" t="str">
        <f t="shared" si="115"/>
        <v>P_31</v>
      </c>
      <c r="C512" s="2" t="s">
        <v>44</v>
      </c>
      <c r="D512" s="2" t="str">
        <f t="shared" si="121"/>
        <v>Stress</v>
      </c>
      <c r="E512" s="2">
        <f t="shared" si="121"/>
        <v>3</v>
      </c>
      <c r="F512" s="3">
        <f t="shared" si="120"/>
        <v>44772</v>
      </c>
      <c r="G512" s="3">
        <f t="shared" si="113"/>
        <v>44793</v>
      </c>
      <c r="H512" s="3">
        <f t="shared" si="116"/>
        <v>44817</v>
      </c>
      <c r="I512" s="4">
        <f t="shared" si="114"/>
        <v>45</v>
      </c>
      <c r="J512" s="4">
        <f t="shared" si="108"/>
        <v>24</v>
      </c>
      <c r="K512" s="2">
        <f t="shared" si="117"/>
        <v>6</v>
      </c>
      <c r="L512" s="2">
        <v>0.54</v>
      </c>
    </row>
    <row r="513" spans="1:12" x14ac:dyDescent="0.25">
      <c r="A513" s="2">
        <v>512</v>
      </c>
      <c r="B513" s="2" t="str">
        <f t="shared" si="115"/>
        <v>P_32</v>
      </c>
      <c r="C513" s="2" t="s">
        <v>44</v>
      </c>
      <c r="D513" s="2" t="str">
        <f t="shared" si="121"/>
        <v>Stress</v>
      </c>
      <c r="E513" s="2">
        <f t="shared" si="121"/>
        <v>4</v>
      </c>
      <c r="F513" s="3">
        <f t="shared" si="120"/>
        <v>44772</v>
      </c>
      <c r="G513" s="3">
        <f t="shared" si="113"/>
        <v>44793</v>
      </c>
      <c r="H513" s="3">
        <f t="shared" si="116"/>
        <v>44817</v>
      </c>
      <c r="I513" s="4">
        <f t="shared" si="114"/>
        <v>45</v>
      </c>
      <c r="J513" s="4">
        <f t="shared" si="108"/>
        <v>24</v>
      </c>
      <c r="K513" s="2">
        <f t="shared" si="117"/>
        <v>6</v>
      </c>
      <c r="L513" s="2">
        <v>0.5</v>
      </c>
    </row>
    <row r="514" spans="1:12" x14ac:dyDescent="0.25">
      <c r="A514" s="2">
        <v>513</v>
      </c>
      <c r="B514" s="2" t="str">
        <f t="shared" si="115"/>
        <v>P_33</v>
      </c>
      <c r="C514" s="2" t="s">
        <v>53</v>
      </c>
      <c r="D514" s="2" t="str">
        <f t="shared" si="121"/>
        <v>Control</v>
      </c>
      <c r="E514" s="2">
        <f t="shared" si="121"/>
        <v>1</v>
      </c>
      <c r="F514" s="3">
        <f t="shared" si="120"/>
        <v>44772</v>
      </c>
      <c r="G514" s="3">
        <f t="shared" si="113"/>
        <v>44793</v>
      </c>
      <c r="H514" s="3">
        <f t="shared" si="116"/>
        <v>44817</v>
      </c>
      <c r="I514" s="4">
        <f t="shared" si="114"/>
        <v>45</v>
      </c>
      <c r="J514" s="4">
        <f t="shared" si="108"/>
        <v>24</v>
      </c>
      <c r="K514" s="2">
        <f t="shared" si="117"/>
        <v>6</v>
      </c>
      <c r="L514" s="2">
        <v>0.67</v>
      </c>
    </row>
    <row r="515" spans="1:12" x14ac:dyDescent="0.25">
      <c r="A515" s="2">
        <v>514</v>
      </c>
      <c r="B515" s="2" t="str">
        <f t="shared" si="115"/>
        <v>P_34</v>
      </c>
      <c r="C515" s="2" t="s">
        <v>53</v>
      </c>
      <c r="D515" s="2" t="str">
        <f t="shared" si="121"/>
        <v>Control</v>
      </c>
      <c r="E515" s="2">
        <f t="shared" si="121"/>
        <v>2</v>
      </c>
      <c r="F515" s="3">
        <f t="shared" si="120"/>
        <v>44772</v>
      </c>
      <c r="G515" s="3">
        <f t="shared" si="113"/>
        <v>44793</v>
      </c>
      <c r="H515" s="3">
        <f t="shared" ref="H515:H546" si="122">H514</f>
        <v>44817</v>
      </c>
      <c r="I515" s="4">
        <f t="shared" si="114"/>
        <v>45</v>
      </c>
      <c r="J515" s="4">
        <f t="shared" ref="J515:J578" si="123">H515-G515</f>
        <v>24</v>
      </c>
      <c r="K515" s="2">
        <f t="shared" si="117"/>
        <v>6</v>
      </c>
      <c r="L515" s="2">
        <v>0.69</v>
      </c>
    </row>
    <row r="516" spans="1:12" x14ac:dyDescent="0.25">
      <c r="A516" s="2">
        <v>515</v>
      </c>
      <c r="B516" s="2" t="str">
        <f t="shared" si="115"/>
        <v>P_35</v>
      </c>
      <c r="C516" s="2" t="s">
        <v>53</v>
      </c>
      <c r="D516" s="2" t="str">
        <f t="shared" si="121"/>
        <v>Control</v>
      </c>
      <c r="E516" s="2">
        <f t="shared" si="121"/>
        <v>3</v>
      </c>
      <c r="F516" s="3">
        <f t="shared" ref="F516:F531" si="124">F515</f>
        <v>44772</v>
      </c>
      <c r="G516" s="3">
        <f t="shared" si="113"/>
        <v>44793</v>
      </c>
      <c r="H516" s="3">
        <f t="shared" si="122"/>
        <v>44817</v>
      </c>
      <c r="I516" s="4">
        <f t="shared" si="114"/>
        <v>45</v>
      </c>
      <c r="J516" s="4">
        <f t="shared" si="123"/>
        <v>24</v>
      </c>
      <c r="K516" s="2">
        <f t="shared" si="117"/>
        <v>6</v>
      </c>
      <c r="L516" s="2">
        <v>0.68</v>
      </c>
    </row>
    <row r="517" spans="1:12" x14ac:dyDescent="0.25">
      <c r="A517" s="2">
        <v>516</v>
      </c>
      <c r="B517" s="2" t="str">
        <f t="shared" si="115"/>
        <v>P_36</v>
      </c>
      <c r="C517" s="2" t="s">
        <v>53</v>
      </c>
      <c r="D517" s="2" t="str">
        <f t="shared" si="121"/>
        <v>Control</v>
      </c>
      <c r="E517" s="2">
        <f t="shared" si="121"/>
        <v>4</v>
      </c>
      <c r="F517" s="3">
        <f t="shared" si="124"/>
        <v>44772</v>
      </c>
      <c r="G517" s="3">
        <f t="shared" si="113"/>
        <v>44793</v>
      </c>
      <c r="H517" s="3">
        <f t="shared" si="122"/>
        <v>44817</v>
      </c>
      <c r="I517" s="4">
        <f t="shared" si="114"/>
        <v>45</v>
      </c>
      <c r="J517" s="4">
        <f t="shared" si="123"/>
        <v>24</v>
      </c>
      <c r="K517" s="2">
        <f t="shared" si="117"/>
        <v>6</v>
      </c>
      <c r="L517" s="2">
        <v>0.66</v>
      </c>
    </row>
    <row r="518" spans="1:12" x14ac:dyDescent="0.25">
      <c r="A518" s="2">
        <v>517</v>
      </c>
      <c r="B518" s="2" t="str">
        <f t="shared" si="115"/>
        <v>P_37</v>
      </c>
      <c r="C518" s="2" t="s">
        <v>53</v>
      </c>
      <c r="D518" s="2" t="str">
        <f t="shared" si="121"/>
        <v>Stress</v>
      </c>
      <c r="E518" s="2">
        <f t="shared" si="121"/>
        <v>1</v>
      </c>
      <c r="F518" s="3">
        <f t="shared" si="124"/>
        <v>44772</v>
      </c>
      <c r="G518" s="3">
        <f t="shared" si="113"/>
        <v>44793</v>
      </c>
      <c r="H518" s="3">
        <f t="shared" si="122"/>
        <v>44817</v>
      </c>
      <c r="I518" s="4">
        <f t="shared" si="114"/>
        <v>45</v>
      </c>
      <c r="J518" s="4">
        <f t="shared" si="123"/>
        <v>24</v>
      </c>
      <c r="K518" s="2">
        <f t="shared" si="117"/>
        <v>6</v>
      </c>
      <c r="L518" s="2">
        <v>0.57999999999999996</v>
      </c>
    </row>
    <row r="519" spans="1:12" x14ac:dyDescent="0.25">
      <c r="A519" s="2">
        <v>518</v>
      </c>
      <c r="B519" s="2" t="str">
        <f t="shared" si="115"/>
        <v>P_38</v>
      </c>
      <c r="C519" s="2" t="s">
        <v>53</v>
      </c>
      <c r="D519" s="2" t="str">
        <f t="shared" si="121"/>
        <v>Stress</v>
      </c>
      <c r="E519" s="2">
        <f t="shared" si="121"/>
        <v>2</v>
      </c>
      <c r="F519" s="3">
        <f t="shared" si="124"/>
        <v>44772</v>
      </c>
      <c r="G519" s="3">
        <f t="shared" si="113"/>
        <v>44793</v>
      </c>
      <c r="H519" s="3">
        <f t="shared" si="122"/>
        <v>44817</v>
      </c>
      <c r="I519" s="4">
        <f t="shared" si="114"/>
        <v>45</v>
      </c>
      <c r="J519" s="4">
        <f t="shared" si="123"/>
        <v>24</v>
      </c>
      <c r="K519" s="2">
        <f t="shared" si="117"/>
        <v>6</v>
      </c>
      <c r="L519" s="2">
        <v>0.53</v>
      </c>
    </row>
    <row r="520" spans="1:12" x14ac:dyDescent="0.25">
      <c r="A520" s="2">
        <v>519</v>
      </c>
      <c r="B520" s="2" t="str">
        <f t="shared" si="115"/>
        <v>P_39</v>
      </c>
      <c r="C520" s="2" t="s">
        <v>53</v>
      </c>
      <c r="D520" s="2" t="str">
        <f t="shared" si="121"/>
        <v>Stress</v>
      </c>
      <c r="E520" s="2">
        <f t="shared" si="121"/>
        <v>3</v>
      </c>
      <c r="F520" s="3">
        <f t="shared" si="124"/>
        <v>44772</v>
      </c>
      <c r="G520" s="3">
        <f t="shared" si="113"/>
        <v>44793</v>
      </c>
      <c r="H520" s="3">
        <f t="shared" si="122"/>
        <v>44817</v>
      </c>
      <c r="I520" s="4">
        <f t="shared" si="114"/>
        <v>45</v>
      </c>
      <c r="J520" s="4">
        <f t="shared" si="123"/>
        <v>24</v>
      </c>
      <c r="K520" s="2">
        <f t="shared" si="117"/>
        <v>6</v>
      </c>
      <c r="L520" s="2">
        <v>0.55000000000000004</v>
      </c>
    </row>
    <row r="521" spans="1:12" x14ac:dyDescent="0.25">
      <c r="A521" s="2">
        <v>520</v>
      </c>
      <c r="B521" s="2" t="str">
        <f t="shared" si="115"/>
        <v>P_40</v>
      </c>
      <c r="C521" s="2" t="s">
        <v>53</v>
      </c>
      <c r="D521" s="2" t="str">
        <f t="shared" si="121"/>
        <v>Stress</v>
      </c>
      <c r="E521" s="2">
        <f t="shared" si="121"/>
        <v>4</v>
      </c>
      <c r="F521" s="3">
        <f t="shared" si="124"/>
        <v>44772</v>
      </c>
      <c r="G521" s="3">
        <f t="shared" si="113"/>
        <v>44793</v>
      </c>
      <c r="H521" s="3">
        <f t="shared" si="122"/>
        <v>44817</v>
      </c>
      <c r="I521" s="4">
        <f t="shared" si="114"/>
        <v>45</v>
      </c>
      <c r="J521" s="4">
        <f t="shared" si="123"/>
        <v>24</v>
      </c>
      <c r="K521" s="2">
        <f t="shared" si="117"/>
        <v>6</v>
      </c>
      <c r="L521" s="2">
        <v>0.59</v>
      </c>
    </row>
    <row r="522" spans="1:12" x14ac:dyDescent="0.25">
      <c r="A522" s="2">
        <v>521</v>
      </c>
      <c r="B522" s="2" t="str">
        <f t="shared" si="115"/>
        <v>P_41</v>
      </c>
      <c r="C522" s="2" t="s">
        <v>62</v>
      </c>
      <c r="D522" s="2" t="str">
        <f t="shared" si="121"/>
        <v>Control</v>
      </c>
      <c r="E522" s="2">
        <f t="shared" si="121"/>
        <v>1</v>
      </c>
      <c r="F522" s="3">
        <f t="shared" si="124"/>
        <v>44772</v>
      </c>
      <c r="G522" s="3">
        <f t="shared" si="113"/>
        <v>44793</v>
      </c>
      <c r="H522" s="3">
        <f t="shared" si="122"/>
        <v>44817</v>
      </c>
      <c r="I522" s="4">
        <f t="shared" si="114"/>
        <v>45</v>
      </c>
      <c r="J522" s="4">
        <f t="shared" si="123"/>
        <v>24</v>
      </c>
      <c r="K522" s="2">
        <f t="shared" si="117"/>
        <v>6</v>
      </c>
      <c r="L522" s="2">
        <v>0.73</v>
      </c>
    </row>
    <row r="523" spans="1:12" x14ac:dyDescent="0.25">
      <c r="A523" s="2">
        <v>522</v>
      </c>
      <c r="B523" s="2" t="str">
        <f t="shared" si="115"/>
        <v>P_42</v>
      </c>
      <c r="C523" s="2" t="s">
        <v>62</v>
      </c>
      <c r="D523" s="2" t="str">
        <f t="shared" ref="D523:E538" si="125">D515</f>
        <v>Control</v>
      </c>
      <c r="E523" s="2">
        <f t="shared" si="125"/>
        <v>2</v>
      </c>
      <c r="F523" s="3">
        <f t="shared" si="124"/>
        <v>44772</v>
      </c>
      <c r="G523" s="3">
        <f t="shared" si="113"/>
        <v>44793</v>
      </c>
      <c r="H523" s="3">
        <f t="shared" si="122"/>
        <v>44817</v>
      </c>
      <c r="I523" s="4">
        <f t="shared" si="114"/>
        <v>45</v>
      </c>
      <c r="J523" s="4">
        <f t="shared" si="123"/>
        <v>24</v>
      </c>
      <c r="K523" s="2">
        <f t="shared" si="117"/>
        <v>6</v>
      </c>
      <c r="L523" s="2">
        <v>0.69</v>
      </c>
    </row>
    <row r="524" spans="1:12" x14ac:dyDescent="0.25">
      <c r="A524" s="2">
        <v>523</v>
      </c>
      <c r="B524" s="2" t="str">
        <f t="shared" si="115"/>
        <v>P_43</v>
      </c>
      <c r="C524" s="2" t="s">
        <v>62</v>
      </c>
      <c r="D524" s="2" t="str">
        <f t="shared" si="125"/>
        <v>Control</v>
      </c>
      <c r="E524" s="2">
        <f t="shared" si="125"/>
        <v>3</v>
      </c>
      <c r="F524" s="3">
        <f t="shared" si="124"/>
        <v>44772</v>
      </c>
      <c r="G524" s="3">
        <f t="shared" si="113"/>
        <v>44793</v>
      </c>
      <c r="H524" s="3">
        <f t="shared" si="122"/>
        <v>44817</v>
      </c>
      <c r="I524" s="4">
        <f t="shared" si="114"/>
        <v>45</v>
      </c>
      <c r="J524" s="4">
        <f t="shared" si="123"/>
        <v>24</v>
      </c>
      <c r="K524" s="2">
        <f t="shared" si="117"/>
        <v>6</v>
      </c>
      <c r="L524" s="2">
        <v>0.72</v>
      </c>
    </row>
    <row r="525" spans="1:12" x14ac:dyDescent="0.25">
      <c r="A525" s="2">
        <v>524</v>
      </c>
      <c r="B525" s="2" t="str">
        <f t="shared" si="115"/>
        <v>P_44</v>
      </c>
      <c r="C525" s="2" t="s">
        <v>62</v>
      </c>
      <c r="D525" s="2" t="str">
        <f t="shared" si="125"/>
        <v>Control</v>
      </c>
      <c r="E525" s="2">
        <f t="shared" si="125"/>
        <v>4</v>
      </c>
      <c r="F525" s="3">
        <f t="shared" si="124"/>
        <v>44772</v>
      </c>
      <c r="G525" s="3">
        <f t="shared" si="113"/>
        <v>44793</v>
      </c>
      <c r="H525" s="3">
        <f t="shared" si="122"/>
        <v>44817</v>
      </c>
      <c r="I525" s="4">
        <f t="shared" si="114"/>
        <v>45</v>
      </c>
      <c r="J525" s="4">
        <f t="shared" si="123"/>
        <v>24</v>
      </c>
      <c r="K525" s="2">
        <f t="shared" si="117"/>
        <v>6</v>
      </c>
      <c r="L525" s="2">
        <v>0.69</v>
      </c>
    </row>
    <row r="526" spans="1:12" x14ac:dyDescent="0.25">
      <c r="A526" s="2">
        <v>525</v>
      </c>
      <c r="B526" s="2" t="str">
        <f t="shared" si="115"/>
        <v>P_45</v>
      </c>
      <c r="C526" s="2" t="s">
        <v>62</v>
      </c>
      <c r="D526" s="2" t="str">
        <f t="shared" si="125"/>
        <v>Stress</v>
      </c>
      <c r="E526" s="2">
        <f t="shared" si="125"/>
        <v>1</v>
      </c>
      <c r="F526" s="3">
        <f t="shared" si="124"/>
        <v>44772</v>
      </c>
      <c r="G526" s="3">
        <f t="shared" si="113"/>
        <v>44793</v>
      </c>
      <c r="H526" s="3">
        <f t="shared" si="122"/>
        <v>44817</v>
      </c>
      <c r="I526" s="4">
        <f t="shared" si="114"/>
        <v>45</v>
      </c>
      <c r="J526" s="4">
        <f t="shared" si="123"/>
        <v>24</v>
      </c>
      <c r="K526" s="2">
        <f t="shared" si="117"/>
        <v>6</v>
      </c>
      <c r="L526" s="2">
        <v>0.6</v>
      </c>
    </row>
    <row r="527" spans="1:12" x14ac:dyDescent="0.25">
      <c r="A527" s="2">
        <v>526</v>
      </c>
      <c r="B527" s="2" t="str">
        <f t="shared" si="115"/>
        <v>P_46</v>
      </c>
      <c r="C527" s="2" t="s">
        <v>62</v>
      </c>
      <c r="D527" s="2" t="str">
        <f t="shared" si="125"/>
        <v>Stress</v>
      </c>
      <c r="E527" s="2">
        <f t="shared" si="125"/>
        <v>2</v>
      </c>
      <c r="F527" s="3">
        <f t="shared" si="124"/>
        <v>44772</v>
      </c>
      <c r="G527" s="3">
        <f t="shared" si="113"/>
        <v>44793</v>
      </c>
      <c r="H527" s="3">
        <f t="shared" si="122"/>
        <v>44817</v>
      </c>
      <c r="I527" s="4">
        <f t="shared" si="114"/>
        <v>45</v>
      </c>
      <c r="J527" s="4">
        <f t="shared" si="123"/>
        <v>24</v>
      </c>
      <c r="K527" s="2">
        <f t="shared" si="117"/>
        <v>6</v>
      </c>
      <c r="L527" s="2">
        <v>0.59</v>
      </c>
    </row>
    <row r="528" spans="1:12" x14ac:dyDescent="0.25">
      <c r="A528" s="2">
        <v>527</v>
      </c>
      <c r="B528" s="2" t="str">
        <f t="shared" si="115"/>
        <v>P_47</v>
      </c>
      <c r="C528" s="2" t="s">
        <v>62</v>
      </c>
      <c r="D528" s="2" t="str">
        <f t="shared" si="125"/>
        <v>Stress</v>
      </c>
      <c r="E528" s="2">
        <f t="shared" si="125"/>
        <v>3</v>
      </c>
      <c r="F528" s="3">
        <f t="shared" si="124"/>
        <v>44772</v>
      </c>
      <c r="G528" s="3">
        <f t="shared" si="113"/>
        <v>44793</v>
      </c>
      <c r="H528" s="3">
        <f t="shared" si="122"/>
        <v>44817</v>
      </c>
      <c r="I528" s="4">
        <f t="shared" si="114"/>
        <v>45</v>
      </c>
      <c r="J528" s="4">
        <f t="shared" si="123"/>
        <v>24</v>
      </c>
      <c r="K528" s="2">
        <f t="shared" si="117"/>
        <v>6</v>
      </c>
      <c r="L528" s="2">
        <v>0.56999999999999995</v>
      </c>
    </row>
    <row r="529" spans="1:12" x14ac:dyDescent="0.25">
      <c r="A529" s="2">
        <v>528</v>
      </c>
      <c r="B529" s="2" t="str">
        <f t="shared" si="115"/>
        <v>P_48</v>
      </c>
      <c r="C529" s="2" t="s">
        <v>62</v>
      </c>
      <c r="D529" s="2" t="str">
        <f t="shared" si="125"/>
        <v>Stress</v>
      </c>
      <c r="E529" s="2">
        <f t="shared" si="125"/>
        <v>4</v>
      </c>
      <c r="F529" s="3">
        <f t="shared" si="124"/>
        <v>44772</v>
      </c>
      <c r="G529" s="3">
        <f t="shared" si="113"/>
        <v>44793</v>
      </c>
      <c r="H529" s="3">
        <f t="shared" si="122"/>
        <v>44817</v>
      </c>
      <c r="I529" s="4">
        <f t="shared" si="114"/>
        <v>45</v>
      </c>
      <c r="J529" s="4">
        <f t="shared" si="123"/>
        <v>24</v>
      </c>
      <c r="K529" s="2">
        <f t="shared" si="117"/>
        <v>6</v>
      </c>
      <c r="L529" s="2">
        <v>0.61</v>
      </c>
    </row>
    <row r="530" spans="1:12" x14ac:dyDescent="0.25">
      <c r="A530" s="2">
        <v>529</v>
      </c>
      <c r="B530" s="2" t="str">
        <f t="shared" si="115"/>
        <v>P_49</v>
      </c>
      <c r="C530" s="2" t="s">
        <v>71</v>
      </c>
      <c r="D530" s="2" t="str">
        <f t="shared" si="125"/>
        <v>Control</v>
      </c>
      <c r="E530" s="2">
        <f t="shared" si="125"/>
        <v>1</v>
      </c>
      <c r="F530" s="3">
        <f t="shared" si="124"/>
        <v>44772</v>
      </c>
      <c r="G530" s="3">
        <f t="shared" si="113"/>
        <v>44793</v>
      </c>
      <c r="H530" s="3">
        <f t="shared" si="122"/>
        <v>44817</v>
      </c>
      <c r="I530" s="4">
        <f t="shared" si="114"/>
        <v>45</v>
      </c>
      <c r="J530" s="4">
        <f t="shared" si="123"/>
        <v>24</v>
      </c>
      <c r="K530" s="2">
        <f t="shared" si="117"/>
        <v>6</v>
      </c>
      <c r="L530" s="2">
        <v>0.63</v>
      </c>
    </row>
    <row r="531" spans="1:12" x14ac:dyDescent="0.25">
      <c r="A531" s="2">
        <v>530</v>
      </c>
      <c r="B531" s="2" t="str">
        <f t="shared" si="115"/>
        <v>P_50</v>
      </c>
      <c r="C531" s="2" t="s">
        <v>71</v>
      </c>
      <c r="D531" s="2" t="str">
        <f t="shared" si="125"/>
        <v>Control</v>
      </c>
      <c r="E531" s="2">
        <f t="shared" si="125"/>
        <v>2</v>
      </c>
      <c r="F531" s="3">
        <f t="shared" si="124"/>
        <v>44772</v>
      </c>
      <c r="G531" s="3">
        <f t="shared" si="113"/>
        <v>44793</v>
      </c>
      <c r="H531" s="3">
        <f t="shared" si="122"/>
        <v>44817</v>
      </c>
      <c r="I531" s="4">
        <f t="shared" si="114"/>
        <v>45</v>
      </c>
      <c r="J531" s="4">
        <f t="shared" si="123"/>
        <v>24</v>
      </c>
      <c r="K531" s="2">
        <f t="shared" si="117"/>
        <v>6</v>
      </c>
      <c r="L531" s="2">
        <v>0.63</v>
      </c>
    </row>
    <row r="532" spans="1:12" x14ac:dyDescent="0.25">
      <c r="A532" s="2">
        <v>531</v>
      </c>
      <c r="B532" s="2" t="str">
        <f t="shared" si="115"/>
        <v>P_51</v>
      </c>
      <c r="C532" s="2" t="s">
        <v>71</v>
      </c>
      <c r="D532" s="2" t="str">
        <f t="shared" si="125"/>
        <v>Control</v>
      </c>
      <c r="E532" s="2">
        <f t="shared" si="125"/>
        <v>3</v>
      </c>
      <c r="F532" s="3">
        <f t="shared" ref="F532:F547" si="126">F531</f>
        <v>44772</v>
      </c>
      <c r="G532" s="3">
        <f t="shared" si="113"/>
        <v>44793</v>
      </c>
      <c r="H532" s="3">
        <f t="shared" si="122"/>
        <v>44817</v>
      </c>
      <c r="I532" s="4">
        <f t="shared" si="114"/>
        <v>45</v>
      </c>
      <c r="J532" s="4">
        <f t="shared" si="123"/>
        <v>24</v>
      </c>
      <c r="K532" s="2">
        <f t="shared" si="117"/>
        <v>6</v>
      </c>
      <c r="L532" s="2">
        <v>0.65</v>
      </c>
    </row>
    <row r="533" spans="1:12" x14ac:dyDescent="0.25">
      <c r="A533" s="2">
        <v>532</v>
      </c>
      <c r="B533" s="2" t="str">
        <f t="shared" si="115"/>
        <v>P_52</v>
      </c>
      <c r="C533" s="2" t="s">
        <v>71</v>
      </c>
      <c r="D533" s="2" t="str">
        <f t="shared" si="125"/>
        <v>Control</v>
      </c>
      <c r="E533" s="2">
        <f t="shared" si="125"/>
        <v>4</v>
      </c>
      <c r="F533" s="3">
        <f t="shared" si="126"/>
        <v>44772</v>
      </c>
      <c r="G533" s="3">
        <f t="shared" si="113"/>
        <v>44793</v>
      </c>
      <c r="H533" s="3">
        <f t="shared" si="122"/>
        <v>44817</v>
      </c>
      <c r="I533" s="4">
        <f t="shared" si="114"/>
        <v>45</v>
      </c>
      <c r="J533" s="4">
        <f t="shared" si="123"/>
        <v>24</v>
      </c>
      <c r="K533" s="2">
        <f t="shared" si="117"/>
        <v>6</v>
      </c>
      <c r="L533" s="2">
        <v>0.55000000000000004</v>
      </c>
    </row>
    <row r="534" spans="1:12" x14ac:dyDescent="0.25">
      <c r="A534" s="2">
        <v>533</v>
      </c>
      <c r="B534" s="2" t="str">
        <f t="shared" si="115"/>
        <v>P_53</v>
      </c>
      <c r="C534" s="2" t="s">
        <v>71</v>
      </c>
      <c r="D534" s="2" t="str">
        <f t="shared" si="125"/>
        <v>Stress</v>
      </c>
      <c r="E534" s="2">
        <f t="shared" si="125"/>
        <v>1</v>
      </c>
      <c r="F534" s="3">
        <f t="shared" si="126"/>
        <v>44772</v>
      </c>
      <c r="G534" s="3">
        <f t="shared" si="113"/>
        <v>44793</v>
      </c>
      <c r="H534" s="3">
        <f t="shared" si="122"/>
        <v>44817</v>
      </c>
      <c r="I534" s="4">
        <f t="shared" si="114"/>
        <v>45</v>
      </c>
      <c r="J534" s="4">
        <f t="shared" si="123"/>
        <v>24</v>
      </c>
      <c r="K534" s="2">
        <f t="shared" si="117"/>
        <v>6</v>
      </c>
      <c r="L534" s="2">
        <v>0.5</v>
      </c>
    </row>
    <row r="535" spans="1:12" x14ac:dyDescent="0.25">
      <c r="A535" s="2">
        <v>534</v>
      </c>
      <c r="B535" s="2" t="str">
        <f t="shared" si="115"/>
        <v>P_54</v>
      </c>
      <c r="C535" s="2" t="s">
        <v>71</v>
      </c>
      <c r="D535" s="2" t="str">
        <f t="shared" si="125"/>
        <v>Stress</v>
      </c>
      <c r="E535" s="2">
        <f t="shared" si="125"/>
        <v>2</v>
      </c>
      <c r="F535" s="3">
        <f t="shared" si="126"/>
        <v>44772</v>
      </c>
      <c r="G535" s="3">
        <f t="shared" si="113"/>
        <v>44793</v>
      </c>
      <c r="H535" s="3">
        <f t="shared" si="122"/>
        <v>44817</v>
      </c>
      <c r="I535" s="4">
        <f t="shared" si="114"/>
        <v>45</v>
      </c>
      <c r="J535" s="4">
        <f t="shared" si="123"/>
        <v>24</v>
      </c>
      <c r="K535" s="2">
        <f t="shared" si="117"/>
        <v>6</v>
      </c>
      <c r="L535" s="2">
        <v>0.53</v>
      </c>
    </row>
    <row r="536" spans="1:12" x14ac:dyDescent="0.25">
      <c r="A536" s="2">
        <v>535</v>
      </c>
      <c r="B536" s="2" t="str">
        <f t="shared" si="115"/>
        <v>P_55</v>
      </c>
      <c r="C536" s="2" t="s">
        <v>71</v>
      </c>
      <c r="D536" s="2" t="str">
        <f t="shared" si="125"/>
        <v>Stress</v>
      </c>
      <c r="E536" s="2">
        <f t="shared" si="125"/>
        <v>3</v>
      </c>
      <c r="F536" s="3">
        <f t="shared" si="126"/>
        <v>44772</v>
      </c>
      <c r="G536" s="3">
        <f t="shared" si="113"/>
        <v>44793</v>
      </c>
      <c r="H536" s="3">
        <f t="shared" si="122"/>
        <v>44817</v>
      </c>
      <c r="I536" s="4">
        <f t="shared" si="114"/>
        <v>45</v>
      </c>
      <c r="J536" s="4">
        <f t="shared" si="123"/>
        <v>24</v>
      </c>
      <c r="K536" s="2">
        <f t="shared" si="117"/>
        <v>6</v>
      </c>
      <c r="L536" s="2">
        <v>0.54</v>
      </c>
    </row>
    <row r="537" spans="1:12" x14ac:dyDescent="0.25">
      <c r="A537" s="2">
        <v>536</v>
      </c>
      <c r="B537" s="2" t="str">
        <f t="shared" si="115"/>
        <v>P_56</v>
      </c>
      <c r="C537" s="2" t="s">
        <v>71</v>
      </c>
      <c r="D537" s="2" t="str">
        <f t="shared" si="125"/>
        <v>Stress</v>
      </c>
      <c r="E537" s="2">
        <f t="shared" si="125"/>
        <v>4</v>
      </c>
      <c r="F537" s="3">
        <f t="shared" si="126"/>
        <v>44772</v>
      </c>
      <c r="G537" s="3">
        <f t="shared" si="113"/>
        <v>44793</v>
      </c>
      <c r="H537" s="3">
        <f t="shared" si="122"/>
        <v>44817</v>
      </c>
      <c r="I537" s="4">
        <f t="shared" si="114"/>
        <v>45</v>
      </c>
      <c r="J537" s="4">
        <f t="shared" si="123"/>
        <v>24</v>
      </c>
      <c r="K537" s="2">
        <f t="shared" si="117"/>
        <v>6</v>
      </c>
      <c r="L537" s="2">
        <v>0.52</v>
      </c>
    </row>
    <row r="538" spans="1:12" x14ac:dyDescent="0.25">
      <c r="A538" s="2">
        <v>537</v>
      </c>
      <c r="B538" s="2" t="str">
        <f t="shared" si="115"/>
        <v>P_57</v>
      </c>
      <c r="C538" s="2" t="s">
        <v>80</v>
      </c>
      <c r="D538" s="2" t="str">
        <f t="shared" si="125"/>
        <v>Control</v>
      </c>
      <c r="E538" s="2">
        <f t="shared" si="125"/>
        <v>1</v>
      </c>
      <c r="F538" s="3">
        <f t="shared" si="126"/>
        <v>44772</v>
      </c>
      <c r="G538" s="3">
        <f t="shared" si="113"/>
        <v>44793</v>
      </c>
      <c r="H538" s="3">
        <f t="shared" si="122"/>
        <v>44817</v>
      </c>
      <c r="I538" s="4">
        <f t="shared" si="114"/>
        <v>45</v>
      </c>
      <c r="J538" s="4">
        <f t="shared" si="123"/>
        <v>24</v>
      </c>
      <c r="K538" s="2">
        <f t="shared" si="117"/>
        <v>6</v>
      </c>
      <c r="L538" s="2">
        <v>0.62</v>
      </c>
    </row>
    <row r="539" spans="1:12" x14ac:dyDescent="0.25">
      <c r="A539" s="2">
        <v>538</v>
      </c>
      <c r="B539" s="2" t="str">
        <f t="shared" si="115"/>
        <v>P_58</v>
      </c>
      <c r="C539" s="2" t="s">
        <v>80</v>
      </c>
      <c r="D539" s="2" t="str">
        <f t="shared" ref="D539:E554" si="127">D531</f>
        <v>Control</v>
      </c>
      <c r="E539" s="2">
        <f t="shared" si="127"/>
        <v>2</v>
      </c>
      <c r="F539" s="3">
        <f t="shared" si="126"/>
        <v>44772</v>
      </c>
      <c r="G539" s="3">
        <f t="shared" si="113"/>
        <v>44793</v>
      </c>
      <c r="H539" s="3">
        <f t="shared" si="122"/>
        <v>44817</v>
      </c>
      <c r="I539" s="4">
        <f t="shared" si="114"/>
        <v>45</v>
      </c>
      <c r="J539" s="4">
        <f t="shared" si="123"/>
        <v>24</v>
      </c>
      <c r="K539" s="2">
        <f t="shared" si="117"/>
        <v>6</v>
      </c>
      <c r="L539" s="2">
        <v>0.63</v>
      </c>
    </row>
    <row r="540" spans="1:12" x14ac:dyDescent="0.25">
      <c r="A540" s="2">
        <v>539</v>
      </c>
      <c r="B540" s="2" t="str">
        <f t="shared" si="115"/>
        <v>P_59</v>
      </c>
      <c r="C540" s="2" t="s">
        <v>80</v>
      </c>
      <c r="D540" s="2" t="str">
        <f t="shared" si="127"/>
        <v>Control</v>
      </c>
      <c r="E540" s="2">
        <f t="shared" si="127"/>
        <v>3</v>
      </c>
      <c r="F540" s="3">
        <f t="shared" si="126"/>
        <v>44772</v>
      </c>
      <c r="G540" s="3">
        <f t="shared" si="113"/>
        <v>44793</v>
      </c>
      <c r="H540" s="3">
        <f t="shared" si="122"/>
        <v>44817</v>
      </c>
      <c r="I540" s="4">
        <f t="shared" si="114"/>
        <v>45</v>
      </c>
      <c r="J540" s="4">
        <f t="shared" si="123"/>
        <v>24</v>
      </c>
      <c r="K540" s="2">
        <f t="shared" si="117"/>
        <v>6</v>
      </c>
      <c r="L540" s="2">
        <v>0.64</v>
      </c>
    </row>
    <row r="541" spans="1:12" x14ac:dyDescent="0.25">
      <c r="A541" s="2">
        <v>540</v>
      </c>
      <c r="B541" s="2" t="str">
        <f t="shared" si="115"/>
        <v>P_60</v>
      </c>
      <c r="C541" s="2" t="s">
        <v>80</v>
      </c>
      <c r="D541" s="2" t="str">
        <f t="shared" si="127"/>
        <v>Control</v>
      </c>
      <c r="E541" s="2">
        <f t="shared" si="127"/>
        <v>4</v>
      </c>
      <c r="F541" s="3">
        <f t="shared" si="126"/>
        <v>44772</v>
      </c>
      <c r="G541" s="3">
        <f t="shared" si="113"/>
        <v>44793</v>
      </c>
      <c r="H541" s="3">
        <f t="shared" si="122"/>
        <v>44817</v>
      </c>
      <c r="I541" s="4">
        <f t="shared" si="114"/>
        <v>45</v>
      </c>
      <c r="J541" s="4">
        <f t="shared" si="123"/>
        <v>24</v>
      </c>
      <c r="K541" s="2">
        <f t="shared" si="117"/>
        <v>6</v>
      </c>
      <c r="L541" s="2">
        <v>0.65</v>
      </c>
    </row>
    <row r="542" spans="1:12" x14ac:dyDescent="0.25">
      <c r="A542" s="2">
        <v>541</v>
      </c>
      <c r="B542" s="2" t="str">
        <f t="shared" si="115"/>
        <v>P_61</v>
      </c>
      <c r="C542" s="2" t="s">
        <v>80</v>
      </c>
      <c r="D542" s="2" t="str">
        <f t="shared" si="127"/>
        <v>Stress</v>
      </c>
      <c r="E542" s="2">
        <f t="shared" si="127"/>
        <v>1</v>
      </c>
      <c r="F542" s="3">
        <f t="shared" si="126"/>
        <v>44772</v>
      </c>
      <c r="G542" s="3">
        <f t="shared" si="113"/>
        <v>44793</v>
      </c>
      <c r="H542" s="3">
        <f t="shared" si="122"/>
        <v>44817</v>
      </c>
      <c r="I542" s="4">
        <f t="shared" si="114"/>
        <v>45</v>
      </c>
      <c r="J542" s="4">
        <f t="shared" si="123"/>
        <v>24</v>
      </c>
      <c r="K542" s="2">
        <f t="shared" si="117"/>
        <v>6</v>
      </c>
      <c r="L542" s="2">
        <v>0.56999999999999995</v>
      </c>
    </row>
    <row r="543" spans="1:12" x14ac:dyDescent="0.25">
      <c r="A543" s="2">
        <v>542</v>
      </c>
      <c r="B543" s="2" t="str">
        <f t="shared" si="115"/>
        <v>P_62</v>
      </c>
      <c r="C543" s="2" t="s">
        <v>80</v>
      </c>
      <c r="D543" s="2" t="str">
        <f t="shared" si="127"/>
        <v>Stress</v>
      </c>
      <c r="E543" s="2">
        <f t="shared" si="127"/>
        <v>2</v>
      </c>
      <c r="F543" s="3">
        <f t="shared" si="126"/>
        <v>44772</v>
      </c>
      <c r="G543" s="3">
        <f t="shared" si="113"/>
        <v>44793</v>
      </c>
      <c r="H543" s="3">
        <f t="shared" si="122"/>
        <v>44817</v>
      </c>
      <c r="I543" s="4">
        <f t="shared" si="114"/>
        <v>45</v>
      </c>
      <c r="J543" s="4">
        <f t="shared" si="123"/>
        <v>24</v>
      </c>
      <c r="K543" s="2">
        <f t="shared" si="117"/>
        <v>6</v>
      </c>
      <c r="L543" s="2">
        <v>0.55000000000000004</v>
      </c>
    </row>
    <row r="544" spans="1:12" x14ac:dyDescent="0.25">
      <c r="A544" s="2">
        <v>543</v>
      </c>
      <c r="B544" s="2" t="str">
        <f t="shared" si="115"/>
        <v>P_63</v>
      </c>
      <c r="C544" s="2" t="s">
        <v>80</v>
      </c>
      <c r="D544" s="2" t="str">
        <f t="shared" si="127"/>
        <v>Stress</v>
      </c>
      <c r="E544" s="2">
        <f t="shared" si="127"/>
        <v>3</v>
      </c>
      <c r="F544" s="3">
        <f t="shared" si="126"/>
        <v>44772</v>
      </c>
      <c r="G544" s="3">
        <f t="shared" si="113"/>
        <v>44793</v>
      </c>
      <c r="H544" s="3">
        <f t="shared" si="122"/>
        <v>44817</v>
      </c>
      <c r="I544" s="4">
        <f t="shared" si="114"/>
        <v>45</v>
      </c>
      <c r="J544" s="4">
        <f t="shared" si="123"/>
        <v>24</v>
      </c>
      <c r="K544" s="2">
        <f t="shared" si="117"/>
        <v>6</v>
      </c>
      <c r="L544" s="2">
        <v>0.53</v>
      </c>
    </row>
    <row r="545" spans="1:12" x14ac:dyDescent="0.25">
      <c r="A545" s="2">
        <v>544</v>
      </c>
      <c r="B545" s="2" t="str">
        <f t="shared" si="115"/>
        <v>P_64</v>
      </c>
      <c r="C545" s="2" t="s">
        <v>80</v>
      </c>
      <c r="D545" s="2" t="str">
        <f t="shared" si="127"/>
        <v>Stress</v>
      </c>
      <c r="E545" s="2">
        <f t="shared" si="127"/>
        <v>4</v>
      </c>
      <c r="F545" s="3">
        <f t="shared" si="126"/>
        <v>44772</v>
      </c>
      <c r="G545" s="3">
        <f t="shared" si="113"/>
        <v>44793</v>
      </c>
      <c r="H545" s="3">
        <f t="shared" si="122"/>
        <v>44817</v>
      </c>
      <c r="I545" s="4">
        <f t="shared" si="114"/>
        <v>45</v>
      </c>
      <c r="J545" s="4">
        <f t="shared" si="123"/>
        <v>24</v>
      </c>
      <c r="K545" s="2">
        <f t="shared" si="117"/>
        <v>6</v>
      </c>
      <c r="L545" s="2">
        <v>0.55000000000000004</v>
      </c>
    </row>
    <row r="546" spans="1:12" x14ac:dyDescent="0.25">
      <c r="A546" s="2">
        <v>545</v>
      </c>
      <c r="B546" s="2" t="str">
        <f t="shared" si="115"/>
        <v>P_65</v>
      </c>
      <c r="C546" s="2" t="s">
        <v>89</v>
      </c>
      <c r="D546" s="2" t="str">
        <f t="shared" si="127"/>
        <v>Control</v>
      </c>
      <c r="E546" s="2">
        <f t="shared" si="127"/>
        <v>1</v>
      </c>
      <c r="F546" s="3">
        <f t="shared" si="126"/>
        <v>44772</v>
      </c>
      <c r="G546" s="3">
        <f t="shared" ref="G546:G577" si="128">G545</f>
        <v>44793</v>
      </c>
      <c r="H546" s="3">
        <f t="shared" si="122"/>
        <v>44817</v>
      </c>
      <c r="I546" s="4">
        <f t="shared" ref="I546:I609" si="129">H546-F546</f>
        <v>45</v>
      </c>
      <c r="J546" s="4">
        <f t="shared" si="123"/>
        <v>24</v>
      </c>
      <c r="K546" s="2">
        <f t="shared" si="117"/>
        <v>6</v>
      </c>
      <c r="L546" s="2">
        <v>0.68</v>
      </c>
    </row>
    <row r="547" spans="1:12" x14ac:dyDescent="0.25">
      <c r="A547" s="2">
        <v>546</v>
      </c>
      <c r="B547" s="2" t="str">
        <f t="shared" ref="B547:B610" si="130">B451</f>
        <v>P_66</v>
      </c>
      <c r="C547" s="2" t="s">
        <v>89</v>
      </c>
      <c r="D547" s="2" t="str">
        <f t="shared" si="127"/>
        <v>Control</v>
      </c>
      <c r="E547" s="2">
        <f t="shared" si="127"/>
        <v>2</v>
      </c>
      <c r="F547" s="3">
        <f t="shared" si="126"/>
        <v>44772</v>
      </c>
      <c r="G547" s="3">
        <f t="shared" si="128"/>
        <v>44793</v>
      </c>
      <c r="H547" s="3">
        <f t="shared" ref="H547:H577" si="131">H546</f>
        <v>44817</v>
      </c>
      <c r="I547" s="4">
        <f t="shared" si="129"/>
        <v>45</v>
      </c>
      <c r="J547" s="4">
        <f t="shared" si="123"/>
        <v>24</v>
      </c>
      <c r="K547" s="2">
        <f t="shared" ref="K547:K610" si="132">K451+1</f>
        <v>6</v>
      </c>
      <c r="L547" s="2">
        <v>0.7</v>
      </c>
    </row>
    <row r="548" spans="1:12" x14ac:dyDescent="0.25">
      <c r="A548" s="2">
        <v>547</v>
      </c>
      <c r="B548" s="2" t="str">
        <f t="shared" si="130"/>
        <v>P_67</v>
      </c>
      <c r="C548" s="2" t="s">
        <v>89</v>
      </c>
      <c r="D548" s="2" t="str">
        <f t="shared" si="127"/>
        <v>Control</v>
      </c>
      <c r="E548" s="2">
        <f t="shared" si="127"/>
        <v>3</v>
      </c>
      <c r="F548" s="3">
        <f t="shared" ref="F548:F563" si="133">F547</f>
        <v>44772</v>
      </c>
      <c r="G548" s="3">
        <f t="shared" si="128"/>
        <v>44793</v>
      </c>
      <c r="H548" s="3">
        <f t="shared" si="131"/>
        <v>44817</v>
      </c>
      <c r="I548" s="4">
        <f t="shared" si="129"/>
        <v>45</v>
      </c>
      <c r="J548" s="4">
        <f t="shared" si="123"/>
        <v>24</v>
      </c>
      <c r="K548" s="2">
        <f t="shared" si="132"/>
        <v>6</v>
      </c>
      <c r="L548" s="2">
        <v>0.73</v>
      </c>
    </row>
    <row r="549" spans="1:12" x14ac:dyDescent="0.25">
      <c r="A549" s="2">
        <v>548</v>
      </c>
      <c r="B549" s="2" t="str">
        <f t="shared" si="130"/>
        <v>P_68</v>
      </c>
      <c r="C549" s="2" t="s">
        <v>89</v>
      </c>
      <c r="D549" s="2" t="str">
        <f t="shared" si="127"/>
        <v>Control</v>
      </c>
      <c r="E549" s="2">
        <f t="shared" si="127"/>
        <v>4</v>
      </c>
      <c r="F549" s="3">
        <f t="shared" si="133"/>
        <v>44772</v>
      </c>
      <c r="G549" s="3">
        <f t="shared" si="128"/>
        <v>44793</v>
      </c>
      <c r="H549" s="3">
        <f t="shared" si="131"/>
        <v>44817</v>
      </c>
      <c r="I549" s="4">
        <f t="shared" si="129"/>
        <v>45</v>
      </c>
      <c r="J549" s="4">
        <f t="shared" si="123"/>
        <v>24</v>
      </c>
      <c r="K549" s="2">
        <f t="shared" si="132"/>
        <v>6</v>
      </c>
      <c r="L549" s="2">
        <v>0.75</v>
      </c>
    </row>
    <row r="550" spans="1:12" x14ac:dyDescent="0.25">
      <c r="A550" s="2">
        <v>549</v>
      </c>
      <c r="B550" s="2" t="str">
        <f t="shared" si="130"/>
        <v>P_69</v>
      </c>
      <c r="C550" s="2" t="s">
        <v>89</v>
      </c>
      <c r="D550" s="2" t="str">
        <f t="shared" si="127"/>
        <v>Stress</v>
      </c>
      <c r="E550" s="2">
        <f t="shared" si="127"/>
        <v>1</v>
      </c>
      <c r="F550" s="3">
        <f t="shared" si="133"/>
        <v>44772</v>
      </c>
      <c r="G550" s="3">
        <f t="shared" si="128"/>
        <v>44793</v>
      </c>
      <c r="H550" s="3">
        <f t="shared" si="131"/>
        <v>44817</v>
      </c>
      <c r="I550" s="4">
        <f t="shared" si="129"/>
        <v>45</v>
      </c>
      <c r="J550" s="4">
        <f t="shared" si="123"/>
        <v>24</v>
      </c>
      <c r="K550" s="2">
        <f t="shared" si="132"/>
        <v>6</v>
      </c>
      <c r="L550" s="2">
        <v>0.61</v>
      </c>
    </row>
    <row r="551" spans="1:12" x14ac:dyDescent="0.25">
      <c r="A551" s="2">
        <v>550</v>
      </c>
      <c r="B551" s="2" t="str">
        <f t="shared" si="130"/>
        <v>P_70</v>
      </c>
      <c r="C551" s="2" t="s">
        <v>89</v>
      </c>
      <c r="D551" s="2" t="str">
        <f t="shared" si="127"/>
        <v>Stress</v>
      </c>
      <c r="E551" s="2">
        <f t="shared" si="127"/>
        <v>2</v>
      </c>
      <c r="F551" s="3">
        <f t="shared" si="133"/>
        <v>44772</v>
      </c>
      <c r="G551" s="3">
        <f t="shared" si="128"/>
        <v>44793</v>
      </c>
      <c r="H551" s="3">
        <f t="shared" si="131"/>
        <v>44817</v>
      </c>
      <c r="I551" s="4">
        <f t="shared" si="129"/>
        <v>45</v>
      </c>
      <c r="J551" s="4">
        <f t="shared" si="123"/>
        <v>24</v>
      </c>
      <c r="K551" s="2">
        <f t="shared" si="132"/>
        <v>6</v>
      </c>
      <c r="L551" s="2">
        <v>0.62</v>
      </c>
    </row>
    <row r="552" spans="1:12" x14ac:dyDescent="0.25">
      <c r="A552" s="2">
        <v>551</v>
      </c>
      <c r="B552" s="2" t="str">
        <f t="shared" si="130"/>
        <v>P_71</v>
      </c>
      <c r="C552" s="2" t="s">
        <v>89</v>
      </c>
      <c r="D552" s="2" t="str">
        <f t="shared" si="127"/>
        <v>Stress</v>
      </c>
      <c r="E552" s="2">
        <f t="shared" si="127"/>
        <v>3</v>
      </c>
      <c r="F552" s="3">
        <f t="shared" si="133"/>
        <v>44772</v>
      </c>
      <c r="G552" s="3">
        <f t="shared" si="128"/>
        <v>44793</v>
      </c>
      <c r="H552" s="3">
        <f t="shared" si="131"/>
        <v>44817</v>
      </c>
      <c r="I552" s="4">
        <f t="shared" si="129"/>
        <v>45</v>
      </c>
      <c r="J552" s="4">
        <f t="shared" si="123"/>
        <v>24</v>
      </c>
      <c r="K552" s="2">
        <f t="shared" si="132"/>
        <v>6</v>
      </c>
      <c r="L552" s="2">
        <v>0.56000000000000005</v>
      </c>
    </row>
    <row r="553" spans="1:12" x14ac:dyDescent="0.25">
      <c r="A553" s="2">
        <v>552</v>
      </c>
      <c r="B553" s="2" t="str">
        <f t="shared" si="130"/>
        <v>P_72</v>
      </c>
      <c r="C553" s="2" t="s">
        <v>89</v>
      </c>
      <c r="D553" s="2" t="str">
        <f t="shared" si="127"/>
        <v>Stress</v>
      </c>
      <c r="E553" s="2">
        <f t="shared" si="127"/>
        <v>4</v>
      </c>
      <c r="F553" s="3">
        <f t="shared" si="133"/>
        <v>44772</v>
      </c>
      <c r="G553" s="3">
        <f t="shared" si="128"/>
        <v>44793</v>
      </c>
      <c r="H553" s="3">
        <f t="shared" si="131"/>
        <v>44817</v>
      </c>
      <c r="I553" s="4">
        <f t="shared" si="129"/>
        <v>45</v>
      </c>
      <c r="J553" s="4">
        <f t="shared" si="123"/>
        <v>24</v>
      </c>
      <c r="K553" s="2">
        <f t="shared" si="132"/>
        <v>6</v>
      </c>
      <c r="L553" s="2">
        <v>0.56000000000000005</v>
      </c>
    </row>
    <row r="554" spans="1:12" x14ac:dyDescent="0.25">
      <c r="A554" s="2">
        <v>553</v>
      </c>
      <c r="B554" s="2" t="str">
        <f t="shared" si="130"/>
        <v>P_73</v>
      </c>
      <c r="C554" s="2" t="s">
        <v>98</v>
      </c>
      <c r="D554" s="2" t="str">
        <f t="shared" si="127"/>
        <v>Control</v>
      </c>
      <c r="E554" s="2">
        <f t="shared" si="127"/>
        <v>1</v>
      </c>
      <c r="F554" s="3">
        <f t="shared" si="133"/>
        <v>44772</v>
      </c>
      <c r="G554" s="3">
        <f t="shared" si="128"/>
        <v>44793</v>
      </c>
      <c r="H554" s="3">
        <f t="shared" si="131"/>
        <v>44817</v>
      </c>
      <c r="I554" s="4">
        <f t="shared" si="129"/>
        <v>45</v>
      </c>
      <c r="J554" s="4">
        <f t="shared" si="123"/>
        <v>24</v>
      </c>
      <c r="K554" s="2">
        <f t="shared" si="132"/>
        <v>6</v>
      </c>
      <c r="L554" s="2">
        <v>0.65</v>
      </c>
    </row>
    <row r="555" spans="1:12" x14ac:dyDescent="0.25">
      <c r="A555" s="2">
        <v>554</v>
      </c>
      <c r="B555" s="2" t="str">
        <f t="shared" si="130"/>
        <v>P_74</v>
      </c>
      <c r="C555" s="2" t="s">
        <v>98</v>
      </c>
      <c r="D555" s="2" t="str">
        <f t="shared" ref="D555:E570" si="134">D547</f>
        <v>Control</v>
      </c>
      <c r="E555" s="2">
        <f t="shared" si="134"/>
        <v>2</v>
      </c>
      <c r="F555" s="3">
        <f t="shared" si="133"/>
        <v>44772</v>
      </c>
      <c r="G555" s="3">
        <f t="shared" si="128"/>
        <v>44793</v>
      </c>
      <c r="H555" s="3">
        <f t="shared" si="131"/>
        <v>44817</v>
      </c>
      <c r="I555" s="4">
        <f t="shared" si="129"/>
        <v>45</v>
      </c>
      <c r="J555" s="4">
        <f t="shared" si="123"/>
        <v>24</v>
      </c>
      <c r="K555" s="2">
        <f t="shared" si="132"/>
        <v>6</v>
      </c>
      <c r="L555" s="2">
        <v>0.7</v>
      </c>
    </row>
    <row r="556" spans="1:12" x14ac:dyDescent="0.25">
      <c r="A556" s="2">
        <v>555</v>
      </c>
      <c r="B556" s="2" t="str">
        <f t="shared" si="130"/>
        <v>P_75</v>
      </c>
      <c r="C556" s="2" t="s">
        <v>98</v>
      </c>
      <c r="D556" s="2" t="str">
        <f t="shared" si="134"/>
        <v>Control</v>
      </c>
      <c r="E556" s="2">
        <f t="shared" si="134"/>
        <v>3</v>
      </c>
      <c r="F556" s="3">
        <f t="shared" si="133"/>
        <v>44772</v>
      </c>
      <c r="G556" s="3">
        <f t="shared" si="128"/>
        <v>44793</v>
      </c>
      <c r="H556" s="3">
        <f t="shared" si="131"/>
        <v>44817</v>
      </c>
      <c r="I556" s="4">
        <f t="shared" si="129"/>
        <v>45</v>
      </c>
      <c r="J556" s="4">
        <f t="shared" si="123"/>
        <v>24</v>
      </c>
      <c r="K556" s="2">
        <f t="shared" si="132"/>
        <v>6</v>
      </c>
      <c r="L556" s="2">
        <v>0.68</v>
      </c>
    </row>
    <row r="557" spans="1:12" x14ac:dyDescent="0.25">
      <c r="A557" s="2">
        <v>556</v>
      </c>
      <c r="B557" s="2" t="str">
        <f t="shared" si="130"/>
        <v>P_76</v>
      </c>
      <c r="C557" s="2" t="s">
        <v>98</v>
      </c>
      <c r="D557" s="2" t="str">
        <f t="shared" si="134"/>
        <v>Control</v>
      </c>
      <c r="E557" s="2">
        <f t="shared" si="134"/>
        <v>4</v>
      </c>
      <c r="F557" s="3">
        <f t="shared" si="133"/>
        <v>44772</v>
      </c>
      <c r="G557" s="3">
        <f t="shared" si="128"/>
        <v>44793</v>
      </c>
      <c r="H557" s="3">
        <f t="shared" si="131"/>
        <v>44817</v>
      </c>
      <c r="I557" s="4">
        <f t="shared" si="129"/>
        <v>45</v>
      </c>
      <c r="J557" s="4">
        <f t="shared" si="123"/>
        <v>24</v>
      </c>
      <c r="K557" s="2">
        <f t="shared" si="132"/>
        <v>6</v>
      </c>
      <c r="L557" s="2">
        <v>0.63</v>
      </c>
    </row>
    <row r="558" spans="1:12" x14ac:dyDescent="0.25">
      <c r="A558" s="2">
        <v>557</v>
      </c>
      <c r="B558" s="2" t="str">
        <f t="shared" si="130"/>
        <v>P_77</v>
      </c>
      <c r="C558" s="2" t="s">
        <v>98</v>
      </c>
      <c r="D558" s="2" t="str">
        <f t="shared" si="134"/>
        <v>Stress</v>
      </c>
      <c r="E558" s="2">
        <f t="shared" si="134"/>
        <v>1</v>
      </c>
      <c r="F558" s="3">
        <f t="shared" si="133"/>
        <v>44772</v>
      </c>
      <c r="G558" s="3">
        <f t="shared" si="128"/>
        <v>44793</v>
      </c>
      <c r="H558" s="3">
        <f t="shared" si="131"/>
        <v>44817</v>
      </c>
      <c r="I558" s="4">
        <f t="shared" si="129"/>
        <v>45</v>
      </c>
      <c r="J558" s="4">
        <f t="shared" si="123"/>
        <v>24</v>
      </c>
      <c r="K558" s="2">
        <f t="shared" si="132"/>
        <v>6</v>
      </c>
      <c r="L558" s="2">
        <v>0.55000000000000004</v>
      </c>
    </row>
    <row r="559" spans="1:12" x14ac:dyDescent="0.25">
      <c r="A559" s="2">
        <v>558</v>
      </c>
      <c r="B559" s="2" t="str">
        <f t="shared" si="130"/>
        <v>P_78</v>
      </c>
      <c r="C559" s="2" t="s">
        <v>98</v>
      </c>
      <c r="D559" s="2" t="str">
        <f t="shared" si="134"/>
        <v>Stress</v>
      </c>
      <c r="E559" s="2">
        <f t="shared" si="134"/>
        <v>2</v>
      </c>
      <c r="F559" s="3">
        <f t="shared" si="133"/>
        <v>44772</v>
      </c>
      <c r="G559" s="3">
        <f t="shared" si="128"/>
        <v>44793</v>
      </c>
      <c r="H559" s="3">
        <f t="shared" si="131"/>
        <v>44817</v>
      </c>
      <c r="I559" s="4">
        <f t="shared" si="129"/>
        <v>45</v>
      </c>
      <c r="J559" s="4">
        <f t="shared" si="123"/>
        <v>24</v>
      </c>
      <c r="K559" s="2">
        <f t="shared" si="132"/>
        <v>6</v>
      </c>
      <c r="L559" s="2">
        <v>0.57999999999999996</v>
      </c>
    </row>
    <row r="560" spans="1:12" x14ac:dyDescent="0.25">
      <c r="A560" s="2">
        <v>559</v>
      </c>
      <c r="B560" s="2" t="str">
        <f t="shared" si="130"/>
        <v>P_79</v>
      </c>
      <c r="C560" s="2" t="s">
        <v>98</v>
      </c>
      <c r="D560" s="2" t="str">
        <f t="shared" si="134"/>
        <v>Stress</v>
      </c>
      <c r="E560" s="2">
        <f t="shared" si="134"/>
        <v>3</v>
      </c>
      <c r="F560" s="3">
        <f t="shared" si="133"/>
        <v>44772</v>
      </c>
      <c r="G560" s="3">
        <f t="shared" si="128"/>
        <v>44793</v>
      </c>
      <c r="H560" s="3">
        <f t="shared" si="131"/>
        <v>44817</v>
      </c>
      <c r="I560" s="4">
        <f t="shared" si="129"/>
        <v>45</v>
      </c>
      <c r="J560" s="4">
        <f t="shared" si="123"/>
        <v>24</v>
      </c>
      <c r="K560" s="2">
        <f t="shared" si="132"/>
        <v>6</v>
      </c>
      <c r="L560" s="2">
        <v>0.59</v>
      </c>
    </row>
    <row r="561" spans="1:12" x14ac:dyDescent="0.25">
      <c r="A561" s="2">
        <v>560</v>
      </c>
      <c r="B561" s="2" t="str">
        <f t="shared" si="130"/>
        <v>P_80</v>
      </c>
      <c r="C561" s="2" t="s">
        <v>98</v>
      </c>
      <c r="D561" s="2" t="str">
        <f t="shared" si="134"/>
        <v>Stress</v>
      </c>
      <c r="E561" s="2">
        <f t="shared" si="134"/>
        <v>4</v>
      </c>
      <c r="F561" s="3">
        <f t="shared" si="133"/>
        <v>44772</v>
      </c>
      <c r="G561" s="3">
        <f t="shared" si="128"/>
        <v>44793</v>
      </c>
      <c r="H561" s="3">
        <f t="shared" si="131"/>
        <v>44817</v>
      </c>
      <c r="I561" s="4">
        <f t="shared" si="129"/>
        <v>45</v>
      </c>
      <c r="J561" s="4">
        <f t="shared" si="123"/>
        <v>24</v>
      </c>
      <c r="K561" s="2">
        <f t="shared" si="132"/>
        <v>6</v>
      </c>
      <c r="L561" s="2">
        <v>0.57999999999999996</v>
      </c>
    </row>
    <row r="562" spans="1:12" x14ac:dyDescent="0.25">
      <c r="A562" s="2">
        <v>561</v>
      </c>
      <c r="B562" s="2" t="str">
        <f t="shared" si="130"/>
        <v>P_81</v>
      </c>
      <c r="C562" s="2" t="s">
        <v>107</v>
      </c>
      <c r="D562" s="2" t="str">
        <f t="shared" si="134"/>
        <v>Control</v>
      </c>
      <c r="E562" s="2">
        <f t="shared" si="134"/>
        <v>1</v>
      </c>
      <c r="F562" s="3">
        <f t="shared" si="133"/>
        <v>44772</v>
      </c>
      <c r="G562" s="3">
        <f t="shared" si="128"/>
        <v>44793</v>
      </c>
      <c r="H562" s="3">
        <f t="shared" si="131"/>
        <v>44817</v>
      </c>
      <c r="I562" s="4">
        <f t="shared" si="129"/>
        <v>45</v>
      </c>
      <c r="J562" s="4">
        <f t="shared" si="123"/>
        <v>24</v>
      </c>
      <c r="K562" s="2">
        <f t="shared" si="132"/>
        <v>6</v>
      </c>
      <c r="L562" s="2">
        <v>0.67</v>
      </c>
    </row>
    <row r="563" spans="1:12" x14ac:dyDescent="0.25">
      <c r="A563" s="2">
        <v>562</v>
      </c>
      <c r="B563" s="2" t="str">
        <f t="shared" si="130"/>
        <v>P_82</v>
      </c>
      <c r="C563" s="2" t="s">
        <v>107</v>
      </c>
      <c r="D563" s="2" t="str">
        <f t="shared" si="134"/>
        <v>Control</v>
      </c>
      <c r="E563" s="2">
        <f t="shared" si="134"/>
        <v>2</v>
      </c>
      <c r="F563" s="3">
        <f t="shared" si="133"/>
        <v>44772</v>
      </c>
      <c r="G563" s="3">
        <f t="shared" si="128"/>
        <v>44793</v>
      </c>
      <c r="H563" s="3">
        <f t="shared" si="131"/>
        <v>44817</v>
      </c>
      <c r="I563" s="4">
        <f t="shared" si="129"/>
        <v>45</v>
      </c>
      <c r="J563" s="4">
        <f t="shared" si="123"/>
        <v>24</v>
      </c>
      <c r="K563" s="2">
        <f t="shared" si="132"/>
        <v>6</v>
      </c>
      <c r="L563" s="2">
        <v>0.65</v>
      </c>
    </row>
    <row r="564" spans="1:12" x14ac:dyDescent="0.25">
      <c r="A564" s="2">
        <v>563</v>
      </c>
      <c r="B564" s="2" t="str">
        <f t="shared" si="130"/>
        <v>P_83</v>
      </c>
      <c r="C564" s="2" t="s">
        <v>107</v>
      </c>
      <c r="D564" s="2" t="str">
        <f t="shared" si="134"/>
        <v>Control</v>
      </c>
      <c r="E564" s="2">
        <f t="shared" si="134"/>
        <v>3</v>
      </c>
      <c r="F564" s="3">
        <f t="shared" ref="F564:F577" si="135">F563</f>
        <v>44772</v>
      </c>
      <c r="G564" s="3">
        <f t="shared" si="128"/>
        <v>44793</v>
      </c>
      <c r="H564" s="3">
        <f t="shared" si="131"/>
        <v>44817</v>
      </c>
      <c r="I564" s="4">
        <f t="shared" si="129"/>
        <v>45</v>
      </c>
      <c r="J564" s="4">
        <f t="shared" si="123"/>
        <v>24</v>
      </c>
      <c r="K564" s="2">
        <f t="shared" si="132"/>
        <v>6</v>
      </c>
      <c r="L564" s="2">
        <v>0.62</v>
      </c>
    </row>
    <row r="565" spans="1:12" x14ac:dyDescent="0.25">
      <c r="A565" s="2">
        <v>564</v>
      </c>
      <c r="B565" s="2" t="str">
        <f t="shared" si="130"/>
        <v>P_84</v>
      </c>
      <c r="C565" s="2" t="s">
        <v>107</v>
      </c>
      <c r="D565" s="2" t="str">
        <f t="shared" si="134"/>
        <v>Control</v>
      </c>
      <c r="E565" s="2">
        <f t="shared" si="134"/>
        <v>4</v>
      </c>
      <c r="F565" s="3">
        <f t="shared" si="135"/>
        <v>44772</v>
      </c>
      <c r="G565" s="3">
        <f t="shared" si="128"/>
        <v>44793</v>
      </c>
      <c r="H565" s="3">
        <f t="shared" si="131"/>
        <v>44817</v>
      </c>
      <c r="I565" s="4">
        <f t="shared" si="129"/>
        <v>45</v>
      </c>
      <c r="J565" s="4">
        <f t="shared" si="123"/>
        <v>24</v>
      </c>
      <c r="K565" s="2">
        <f t="shared" si="132"/>
        <v>6</v>
      </c>
      <c r="L565" s="2">
        <v>0.59</v>
      </c>
    </row>
    <row r="566" spans="1:12" x14ac:dyDescent="0.25">
      <c r="A566" s="2">
        <v>565</v>
      </c>
      <c r="B566" s="2" t="str">
        <f t="shared" si="130"/>
        <v>P_85</v>
      </c>
      <c r="C566" s="2" t="s">
        <v>107</v>
      </c>
      <c r="D566" s="2" t="str">
        <f t="shared" si="134"/>
        <v>Stress</v>
      </c>
      <c r="E566" s="2">
        <f t="shared" si="134"/>
        <v>1</v>
      </c>
      <c r="F566" s="3">
        <f t="shared" si="135"/>
        <v>44772</v>
      </c>
      <c r="G566" s="3">
        <f t="shared" si="128"/>
        <v>44793</v>
      </c>
      <c r="H566" s="3">
        <f t="shared" si="131"/>
        <v>44817</v>
      </c>
      <c r="I566" s="4">
        <f t="shared" si="129"/>
        <v>45</v>
      </c>
      <c r="J566" s="4">
        <f t="shared" si="123"/>
        <v>24</v>
      </c>
      <c r="K566" s="2">
        <f t="shared" si="132"/>
        <v>6</v>
      </c>
      <c r="L566" s="2">
        <v>0.53</v>
      </c>
    </row>
    <row r="567" spans="1:12" x14ac:dyDescent="0.25">
      <c r="A567" s="2">
        <v>566</v>
      </c>
      <c r="B567" s="2" t="str">
        <f t="shared" si="130"/>
        <v>P_86</v>
      </c>
      <c r="C567" s="2" t="s">
        <v>107</v>
      </c>
      <c r="D567" s="2" t="str">
        <f t="shared" si="134"/>
        <v>Stress</v>
      </c>
      <c r="E567" s="2">
        <f t="shared" si="134"/>
        <v>2</v>
      </c>
      <c r="F567" s="3">
        <f t="shared" si="135"/>
        <v>44772</v>
      </c>
      <c r="G567" s="3">
        <f t="shared" si="128"/>
        <v>44793</v>
      </c>
      <c r="H567" s="3">
        <f t="shared" si="131"/>
        <v>44817</v>
      </c>
      <c r="I567" s="4">
        <f t="shared" si="129"/>
        <v>45</v>
      </c>
      <c r="J567" s="4">
        <f t="shared" si="123"/>
        <v>24</v>
      </c>
      <c r="K567" s="2">
        <f t="shared" si="132"/>
        <v>6</v>
      </c>
      <c r="L567" s="2">
        <v>0.56000000000000005</v>
      </c>
    </row>
    <row r="568" spans="1:12" x14ac:dyDescent="0.25">
      <c r="A568" s="2">
        <v>567</v>
      </c>
      <c r="B568" s="2" t="str">
        <f t="shared" si="130"/>
        <v>P_87</v>
      </c>
      <c r="C568" s="2" t="s">
        <v>107</v>
      </c>
      <c r="D568" s="2" t="str">
        <f t="shared" si="134"/>
        <v>Stress</v>
      </c>
      <c r="E568" s="2">
        <f t="shared" si="134"/>
        <v>3</v>
      </c>
      <c r="F568" s="3">
        <f t="shared" si="135"/>
        <v>44772</v>
      </c>
      <c r="G568" s="3">
        <f t="shared" si="128"/>
        <v>44793</v>
      </c>
      <c r="H568" s="3">
        <f t="shared" si="131"/>
        <v>44817</v>
      </c>
      <c r="I568" s="4">
        <f t="shared" si="129"/>
        <v>45</v>
      </c>
      <c r="J568" s="4">
        <f t="shared" si="123"/>
        <v>24</v>
      </c>
      <c r="K568" s="2">
        <f t="shared" si="132"/>
        <v>6</v>
      </c>
      <c r="L568" s="2">
        <v>0.56999999999999995</v>
      </c>
    </row>
    <row r="569" spans="1:12" x14ac:dyDescent="0.25">
      <c r="A569" s="2">
        <v>568</v>
      </c>
      <c r="B569" s="2" t="str">
        <f t="shared" si="130"/>
        <v>P_88</v>
      </c>
      <c r="C569" s="2" t="s">
        <v>107</v>
      </c>
      <c r="D569" s="2" t="str">
        <f t="shared" si="134"/>
        <v>Stress</v>
      </c>
      <c r="E569" s="2">
        <f t="shared" si="134"/>
        <v>4</v>
      </c>
      <c r="F569" s="3">
        <f t="shared" si="135"/>
        <v>44772</v>
      </c>
      <c r="G569" s="3">
        <f t="shared" si="128"/>
        <v>44793</v>
      </c>
      <c r="H569" s="3">
        <f t="shared" si="131"/>
        <v>44817</v>
      </c>
      <c r="I569" s="4">
        <f t="shared" si="129"/>
        <v>45</v>
      </c>
      <c r="J569" s="4">
        <f t="shared" si="123"/>
        <v>24</v>
      </c>
      <c r="K569" s="2">
        <f t="shared" si="132"/>
        <v>6</v>
      </c>
      <c r="L569" s="2">
        <v>0.56999999999999995</v>
      </c>
    </row>
    <row r="570" spans="1:12" x14ac:dyDescent="0.25">
      <c r="A570" s="2">
        <v>569</v>
      </c>
      <c r="B570" s="2" t="str">
        <f t="shared" si="130"/>
        <v>P_89</v>
      </c>
      <c r="C570" s="2" t="s">
        <v>116</v>
      </c>
      <c r="D570" s="2" t="str">
        <f t="shared" si="134"/>
        <v>Control</v>
      </c>
      <c r="E570" s="2">
        <f t="shared" si="134"/>
        <v>1</v>
      </c>
      <c r="F570" s="3">
        <f t="shared" si="135"/>
        <v>44772</v>
      </c>
      <c r="G570" s="3">
        <f t="shared" si="128"/>
        <v>44793</v>
      </c>
      <c r="H570" s="3">
        <f t="shared" si="131"/>
        <v>44817</v>
      </c>
      <c r="I570" s="4">
        <f t="shared" si="129"/>
        <v>45</v>
      </c>
      <c r="J570" s="4">
        <f t="shared" si="123"/>
        <v>24</v>
      </c>
      <c r="K570" s="2">
        <f t="shared" si="132"/>
        <v>6</v>
      </c>
      <c r="L570" s="2">
        <v>0.69</v>
      </c>
    </row>
    <row r="571" spans="1:12" x14ac:dyDescent="0.25">
      <c r="A571" s="2">
        <v>570</v>
      </c>
      <c r="B571" s="2" t="str">
        <f t="shared" si="130"/>
        <v>P_90</v>
      </c>
      <c r="C571" s="2" t="s">
        <v>116</v>
      </c>
      <c r="D571" s="2" t="str">
        <f t="shared" ref="D571:E577" si="136">D563</f>
        <v>Control</v>
      </c>
      <c r="E571" s="2">
        <f t="shared" si="136"/>
        <v>2</v>
      </c>
      <c r="F571" s="3">
        <f t="shared" si="135"/>
        <v>44772</v>
      </c>
      <c r="G571" s="3">
        <f t="shared" si="128"/>
        <v>44793</v>
      </c>
      <c r="H571" s="3">
        <f t="shared" si="131"/>
        <v>44817</v>
      </c>
      <c r="I571" s="4">
        <f t="shared" si="129"/>
        <v>45</v>
      </c>
      <c r="J571" s="4">
        <f t="shared" si="123"/>
        <v>24</v>
      </c>
      <c r="K571" s="2">
        <f t="shared" si="132"/>
        <v>6</v>
      </c>
      <c r="L571" s="2">
        <v>0.72</v>
      </c>
    </row>
    <row r="572" spans="1:12" x14ac:dyDescent="0.25">
      <c r="A572" s="2">
        <v>571</v>
      </c>
      <c r="B572" s="2" t="str">
        <f t="shared" si="130"/>
        <v>P_91</v>
      </c>
      <c r="C572" s="2" t="s">
        <v>116</v>
      </c>
      <c r="D572" s="2" t="str">
        <f t="shared" si="136"/>
        <v>Control</v>
      </c>
      <c r="E572" s="2">
        <f t="shared" si="136"/>
        <v>3</v>
      </c>
      <c r="F572" s="3">
        <f t="shared" si="135"/>
        <v>44772</v>
      </c>
      <c r="G572" s="3">
        <f t="shared" si="128"/>
        <v>44793</v>
      </c>
      <c r="H572" s="3">
        <f t="shared" si="131"/>
        <v>44817</v>
      </c>
      <c r="I572" s="4">
        <f t="shared" si="129"/>
        <v>45</v>
      </c>
      <c r="J572" s="4">
        <f t="shared" si="123"/>
        <v>24</v>
      </c>
      <c r="K572" s="2">
        <f t="shared" si="132"/>
        <v>6</v>
      </c>
      <c r="L572" s="2">
        <v>0.64</v>
      </c>
    </row>
    <row r="573" spans="1:12" x14ac:dyDescent="0.25">
      <c r="A573" s="2">
        <v>572</v>
      </c>
      <c r="B573" s="2" t="str">
        <f t="shared" si="130"/>
        <v>P_92</v>
      </c>
      <c r="C573" s="2" t="s">
        <v>116</v>
      </c>
      <c r="D573" s="2" t="str">
        <f t="shared" si="136"/>
        <v>Control</v>
      </c>
      <c r="E573" s="2">
        <f t="shared" si="136"/>
        <v>4</v>
      </c>
      <c r="F573" s="3">
        <f t="shared" si="135"/>
        <v>44772</v>
      </c>
      <c r="G573" s="3">
        <f t="shared" si="128"/>
        <v>44793</v>
      </c>
      <c r="H573" s="3">
        <f t="shared" si="131"/>
        <v>44817</v>
      </c>
      <c r="I573" s="4">
        <f t="shared" si="129"/>
        <v>45</v>
      </c>
      <c r="J573" s="4">
        <f t="shared" si="123"/>
        <v>24</v>
      </c>
      <c r="K573" s="2">
        <f t="shared" si="132"/>
        <v>6</v>
      </c>
      <c r="L573" s="2">
        <v>0.65</v>
      </c>
    </row>
    <row r="574" spans="1:12" x14ac:dyDescent="0.25">
      <c r="A574" s="2">
        <v>573</v>
      </c>
      <c r="B574" s="2" t="str">
        <f t="shared" si="130"/>
        <v>P_93</v>
      </c>
      <c r="C574" s="2" t="s">
        <v>116</v>
      </c>
      <c r="D574" s="2" t="str">
        <f t="shared" si="136"/>
        <v>Stress</v>
      </c>
      <c r="E574" s="2">
        <f t="shared" si="136"/>
        <v>1</v>
      </c>
      <c r="F574" s="3">
        <f t="shared" si="135"/>
        <v>44772</v>
      </c>
      <c r="G574" s="3">
        <f t="shared" si="128"/>
        <v>44793</v>
      </c>
      <c r="H574" s="3">
        <f t="shared" si="131"/>
        <v>44817</v>
      </c>
      <c r="I574" s="4">
        <f t="shared" si="129"/>
        <v>45</v>
      </c>
      <c r="J574" s="4">
        <f t="shared" si="123"/>
        <v>24</v>
      </c>
      <c r="K574" s="2">
        <f t="shared" si="132"/>
        <v>6</v>
      </c>
      <c r="L574" s="2">
        <v>0.51</v>
      </c>
    </row>
    <row r="575" spans="1:12" x14ac:dyDescent="0.25">
      <c r="A575" s="2">
        <v>574</v>
      </c>
      <c r="B575" s="2" t="str">
        <f t="shared" si="130"/>
        <v>P_94</v>
      </c>
      <c r="C575" s="2" t="s">
        <v>116</v>
      </c>
      <c r="D575" s="2" t="str">
        <f t="shared" si="136"/>
        <v>Stress</v>
      </c>
      <c r="E575" s="2">
        <f t="shared" si="136"/>
        <v>2</v>
      </c>
      <c r="F575" s="3">
        <f t="shared" si="135"/>
        <v>44772</v>
      </c>
      <c r="G575" s="3">
        <f t="shared" si="128"/>
        <v>44793</v>
      </c>
      <c r="H575" s="3">
        <f t="shared" si="131"/>
        <v>44817</v>
      </c>
      <c r="I575" s="4">
        <f t="shared" si="129"/>
        <v>45</v>
      </c>
      <c r="J575" s="4">
        <f t="shared" si="123"/>
        <v>24</v>
      </c>
      <c r="K575" s="2">
        <f t="shared" si="132"/>
        <v>6</v>
      </c>
      <c r="L575" s="2">
        <v>0.6</v>
      </c>
    </row>
    <row r="576" spans="1:12" x14ac:dyDescent="0.25">
      <c r="A576" s="2">
        <v>575</v>
      </c>
      <c r="B576" s="2" t="str">
        <f t="shared" si="130"/>
        <v>P_95</v>
      </c>
      <c r="C576" s="2" t="s">
        <v>116</v>
      </c>
      <c r="D576" s="2" t="str">
        <f t="shared" si="136"/>
        <v>Stress</v>
      </c>
      <c r="E576" s="2">
        <f t="shared" si="136"/>
        <v>3</v>
      </c>
      <c r="F576" s="3">
        <f t="shared" si="135"/>
        <v>44772</v>
      </c>
      <c r="G576" s="3">
        <f t="shared" si="128"/>
        <v>44793</v>
      </c>
      <c r="H576" s="3">
        <f t="shared" si="131"/>
        <v>44817</v>
      </c>
      <c r="I576" s="4">
        <f t="shared" si="129"/>
        <v>45</v>
      </c>
      <c r="J576" s="4">
        <f t="shared" si="123"/>
        <v>24</v>
      </c>
      <c r="K576" s="2">
        <f t="shared" si="132"/>
        <v>6</v>
      </c>
      <c r="L576" s="2">
        <v>0.6</v>
      </c>
    </row>
    <row r="577" spans="1:12" x14ac:dyDescent="0.25">
      <c r="A577" s="2">
        <v>576</v>
      </c>
      <c r="B577" s="2" t="str">
        <f t="shared" si="130"/>
        <v>P_96</v>
      </c>
      <c r="C577" s="2" t="s">
        <v>116</v>
      </c>
      <c r="D577" s="2" t="str">
        <f t="shared" si="136"/>
        <v>Stress</v>
      </c>
      <c r="E577" s="2">
        <f t="shared" si="136"/>
        <v>4</v>
      </c>
      <c r="F577" s="3">
        <f t="shared" si="135"/>
        <v>44772</v>
      </c>
      <c r="G577" s="3">
        <f t="shared" si="128"/>
        <v>44793</v>
      </c>
      <c r="H577" s="3">
        <f t="shared" si="131"/>
        <v>44817</v>
      </c>
      <c r="I577" s="4">
        <f t="shared" si="129"/>
        <v>45</v>
      </c>
      <c r="J577" s="4">
        <f t="shared" si="123"/>
        <v>24</v>
      </c>
      <c r="K577" s="2">
        <f t="shared" si="132"/>
        <v>6</v>
      </c>
      <c r="L577" s="2">
        <v>0.56000000000000005</v>
      </c>
    </row>
    <row r="578" spans="1:12" x14ac:dyDescent="0.25">
      <c r="A578" s="2">
        <v>577</v>
      </c>
      <c r="B578" s="2" t="str">
        <f t="shared" si="130"/>
        <v>P_01</v>
      </c>
      <c r="C578" s="2" t="str">
        <f>C2</f>
        <v>EC-693356</v>
      </c>
      <c r="D578" s="2" t="str">
        <f t="shared" ref="D578:F578" si="137">D2</f>
        <v>Control</v>
      </c>
      <c r="E578" s="2">
        <f t="shared" si="137"/>
        <v>1</v>
      </c>
      <c r="F578" s="3">
        <f t="shared" si="137"/>
        <v>44772</v>
      </c>
      <c r="G578" s="3">
        <f>G2</f>
        <v>44793</v>
      </c>
      <c r="H578" s="3">
        <v>44822</v>
      </c>
      <c r="I578" s="4">
        <f t="shared" si="129"/>
        <v>50</v>
      </c>
      <c r="J578" s="4">
        <f t="shared" si="123"/>
        <v>29</v>
      </c>
      <c r="K578" s="2">
        <f t="shared" si="132"/>
        <v>7</v>
      </c>
      <c r="L578" s="2">
        <v>0.68</v>
      </c>
    </row>
    <row r="579" spans="1:12" x14ac:dyDescent="0.25">
      <c r="A579" s="2">
        <v>578</v>
      </c>
      <c r="B579" s="2" t="str">
        <f t="shared" si="130"/>
        <v>P_02</v>
      </c>
      <c r="C579" s="2" t="str">
        <f t="shared" ref="C579:F594" si="138">C3</f>
        <v>EC-693356</v>
      </c>
      <c r="D579" s="2" t="str">
        <f t="shared" si="138"/>
        <v>Control</v>
      </c>
      <c r="E579" s="2">
        <f t="shared" si="138"/>
        <v>2</v>
      </c>
      <c r="F579" s="3">
        <f t="shared" si="138"/>
        <v>44772</v>
      </c>
      <c r="G579" s="3">
        <f t="shared" ref="G579:G610" si="139">G578</f>
        <v>44793</v>
      </c>
      <c r="H579" s="3">
        <f t="shared" ref="H579:H610" si="140">H578</f>
        <v>44822</v>
      </c>
      <c r="I579" s="4">
        <f t="shared" si="129"/>
        <v>50</v>
      </c>
      <c r="J579" s="4">
        <f t="shared" ref="J579:J642" si="141">H579-G579</f>
        <v>29</v>
      </c>
      <c r="K579" s="2">
        <f t="shared" si="132"/>
        <v>7</v>
      </c>
      <c r="L579" s="2">
        <v>0.67</v>
      </c>
    </row>
    <row r="580" spans="1:12" x14ac:dyDescent="0.25">
      <c r="A580" s="2">
        <v>579</v>
      </c>
      <c r="B580" s="2" t="str">
        <f t="shared" si="130"/>
        <v>P_03</v>
      </c>
      <c r="C580" s="2" t="str">
        <f t="shared" si="138"/>
        <v>EC-693356</v>
      </c>
      <c r="D580" s="2" t="str">
        <f t="shared" si="138"/>
        <v>Control</v>
      </c>
      <c r="E580" s="2">
        <f t="shared" si="138"/>
        <v>3</v>
      </c>
      <c r="F580" s="3">
        <f t="shared" si="138"/>
        <v>44772</v>
      </c>
      <c r="G580" s="3">
        <f t="shared" si="139"/>
        <v>44793</v>
      </c>
      <c r="H580" s="3">
        <f t="shared" si="140"/>
        <v>44822</v>
      </c>
      <c r="I580" s="4">
        <f t="shared" si="129"/>
        <v>50</v>
      </c>
      <c r="J580" s="4">
        <f t="shared" si="141"/>
        <v>29</v>
      </c>
      <c r="K580" s="2">
        <f t="shared" si="132"/>
        <v>7</v>
      </c>
      <c r="L580" s="2">
        <v>0.64</v>
      </c>
    </row>
    <row r="581" spans="1:12" x14ac:dyDescent="0.25">
      <c r="A581" s="2">
        <v>580</v>
      </c>
      <c r="B581" s="2" t="str">
        <f t="shared" si="130"/>
        <v>P_04</v>
      </c>
      <c r="C581" s="2" t="str">
        <f t="shared" si="138"/>
        <v>EC-693356</v>
      </c>
      <c r="D581" s="2" t="str">
        <f t="shared" si="138"/>
        <v>Control</v>
      </c>
      <c r="E581" s="2">
        <f t="shared" si="138"/>
        <v>4</v>
      </c>
      <c r="F581" s="3">
        <f t="shared" si="138"/>
        <v>44772</v>
      </c>
      <c r="G581" s="3">
        <f t="shared" si="139"/>
        <v>44793</v>
      </c>
      <c r="H581" s="3">
        <f t="shared" si="140"/>
        <v>44822</v>
      </c>
      <c r="I581" s="4">
        <f t="shared" si="129"/>
        <v>50</v>
      </c>
      <c r="J581" s="4">
        <f t="shared" si="141"/>
        <v>29</v>
      </c>
      <c r="K581" s="2">
        <f t="shared" si="132"/>
        <v>7</v>
      </c>
      <c r="L581" s="2">
        <v>0.71</v>
      </c>
    </row>
    <row r="582" spans="1:12" x14ac:dyDescent="0.25">
      <c r="A582" s="2">
        <v>581</v>
      </c>
      <c r="B582" s="2" t="str">
        <f t="shared" si="130"/>
        <v>P_05</v>
      </c>
      <c r="C582" s="2" t="str">
        <f t="shared" si="138"/>
        <v>EC-693356</v>
      </c>
      <c r="D582" s="2" t="str">
        <f t="shared" si="138"/>
        <v>Stress</v>
      </c>
      <c r="E582" s="2">
        <f t="shared" si="138"/>
        <v>1</v>
      </c>
      <c r="F582" s="3">
        <f t="shared" si="138"/>
        <v>44772</v>
      </c>
      <c r="G582" s="3">
        <f t="shared" si="139"/>
        <v>44793</v>
      </c>
      <c r="H582" s="3">
        <f t="shared" si="140"/>
        <v>44822</v>
      </c>
      <c r="I582" s="4">
        <f t="shared" si="129"/>
        <v>50</v>
      </c>
      <c r="J582" s="4">
        <f t="shared" si="141"/>
        <v>29</v>
      </c>
      <c r="K582" s="2">
        <f t="shared" si="132"/>
        <v>7</v>
      </c>
      <c r="L582" s="2">
        <v>0.57999999999999996</v>
      </c>
    </row>
    <row r="583" spans="1:12" x14ac:dyDescent="0.25">
      <c r="A583" s="2">
        <v>582</v>
      </c>
      <c r="B583" s="2" t="str">
        <f t="shared" si="130"/>
        <v>P_06</v>
      </c>
      <c r="C583" s="2" t="str">
        <f t="shared" si="138"/>
        <v>EC-693356</v>
      </c>
      <c r="D583" s="2" t="str">
        <f t="shared" si="138"/>
        <v>Stress</v>
      </c>
      <c r="E583" s="2">
        <f t="shared" si="138"/>
        <v>2</v>
      </c>
      <c r="F583" s="3">
        <f t="shared" si="138"/>
        <v>44772</v>
      </c>
      <c r="G583" s="3">
        <f t="shared" si="139"/>
        <v>44793</v>
      </c>
      <c r="H583" s="3">
        <f t="shared" si="140"/>
        <v>44822</v>
      </c>
      <c r="I583" s="4">
        <f t="shared" si="129"/>
        <v>50</v>
      </c>
      <c r="J583" s="4">
        <f t="shared" si="141"/>
        <v>29</v>
      </c>
      <c r="K583" s="2">
        <f t="shared" si="132"/>
        <v>7</v>
      </c>
      <c r="L583" s="2">
        <v>0.55000000000000004</v>
      </c>
    </row>
    <row r="584" spans="1:12" x14ac:dyDescent="0.25">
      <c r="A584" s="2">
        <v>583</v>
      </c>
      <c r="B584" s="2" t="str">
        <f t="shared" si="130"/>
        <v>P_07</v>
      </c>
      <c r="C584" s="2" t="str">
        <f t="shared" si="138"/>
        <v>EC-693356</v>
      </c>
      <c r="D584" s="2" t="str">
        <f t="shared" si="138"/>
        <v>Stress</v>
      </c>
      <c r="E584" s="2">
        <f t="shared" si="138"/>
        <v>3</v>
      </c>
      <c r="F584" s="3">
        <f t="shared" si="138"/>
        <v>44772</v>
      </c>
      <c r="G584" s="3">
        <f t="shared" si="139"/>
        <v>44793</v>
      </c>
      <c r="H584" s="3">
        <f t="shared" si="140"/>
        <v>44822</v>
      </c>
      <c r="I584" s="4">
        <f t="shared" si="129"/>
        <v>50</v>
      </c>
      <c r="J584" s="4">
        <f t="shared" si="141"/>
        <v>29</v>
      </c>
      <c r="K584" s="2">
        <f t="shared" si="132"/>
        <v>7</v>
      </c>
      <c r="L584" s="2">
        <v>0.6</v>
      </c>
    </row>
    <row r="585" spans="1:12" x14ac:dyDescent="0.25">
      <c r="A585" s="2">
        <v>584</v>
      </c>
      <c r="B585" s="2" t="str">
        <f t="shared" si="130"/>
        <v>P_08</v>
      </c>
      <c r="C585" s="2" t="str">
        <f t="shared" si="138"/>
        <v>EC-693356</v>
      </c>
      <c r="D585" s="2" t="str">
        <f t="shared" si="138"/>
        <v>Stress</v>
      </c>
      <c r="E585" s="2">
        <f t="shared" si="138"/>
        <v>4</v>
      </c>
      <c r="F585" s="3">
        <f t="shared" si="138"/>
        <v>44772</v>
      </c>
      <c r="G585" s="3">
        <f t="shared" si="139"/>
        <v>44793</v>
      </c>
      <c r="H585" s="3">
        <f t="shared" si="140"/>
        <v>44822</v>
      </c>
      <c r="I585" s="4">
        <f t="shared" si="129"/>
        <v>50</v>
      </c>
      <c r="J585" s="4">
        <f t="shared" si="141"/>
        <v>29</v>
      </c>
      <c r="K585" s="2">
        <f t="shared" si="132"/>
        <v>7</v>
      </c>
      <c r="L585" s="2">
        <v>0.53</v>
      </c>
    </row>
    <row r="586" spans="1:12" x14ac:dyDescent="0.25">
      <c r="A586" s="2">
        <v>585</v>
      </c>
      <c r="B586" s="2" t="str">
        <f t="shared" si="130"/>
        <v>P_09</v>
      </c>
      <c r="C586" s="2" t="str">
        <f t="shared" si="138"/>
        <v>EC-693357</v>
      </c>
      <c r="D586" s="2" t="str">
        <f t="shared" si="138"/>
        <v>Control</v>
      </c>
      <c r="E586" s="2">
        <f t="shared" si="138"/>
        <v>1</v>
      </c>
      <c r="F586" s="3">
        <f t="shared" si="138"/>
        <v>44772</v>
      </c>
      <c r="G586" s="3">
        <f t="shared" si="139"/>
        <v>44793</v>
      </c>
      <c r="H586" s="3">
        <f t="shared" si="140"/>
        <v>44822</v>
      </c>
      <c r="I586" s="4">
        <f t="shared" si="129"/>
        <v>50</v>
      </c>
      <c r="J586" s="4">
        <f t="shared" si="141"/>
        <v>29</v>
      </c>
      <c r="K586" s="2">
        <f t="shared" si="132"/>
        <v>7</v>
      </c>
      <c r="L586" s="2">
        <v>0.63</v>
      </c>
    </row>
    <row r="587" spans="1:12" x14ac:dyDescent="0.25">
      <c r="A587" s="2">
        <v>586</v>
      </c>
      <c r="B587" s="2" t="str">
        <f t="shared" si="130"/>
        <v>P_10</v>
      </c>
      <c r="C587" s="2" t="str">
        <f t="shared" si="138"/>
        <v>EC-693357</v>
      </c>
      <c r="D587" s="2" t="str">
        <f t="shared" si="138"/>
        <v>Control</v>
      </c>
      <c r="E587" s="2">
        <f t="shared" si="138"/>
        <v>2</v>
      </c>
      <c r="F587" s="3">
        <f t="shared" si="138"/>
        <v>44772</v>
      </c>
      <c r="G587" s="3">
        <f t="shared" si="139"/>
        <v>44793</v>
      </c>
      <c r="H587" s="3">
        <f t="shared" si="140"/>
        <v>44822</v>
      </c>
      <c r="I587" s="4">
        <f t="shared" si="129"/>
        <v>50</v>
      </c>
      <c r="J587" s="4">
        <f t="shared" si="141"/>
        <v>29</v>
      </c>
      <c r="K587" s="2">
        <f t="shared" si="132"/>
        <v>7</v>
      </c>
      <c r="L587" s="2">
        <v>0.6</v>
      </c>
    </row>
    <row r="588" spans="1:12" x14ac:dyDescent="0.25">
      <c r="A588" s="2">
        <v>587</v>
      </c>
      <c r="B588" s="2" t="str">
        <f t="shared" si="130"/>
        <v>P_11</v>
      </c>
      <c r="C588" s="2" t="str">
        <f t="shared" si="138"/>
        <v>EC-693357</v>
      </c>
      <c r="D588" s="2" t="str">
        <f t="shared" si="138"/>
        <v>Control</v>
      </c>
      <c r="E588" s="2">
        <f t="shared" si="138"/>
        <v>3</v>
      </c>
      <c r="F588" s="3">
        <f t="shared" si="138"/>
        <v>44772</v>
      </c>
      <c r="G588" s="3">
        <f t="shared" si="139"/>
        <v>44793</v>
      </c>
      <c r="H588" s="3">
        <f t="shared" si="140"/>
        <v>44822</v>
      </c>
      <c r="I588" s="4">
        <f t="shared" si="129"/>
        <v>50</v>
      </c>
      <c r="J588" s="4">
        <f t="shared" si="141"/>
        <v>29</v>
      </c>
      <c r="K588" s="2">
        <f t="shared" si="132"/>
        <v>7</v>
      </c>
      <c r="L588" s="2">
        <v>0.62</v>
      </c>
    </row>
    <row r="589" spans="1:12" x14ac:dyDescent="0.25">
      <c r="A589" s="2">
        <v>588</v>
      </c>
      <c r="B589" s="2" t="str">
        <f t="shared" si="130"/>
        <v>P_12</v>
      </c>
      <c r="C589" s="2" t="str">
        <f t="shared" si="138"/>
        <v>EC-693357</v>
      </c>
      <c r="D589" s="2" t="str">
        <f t="shared" si="138"/>
        <v>Control</v>
      </c>
      <c r="E589" s="2">
        <f t="shared" si="138"/>
        <v>4</v>
      </c>
      <c r="F589" s="3">
        <f t="shared" si="138"/>
        <v>44772</v>
      </c>
      <c r="G589" s="3">
        <f t="shared" si="139"/>
        <v>44793</v>
      </c>
      <c r="H589" s="3">
        <f t="shared" si="140"/>
        <v>44822</v>
      </c>
      <c r="I589" s="4">
        <f t="shared" si="129"/>
        <v>50</v>
      </c>
      <c r="J589" s="4">
        <f t="shared" si="141"/>
        <v>29</v>
      </c>
      <c r="K589" s="2">
        <f t="shared" si="132"/>
        <v>7</v>
      </c>
      <c r="L589" s="2">
        <v>0.54</v>
      </c>
    </row>
    <row r="590" spans="1:12" x14ac:dyDescent="0.25">
      <c r="A590" s="2">
        <v>589</v>
      </c>
      <c r="B590" s="2" t="str">
        <f t="shared" si="130"/>
        <v>P_13</v>
      </c>
      <c r="C590" s="2" t="str">
        <f t="shared" si="138"/>
        <v>EC-693357</v>
      </c>
      <c r="D590" s="2" t="str">
        <f t="shared" si="138"/>
        <v>Stress</v>
      </c>
      <c r="E590" s="2">
        <f t="shared" si="138"/>
        <v>1</v>
      </c>
      <c r="F590" s="3">
        <f t="shared" si="138"/>
        <v>44772</v>
      </c>
      <c r="G590" s="3">
        <f t="shared" si="139"/>
        <v>44793</v>
      </c>
      <c r="H590" s="3">
        <f t="shared" si="140"/>
        <v>44822</v>
      </c>
      <c r="I590" s="4">
        <f t="shared" si="129"/>
        <v>50</v>
      </c>
      <c r="J590" s="4">
        <f t="shared" si="141"/>
        <v>29</v>
      </c>
      <c r="K590" s="2">
        <f t="shared" si="132"/>
        <v>7</v>
      </c>
      <c r="L590" s="2">
        <v>0.52</v>
      </c>
    </row>
    <row r="591" spans="1:12" x14ac:dyDescent="0.25">
      <c r="A591" s="2">
        <v>590</v>
      </c>
      <c r="B591" s="2" t="str">
        <f t="shared" si="130"/>
        <v>P_14</v>
      </c>
      <c r="C591" s="2" t="str">
        <f t="shared" si="138"/>
        <v>EC-693357</v>
      </c>
      <c r="D591" s="2" t="str">
        <f t="shared" si="138"/>
        <v>Stress</v>
      </c>
      <c r="E591" s="2">
        <f t="shared" si="138"/>
        <v>2</v>
      </c>
      <c r="F591" s="3">
        <f t="shared" si="138"/>
        <v>44772</v>
      </c>
      <c r="G591" s="3">
        <f t="shared" si="139"/>
        <v>44793</v>
      </c>
      <c r="H591" s="3">
        <f t="shared" si="140"/>
        <v>44822</v>
      </c>
      <c r="I591" s="4">
        <f t="shared" si="129"/>
        <v>50</v>
      </c>
      <c r="J591" s="4">
        <f t="shared" si="141"/>
        <v>29</v>
      </c>
      <c r="K591" s="2">
        <f t="shared" si="132"/>
        <v>7</v>
      </c>
      <c r="L591" s="2">
        <v>0.55000000000000004</v>
      </c>
    </row>
    <row r="592" spans="1:12" x14ac:dyDescent="0.25">
      <c r="A592" s="2">
        <v>591</v>
      </c>
      <c r="B592" s="2" t="str">
        <f t="shared" si="130"/>
        <v>P_15</v>
      </c>
      <c r="C592" s="2" t="str">
        <f t="shared" si="138"/>
        <v>EC-693357</v>
      </c>
      <c r="D592" s="2" t="str">
        <f t="shared" si="138"/>
        <v>Stress</v>
      </c>
      <c r="E592" s="2">
        <f t="shared" si="138"/>
        <v>3</v>
      </c>
      <c r="F592" s="3">
        <f t="shared" si="138"/>
        <v>44772</v>
      </c>
      <c r="G592" s="3">
        <f t="shared" si="139"/>
        <v>44793</v>
      </c>
      <c r="H592" s="3">
        <f t="shared" si="140"/>
        <v>44822</v>
      </c>
      <c r="I592" s="4">
        <f t="shared" si="129"/>
        <v>50</v>
      </c>
      <c r="J592" s="4">
        <f t="shared" si="141"/>
        <v>29</v>
      </c>
      <c r="K592" s="2">
        <f t="shared" si="132"/>
        <v>7</v>
      </c>
      <c r="L592" s="2">
        <v>0.48</v>
      </c>
    </row>
    <row r="593" spans="1:12" x14ac:dyDescent="0.25">
      <c r="A593" s="2">
        <v>592</v>
      </c>
      <c r="B593" s="2" t="str">
        <f t="shared" si="130"/>
        <v>P_16</v>
      </c>
      <c r="C593" s="2" t="str">
        <f t="shared" si="138"/>
        <v>EC-693357</v>
      </c>
      <c r="D593" s="2" t="str">
        <f t="shared" si="138"/>
        <v>Stress</v>
      </c>
      <c r="E593" s="2">
        <f t="shared" si="138"/>
        <v>4</v>
      </c>
      <c r="F593" s="3">
        <f t="shared" si="138"/>
        <v>44772</v>
      </c>
      <c r="G593" s="3">
        <f t="shared" si="139"/>
        <v>44793</v>
      </c>
      <c r="H593" s="3">
        <f t="shared" si="140"/>
        <v>44822</v>
      </c>
      <c r="I593" s="4">
        <f t="shared" si="129"/>
        <v>50</v>
      </c>
      <c r="J593" s="4">
        <f t="shared" si="141"/>
        <v>29</v>
      </c>
      <c r="K593" s="2">
        <f t="shared" si="132"/>
        <v>7</v>
      </c>
      <c r="L593" s="2">
        <v>0.46</v>
      </c>
    </row>
    <row r="594" spans="1:12" x14ac:dyDescent="0.25">
      <c r="A594" s="2">
        <v>593</v>
      </c>
      <c r="B594" s="2" t="str">
        <f t="shared" si="130"/>
        <v>P_17</v>
      </c>
      <c r="C594" s="2" t="str">
        <f t="shared" si="138"/>
        <v>EC-693358</v>
      </c>
      <c r="D594" s="2" t="str">
        <f t="shared" si="138"/>
        <v>Control</v>
      </c>
      <c r="E594" s="2">
        <f t="shared" si="138"/>
        <v>1</v>
      </c>
      <c r="F594" s="3">
        <f t="shared" si="138"/>
        <v>44772</v>
      </c>
      <c r="G594" s="3">
        <f t="shared" si="139"/>
        <v>44793</v>
      </c>
      <c r="H594" s="3">
        <f t="shared" si="140"/>
        <v>44822</v>
      </c>
      <c r="I594" s="4">
        <f t="shared" si="129"/>
        <v>50</v>
      </c>
      <c r="J594" s="4">
        <f t="shared" si="141"/>
        <v>29</v>
      </c>
      <c r="K594" s="2">
        <f t="shared" si="132"/>
        <v>7</v>
      </c>
      <c r="L594" s="2">
        <v>0.53</v>
      </c>
    </row>
    <row r="595" spans="1:12" x14ac:dyDescent="0.25">
      <c r="A595" s="2">
        <v>594</v>
      </c>
      <c r="B595" s="2" t="str">
        <f t="shared" si="130"/>
        <v>P_18</v>
      </c>
      <c r="C595" s="2" t="str">
        <f t="shared" ref="C595:F610" si="142">C19</f>
        <v>EC-693358</v>
      </c>
      <c r="D595" s="2" t="str">
        <f t="shared" si="142"/>
        <v>Control</v>
      </c>
      <c r="E595" s="2">
        <f t="shared" si="142"/>
        <v>2</v>
      </c>
      <c r="F595" s="3">
        <f t="shared" si="142"/>
        <v>44772</v>
      </c>
      <c r="G595" s="3">
        <f t="shared" si="139"/>
        <v>44793</v>
      </c>
      <c r="H595" s="3">
        <f t="shared" si="140"/>
        <v>44822</v>
      </c>
      <c r="I595" s="4">
        <f t="shared" si="129"/>
        <v>50</v>
      </c>
      <c r="J595" s="4">
        <f t="shared" si="141"/>
        <v>29</v>
      </c>
      <c r="K595" s="2">
        <f t="shared" si="132"/>
        <v>7</v>
      </c>
      <c r="L595" s="2">
        <v>0.56000000000000005</v>
      </c>
    </row>
    <row r="596" spans="1:12" x14ac:dyDescent="0.25">
      <c r="A596" s="2">
        <v>595</v>
      </c>
      <c r="B596" s="2" t="str">
        <f t="shared" si="130"/>
        <v>P_19</v>
      </c>
      <c r="C596" s="2" t="str">
        <f t="shared" si="142"/>
        <v>EC-693358</v>
      </c>
      <c r="D596" s="2" t="str">
        <f t="shared" si="142"/>
        <v>Control</v>
      </c>
      <c r="E596" s="2">
        <f t="shared" si="142"/>
        <v>3</v>
      </c>
      <c r="F596" s="3">
        <f t="shared" si="142"/>
        <v>44772</v>
      </c>
      <c r="G596" s="3">
        <f t="shared" si="139"/>
        <v>44793</v>
      </c>
      <c r="H596" s="3">
        <f t="shared" si="140"/>
        <v>44822</v>
      </c>
      <c r="I596" s="4">
        <f t="shared" si="129"/>
        <v>50</v>
      </c>
      <c r="J596" s="4">
        <f t="shared" si="141"/>
        <v>29</v>
      </c>
      <c r="K596" s="2">
        <f t="shared" si="132"/>
        <v>7</v>
      </c>
      <c r="L596" s="2">
        <v>0.6</v>
      </c>
    </row>
    <row r="597" spans="1:12" x14ac:dyDescent="0.25">
      <c r="A597" s="2">
        <v>596</v>
      </c>
      <c r="B597" s="2" t="str">
        <f t="shared" si="130"/>
        <v>P_20</v>
      </c>
      <c r="C597" s="2" t="str">
        <f t="shared" si="142"/>
        <v>EC-693358</v>
      </c>
      <c r="D597" s="2" t="str">
        <f t="shared" si="142"/>
        <v>Control</v>
      </c>
      <c r="E597" s="2">
        <f t="shared" si="142"/>
        <v>4</v>
      </c>
      <c r="F597" s="3">
        <f t="shared" si="142"/>
        <v>44772</v>
      </c>
      <c r="G597" s="3">
        <f t="shared" si="139"/>
        <v>44793</v>
      </c>
      <c r="H597" s="3">
        <f t="shared" si="140"/>
        <v>44822</v>
      </c>
      <c r="I597" s="4">
        <f t="shared" si="129"/>
        <v>50</v>
      </c>
      <c r="J597" s="4">
        <f t="shared" si="141"/>
        <v>29</v>
      </c>
      <c r="K597" s="2">
        <f t="shared" si="132"/>
        <v>7</v>
      </c>
      <c r="L597" s="2">
        <v>0.52</v>
      </c>
    </row>
    <row r="598" spans="1:12" x14ac:dyDescent="0.25">
      <c r="A598" s="2">
        <v>597</v>
      </c>
      <c r="B598" s="2" t="str">
        <f t="shared" si="130"/>
        <v>P_21</v>
      </c>
      <c r="C598" s="2" t="str">
        <f t="shared" si="142"/>
        <v>EC-693358</v>
      </c>
      <c r="D598" s="2" t="str">
        <f t="shared" si="142"/>
        <v>Stress</v>
      </c>
      <c r="E598" s="2">
        <f t="shared" si="142"/>
        <v>1</v>
      </c>
      <c r="F598" s="3">
        <f t="shared" si="142"/>
        <v>44772</v>
      </c>
      <c r="G598" s="3">
        <f t="shared" si="139"/>
        <v>44793</v>
      </c>
      <c r="H598" s="3">
        <f t="shared" si="140"/>
        <v>44822</v>
      </c>
      <c r="I598" s="4">
        <f t="shared" si="129"/>
        <v>50</v>
      </c>
      <c r="J598" s="4">
        <f t="shared" si="141"/>
        <v>29</v>
      </c>
      <c r="K598" s="2">
        <f t="shared" si="132"/>
        <v>7</v>
      </c>
      <c r="L598" s="2">
        <v>0.43</v>
      </c>
    </row>
    <row r="599" spans="1:12" x14ac:dyDescent="0.25">
      <c r="A599" s="2">
        <v>598</v>
      </c>
      <c r="B599" s="2" t="str">
        <f t="shared" si="130"/>
        <v>P_22</v>
      </c>
      <c r="C599" s="2" t="str">
        <f t="shared" si="142"/>
        <v>EC-693358</v>
      </c>
      <c r="D599" s="2" t="str">
        <f t="shared" si="142"/>
        <v>Stress</v>
      </c>
      <c r="E599" s="2">
        <f t="shared" si="142"/>
        <v>2</v>
      </c>
      <c r="F599" s="3">
        <f t="shared" si="142"/>
        <v>44772</v>
      </c>
      <c r="G599" s="3">
        <f t="shared" si="139"/>
        <v>44793</v>
      </c>
      <c r="H599" s="3">
        <f t="shared" si="140"/>
        <v>44822</v>
      </c>
      <c r="I599" s="4">
        <f t="shared" si="129"/>
        <v>50</v>
      </c>
      <c r="J599" s="4">
        <f t="shared" si="141"/>
        <v>29</v>
      </c>
      <c r="K599" s="2">
        <f t="shared" si="132"/>
        <v>7</v>
      </c>
      <c r="L599" s="2">
        <v>0.51</v>
      </c>
    </row>
    <row r="600" spans="1:12" x14ac:dyDescent="0.25">
      <c r="A600" s="2">
        <v>599</v>
      </c>
      <c r="B600" s="2" t="str">
        <f t="shared" si="130"/>
        <v>P_23</v>
      </c>
      <c r="C600" s="2" t="str">
        <f t="shared" si="142"/>
        <v>EC-693358</v>
      </c>
      <c r="D600" s="2" t="str">
        <f t="shared" si="142"/>
        <v>Stress</v>
      </c>
      <c r="E600" s="2">
        <f t="shared" si="142"/>
        <v>3</v>
      </c>
      <c r="F600" s="3">
        <f t="shared" si="142"/>
        <v>44772</v>
      </c>
      <c r="G600" s="3">
        <f t="shared" si="139"/>
        <v>44793</v>
      </c>
      <c r="H600" s="3">
        <f t="shared" si="140"/>
        <v>44822</v>
      </c>
      <c r="I600" s="4">
        <f t="shared" si="129"/>
        <v>50</v>
      </c>
      <c r="J600" s="4">
        <f t="shared" si="141"/>
        <v>29</v>
      </c>
      <c r="K600" s="2">
        <f t="shared" si="132"/>
        <v>7</v>
      </c>
      <c r="L600" s="2">
        <v>0.46</v>
      </c>
    </row>
    <row r="601" spans="1:12" x14ac:dyDescent="0.25">
      <c r="A601" s="2">
        <v>600</v>
      </c>
      <c r="B601" s="2" t="str">
        <f t="shared" si="130"/>
        <v>P_24</v>
      </c>
      <c r="C601" s="2" t="str">
        <f t="shared" si="142"/>
        <v>EC-693358</v>
      </c>
      <c r="D601" s="2" t="str">
        <f t="shared" si="142"/>
        <v>Stress</v>
      </c>
      <c r="E601" s="2">
        <f t="shared" si="142"/>
        <v>4</v>
      </c>
      <c r="F601" s="3">
        <f t="shared" si="142"/>
        <v>44772</v>
      </c>
      <c r="G601" s="3">
        <f t="shared" si="139"/>
        <v>44793</v>
      </c>
      <c r="H601" s="3">
        <f t="shared" si="140"/>
        <v>44822</v>
      </c>
      <c r="I601" s="4">
        <f t="shared" si="129"/>
        <v>50</v>
      </c>
      <c r="J601" s="4">
        <f t="shared" si="141"/>
        <v>29</v>
      </c>
      <c r="K601" s="2">
        <f t="shared" si="132"/>
        <v>7</v>
      </c>
      <c r="L601" s="2">
        <v>0.43</v>
      </c>
    </row>
    <row r="602" spans="1:12" x14ac:dyDescent="0.25">
      <c r="A602" s="2">
        <v>601</v>
      </c>
      <c r="B602" s="2" t="str">
        <f t="shared" si="130"/>
        <v>P_25</v>
      </c>
      <c r="C602" s="2" t="str">
        <f t="shared" si="142"/>
        <v>EC-693363</v>
      </c>
      <c r="D602" s="2" t="str">
        <f t="shared" si="142"/>
        <v>Control</v>
      </c>
      <c r="E602" s="2">
        <f t="shared" si="142"/>
        <v>1</v>
      </c>
      <c r="F602" s="3">
        <f t="shared" si="142"/>
        <v>44772</v>
      </c>
      <c r="G602" s="3">
        <f t="shared" si="139"/>
        <v>44793</v>
      </c>
      <c r="H602" s="3">
        <f t="shared" si="140"/>
        <v>44822</v>
      </c>
      <c r="I602" s="4">
        <f t="shared" si="129"/>
        <v>50</v>
      </c>
      <c r="J602" s="4">
        <f t="shared" si="141"/>
        <v>29</v>
      </c>
      <c r="K602" s="2">
        <f t="shared" si="132"/>
        <v>7</v>
      </c>
      <c r="L602" s="2">
        <v>0.56000000000000005</v>
      </c>
    </row>
    <row r="603" spans="1:12" x14ac:dyDescent="0.25">
      <c r="A603" s="2">
        <v>602</v>
      </c>
      <c r="B603" s="2" t="str">
        <f t="shared" si="130"/>
        <v>P_26</v>
      </c>
      <c r="C603" s="2" t="str">
        <f t="shared" si="142"/>
        <v>EC-693363</v>
      </c>
      <c r="D603" s="2" t="str">
        <f t="shared" si="142"/>
        <v>Control</v>
      </c>
      <c r="E603" s="2">
        <f t="shared" si="142"/>
        <v>2</v>
      </c>
      <c r="F603" s="3">
        <f t="shared" si="142"/>
        <v>44772</v>
      </c>
      <c r="G603" s="3">
        <f t="shared" si="139"/>
        <v>44793</v>
      </c>
      <c r="H603" s="3">
        <f t="shared" si="140"/>
        <v>44822</v>
      </c>
      <c r="I603" s="4">
        <f t="shared" si="129"/>
        <v>50</v>
      </c>
      <c r="J603" s="4">
        <f t="shared" si="141"/>
        <v>29</v>
      </c>
      <c r="K603" s="2">
        <f t="shared" si="132"/>
        <v>7</v>
      </c>
      <c r="L603" s="2">
        <v>0.61</v>
      </c>
    </row>
    <row r="604" spans="1:12" x14ac:dyDescent="0.25">
      <c r="A604" s="2">
        <v>603</v>
      </c>
      <c r="B604" s="2" t="str">
        <f t="shared" si="130"/>
        <v>P_27</v>
      </c>
      <c r="C604" s="2" t="str">
        <f t="shared" si="142"/>
        <v>EC-693363</v>
      </c>
      <c r="D604" s="2" t="str">
        <f t="shared" si="142"/>
        <v>Control</v>
      </c>
      <c r="E604" s="2">
        <f t="shared" si="142"/>
        <v>3</v>
      </c>
      <c r="F604" s="3">
        <f t="shared" si="142"/>
        <v>44772</v>
      </c>
      <c r="G604" s="3">
        <f t="shared" si="139"/>
        <v>44793</v>
      </c>
      <c r="H604" s="3">
        <f t="shared" si="140"/>
        <v>44822</v>
      </c>
      <c r="I604" s="4">
        <f t="shared" si="129"/>
        <v>50</v>
      </c>
      <c r="J604" s="4">
        <f t="shared" si="141"/>
        <v>29</v>
      </c>
      <c r="K604" s="2">
        <f t="shared" si="132"/>
        <v>7</v>
      </c>
      <c r="L604" s="2">
        <v>0.51</v>
      </c>
    </row>
    <row r="605" spans="1:12" x14ac:dyDescent="0.25">
      <c r="A605" s="2">
        <v>604</v>
      </c>
      <c r="B605" s="2" t="str">
        <f t="shared" si="130"/>
        <v>P_28</v>
      </c>
      <c r="C605" s="2" t="str">
        <f t="shared" si="142"/>
        <v>EC-693363</v>
      </c>
      <c r="D605" s="2" t="str">
        <f t="shared" si="142"/>
        <v>Control</v>
      </c>
      <c r="E605" s="2">
        <f t="shared" si="142"/>
        <v>4</v>
      </c>
      <c r="F605" s="3">
        <f t="shared" si="142"/>
        <v>44772</v>
      </c>
      <c r="G605" s="3">
        <f t="shared" si="139"/>
        <v>44793</v>
      </c>
      <c r="H605" s="3">
        <f t="shared" si="140"/>
        <v>44822</v>
      </c>
      <c r="I605" s="4">
        <f t="shared" si="129"/>
        <v>50</v>
      </c>
      <c r="J605" s="4">
        <f t="shared" si="141"/>
        <v>29</v>
      </c>
      <c r="K605" s="2">
        <f t="shared" si="132"/>
        <v>7</v>
      </c>
      <c r="L605" s="2">
        <v>0.54</v>
      </c>
    </row>
    <row r="606" spans="1:12" x14ac:dyDescent="0.25">
      <c r="A606" s="2">
        <v>605</v>
      </c>
      <c r="B606" s="2" t="str">
        <f t="shared" si="130"/>
        <v>P_29</v>
      </c>
      <c r="C606" s="2" t="str">
        <f t="shared" si="142"/>
        <v>EC-693363</v>
      </c>
      <c r="D606" s="2" t="str">
        <f t="shared" si="142"/>
        <v>Stress</v>
      </c>
      <c r="E606" s="2">
        <f t="shared" si="142"/>
        <v>1</v>
      </c>
      <c r="F606" s="3">
        <f t="shared" si="142"/>
        <v>44772</v>
      </c>
      <c r="G606" s="3">
        <f t="shared" si="139"/>
        <v>44793</v>
      </c>
      <c r="H606" s="3">
        <f t="shared" si="140"/>
        <v>44822</v>
      </c>
      <c r="I606" s="4">
        <f t="shared" si="129"/>
        <v>50</v>
      </c>
      <c r="J606" s="4">
        <f t="shared" si="141"/>
        <v>29</v>
      </c>
      <c r="K606" s="2">
        <f t="shared" si="132"/>
        <v>7</v>
      </c>
      <c r="L606" s="2">
        <v>0.47</v>
      </c>
    </row>
    <row r="607" spans="1:12" x14ac:dyDescent="0.25">
      <c r="A607" s="2">
        <v>606</v>
      </c>
      <c r="B607" s="2" t="str">
        <f t="shared" si="130"/>
        <v>P_30</v>
      </c>
      <c r="C607" s="2" t="str">
        <f t="shared" si="142"/>
        <v>EC-693363</v>
      </c>
      <c r="D607" s="2" t="str">
        <f t="shared" si="142"/>
        <v>Stress</v>
      </c>
      <c r="E607" s="2">
        <f t="shared" si="142"/>
        <v>2</v>
      </c>
      <c r="F607" s="3">
        <f t="shared" si="142"/>
        <v>44772</v>
      </c>
      <c r="G607" s="3">
        <f t="shared" si="139"/>
        <v>44793</v>
      </c>
      <c r="H607" s="3">
        <f t="shared" si="140"/>
        <v>44822</v>
      </c>
      <c r="I607" s="4">
        <f t="shared" si="129"/>
        <v>50</v>
      </c>
      <c r="J607" s="4">
        <f t="shared" si="141"/>
        <v>29</v>
      </c>
      <c r="K607" s="2">
        <f t="shared" si="132"/>
        <v>7</v>
      </c>
      <c r="L607" s="2">
        <v>0.43</v>
      </c>
    </row>
    <row r="608" spans="1:12" x14ac:dyDescent="0.25">
      <c r="A608" s="2">
        <v>607</v>
      </c>
      <c r="B608" s="2" t="str">
        <f t="shared" si="130"/>
        <v>P_31</v>
      </c>
      <c r="C608" s="2" t="str">
        <f t="shared" si="142"/>
        <v>EC-693363</v>
      </c>
      <c r="D608" s="2" t="str">
        <f t="shared" si="142"/>
        <v>Stress</v>
      </c>
      <c r="E608" s="2">
        <f t="shared" si="142"/>
        <v>3</v>
      </c>
      <c r="F608" s="3">
        <f t="shared" si="142"/>
        <v>44772</v>
      </c>
      <c r="G608" s="3">
        <f t="shared" si="139"/>
        <v>44793</v>
      </c>
      <c r="H608" s="3">
        <f t="shared" si="140"/>
        <v>44822</v>
      </c>
      <c r="I608" s="4">
        <f t="shared" si="129"/>
        <v>50</v>
      </c>
      <c r="J608" s="4">
        <f t="shared" si="141"/>
        <v>29</v>
      </c>
      <c r="K608" s="2">
        <f t="shared" si="132"/>
        <v>7</v>
      </c>
      <c r="L608" s="2">
        <v>0.48</v>
      </c>
    </row>
    <row r="609" spans="1:12" x14ac:dyDescent="0.25">
      <c r="A609" s="2">
        <v>608</v>
      </c>
      <c r="B609" s="2" t="str">
        <f t="shared" si="130"/>
        <v>P_32</v>
      </c>
      <c r="C609" s="2" t="str">
        <f t="shared" si="142"/>
        <v>EC-693363</v>
      </c>
      <c r="D609" s="2" t="str">
        <f t="shared" si="142"/>
        <v>Stress</v>
      </c>
      <c r="E609" s="2">
        <f t="shared" si="142"/>
        <v>4</v>
      </c>
      <c r="F609" s="3">
        <f t="shared" si="142"/>
        <v>44772</v>
      </c>
      <c r="G609" s="3">
        <f t="shared" si="139"/>
        <v>44793</v>
      </c>
      <c r="H609" s="3">
        <f t="shared" si="140"/>
        <v>44822</v>
      </c>
      <c r="I609" s="4">
        <f t="shared" si="129"/>
        <v>50</v>
      </c>
      <c r="J609" s="4">
        <f t="shared" si="141"/>
        <v>29</v>
      </c>
      <c r="K609" s="2">
        <f t="shared" si="132"/>
        <v>7</v>
      </c>
      <c r="L609" s="2">
        <v>0.51</v>
      </c>
    </row>
    <row r="610" spans="1:12" x14ac:dyDescent="0.25">
      <c r="A610" s="2">
        <v>609</v>
      </c>
      <c r="B610" s="2" t="str">
        <f t="shared" si="130"/>
        <v>P_33</v>
      </c>
      <c r="C610" s="2" t="str">
        <f t="shared" si="142"/>
        <v>Harsha</v>
      </c>
      <c r="D610" s="2" t="str">
        <f t="shared" si="142"/>
        <v>Control</v>
      </c>
      <c r="E610" s="2">
        <f t="shared" si="142"/>
        <v>1</v>
      </c>
      <c r="F610" s="3">
        <f t="shared" si="142"/>
        <v>44772</v>
      </c>
      <c r="G610" s="3">
        <f t="shared" si="139"/>
        <v>44793</v>
      </c>
      <c r="H610" s="3">
        <f t="shared" si="140"/>
        <v>44822</v>
      </c>
      <c r="I610" s="4">
        <f t="shared" ref="I610:I673" si="143">H610-F610</f>
        <v>50</v>
      </c>
      <c r="J610" s="4">
        <f t="shared" si="141"/>
        <v>29</v>
      </c>
      <c r="K610" s="2">
        <f t="shared" si="132"/>
        <v>7</v>
      </c>
      <c r="L610" s="2">
        <v>0.66</v>
      </c>
    </row>
    <row r="611" spans="1:12" x14ac:dyDescent="0.25">
      <c r="A611" s="2">
        <v>610</v>
      </c>
      <c r="B611" s="2" t="str">
        <f t="shared" ref="B611:B674" si="144">B515</f>
        <v>P_34</v>
      </c>
      <c r="C611" s="2" t="str">
        <f t="shared" ref="C611:F626" si="145">C35</f>
        <v>Harsha</v>
      </c>
      <c r="D611" s="2" t="str">
        <f t="shared" si="145"/>
        <v>Control</v>
      </c>
      <c r="E611" s="2">
        <f t="shared" si="145"/>
        <v>2</v>
      </c>
      <c r="F611" s="3">
        <f t="shared" si="145"/>
        <v>44772</v>
      </c>
      <c r="G611" s="3">
        <f t="shared" ref="G611:G642" si="146">G610</f>
        <v>44793</v>
      </c>
      <c r="H611" s="3">
        <f t="shared" ref="H611:H642" si="147">H610</f>
        <v>44822</v>
      </c>
      <c r="I611" s="4">
        <f t="shared" si="143"/>
        <v>50</v>
      </c>
      <c r="J611" s="4">
        <f t="shared" si="141"/>
        <v>29</v>
      </c>
      <c r="K611" s="2">
        <f t="shared" ref="K611:K674" si="148">K515+1</f>
        <v>7</v>
      </c>
      <c r="L611" s="2">
        <v>0.63</v>
      </c>
    </row>
    <row r="612" spans="1:12" x14ac:dyDescent="0.25">
      <c r="A612" s="2">
        <v>611</v>
      </c>
      <c r="B612" s="2" t="str">
        <f t="shared" si="144"/>
        <v>P_35</v>
      </c>
      <c r="C612" s="2" t="str">
        <f t="shared" si="145"/>
        <v>Harsha</v>
      </c>
      <c r="D612" s="2" t="str">
        <f t="shared" si="145"/>
        <v>Control</v>
      </c>
      <c r="E612" s="2">
        <f t="shared" si="145"/>
        <v>3</v>
      </c>
      <c r="F612" s="3">
        <f t="shared" si="145"/>
        <v>44772</v>
      </c>
      <c r="G612" s="3">
        <f t="shared" si="146"/>
        <v>44793</v>
      </c>
      <c r="H612" s="3">
        <f t="shared" si="147"/>
        <v>44822</v>
      </c>
      <c r="I612" s="4">
        <f t="shared" si="143"/>
        <v>50</v>
      </c>
      <c r="J612" s="4">
        <f t="shared" si="141"/>
        <v>29</v>
      </c>
      <c r="K612" s="2">
        <f t="shared" si="148"/>
        <v>7</v>
      </c>
      <c r="L612" s="2">
        <v>0.69</v>
      </c>
    </row>
    <row r="613" spans="1:12" x14ac:dyDescent="0.25">
      <c r="A613" s="2">
        <v>612</v>
      </c>
      <c r="B613" s="2" t="str">
        <f t="shared" si="144"/>
        <v>P_36</v>
      </c>
      <c r="C613" s="2" t="str">
        <f t="shared" si="145"/>
        <v>Harsha</v>
      </c>
      <c r="D613" s="2" t="str">
        <f t="shared" si="145"/>
        <v>Control</v>
      </c>
      <c r="E613" s="2">
        <f t="shared" si="145"/>
        <v>4</v>
      </c>
      <c r="F613" s="3">
        <f t="shared" si="145"/>
        <v>44772</v>
      </c>
      <c r="G613" s="3">
        <f t="shared" si="146"/>
        <v>44793</v>
      </c>
      <c r="H613" s="3">
        <f t="shared" si="147"/>
        <v>44822</v>
      </c>
      <c r="I613" s="4">
        <f t="shared" si="143"/>
        <v>50</v>
      </c>
      <c r="J613" s="4">
        <f t="shared" si="141"/>
        <v>29</v>
      </c>
      <c r="K613" s="2">
        <f t="shared" si="148"/>
        <v>7</v>
      </c>
      <c r="L613" s="2">
        <v>0.59</v>
      </c>
    </row>
    <row r="614" spans="1:12" x14ac:dyDescent="0.25">
      <c r="A614" s="2">
        <v>613</v>
      </c>
      <c r="B614" s="2" t="str">
        <f t="shared" si="144"/>
        <v>P_37</v>
      </c>
      <c r="C614" s="2" t="str">
        <f t="shared" si="145"/>
        <v>Harsha</v>
      </c>
      <c r="D614" s="2" t="str">
        <f t="shared" si="145"/>
        <v>Stress</v>
      </c>
      <c r="E614" s="2">
        <f t="shared" si="145"/>
        <v>1</v>
      </c>
      <c r="F614" s="3">
        <f t="shared" si="145"/>
        <v>44772</v>
      </c>
      <c r="G614" s="3">
        <f t="shared" si="146"/>
        <v>44793</v>
      </c>
      <c r="H614" s="3">
        <f t="shared" si="147"/>
        <v>44822</v>
      </c>
      <c r="I614" s="4">
        <f t="shared" si="143"/>
        <v>50</v>
      </c>
      <c r="J614" s="4">
        <f t="shared" si="141"/>
        <v>29</v>
      </c>
      <c r="K614" s="2">
        <f t="shared" si="148"/>
        <v>7</v>
      </c>
      <c r="L614" s="2">
        <v>0.53</v>
      </c>
    </row>
    <row r="615" spans="1:12" x14ac:dyDescent="0.25">
      <c r="A615" s="2">
        <v>614</v>
      </c>
      <c r="B615" s="2" t="str">
        <f t="shared" si="144"/>
        <v>P_38</v>
      </c>
      <c r="C615" s="2" t="str">
        <f t="shared" si="145"/>
        <v>Harsha</v>
      </c>
      <c r="D615" s="2" t="str">
        <f t="shared" si="145"/>
        <v>Stress</v>
      </c>
      <c r="E615" s="2">
        <f t="shared" si="145"/>
        <v>2</v>
      </c>
      <c r="F615" s="3">
        <f t="shared" si="145"/>
        <v>44772</v>
      </c>
      <c r="G615" s="3">
        <f t="shared" si="146"/>
        <v>44793</v>
      </c>
      <c r="H615" s="3">
        <f t="shared" si="147"/>
        <v>44822</v>
      </c>
      <c r="I615" s="4">
        <f t="shared" si="143"/>
        <v>50</v>
      </c>
      <c r="J615" s="4">
        <f t="shared" si="141"/>
        <v>29</v>
      </c>
      <c r="K615" s="2">
        <f t="shared" si="148"/>
        <v>7</v>
      </c>
      <c r="L615" s="2">
        <v>0.55000000000000004</v>
      </c>
    </row>
    <row r="616" spans="1:12" x14ac:dyDescent="0.25">
      <c r="A616" s="2">
        <v>615</v>
      </c>
      <c r="B616" s="2" t="str">
        <f t="shared" si="144"/>
        <v>P_39</v>
      </c>
      <c r="C616" s="2" t="str">
        <f t="shared" si="145"/>
        <v>Harsha</v>
      </c>
      <c r="D616" s="2" t="str">
        <f t="shared" si="145"/>
        <v>Stress</v>
      </c>
      <c r="E616" s="2">
        <f t="shared" si="145"/>
        <v>3</v>
      </c>
      <c r="F616" s="3">
        <f t="shared" si="145"/>
        <v>44772</v>
      </c>
      <c r="G616" s="3">
        <f t="shared" si="146"/>
        <v>44793</v>
      </c>
      <c r="H616" s="3">
        <f t="shared" si="147"/>
        <v>44822</v>
      </c>
      <c r="I616" s="4">
        <f t="shared" si="143"/>
        <v>50</v>
      </c>
      <c r="J616" s="4">
        <f t="shared" si="141"/>
        <v>29</v>
      </c>
      <c r="K616" s="2">
        <f t="shared" si="148"/>
        <v>7</v>
      </c>
      <c r="L616" s="2">
        <v>0.5</v>
      </c>
    </row>
    <row r="617" spans="1:12" x14ac:dyDescent="0.25">
      <c r="A617" s="2">
        <v>616</v>
      </c>
      <c r="B617" s="2" t="str">
        <f t="shared" si="144"/>
        <v>P_40</v>
      </c>
      <c r="C617" s="2" t="str">
        <f t="shared" si="145"/>
        <v>Harsha</v>
      </c>
      <c r="D617" s="2" t="str">
        <f t="shared" si="145"/>
        <v>Stress</v>
      </c>
      <c r="E617" s="2">
        <f t="shared" si="145"/>
        <v>4</v>
      </c>
      <c r="F617" s="3">
        <f t="shared" si="145"/>
        <v>44772</v>
      </c>
      <c r="G617" s="3">
        <f t="shared" si="146"/>
        <v>44793</v>
      </c>
      <c r="H617" s="3">
        <f t="shared" si="147"/>
        <v>44822</v>
      </c>
      <c r="I617" s="4">
        <f t="shared" si="143"/>
        <v>50</v>
      </c>
      <c r="J617" s="4">
        <f t="shared" si="141"/>
        <v>29</v>
      </c>
      <c r="K617" s="2">
        <f t="shared" si="148"/>
        <v>7</v>
      </c>
      <c r="L617" s="2">
        <v>0.56000000000000005</v>
      </c>
    </row>
    <row r="618" spans="1:12" x14ac:dyDescent="0.25">
      <c r="A618" s="2">
        <v>617</v>
      </c>
      <c r="B618" s="2" t="str">
        <f t="shared" si="144"/>
        <v>P_41</v>
      </c>
      <c r="C618" s="2" t="str">
        <f t="shared" si="145"/>
        <v>IC-415144</v>
      </c>
      <c r="D618" s="2" t="str">
        <f t="shared" si="145"/>
        <v>Control</v>
      </c>
      <c r="E618" s="2">
        <f t="shared" si="145"/>
        <v>1</v>
      </c>
      <c r="F618" s="3">
        <f t="shared" si="145"/>
        <v>44772</v>
      </c>
      <c r="G618" s="3">
        <f t="shared" si="146"/>
        <v>44793</v>
      </c>
      <c r="H618" s="3">
        <f t="shared" si="147"/>
        <v>44822</v>
      </c>
      <c r="I618" s="4">
        <f t="shared" si="143"/>
        <v>50</v>
      </c>
      <c r="J618" s="4">
        <f t="shared" si="141"/>
        <v>29</v>
      </c>
      <c r="K618" s="2">
        <f t="shared" si="148"/>
        <v>7</v>
      </c>
      <c r="L618" s="2">
        <v>0.66</v>
      </c>
    </row>
    <row r="619" spans="1:12" x14ac:dyDescent="0.25">
      <c r="A619" s="2">
        <v>618</v>
      </c>
      <c r="B619" s="2" t="str">
        <f t="shared" si="144"/>
        <v>P_42</v>
      </c>
      <c r="C619" s="2" t="str">
        <f t="shared" si="145"/>
        <v>IC-415144</v>
      </c>
      <c r="D619" s="2" t="str">
        <f t="shared" si="145"/>
        <v>Control</v>
      </c>
      <c r="E619" s="2">
        <f t="shared" si="145"/>
        <v>2</v>
      </c>
      <c r="F619" s="3">
        <f t="shared" si="145"/>
        <v>44772</v>
      </c>
      <c r="G619" s="3">
        <f t="shared" si="146"/>
        <v>44793</v>
      </c>
      <c r="H619" s="3">
        <f t="shared" si="147"/>
        <v>44822</v>
      </c>
      <c r="I619" s="4">
        <f t="shared" si="143"/>
        <v>50</v>
      </c>
      <c r="J619" s="4">
        <f t="shared" si="141"/>
        <v>29</v>
      </c>
      <c r="K619" s="2">
        <f t="shared" si="148"/>
        <v>7</v>
      </c>
      <c r="L619" s="2">
        <v>0.68</v>
      </c>
    </row>
    <row r="620" spans="1:12" x14ac:dyDescent="0.25">
      <c r="A620" s="2">
        <v>619</v>
      </c>
      <c r="B620" s="2" t="str">
        <f t="shared" si="144"/>
        <v>P_43</v>
      </c>
      <c r="C620" s="2" t="str">
        <f t="shared" si="145"/>
        <v>IC-415144</v>
      </c>
      <c r="D620" s="2" t="str">
        <f t="shared" si="145"/>
        <v>Control</v>
      </c>
      <c r="E620" s="2">
        <f t="shared" si="145"/>
        <v>3</v>
      </c>
      <c r="F620" s="3">
        <f t="shared" si="145"/>
        <v>44772</v>
      </c>
      <c r="G620" s="3">
        <f t="shared" si="146"/>
        <v>44793</v>
      </c>
      <c r="H620" s="3">
        <f t="shared" si="147"/>
        <v>44822</v>
      </c>
      <c r="I620" s="4">
        <f t="shared" si="143"/>
        <v>50</v>
      </c>
      <c r="J620" s="4">
        <f t="shared" si="141"/>
        <v>29</v>
      </c>
      <c r="K620" s="2">
        <f t="shared" si="148"/>
        <v>7</v>
      </c>
      <c r="L620" s="2">
        <v>0.71</v>
      </c>
    </row>
    <row r="621" spans="1:12" x14ac:dyDescent="0.25">
      <c r="A621" s="2">
        <v>620</v>
      </c>
      <c r="B621" s="2" t="str">
        <f t="shared" si="144"/>
        <v>P_44</v>
      </c>
      <c r="C621" s="2" t="str">
        <f t="shared" si="145"/>
        <v>IC-415144</v>
      </c>
      <c r="D621" s="2" t="str">
        <f t="shared" si="145"/>
        <v>Control</v>
      </c>
      <c r="E621" s="2">
        <f t="shared" si="145"/>
        <v>4</v>
      </c>
      <c r="F621" s="3">
        <f t="shared" si="145"/>
        <v>44772</v>
      </c>
      <c r="G621" s="3">
        <f t="shared" si="146"/>
        <v>44793</v>
      </c>
      <c r="H621" s="3">
        <f t="shared" si="147"/>
        <v>44822</v>
      </c>
      <c r="I621" s="4">
        <f t="shared" si="143"/>
        <v>50</v>
      </c>
      <c r="J621" s="4">
        <f t="shared" si="141"/>
        <v>29</v>
      </c>
      <c r="K621" s="2">
        <f t="shared" si="148"/>
        <v>7</v>
      </c>
      <c r="L621" s="2">
        <v>0.63</v>
      </c>
    </row>
    <row r="622" spans="1:12" x14ac:dyDescent="0.25">
      <c r="A622" s="2">
        <v>621</v>
      </c>
      <c r="B622" s="2" t="str">
        <f t="shared" si="144"/>
        <v>P_45</v>
      </c>
      <c r="C622" s="2" t="str">
        <f t="shared" si="145"/>
        <v>IC-415144</v>
      </c>
      <c r="D622" s="2" t="str">
        <f t="shared" si="145"/>
        <v>Stress</v>
      </c>
      <c r="E622" s="2">
        <f t="shared" si="145"/>
        <v>1</v>
      </c>
      <c r="F622" s="3">
        <f t="shared" si="145"/>
        <v>44772</v>
      </c>
      <c r="G622" s="3">
        <f t="shared" si="146"/>
        <v>44793</v>
      </c>
      <c r="H622" s="3">
        <f t="shared" si="147"/>
        <v>44822</v>
      </c>
      <c r="I622" s="4">
        <f t="shared" si="143"/>
        <v>50</v>
      </c>
      <c r="J622" s="4">
        <f t="shared" si="141"/>
        <v>29</v>
      </c>
      <c r="K622" s="2">
        <f t="shared" si="148"/>
        <v>7</v>
      </c>
      <c r="L622" s="2">
        <v>0.53</v>
      </c>
    </row>
    <row r="623" spans="1:12" x14ac:dyDescent="0.25">
      <c r="A623" s="2">
        <v>622</v>
      </c>
      <c r="B623" s="2" t="str">
        <f t="shared" si="144"/>
        <v>P_46</v>
      </c>
      <c r="C623" s="2" t="str">
        <f t="shared" si="145"/>
        <v>IC-415144</v>
      </c>
      <c r="D623" s="2" t="str">
        <f t="shared" si="145"/>
        <v>Stress</v>
      </c>
      <c r="E623" s="2">
        <f t="shared" si="145"/>
        <v>2</v>
      </c>
      <c r="F623" s="3">
        <f t="shared" si="145"/>
        <v>44772</v>
      </c>
      <c r="G623" s="3">
        <f t="shared" si="146"/>
        <v>44793</v>
      </c>
      <c r="H623" s="3">
        <f t="shared" si="147"/>
        <v>44822</v>
      </c>
      <c r="I623" s="4">
        <f t="shared" si="143"/>
        <v>50</v>
      </c>
      <c r="J623" s="4">
        <f t="shared" si="141"/>
        <v>29</v>
      </c>
      <c r="K623" s="2">
        <f t="shared" si="148"/>
        <v>7</v>
      </c>
      <c r="L623" s="2">
        <v>0.59</v>
      </c>
    </row>
    <row r="624" spans="1:12" x14ac:dyDescent="0.25">
      <c r="A624" s="2">
        <v>623</v>
      </c>
      <c r="B624" s="2" t="str">
        <f t="shared" si="144"/>
        <v>P_47</v>
      </c>
      <c r="C624" s="2" t="str">
        <f t="shared" si="145"/>
        <v>IC-415144</v>
      </c>
      <c r="D624" s="2" t="str">
        <f t="shared" si="145"/>
        <v>Stress</v>
      </c>
      <c r="E624" s="2">
        <f t="shared" si="145"/>
        <v>3</v>
      </c>
      <c r="F624" s="3">
        <f t="shared" si="145"/>
        <v>44772</v>
      </c>
      <c r="G624" s="3">
        <f t="shared" si="146"/>
        <v>44793</v>
      </c>
      <c r="H624" s="3">
        <f t="shared" si="147"/>
        <v>44822</v>
      </c>
      <c r="I624" s="4">
        <f t="shared" si="143"/>
        <v>50</v>
      </c>
      <c r="J624" s="4">
        <f t="shared" si="141"/>
        <v>29</v>
      </c>
      <c r="K624" s="2">
        <f t="shared" si="148"/>
        <v>7</v>
      </c>
      <c r="L624" s="2">
        <v>0.62</v>
      </c>
    </row>
    <row r="625" spans="1:12" x14ac:dyDescent="0.25">
      <c r="A625" s="2">
        <v>624</v>
      </c>
      <c r="B625" s="2" t="str">
        <f t="shared" si="144"/>
        <v>P_48</v>
      </c>
      <c r="C625" s="2" t="str">
        <f t="shared" si="145"/>
        <v>IC-415144</v>
      </c>
      <c r="D625" s="2" t="str">
        <f t="shared" si="145"/>
        <v>Stress</v>
      </c>
      <c r="E625" s="2">
        <f t="shared" si="145"/>
        <v>4</v>
      </c>
      <c r="F625" s="3">
        <f t="shared" si="145"/>
        <v>44772</v>
      </c>
      <c r="G625" s="3">
        <f t="shared" si="146"/>
        <v>44793</v>
      </c>
      <c r="H625" s="3">
        <f t="shared" si="147"/>
        <v>44822</v>
      </c>
      <c r="I625" s="4">
        <f t="shared" si="143"/>
        <v>50</v>
      </c>
      <c r="J625" s="4">
        <f t="shared" si="141"/>
        <v>29</v>
      </c>
      <c r="K625" s="2">
        <f t="shared" si="148"/>
        <v>7</v>
      </c>
      <c r="L625" s="2">
        <v>0.56000000000000005</v>
      </c>
    </row>
    <row r="626" spans="1:12" x14ac:dyDescent="0.25">
      <c r="A626" s="2">
        <v>625</v>
      </c>
      <c r="B626" s="2" t="str">
        <f t="shared" si="144"/>
        <v>P_49</v>
      </c>
      <c r="C626" s="2" t="str">
        <f t="shared" si="145"/>
        <v>IPM-205-7</v>
      </c>
      <c r="D626" s="2" t="str">
        <f t="shared" si="145"/>
        <v>Control</v>
      </c>
      <c r="E626" s="2">
        <f t="shared" si="145"/>
        <v>1</v>
      </c>
      <c r="F626" s="3">
        <f t="shared" si="145"/>
        <v>44772</v>
      </c>
      <c r="G626" s="3">
        <f t="shared" si="146"/>
        <v>44793</v>
      </c>
      <c r="H626" s="3">
        <f t="shared" si="147"/>
        <v>44822</v>
      </c>
      <c r="I626" s="4">
        <f t="shared" si="143"/>
        <v>50</v>
      </c>
      <c r="J626" s="4">
        <f t="shared" si="141"/>
        <v>29</v>
      </c>
      <c r="K626" s="2">
        <f t="shared" si="148"/>
        <v>7</v>
      </c>
      <c r="L626" s="2">
        <v>0.53</v>
      </c>
    </row>
    <row r="627" spans="1:12" x14ac:dyDescent="0.25">
      <c r="A627" s="2">
        <v>626</v>
      </c>
      <c r="B627" s="2" t="str">
        <f t="shared" si="144"/>
        <v>P_50</v>
      </c>
      <c r="C627" s="2" t="str">
        <f t="shared" ref="C627:F642" si="149">C51</f>
        <v>IPM-205-7</v>
      </c>
      <c r="D627" s="2" t="str">
        <f t="shared" si="149"/>
        <v>Control</v>
      </c>
      <c r="E627" s="2">
        <f t="shared" si="149"/>
        <v>2</v>
      </c>
      <c r="F627" s="3">
        <f t="shared" si="149"/>
        <v>44772</v>
      </c>
      <c r="G627" s="3">
        <f t="shared" si="146"/>
        <v>44793</v>
      </c>
      <c r="H627" s="3">
        <f t="shared" si="147"/>
        <v>44822</v>
      </c>
      <c r="I627" s="4">
        <f t="shared" si="143"/>
        <v>50</v>
      </c>
      <c r="J627" s="4">
        <f t="shared" si="141"/>
        <v>29</v>
      </c>
      <c r="K627" s="2">
        <f t="shared" si="148"/>
        <v>7</v>
      </c>
      <c r="L627" s="2">
        <v>0.57999999999999996</v>
      </c>
    </row>
    <row r="628" spans="1:12" x14ac:dyDescent="0.25">
      <c r="A628" s="2">
        <v>627</v>
      </c>
      <c r="B628" s="2" t="str">
        <f t="shared" si="144"/>
        <v>P_51</v>
      </c>
      <c r="C628" s="2" t="str">
        <f t="shared" si="149"/>
        <v>IPM-205-7</v>
      </c>
      <c r="D628" s="2" t="str">
        <f t="shared" si="149"/>
        <v>Control</v>
      </c>
      <c r="E628" s="2">
        <f t="shared" si="149"/>
        <v>3</v>
      </c>
      <c r="F628" s="3">
        <f t="shared" si="149"/>
        <v>44772</v>
      </c>
      <c r="G628" s="3">
        <f t="shared" si="146"/>
        <v>44793</v>
      </c>
      <c r="H628" s="3">
        <f t="shared" si="147"/>
        <v>44822</v>
      </c>
      <c r="I628" s="4">
        <f t="shared" si="143"/>
        <v>50</v>
      </c>
      <c r="J628" s="4">
        <f t="shared" si="141"/>
        <v>29</v>
      </c>
      <c r="K628" s="2">
        <f t="shared" si="148"/>
        <v>7</v>
      </c>
      <c r="L628" s="2">
        <v>0.56999999999999995</v>
      </c>
    </row>
    <row r="629" spans="1:12" x14ac:dyDescent="0.25">
      <c r="A629" s="2">
        <v>628</v>
      </c>
      <c r="B629" s="2" t="str">
        <f t="shared" si="144"/>
        <v>P_52</v>
      </c>
      <c r="C629" s="2" t="str">
        <f t="shared" si="149"/>
        <v>IPM-205-7</v>
      </c>
      <c r="D629" s="2" t="str">
        <f t="shared" si="149"/>
        <v>Control</v>
      </c>
      <c r="E629" s="2">
        <f t="shared" si="149"/>
        <v>4</v>
      </c>
      <c r="F629" s="3">
        <f t="shared" si="149"/>
        <v>44772</v>
      </c>
      <c r="G629" s="3">
        <f t="shared" si="146"/>
        <v>44793</v>
      </c>
      <c r="H629" s="3">
        <f t="shared" si="147"/>
        <v>44822</v>
      </c>
      <c r="I629" s="4">
        <f t="shared" si="143"/>
        <v>50</v>
      </c>
      <c r="J629" s="4">
        <f t="shared" si="141"/>
        <v>29</v>
      </c>
      <c r="K629" s="2">
        <f t="shared" si="148"/>
        <v>7</v>
      </c>
      <c r="L629" s="2">
        <v>0.53</v>
      </c>
    </row>
    <row r="630" spans="1:12" x14ac:dyDescent="0.25">
      <c r="A630" s="2">
        <v>629</v>
      </c>
      <c r="B630" s="2" t="str">
        <f t="shared" si="144"/>
        <v>P_53</v>
      </c>
      <c r="C630" s="2" t="str">
        <f t="shared" si="149"/>
        <v>IPM-205-7</v>
      </c>
      <c r="D630" s="2" t="str">
        <f t="shared" si="149"/>
        <v>Stress</v>
      </c>
      <c r="E630" s="2">
        <f t="shared" si="149"/>
        <v>1</v>
      </c>
      <c r="F630" s="3">
        <f t="shared" si="149"/>
        <v>44772</v>
      </c>
      <c r="G630" s="3">
        <f t="shared" si="146"/>
        <v>44793</v>
      </c>
      <c r="H630" s="3">
        <f t="shared" si="147"/>
        <v>44822</v>
      </c>
      <c r="I630" s="4">
        <f t="shared" si="143"/>
        <v>50</v>
      </c>
      <c r="J630" s="4">
        <f t="shared" si="141"/>
        <v>29</v>
      </c>
      <c r="K630" s="2">
        <f t="shared" si="148"/>
        <v>7</v>
      </c>
      <c r="L630" s="2">
        <v>0.47</v>
      </c>
    </row>
    <row r="631" spans="1:12" x14ac:dyDescent="0.25">
      <c r="A631" s="2">
        <v>630</v>
      </c>
      <c r="B631" s="2" t="str">
        <f t="shared" si="144"/>
        <v>P_54</v>
      </c>
      <c r="C631" s="2" t="str">
        <f t="shared" si="149"/>
        <v>IPM-205-7</v>
      </c>
      <c r="D631" s="2" t="str">
        <f t="shared" si="149"/>
        <v>Stress</v>
      </c>
      <c r="E631" s="2">
        <f t="shared" si="149"/>
        <v>2</v>
      </c>
      <c r="F631" s="3">
        <f t="shared" si="149"/>
        <v>44772</v>
      </c>
      <c r="G631" s="3">
        <f t="shared" si="146"/>
        <v>44793</v>
      </c>
      <c r="H631" s="3">
        <f t="shared" si="147"/>
        <v>44822</v>
      </c>
      <c r="I631" s="4">
        <f t="shared" si="143"/>
        <v>50</v>
      </c>
      <c r="J631" s="4">
        <f t="shared" si="141"/>
        <v>29</v>
      </c>
      <c r="K631" s="2">
        <f t="shared" si="148"/>
        <v>7</v>
      </c>
      <c r="L631" s="2">
        <v>0.44</v>
      </c>
    </row>
    <row r="632" spans="1:12" x14ac:dyDescent="0.25">
      <c r="A632" s="2">
        <v>631</v>
      </c>
      <c r="B632" s="2" t="str">
        <f t="shared" si="144"/>
        <v>P_55</v>
      </c>
      <c r="C632" s="2" t="str">
        <f t="shared" si="149"/>
        <v>IPM-205-7</v>
      </c>
      <c r="D632" s="2" t="str">
        <f t="shared" si="149"/>
        <v>Stress</v>
      </c>
      <c r="E632" s="2">
        <f t="shared" si="149"/>
        <v>3</v>
      </c>
      <c r="F632" s="3">
        <f t="shared" si="149"/>
        <v>44772</v>
      </c>
      <c r="G632" s="3">
        <f t="shared" si="146"/>
        <v>44793</v>
      </c>
      <c r="H632" s="3">
        <f t="shared" si="147"/>
        <v>44822</v>
      </c>
      <c r="I632" s="4">
        <f t="shared" si="143"/>
        <v>50</v>
      </c>
      <c r="J632" s="4">
        <f t="shared" si="141"/>
        <v>29</v>
      </c>
      <c r="K632" s="2">
        <f t="shared" si="148"/>
        <v>7</v>
      </c>
      <c r="L632" s="2">
        <v>0.48</v>
      </c>
    </row>
    <row r="633" spans="1:12" x14ac:dyDescent="0.25">
      <c r="A633" s="2">
        <v>632</v>
      </c>
      <c r="B633" s="2" t="str">
        <f t="shared" si="144"/>
        <v>P_56</v>
      </c>
      <c r="C633" s="2" t="str">
        <f t="shared" si="149"/>
        <v>IPM-205-7</v>
      </c>
      <c r="D633" s="2" t="str">
        <f t="shared" si="149"/>
        <v>Stress</v>
      </c>
      <c r="E633" s="2">
        <f t="shared" si="149"/>
        <v>4</v>
      </c>
      <c r="F633" s="3">
        <f t="shared" si="149"/>
        <v>44772</v>
      </c>
      <c r="G633" s="3">
        <f t="shared" si="146"/>
        <v>44793</v>
      </c>
      <c r="H633" s="3">
        <f t="shared" si="147"/>
        <v>44822</v>
      </c>
      <c r="I633" s="4">
        <f t="shared" si="143"/>
        <v>50</v>
      </c>
      <c r="J633" s="4">
        <f t="shared" si="141"/>
        <v>29</v>
      </c>
      <c r="K633" s="2">
        <f t="shared" si="148"/>
        <v>7</v>
      </c>
      <c r="L633" s="2">
        <v>0.49</v>
      </c>
    </row>
    <row r="634" spans="1:12" x14ac:dyDescent="0.25">
      <c r="A634" s="2">
        <v>633</v>
      </c>
      <c r="B634" s="2" t="str">
        <f t="shared" si="144"/>
        <v>P_57</v>
      </c>
      <c r="C634" s="2" t="str">
        <f t="shared" si="149"/>
        <v>NM-94</v>
      </c>
      <c r="D634" s="2" t="str">
        <f t="shared" si="149"/>
        <v>Control</v>
      </c>
      <c r="E634" s="2">
        <f t="shared" si="149"/>
        <v>1</v>
      </c>
      <c r="F634" s="3">
        <f t="shared" si="149"/>
        <v>44772</v>
      </c>
      <c r="G634" s="3">
        <f t="shared" si="146"/>
        <v>44793</v>
      </c>
      <c r="H634" s="3">
        <f t="shared" si="147"/>
        <v>44822</v>
      </c>
      <c r="I634" s="4">
        <f t="shared" si="143"/>
        <v>50</v>
      </c>
      <c r="J634" s="4">
        <f t="shared" si="141"/>
        <v>29</v>
      </c>
      <c r="K634" s="2">
        <f t="shared" si="148"/>
        <v>7</v>
      </c>
      <c r="L634" s="2">
        <v>0.6</v>
      </c>
    </row>
    <row r="635" spans="1:12" x14ac:dyDescent="0.25">
      <c r="A635" s="2">
        <v>634</v>
      </c>
      <c r="B635" s="2" t="str">
        <f t="shared" si="144"/>
        <v>P_58</v>
      </c>
      <c r="C635" s="2" t="str">
        <f t="shared" si="149"/>
        <v>NM-94</v>
      </c>
      <c r="D635" s="2" t="str">
        <f t="shared" si="149"/>
        <v>Control</v>
      </c>
      <c r="E635" s="2">
        <f t="shared" si="149"/>
        <v>2</v>
      </c>
      <c r="F635" s="3">
        <f t="shared" si="149"/>
        <v>44772</v>
      </c>
      <c r="G635" s="3">
        <f t="shared" si="146"/>
        <v>44793</v>
      </c>
      <c r="H635" s="3">
        <f t="shared" si="147"/>
        <v>44822</v>
      </c>
      <c r="I635" s="4">
        <f t="shared" si="143"/>
        <v>50</v>
      </c>
      <c r="J635" s="4">
        <f t="shared" si="141"/>
        <v>29</v>
      </c>
      <c r="K635" s="2">
        <f t="shared" si="148"/>
        <v>7</v>
      </c>
      <c r="L635" s="2">
        <v>0.62</v>
      </c>
    </row>
    <row r="636" spans="1:12" x14ac:dyDescent="0.25">
      <c r="A636" s="2">
        <v>635</v>
      </c>
      <c r="B636" s="2" t="str">
        <f t="shared" si="144"/>
        <v>P_59</v>
      </c>
      <c r="C636" s="2" t="str">
        <f t="shared" si="149"/>
        <v>NM-94</v>
      </c>
      <c r="D636" s="2" t="str">
        <f t="shared" si="149"/>
        <v>Control</v>
      </c>
      <c r="E636" s="2">
        <f t="shared" si="149"/>
        <v>3</v>
      </c>
      <c r="F636" s="3">
        <f t="shared" si="149"/>
        <v>44772</v>
      </c>
      <c r="G636" s="3">
        <f t="shared" si="146"/>
        <v>44793</v>
      </c>
      <c r="H636" s="3">
        <f t="shared" si="147"/>
        <v>44822</v>
      </c>
      <c r="I636" s="4">
        <f t="shared" si="143"/>
        <v>50</v>
      </c>
      <c r="J636" s="4">
        <f t="shared" si="141"/>
        <v>29</v>
      </c>
      <c r="K636" s="2">
        <f t="shared" si="148"/>
        <v>7</v>
      </c>
      <c r="L636" s="2">
        <v>0.61</v>
      </c>
    </row>
    <row r="637" spans="1:12" x14ac:dyDescent="0.25">
      <c r="A637" s="2">
        <v>636</v>
      </c>
      <c r="B637" s="2" t="str">
        <f t="shared" si="144"/>
        <v>P_60</v>
      </c>
      <c r="C637" s="2" t="str">
        <f t="shared" si="149"/>
        <v>NM-94</v>
      </c>
      <c r="D637" s="2" t="str">
        <f t="shared" si="149"/>
        <v>Control</v>
      </c>
      <c r="E637" s="2">
        <f t="shared" si="149"/>
        <v>4</v>
      </c>
      <c r="F637" s="3">
        <f t="shared" si="149"/>
        <v>44772</v>
      </c>
      <c r="G637" s="3">
        <f t="shared" si="146"/>
        <v>44793</v>
      </c>
      <c r="H637" s="3">
        <f t="shared" si="147"/>
        <v>44822</v>
      </c>
      <c r="I637" s="4">
        <f t="shared" si="143"/>
        <v>50</v>
      </c>
      <c r="J637" s="4">
        <f t="shared" si="141"/>
        <v>29</v>
      </c>
      <c r="K637" s="2">
        <f t="shared" si="148"/>
        <v>7</v>
      </c>
      <c r="L637" s="2">
        <v>0.59</v>
      </c>
    </row>
    <row r="638" spans="1:12" x14ac:dyDescent="0.25">
      <c r="A638" s="2">
        <v>637</v>
      </c>
      <c r="B638" s="2" t="str">
        <f t="shared" si="144"/>
        <v>P_61</v>
      </c>
      <c r="C638" s="2" t="str">
        <f t="shared" si="149"/>
        <v>NM-94</v>
      </c>
      <c r="D638" s="2" t="str">
        <f t="shared" si="149"/>
        <v>Stress</v>
      </c>
      <c r="E638" s="2">
        <f t="shared" si="149"/>
        <v>1</v>
      </c>
      <c r="F638" s="3">
        <f t="shared" si="149"/>
        <v>44772</v>
      </c>
      <c r="G638" s="3">
        <f t="shared" si="146"/>
        <v>44793</v>
      </c>
      <c r="H638" s="3">
        <f t="shared" si="147"/>
        <v>44822</v>
      </c>
      <c r="I638" s="4">
        <f t="shared" si="143"/>
        <v>50</v>
      </c>
      <c r="J638" s="4">
        <f t="shared" si="141"/>
        <v>29</v>
      </c>
      <c r="K638" s="2">
        <f t="shared" si="148"/>
        <v>7</v>
      </c>
      <c r="L638" s="2">
        <v>0.49</v>
      </c>
    </row>
    <row r="639" spans="1:12" x14ac:dyDescent="0.25">
      <c r="A639" s="2">
        <v>638</v>
      </c>
      <c r="B639" s="2" t="str">
        <f t="shared" si="144"/>
        <v>P_62</v>
      </c>
      <c r="C639" s="2" t="str">
        <f t="shared" si="149"/>
        <v>NM-94</v>
      </c>
      <c r="D639" s="2" t="str">
        <f t="shared" si="149"/>
        <v>Stress</v>
      </c>
      <c r="E639" s="2">
        <f t="shared" si="149"/>
        <v>2</v>
      </c>
      <c r="F639" s="3">
        <f t="shared" si="149"/>
        <v>44772</v>
      </c>
      <c r="G639" s="3">
        <f t="shared" si="146"/>
        <v>44793</v>
      </c>
      <c r="H639" s="3">
        <f t="shared" si="147"/>
        <v>44822</v>
      </c>
      <c r="I639" s="4">
        <f t="shared" si="143"/>
        <v>50</v>
      </c>
      <c r="J639" s="4">
        <f t="shared" si="141"/>
        <v>29</v>
      </c>
      <c r="K639" s="2">
        <f t="shared" si="148"/>
        <v>7</v>
      </c>
      <c r="L639" s="2">
        <v>0.52</v>
      </c>
    </row>
    <row r="640" spans="1:12" x14ac:dyDescent="0.25">
      <c r="A640" s="2">
        <v>639</v>
      </c>
      <c r="B640" s="2" t="str">
        <f t="shared" si="144"/>
        <v>P_63</v>
      </c>
      <c r="C640" s="2" t="str">
        <f t="shared" si="149"/>
        <v>NM-94</v>
      </c>
      <c r="D640" s="2" t="str">
        <f t="shared" si="149"/>
        <v>Stress</v>
      </c>
      <c r="E640" s="2">
        <f t="shared" si="149"/>
        <v>3</v>
      </c>
      <c r="F640" s="3">
        <f t="shared" si="149"/>
        <v>44772</v>
      </c>
      <c r="G640" s="3">
        <f t="shared" si="146"/>
        <v>44793</v>
      </c>
      <c r="H640" s="3">
        <f t="shared" si="147"/>
        <v>44822</v>
      </c>
      <c r="I640" s="4">
        <f t="shared" si="143"/>
        <v>50</v>
      </c>
      <c r="J640" s="4">
        <f t="shared" si="141"/>
        <v>29</v>
      </c>
      <c r="K640" s="2">
        <f t="shared" si="148"/>
        <v>7</v>
      </c>
      <c r="L640" s="2">
        <v>0.5</v>
      </c>
    </row>
    <row r="641" spans="1:12" x14ac:dyDescent="0.25">
      <c r="A641" s="2">
        <v>640</v>
      </c>
      <c r="B641" s="2" t="str">
        <f t="shared" si="144"/>
        <v>P_64</v>
      </c>
      <c r="C641" s="2" t="str">
        <f t="shared" si="149"/>
        <v>NM-94</v>
      </c>
      <c r="D641" s="2" t="str">
        <f t="shared" si="149"/>
        <v>Stress</v>
      </c>
      <c r="E641" s="2">
        <f t="shared" si="149"/>
        <v>4</v>
      </c>
      <c r="F641" s="3">
        <f t="shared" si="149"/>
        <v>44772</v>
      </c>
      <c r="G641" s="3">
        <f t="shared" si="146"/>
        <v>44793</v>
      </c>
      <c r="H641" s="3">
        <f t="shared" si="147"/>
        <v>44822</v>
      </c>
      <c r="I641" s="4">
        <f t="shared" si="143"/>
        <v>50</v>
      </c>
      <c r="J641" s="4">
        <f t="shared" si="141"/>
        <v>29</v>
      </c>
      <c r="K641" s="2">
        <f t="shared" si="148"/>
        <v>7</v>
      </c>
      <c r="L641" s="2">
        <v>0.48</v>
      </c>
    </row>
    <row r="642" spans="1:12" x14ac:dyDescent="0.25">
      <c r="A642" s="2">
        <v>641</v>
      </c>
      <c r="B642" s="2" t="str">
        <f t="shared" si="144"/>
        <v>P_65</v>
      </c>
      <c r="C642" s="2" t="str">
        <f t="shared" si="149"/>
        <v>PAU-911</v>
      </c>
      <c r="D642" s="2" t="str">
        <f t="shared" si="149"/>
        <v>Control</v>
      </c>
      <c r="E642" s="2">
        <f t="shared" si="149"/>
        <v>1</v>
      </c>
      <c r="F642" s="3">
        <f t="shared" si="149"/>
        <v>44772</v>
      </c>
      <c r="G642" s="3">
        <f t="shared" si="146"/>
        <v>44793</v>
      </c>
      <c r="H642" s="3">
        <f t="shared" si="147"/>
        <v>44822</v>
      </c>
      <c r="I642" s="4">
        <f t="shared" si="143"/>
        <v>50</v>
      </c>
      <c r="J642" s="4">
        <f t="shared" si="141"/>
        <v>29</v>
      </c>
      <c r="K642" s="2">
        <f t="shared" si="148"/>
        <v>7</v>
      </c>
      <c r="L642" s="2">
        <v>0.67</v>
      </c>
    </row>
    <row r="643" spans="1:12" x14ac:dyDescent="0.25">
      <c r="A643" s="2">
        <v>642</v>
      </c>
      <c r="B643" s="2" t="str">
        <f t="shared" si="144"/>
        <v>P_66</v>
      </c>
      <c r="C643" s="2" t="str">
        <f t="shared" ref="C643:F658" si="150">C67</f>
        <v>PAU-911</v>
      </c>
      <c r="D643" s="2" t="str">
        <f t="shared" si="150"/>
        <v>Control</v>
      </c>
      <c r="E643" s="2">
        <f t="shared" si="150"/>
        <v>2</v>
      </c>
      <c r="F643" s="3">
        <f t="shared" si="150"/>
        <v>44772</v>
      </c>
      <c r="G643" s="3">
        <f t="shared" ref="G643:G673" si="151">G642</f>
        <v>44793</v>
      </c>
      <c r="H643" s="3">
        <f t="shared" ref="H643:H673" si="152">H642</f>
        <v>44822</v>
      </c>
      <c r="I643" s="4">
        <f t="shared" si="143"/>
        <v>50</v>
      </c>
      <c r="J643" s="4">
        <f t="shared" ref="J643:J706" si="153">H643-G643</f>
        <v>29</v>
      </c>
      <c r="K643" s="2">
        <f t="shared" si="148"/>
        <v>7</v>
      </c>
      <c r="L643" s="2">
        <v>0.68</v>
      </c>
    </row>
    <row r="644" spans="1:12" x14ac:dyDescent="0.25">
      <c r="A644" s="2">
        <v>643</v>
      </c>
      <c r="B644" s="2" t="str">
        <f t="shared" si="144"/>
        <v>P_67</v>
      </c>
      <c r="C644" s="2" t="str">
        <f t="shared" si="150"/>
        <v>PAU-911</v>
      </c>
      <c r="D644" s="2" t="str">
        <f t="shared" si="150"/>
        <v>Control</v>
      </c>
      <c r="E644" s="2">
        <f t="shared" si="150"/>
        <v>3</v>
      </c>
      <c r="F644" s="3">
        <f t="shared" si="150"/>
        <v>44772</v>
      </c>
      <c r="G644" s="3">
        <f t="shared" si="151"/>
        <v>44793</v>
      </c>
      <c r="H644" s="3">
        <f t="shared" si="152"/>
        <v>44822</v>
      </c>
      <c r="I644" s="4">
        <f t="shared" si="143"/>
        <v>50</v>
      </c>
      <c r="J644" s="4">
        <f t="shared" si="153"/>
        <v>29</v>
      </c>
      <c r="K644" s="2">
        <f t="shared" si="148"/>
        <v>7</v>
      </c>
      <c r="L644" s="2">
        <v>0.71</v>
      </c>
    </row>
    <row r="645" spans="1:12" x14ac:dyDescent="0.25">
      <c r="A645" s="2">
        <v>644</v>
      </c>
      <c r="B645" s="2" t="str">
        <f t="shared" si="144"/>
        <v>P_68</v>
      </c>
      <c r="C645" s="2" t="str">
        <f t="shared" si="150"/>
        <v>PAU-911</v>
      </c>
      <c r="D645" s="2" t="str">
        <f t="shared" si="150"/>
        <v>Control</v>
      </c>
      <c r="E645" s="2">
        <f t="shared" si="150"/>
        <v>4</v>
      </c>
      <c r="F645" s="3">
        <f t="shared" si="150"/>
        <v>44772</v>
      </c>
      <c r="G645" s="3">
        <f t="shared" si="151"/>
        <v>44793</v>
      </c>
      <c r="H645" s="3">
        <f t="shared" si="152"/>
        <v>44822</v>
      </c>
      <c r="I645" s="4">
        <f t="shared" si="143"/>
        <v>50</v>
      </c>
      <c r="J645" s="4">
        <f t="shared" si="153"/>
        <v>29</v>
      </c>
      <c r="K645" s="2">
        <f t="shared" si="148"/>
        <v>7</v>
      </c>
      <c r="L645" s="2">
        <v>0.62</v>
      </c>
    </row>
    <row r="646" spans="1:12" x14ac:dyDescent="0.25">
      <c r="A646" s="2">
        <v>645</v>
      </c>
      <c r="B646" s="2" t="str">
        <f t="shared" si="144"/>
        <v>P_69</v>
      </c>
      <c r="C646" s="2" t="str">
        <f t="shared" si="150"/>
        <v>PAU-911</v>
      </c>
      <c r="D646" s="2" t="str">
        <f t="shared" si="150"/>
        <v>Stress</v>
      </c>
      <c r="E646" s="2">
        <f t="shared" si="150"/>
        <v>1</v>
      </c>
      <c r="F646" s="3">
        <f t="shared" si="150"/>
        <v>44772</v>
      </c>
      <c r="G646" s="3">
        <f t="shared" si="151"/>
        <v>44793</v>
      </c>
      <c r="H646" s="3">
        <f t="shared" si="152"/>
        <v>44822</v>
      </c>
      <c r="I646" s="4">
        <f t="shared" si="143"/>
        <v>50</v>
      </c>
      <c r="J646" s="4">
        <f t="shared" si="153"/>
        <v>29</v>
      </c>
      <c r="K646" s="2">
        <f t="shared" si="148"/>
        <v>7</v>
      </c>
      <c r="L646" s="2">
        <v>0.59</v>
      </c>
    </row>
    <row r="647" spans="1:12" x14ac:dyDescent="0.25">
      <c r="A647" s="2">
        <v>646</v>
      </c>
      <c r="B647" s="2" t="str">
        <f t="shared" si="144"/>
        <v>P_70</v>
      </c>
      <c r="C647" s="2" t="str">
        <f t="shared" si="150"/>
        <v>PAU-911</v>
      </c>
      <c r="D647" s="2" t="str">
        <f t="shared" si="150"/>
        <v>Stress</v>
      </c>
      <c r="E647" s="2">
        <f t="shared" si="150"/>
        <v>2</v>
      </c>
      <c r="F647" s="3">
        <f t="shared" si="150"/>
        <v>44772</v>
      </c>
      <c r="G647" s="3">
        <f t="shared" si="151"/>
        <v>44793</v>
      </c>
      <c r="H647" s="3">
        <f t="shared" si="152"/>
        <v>44822</v>
      </c>
      <c r="I647" s="4">
        <f t="shared" si="143"/>
        <v>50</v>
      </c>
      <c r="J647" s="4">
        <f t="shared" si="153"/>
        <v>29</v>
      </c>
      <c r="K647" s="2">
        <f t="shared" si="148"/>
        <v>7</v>
      </c>
      <c r="L647" s="2">
        <v>0.56999999999999995</v>
      </c>
    </row>
    <row r="648" spans="1:12" x14ac:dyDescent="0.25">
      <c r="A648" s="2">
        <v>647</v>
      </c>
      <c r="B648" s="2" t="str">
        <f t="shared" si="144"/>
        <v>P_71</v>
      </c>
      <c r="C648" s="2" t="str">
        <f t="shared" si="150"/>
        <v>PAU-911</v>
      </c>
      <c r="D648" s="2" t="str">
        <f t="shared" si="150"/>
        <v>Stress</v>
      </c>
      <c r="E648" s="2">
        <f t="shared" si="150"/>
        <v>3</v>
      </c>
      <c r="F648" s="3">
        <f t="shared" si="150"/>
        <v>44772</v>
      </c>
      <c r="G648" s="3">
        <f t="shared" si="151"/>
        <v>44793</v>
      </c>
      <c r="H648" s="3">
        <f t="shared" si="152"/>
        <v>44822</v>
      </c>
      <c r="I648" s="4">
        <f t="shared" si="143"/>
        <v>50</v>
      </c>
      <c r="J648" s="4">
        <f t="shared" si="153"/>
        <v>29</v>
      </c>
      <c r="K648" s="2">
        <f t="shared" si="148"/>
        <v>7</v>
      </c>
      <c r="L648" s="2">
        <v>0.57999999999999996</v>
      </c>
    </row>
    <row r="649" spans="1:12" x14ac:dyDescent="0.25">
      <c r="A649" s="2">
        <v>648</v>
      </c>
      <c r="B649" s="2" t="str">
        <f t="shared" si="144"/>
        <v>P_72</v>
      </c>
      <c r="C649" s="2" t="str">
        <f t="shared" si="150"/>
        <v>PAU-911</v>
      </c>
      <c r="D649" s="2" t="str">
        <f t="shared" si="150"/>
        <v>Stress</v>
      </c>
      <c r="E649" s="2">
        <f t="shared" si="150"/>
        <v>4</v>
      </c>
      <c r="F649" s="3">
        <f t="shared" si="150"/>
        <v>44772</v>
      </c>
      <c r="G649" s="3">
        <f t="shared" si="151"/>
        <v>44793</v>
      </c>
      <c r="H649" s="3">
        <f t="shared" si="152"/>
        <v>44822</v>
      </c>
      <c r="I649" s="4">
        <f t="shared" si="143"/>
        <v>50</v>
      </c>
      <c r="J649" s="4">
        <f t="shared" si="153"/>
        <v>29</v>
      </c>
      <c r="K649" s="2">
        <f t="shared" si="148"/>
        <v>7</v>
      </c>
      <c r="L649" s="2">
        <v>0.56000000000000005</v>
      </c>
    </row>
    <row r="650" spans="1:12" x14ac:dyDescent="0.25">
      <c r="A650" s="2">
        <v>649</v>
      </c>
      <c r="B650" s="2" t="str">
        <f t="shared" si="144"/>
        <v>P_73</v>
      </c>
      <c r="C650" s="2" t="str">
        <f t="shared" si="150"/>
        <v>VC-3960-88</v>
      </c>
      <c r="D650" s="2" t="str">
        <f t="shared" si="150"/>
        <v>Control</v>
      </c>
      <c r="E650" s="2">
        <f t="shared" si="150"/>
        <v>1</v>
      </c>
      <c r="F650" s="3">
        <f t="shared" si="150"/>
        <v>44772</v>
      </c>
      <c r="G650" s="3">
        <f t="shared" si="151"/>
        <v>44793</v>
      </c>
      <c r="H650" s="3">
        <f t="shared" si="152"/>
        <v>44822</v>
      </c>
      <c r="I650" s="4">
        <f t="shared" si="143"/>
        <v>50</v>
      </c>
      <c r="J650" s="4">
        <f t="shared" si="153"/>
        <v>29</v>
      </c>
      <c r="K650" s="2">
        <f t="shared" si="148"/>
        <v>7</v>
      </c>
      <c r="L650" s="2">
        <v>0.66</v>
      </c>
    </row>
    <row r="651" spans="1:12" x14ac:dyDescent="0.25">
      <c r="A651" s="2">
        <v>650</v>
      </c>
      <c r="B651" s="2" t="str">
        <f t="shared" si="144"/>
        <v>P_74</v>
      </c>
      <c r="C651" s="2" t="str">
        <f t="shared" si="150"/>
        <v>VC-3960-88</v>
      </c>
      <c r="D651" s="2" t="str">
        <f t="shared" si="150"/>
        <v>Control</v>
      </c>
      <c r="E651" s="2">
        <f t="shared" si="150"/>
        <v>2</v>
      </c>
      <c r="F651" s="3">
        <f t="shared" si="150"/>
        <v>44772</v>
      </c>
      <c r="G651" s="3">
        <f t="shared" si="151"/>
        <v>44793</v>
      </c>
      <c r="H651" s="3">
        <f t="shared" si="152"/>
        <v>44822</v>
      </c>
      <c r="I651" s="4">
        <f t="shared" si="143"/>
        <v>50</v>
      </c>
      <c r="J651" s="4">
        <f t="shared" si="153"/>
        <v>29</v>
      </c>
      <c r="K651" s="2">
        <f t="shared" si="148"/>
        <v>7</v>
      </c>
      <c r="L651" s="2">
        <v>0.6</v>
      </c>
    </row>
    <row r="652" spans="1:12" x14ac:dyDescent="0.25">
      <c r="A652" s="2">
        <v>651</v>
      </c>
      <c r="B652" s="2" t="str">
        <f t="shared" si="144"/>
        <v>P_75</v>
      </c>
      <c r="C652" s="2" t="str">
        <f t="shared" si="150"/>
        <v>VC-3960-88</v>
      </c>
      <c r="D652" s="2" t="str">
        <f t="shared" si="150"/>
        <v>Control</v>
      </c>
      <c r="E652" s="2">
        <f t="shared" si="150"/>
        <v>3</v>
      </c>
      <c r="F652" s="3">
        <f t="shared" si="150"/>
        <v>44772</v>
      </c>
      <c r="G652" s="3">
        <f t="shared" si="151"/>
        <v>44793</v>
      </c>
      <c r="H652" s="3">
        <f t="shared" si="152"/>
        <v>44822</v>
      </c>
      <c r="I652" s="4">
        <f t="shared" si="143"/>
        <v>50</v>
      </c>
      <c r="J652" s="4">
        <f t="shared" si="153"/>
        <v>29</v>
      </c>
      <c r="K652" s="2">
        <f t="shared" si="148"/>
        <v>7</v>
      </c>
      <c r="L652" s="2">
        <v>0.62</v>
      </c>
    </row>
    <row r="653" spans="1:12" x14ac:dyDescent="0.25">
      <c r="A653" s="2">
        <v>652</v>
      </c>
      <c r="B653" s="2" t="str">
        <f t="shared" si="144"/>
        <v>P_76</v>
      </c>
      <c r="C653" s="2" t="str">
        <f t="shared" si="150"/>
        <v>VC-3960-88</v>
      </c>
      <c r="D653" s="2" t="str">
        <f t="shared" si="150"/>
        <v>Control</v>
      </c>
      <c r="E653" s="2">
        <f t="shared" si="150"/>
        <v>4</v>
      </c>
      <c r="F653" s="3">
        <f t="shared" si="150"/>
        <v>44772</v>
      </c>
      <c r="G653" s="3">
        <f t="shared" si="151"/>
        <v>44793</v>
      </c>
      <c r="H653" s="3">
        <f t="shared" si="152"/>
        <v>44822</v>
      </c>
      <c r="I653" s="4">
        <f t="shared" si="143"/>
        <v>50</v>
      </c>
      <c r="J653" s="4">
        <f t="shared" si="153"/>
        <v>29</v>
      </c>
      <c r="K653" s="2">
        <f t="shared" si="148"/>
        <v>7</v>
      </c>
      <c r="L653" s="2">
        <v>0.63</v>
      </c>
    </row>
    <row r="654" spans="1:12" x14ac:dyDescent="0.25">
      <c r="A654" s="2">
        <v>653</v>
      </c>
      <c r="B654" s="2" t="str">
        <f t="shared" si="144"/>
        <v>P_77</v>
      </c>
      <c r="C654" s="2" t="str">
        <f t="shared" si="150"/>
        <v>VC-3960-88</v>
      </c>
      <c r="D654" s="2" t="str">
        <f t="shared" si="150"/>
        <v>Stress</v>
      </c>
      <c r="E654" s="2">
        <f t="shared" si="150"/>
        <v>1</v>
      </c>
      <c r="F654" s="3">
        <f t="shared" si="150"/>
        <v>44772</v>
      </c>
      <c r="G654" s="3">
        <f t="shared" si="151"/>
        <v>44793</v>
      </c>
      <c r="H654" s="3">
        <f t="shared" si="152"/>
        <v>44822</v>
      </c>
      <c r="I654" s="4">
        <f t="shared" si="143"/>
        <v>50</v>
      </c>
      <c r="J654" s="4">
        <f t="shared" si="153"/>
        <v>29</v>
      </c>
      <c r="K654" s="2">
        <f t="shared" si="148"/>
        <v>7</v>
      </c>
      <c r="L654" s="2">
        <v>0.54</v>
      </c>
    </row>
    <row r="655" spans="1:12" x14ac:dyDescent="0.25">
      <c r="A655" s="2">
        <v>654</v>
      </c>
      <c r="B655" s="2" t="str">
        <f t="shared" si="144"/>
        <v>P_78</v>
      </c>
      <c r="C655" s="2" t="str">
        <f t="shared" si="150"/>
        <v>VC-3960-88</v>
      </c>
      <c r="D655" s="2" t="str">
        <f t="shared" si="150"/>
        <v>Stress</v>
      </c>
      <c r="E655" s="2">
        <f t="shared" si="150"/>
        <v>2</v>
      </c>
      <c r="F655" s="3">
        <f t="shared" si="150"/>
        <v>44772</v>
      </c>
      <c r="G655" s="3">
        <f t="shared" si="151"/>
        <v>44793</v>
      </c>
      <c r="H655" s="3">
        <f t="shared" si="152"/>
        <v>44822</v>
      </c>
      <c r="I655" s="4">
        <f t="shared" si="143"/>
        <v>50</v>
      </c>
      <c r="J655" s="4">
        <f t="shared" si="153"/>
        <v>29</v>
      </c>
      <c r="K655" s="2">
        <f t="shared" si="148"/>
        <v>7</v>
      </c>
      <c r="L655" s="2">
        <v>0.51</v>
      </c>
    </row>
    <row r="656" spans="1:12" x14ac:dyDescent="0.25">
      <c r="A656" s="2">
        <v>655</v>
      </c>
      <c r="B656" s="2" t="str">
        <f t="shared" si="144"/>
        <v>P_79</v>
      </c>
      <c r="C656" s="2" t="str">
        <f t="shared" si="150"/>
        <v>VC-3960-88</v>
      </c>
      <c r="D656" s="2" t="str">
        <f t="shared" si="150"/>
        <v>Stress</v>
      </c>
      <c r="E656" s="2">
        <f t="shared" si="150"/>
        <v>3</v>
      </c>
      <c r="F656" s="3">
        <f t="shared" si="150"/>
        <v>44772</v>
      </c>
      <c r="G656" s="3">
        <f t="shared" si="151"/>
        <v>44793</v>
      </c>
      <c r="H656" s="3">
        <f t="shared" si="152"/>
        <v>44822</v>
      </c>
      <c r="I656" s="4">
        <f t="shared" si="143"/>
        <v>50</v>
      </c>
      <c r="J656" s="4">
        <f t="shared" si="153"/>
        <v>29</v>
      </c>
      <c r="K656" s="2">
        <f t="shared" si="148"/>
        <v>7</v>
      </c>
      <c r="L656" s="2">
        <v>0.56999999999999995</v>
      </c>
    </row>
    <row r="657" spans="1:12" x14ac:dyDescent="0.25">
      <c r="A657" s="2">
        <v>656</v>
      </c>
      <c r="B657" s="2" t="str">
        <f t="shared" si="144"/>
        <v>P_80</v>
      </c>
      <c r="C657" s="2" t="str">
        <f t="shared" si="150"/>
        <v>VC-3960-88</v>
      </c>
      <c r="D657" s="2" t="str">
        <f t="shared" si="150"/>
        <v>Stress</v>
      </c>
      <c r="E657" s="2">
        <f t="shared" si="150"/>
        <v>4</v>
      </c>
      <c r="F657" s="3">
        <f t="shared" si="150"/>
        <v>44772</v>
      </c>
      <c r="G657" s="3">
        <f t="shared" si="151"/>
        <v>44793</v>
      </c>
      <c r="H657" s="3">
        <f t="shared" si="152"/>
        <v>44822</v>
      </c>
      <c r="I657" s="4">
        <f t="shared" si="143"/>
        <v>50</v>
      </c>
      <c r="J657" s="4">
        <f t="shared" si="153"/>
        <v>29</v>
      </c>
      <c r="K657" s="2">
        <f t="shared" si="148"/>
        <v>7</v>
      </c>
      <c r="L657" s="2">
        <v>0.53</v>
      </c>
    </row>
    <row r="658" spans="1:12" x14ac:dyDescent="0.25">
      <c r="A658" s="2">
        <v>657</v>
      </c>
      <c r="B658" s="2" t="str">
        <f t="shared" si="144"/>
        <v>P_81</v>
      </c>
      <c r="C658" s="2" t="str">
        <f t="shared" si="150"/>
        <v>VC-6372 (45-8-1)</v>
      </c>
      <c r="D658" s="2" t="str">
        <f t="shared" si="150"/>
        <v>Control</v>
      </c>
      <c r="E658" s="2">
        <f t="shared" si="150"/>
        <v>1</v>
      </c>
      <c r="F658" s="3">
        <f t="shared" si="150"/>
        <v>44772</v>
      </c>
      <c r="G658" s="3">
        <f t="shared" si="151"/>
        <v>44793</v>
      </c>
      <c r="H658" s="3">
        <f t="shared" si="152"/>
        <v>44822</v>
      </c>
      <c r="I658" s="4">
        <f t="shared" si="143"/>
        <v>50</v>
      </c>
      <c r="J658" s="4">
        <f t="shared" si="153"/>
        <v>29</v>
      </c>
      <c r="K658" s="2">
        <f t="shared" si="148"/>
        <v>7</v>
      </c>
      <c r="L658" s="2">
        <v>0.6</v>
      </c>
    </row>
    <row r="659" spans="1:12" x14ac:dyDescent="0.25">
      <c r="A659" s="2">
        <v>658</v>
      </c>
      <c r="B659" s="2" t="str">
        <f t="shared" si="144"/>
        <v>P_82</v>
      </c>
      <c r="C659" s="2" t="str">
        <f t="shared" ref="C659:F674" si="154">C83</f>
        <v>VC-6372 (45-8-1)</v>
      </c>
      <c r="D659" s="2" t="str">
        <f t="shared" si="154"/>
        <v>Control</v>
      </c>
      <c r="E659" s="2">
        <f t="shared" si="154"/>
        <v>2</v>
      </c>
      <c r="F659" s="3">
        <f t="shared" si="154"/>
        <v>44772</v>
      </c>
      <c r="G659" s="3">
        <f t="shared" si="151"/>
        <v>44793</v>
      </c>
      <c r="H659" s="3">
        <f t="shared" si="152"/>
        <v>44822</v>
      </c>
      <c r="I659" s="4">
        <f t="shared" si="143"/>
        <v>50</v>
      </c>
      <c r="J659" s="4">
        <f t="shared" si="153"/>
        <v>29</v>
      </c>
      <c r="K659" s="2">
        <f t="shared" si="148"/>
        <v>7</v>
      </c>
      <c r="L659" s="2">
        <v>0.64</v>
      </c>
    </row>
    <row r="660" spans="1:12" x14ac:dyDescent="0.25">
      <c r="A660" s="2">
        <v>659</v>
      </c>
      <c r="B660" s="2" t="str">
        <f t="shared" si="144"/>
        <v>P_83</v>
      </c>
      <c r="C660" s="2" t="str">
        <f t="shared" si="154"/>
        <v>VC-6372 (45-8-1)</v>
      </c>
      <c r="D660" s="2" t="str">
        <f t="shared" si="154"/>
        <v>Control</v>
      </c>
      <c r="E660" s="2">
        <f t="shared" si="154"/>
        <v>3</v>
      </c>
      <c r="F660" s="3">
        <f t="shared" si="154"/>
        <v>44772</v>
      </c>
      <c r="G660" s="3">
        <f t="shared" si="151"/>
        <v>44793</v>
      </c>
      <c r="H660" s="3">
        <f t="shared" si="152"/>
        <v>44822</v>
      </c>
      <c r="I660" s="4">
        <f t="shared" si="143"/>
        <v>50</v>
      </c>
      <c r="J660" s="4">
        <f t="shared" si="153"/>
        <v>29</v>
      </c>
      <c r="K660" s="2">
        <f t="shared" si="148"/>
        <v>7</v>
      </c>
      <c r="L660" s="2">
        <v>0.61</v>
      </c>
    </row>
    <row r="661" spans="1:12" x14ac:dyDescent="0.25">
      <c r="A661" s="2">
        <v>660</v>
      </c>
      <c r="B661" s="2" t="str">
        <f t="shared" si="144"/>
        <v>P_84</v>
      </c>
      <c r="C661" s="2" t="str">
        <f t="shared" si="154"/>
        <v>VC-6372 (45-8-1)</v>
      </c>
      <c r="D661" s="2" t="str">
        <f t="shared" si="154"/>
        <v>Control</v>
      </c>
      <c r="E661" s="2">
        <f t="shared" si="154"/>
        <v>4</v>
      </c>
      <c r="F661" s="3">
        <f t="shared" si="154"/>
        <v>44772</v>
      </c>
      <c r="G661" s="3">
        <f t="shared" si="151"/>
        <v>44793</v>
      </c>
      <c r="H661" s="3">
        <f t="shared" si="152"/>
        <v>44822</v>
      </c>
      <c r="I661" s="4">
        <f t="shared" si="143"/>
        <v>50</v>
      </c>
      <c r="J661" s="4">
        <f t="shared" si="153"/>
        <v>29</v>
      </c>
      <c r="K661" s="2">
        <f t="shared" si="148"/>
        <v>7</v>
      </c>
      <c r="L661" s="2">
        <v>0.52</v>
      </c>
    </row>
    <row r="662" spans="1:12" x14ac:dyDescent="0.25">
      <c r="A662" s="2">
        <v>661</v>
      </c>
      <c r="B662" s="2" t="str">
        <f t="shared" si="144"/>
        <v>P_85</v>
      </c>
      <c r="C662" s="2" t="str">
        <f t="shared" si="154"/>
        <v>VC-6372 (45-8-1)</v>
      </c>
      <c r="D662" s="2" t="str">
        <f t="shared" si="154"/>
        <v>Stress</v>
      </c>
      <c r="E662" s="2">
        <f t="shared" si="154"/>
        <v>1</v>
      </c>
      <c r="F662" s="3">
        <f t="shared" si="154"/>
        <v>44772</v>
      </c>
      <c r="G662" s="3">
        <f t="shared" si="151"/>
        <v>44793</v>
      </c>
      <c r="H662" s="3">
        <f t="shared" si="152"/>
        <v>44822</v>
      </c>
      <c r="I662" s="4">
        <f t="shared" si="143"/>
        <v>50</v>
      </c>
      <c r="J662" s="4">
        <f t="shared" si="153"/>
        <v>29</v>
      </c>
      <c r="K662" s="2">
        <f t="shared" si="148"/>
        <v>7</v>
      </c>
      <c r="L662" s="2">
        <v>0.54</v>
      </c>
    </row>
    <row r="663" spans="1:12" x14ac:dyDescent="0.25">
      <c r="A663" s="2">
        <v>662</v>
      </c>
      <c r="B663" s="2" t="str">
        <f t="shared" si="144"/>
        <v>P_86</v>
      </c>
      <c r="C663" s="2" t="str">
        <f t="shared" si="154"/>
        <v>VC-6372 (45-8-1)</v>
      </c>
      <c r="D663" s="2" t="str">
        <f t="shared" si="154"/>
        <v>Stress</v>
      </c>
      <c r="E663" s="2">
        <f t="shared" si="154"/>
        <v>2</v>
      </c>
      <c r="F663" s="3">
        <f t="shared" si="154"/>
        <v>44772</v>
      </c>
      <c r="G663" s="3">
        <f t="shared" si="151"/>
        <v>44793</v>
      </c>
      <c r="H663" s="3">
        <f t="shared" si="152"/>
        <v>44822</v>
      </c>
      <c r="I663" s="4">
        <f t="shared" si="143"/>
        <v>50</v>
      </c>
      <c r="J663" s="4">
        <f t="shared" si="153"/>
        <v>29</v>
      </c>
      <c r="K663" s="2">
        <f t="shared" si="148"/>
        <v>7</v>
      </c>
      <c r="L663" s="2">
        <v>0.52</v>
      </c>
    </row>
    <row r="664" spans="1:12" x14ac:dyDescent="0.25">
      <c r="A664" s="2">
        <v>663</v>
      </c>
      <c r="B664" s="2" t="str">
        <f t="shared" si="144"/>
        <v>P_87</v>
      </c>
      <c r="C664" s="2" t="str">
        <f t="shared" si="154"/>
        <v>VC-6372 (45-8-1)</v>
      </c>
      <c r="D664" s="2" t="str">
        <f t="shared" si="154"/>
        <v>Stress</v>
      </c>
      <c r="E664" s="2">
        <f t="shared" si="154"/>
        <v>3</v>
      </c>
      <c r="F664" s="3">
        <f t="shared" si="154"/>
        <v>44772</v>
      </c>
      <c r="G664" s="3">
        <f t="shared" si="151"/>
        <v>44793</v>
      </c>
      <c r="H664" s="3">
        <f t="shared" si="152"/>
        <v>44822</v>
      </c>
      <c r="I664" s="4">
        <f t="shared" si="143"/>
        <v>50</v>
      </c>
      <c r="J664" s="4">
        <f t="shared" si="153"/>
        <v>29</v>
      </c>
      <c r="K664" s="2">
        <f t="shared" si="148"/>
        <v>7</v>
      </c>
      <c r="L664" s="2">
        <v>0.46</v>
      </c>
    </row>
    <row r="665" spans="1:12" x14ac:dyDescent="0.25">
      <c r="A665" s="2">
        <v>664</v>
      </c>
      <c r="B665" s="2" t="str">
        <f t="shared" si="144"/>
        <v>P_88</v>
      </c>
      <c r="C665" s="2" t="str">
        <f t="shared" si="154"/>
        <v>VC-6372 (45-8-1)</v>
      </c>
      <c r="D665" s="2" t="str">
        <f t="shared" si="154"/>
        <v>Stress</v>
      </c>
      <c r="E665" s="2">
        <f t="shared" si="154"/>
        <v>4</v>
      </c>
      <c r="F665" s="3">
        <f t="shared" si="154"/>
        <v>44772</v>
      </c>
      <c r="G665" s="3">
        <f t="shared" si="151"/>
        <v>44793</v>
      </c>
      <c r="H665" s="3">
        <f t="shared" si="152"/>
        <v>44822</v>
      </c>
      <c r="I665" s="4">
        <f t="shared" si="143"/>
        <v>50</v>
      </c>
      <c r="J665" s="4">
        <f t="shared" si="153"/>
        <v>29</v>
      </c>
      <c r="K665" s="2">
        <f t="shared" si="148"/>
        <v>7</v>
      </c>
      <c r="L665" s="2">
        <v>0.53</v>
      </c>
    </row>
    <row r="666" spans="1:12" x14ac:dyDescent="0.25">
      <c r="A666" s="2">
        <v>665</v>
      </c>
      <c r="B666" s="2" t="str">
        <f t="shared" si="144"/>
        <v>P_89</v>
      </c>
      <c r="C666" s="2" t="str">
        <f t="shared" si="154"/>
        <v>Vaibhav</v>
      </c>
      <c r="D666" s="2" t="str">
        <f t="shared" si="154"/>
        <v>Control</v>
      </c>
      <c r="E666" s="2">
        <f t="shared" si="154"/>
        <v>1</v>
      </c>
      <c r="F666" s="3">
        <f t="shared" si="154"/>
        <v>44772</v>
      </c>
      <c r="G666" s="3">
        <f t="shared" si="151"/>
        <v>44793</v>
      </c>
      <c r="H666" s="3">
        <f t="shared" si="152"/>
        <v>44822</v>
      </c>
      <c r="I666" s="4">
        <f t="shared" si="143"/>
        <v>50</v>
      </c>
      <c r="J666" s="4">
        <f t="shared" si="153"/>
        <v>29</v>
      </c>
      <c r="K666" s="2">
        <f t="shared" si="148"/>
        <v>7</v>
      </c>
      <c r="L666" s="2">
        <v>0.62</v>
      </c>
    </row>
    <row r="667" spans="1:12" x14ac:dyDescent="0.25">
      <c r="A667" s="2">
        <v>666</v>
      </c>
      <c r="B667" s="2" t="str">
        <f t="shared" si="144"/>
        <v>P_90</v>
      </c>
      <c r="C667" s="2" t="str">
        <f t="shared" si="154"/>
        <v>Vaibhav</v>
      </c>
      <c r="D667" s="2" t="str">
        <f t="shared" si="154"/>
        <v>Control</v>
      </c>
      <c r="E667" s="2">
        <f t="shared" si="154"/>
        <v>2</v>
      </c>
      <c r="F667" s="3">
        <f t="shared" si="154"/>
        <v>44772</v>
      </c>
      <c r="G667" s="3">
        <f t="shared" si="151"/>
        <v>44793</v>
      </c>
      <c r="H667" s="3">
        <f t="shared" si="152"/>
        <v>44822</v>
      </c>
      <c r="I667" s="4">
        <f t="shared" si="143"/>
        <v>50</v>
      </c>
      <c r="J667" s="4">
        <f t="shared" si="153"/>
        <v>29</v>
      </c>
      <c r="K667" s="2">
        <f t="shared" si="148"/>
        <v>7</v>
      </c>
      <c r="L667" s="2">
        <v>0.7</v>
      </c>
    </row>
    <row r="668" spans="1:12" x14ac:dyDescent="0.25">
      <c r="A668" s="2">
        <v>667</v>
      </c>
      <c r="B668" s="2" t="str">
        <f t="shared" si="144"/>
        <v>P_91</v>
      </c>
      <c r="C668" s="2" t="str">
        <f t="shared" si="154"/>
        <v>Vaibhav</v>
      </c>
      <c r="D668" s="2" t="str">
        <f t="shared" si="154"/>
        <v>Control</v>
      </c>
      <c r="E668" s="2">
        <f t="shared" si="154"/>
        <v>3</v>
      </c>
      <c r="F668" s="3">
        <f t="shared" si="154"/>
        <v>44772</v>
      </c>
      <c r="G668" s="3">
        <f t="shared" si="151"/>
        <v>44793</v>
      </c>
      <c r="H668" s="3">
        <f t="shared" si="152"/>
        <v>44822</v>
      </c>
      <c r="I668" s="4">
        <f t="shared" si="143"/>
        <v>50</v>
      </c>
      <c r="J668" s="4">
        <f t="shared" si="153"/>
        <v>29</v>
      </c>
      <c r="K668" s="2">
        <f t="shared" si="148"/>
        <v>7</v>
      </c>
      <c r="L668" s="2">
        <v>0.63</v>
      </c>
    </row>
    <row r="669" spans="1:12" x14ac:dyDescent="0.25">
      <c r="A669" s="2">
        <v>668</v>
      </c>
      <c r="B669" s="2" t="str">
        <f t="shared" si="144"/>
        <v>P_92</v>
      </c>
      <c r="C669" s="2" t="str">
        <f t="shared" si="154"/>
        <v>Vaibhav</v>
      </c>
      <c r="D669" s="2" t="str">
        <f t="shared" si="154"/>
        <v>Control</v>
      </c>
      <c r="E669" s="2">
        <f t="shared" si="154"/>
        <v>4</v>
      </c>
      <c r="F669" s="3">
        <f t="shared" si="154"/>
        <v>44772</v>
      </c>
      <c r="G669" s="3">
        <f t="shared" si="151"/>
        <v>44793</v>
      </c>
      <c r="H669" s="3">
        <f t="shared" si="152"/>
        <v>44822</v>
      </c>
      <c r="I669" s="4">
        <f t="shared" si="143"/>
        <v>50</v>
      </c>
      <c r="J669" s="4">
        <f t="shared" si="153"/>
        <v>29</v>
      </c>
      <c r="K669" s="2">
        <f t="shared" si="148"/>
        <v>7</v>
      </c>
      <c r="L669" s="2">
        <v>0.61</v>
      </c>
    </row>
    <row r="670" spans="1:12" x14ac:dyDescent="0.25">
      <c r="A670" s="2">
        <v>669</v>
      </c>
      <c r="B670" s="2" t="str">
        <f t="shared" si="144"/>
        <v>P_93</v>
      </c>
      <c r="C670" s="2" t="str">
        <f t="shared" si="154"/>
        <v>Vaibhav</v>
      </c>
      <c r="D670" s="2" t="str">
        <f t="shared" si="154"/>
        <v>Stress</v>
      </c>
      <c r="E670" s="2">
        <f t="shared" si="154"/>
        <v>1</v>
      </c>
      <c r="F670" s="3">
        <f t="shared" si="154"/>
        <v>44772</v>
      </c>
      <c r="G670" s="3">
        <f t="shared" si="151"/>
        <v>44793</v>
      </c>
      <c r="H670" s="3">
        <f t="shared" si="152"/>
        <v>44822</v>
      </c>
      <c r="I670" s="4">
        <f t="shared" si="143"/>
        <v>50</v>
      </c>
      <c r="J670" s="4">
        <f t="shared" si="153"/>
        <v>29</v>
      </c>
      <c r="K670" s="2">
        <f t="shared" si="148"/>
        <v>7</v>
      </c>
      <c r="L670" s="2">
        <v>0.57999999999999996</v>
      </c>
    </row>
    <row r="671" spans="1:12" x14ac:dyDescent="0.25">
      <c r="A671" s="2">
        <v>670</v>
      </c>
      <c r="B671" s="2" t="str">
        <f t="shared" si="144"/>
        <v>P_94</v>
      </c>
      <c r="C671" s="2" t="str">
        <f t="shared" si="154"/>
        <v>Vaibhav</v>
      </c>
      <c r="D671" s="2" t="str">
        <f t="shared" si="154"/>
        <v>Stress</v>
      </c>
      <c r="E671" s="2">
        <f t="shared" si="154"/>
        <v>2</v>
      </c>
      <c r="F671" s="3">
        <f t="shared" si="154"/>
        <v>44772</v>
      </c>
      <c r="G671" s="3">
        <f t="shared" si="151"/>
        <v>44793</v>
      </c>
      <c r="H671" s="3">
        <f t="shared" si="152"/>
        <v>44822</v>
      </c>
      <c r="I671" s="4">
        <f t="shared" si="143"/>
        <v>50</v>
      </c>
      <c r="J671" s="4">
        <f t="shared" si="153"/>
        <v>29</v>
      </c>
      <c r="K671" s="2">
        <f t="shared" si="148"/>
        <v>7</v>
      </c>
      <c r="L671" s="2">
        <v>0.52</v>
      </c>
    </row>
    <row r="672" spans="1:12" x14ac:dyDescent="0.25">
      <c r="A672" s="2">
        <v>671</v>
      </c>
      <c r="B672" s="2" t="str">
        <f t="shared" si="144"/>
        <v>P_95</v>
      </c>
      <c r="C672" s="2" t="str">
        <f t="shared" si="154"/>
        <v>Vaibhav</v>
      </c>
      <c r="D672" s="2" t="str">
        <f t="shared" si="154"/>
        <v>Stress</v>
      </c>
      <c r="E672" s="2">
        <f t="shared" si="154"/>
        <v>3</v>
      </c>
      <c r="F672" s="3">
        <f t="shared" si="154"/>
        <v>44772</v>
      </c>
      <c r="G672" s="3">
        <f t="shared" si="151"/>
        <v>44793</v>
      </c>
      <c r="H672" s="3">
        <f t="shared" si="152"/>
        <v>44822</v>
      </c>
      <c r="I672" s="4">
        <f t="shared" si="143"/>
        <v>50</v>
      </c>
      <c r="J672" s="4">
        <f t="shared" si="153"/>
        <v>29</v>
      </c>
      <c r="K672" s="2">
        <f t="shared" si="148"/>
        <v>7</v>
      </c>
      <c r="L672" s="2">
        <v>0.59</v>
      </c>
    </row>
    <row r="673" spans="1:12" x14ac:dyDescent="0.25">
      <c r="A673" s="2">
        <v>672</v>
      </c>
      <c r="B673" s="2" t="str">
        <f t="shared" si="144"/>
        <v>P_96</v>
      </c>
      <c r="C673" s="2" t="str">
        <f t="shared" si="154"/>
        <v>Vaibhav</v>
      </c>
      <c r="D673" s="2" t="str">
        <f t="shared" si="154"/>
        <v>Stress</v>
      </c>
      <c r="E673" s="2">
        <f t="shared" si="154"/>
        <v>4</v>
      </c>
      <c r="F673" s="3">
        <f t="shared" si="154"/>
        <v>44772</v>
      </c>
      <c r="G673" s="3">
        <f t="shared" si="151"/>
        <v>44793</v>
      </c>
      <c r="H673" s="3">
        <f t="shared" si="152"/>
        <v>44822</v>
      </c>
      <c r="I673" s="4">
        <f t="shared" si="143"/>
        <v>50</v>
      </c>
      <c r="J673" s="4">
        <f t="shared" si="153"/>
        <v>29</v>
      </c>
      <c r="K673" s="2">
        <f t="shared" si="148"/>
        <v>7</v>
      </c>
      <c r="L673" s="2">
        <v>0.5</v>
      </c>
    </row>
    <row r="674" spans="1:12" x14ac:dyDescent="0.25">
      <c r="A674" s="2">
        <v>673</v>
      </c>
      <c r="B674" s="2" t="str">
        <f t="shared" si="144"/>
        <v>P_01</v>
      </c>
      <c r="C674" s="2" t="str">
        <f t="shared" si="154"/>
        <v>EC-693356</v>
      </c>
      <c r="D674" s="2" t="str">
        <f t="shared" si="154"/>
        <v>Control</v>
      </c>
      <c r="E674" s="2">
        <f t="shared" si="154"/>
        <v>1</v>
      </c>
      <c r="F674" s="3">
        <f t="shared" si="154"/>
        <v>44772</v>
      </c>
      <c r="G674" s="3">
        <f t="shared" ref="G674:G705" si="155">G673</f>
        <v>44793</v>
      </c>
      <c r="H674" s="3">
        <v>44827</v>
      </c>
      <c r="I674" s="4">
        <f t="shared" ref="I674:I737" si="156">H674-F674</f>
        <v>55</v>
      </c>
      <c r="J674" s="4">
        <f t="shared" si="153"/>
        <v>34</v>
      </c>
      <c r="K674" s="2">
        <f t="shared" si="148"/>
        <v>8</v>
      </c>
      <c r="L674" s="2">
        <v>0.65</v>
      </c>
    </row>
    <row r="675" spans="1:12" x14ac:dyDescent="0.25">
      <c r="A675" s="2">
        <v>674</v>
      </c>
      <c r="B675" s="2" t="str">
        <f t="shared" ref="B675:B738" si="157">B579</f>
        <v>P_02</v>
      </c>
      <c r="C675" s="2" t="str">
        <f t="shared" ref="C675:F690" si="158">C99</f>
        <v>EC-693356</v>
      </c>
      <c r="D675" s="2" t="str">
        <f t="shared" si="158"/>
        <v>Control</v>
      </c>
      <c r="E675" s="2">
        <f t="shared" si="158"/>
        <v>2</v>
      </c>
      <c r="F675" s="3">
        <f t="shared" si="158"/>
        <v>44772</v>
      </c>
      <c r="G675" s="3">
        <f t="shared" si="155"/>
        <v>44793</v>
      </c>
      <c r="H675" s="3">
        <f t="shared" ref="H675:H706" si="159">H674</f>
        <v>44827</v>
      </c>
      <c r="I675" s="4">
        <f t="shared" si="156"/>
        <v>55</v>
      </c>
      <c r="J675" s="4">
        <f t="shared" si="153"/>
        <v>34</v>
      </c>
      <c r="K675" s="2">
        <f t="shared" ref="K675:K738" si="160">K579+1</f>
        <v>8</v>
      </c>
      <c r="L675" s="2">
        <v>0.64</v>
      </c>
    </row>
    <row r="676" spans="1:12" x14ac:dyDescent="0.25">
      <c r="A676" s="2">
        <v>675</v>
      </c>
      <c r="B676" s="2" t="str">
        <f t="shared" si="157"/>
        <v>P_03</v>
      </c>
      <c r="C676" s="2" t="str">
        <f t="shared" si="158"/>
        <v>EC-693356</v>
      </c>
      <c r="D676" s="2" t="str">
        <f t="shared" si="158"/>
        <v>Control</v>
      </c>
      <c r="E676" s="2">
        <f t="shared" si="158"/>
        <v>3</v>
      </c>
      <c r="F676" s="3">
        <f t="shared" si="158"/>
        <v>44772</v>
      </c>
      <c r="G676" s="3">
        <f t="shared" si="155"/>
        <v>44793</v>
      </c>
      <c r="H676" s="3">
        <f t="shared" si="159"/>
        <v>44827</v>
      </c>
      <c r="I676" s="4">
        <f t="shared" si="156"/>
        <v>55</v>
      </c>
      <c r="J676" s="4">
        <f t="shared" si="153"/>
        <v>34</v>
      </c>
      <c r="K676" s="2">
        <f t="shared" si="160"/>
        <v>8</v>
      </c>
      <c r="L676" s="2">
        <v>0.62</v>
      </c>
    </row>
    <row r="677" spans="1:12" x14ac:dyDescent="0.25">
      <c r="A677" s="2">
        <v>676</v>
      </c>
      <c r="B677" s="2" t="str">
        <f t="shared" si="157"/>
        <v>P_04</v>
      </c>
      <c r="C677" s="2" t="str">
        <f t="shared" si="158"/>
        <v>EC-693356</v>
      </c>
      <c r="D677" s="2" t="str">
        <f t="shared" si="158"/>
        <v>Control</v>
      </c>
      <c r="E677" s="2">
        <f t="shared" si="158"/>
        <v>4</v>
      </c>
      <c r="F677" s="3">
        <f t="shared" si="158"/>
        <v>44772</v>
      </c>
      <c r="G677" s="3">
        <f t="shared" si="155"/>
        <v>44793</v>
      </c>
      <c r="H677" s="3">
        <f t="shared" si="159"/>
        <v>44827</v>
      </c>
      <c r="I677" s="4">
        <f t="shared" si="156"/>
        <v>55</v>
      </c>
      <c r="J677" s="4">
        <f t="shared" si="153"/>
        <v>34</v>
      </c>
      <c r="K677" s="2">
        <f t="shared" si="160"/>
        <v>8</v>
      </c>
      <c r="L677" s="2">
        <v>0.6</v>
      </c>
    </row>
    <row r="678" spans="1:12" x14ac:dyDescent="0.25">
      <c r="A678" s="2">
        <v>677</v>
      </c>
      <c r="B678" s="2" t="str">
        <f t="shared" si="157"/>
        <v>P_05</v>
      </c>
      <c r="C678" s="2" t="str">
        <f t="shared" si="158"/>
        <v>EC-693356</v>
      </c>
      <c r="D678" s="2" t="str">
        <f t="shared" si="158"/>
        <v>Stress</v>
      </c>
      <c r="E678" s="2">
        <f t="shared" si="158"/>
        <v>1</v>
      </c>
      <c r="F678" s="3">
        <f t="shared" si="158"/>
        <v>44772</v>
      </c>
      <c r="G678" s="3">
        <f t="shared" si="155"/>
        <v>44793</v>
      </c>
      <c r="H678" s="3">
        <f t="shared" si="159"/>
        <v>44827</v>
      </c>
      <c r="I678" s="4">
        <f t="shared" si="156"/>
        <v>55</v>
      </c>
      <c r="J678" s="4">
        <f t="shared" si="153"/>
        <v>34</v>
      </c>
      <c r="K678" s="2">
        <f t="shared" si="160"/>
        <v>8</v>
      </c>
      <c r="L678" s="2">
        <v>0.52</v>
      </c>
    </row>
    <row r="679" spans="1:12" x14ac:dyDescent="0.25">
      <c r="A679" s="2">
        <v>678</v>
      </c>
      <c r="B679" s="2" t="str">
        <f t="shared" si="157"/>
        <v>P_06</v>
      </c>
      <c r="C679" s="2" t="str">
        <f t="shared" si="158"/>
        <v>EC-693356</v>
      </c>
      <c r="D679" s="2" t="str">
        <f t="shared" si="158"/>
        <v>Stress</v>
      </c>
      <c r="E679" s="2">
        <f t="shared" si="158"/>
        <v>2</v>
      </c>
      <c r="F679" s="3">
        <f t="shared" si="158"/>
        <v>44772</v>
      </c>
      <c r="G679" s="3">
        <f t="shared" si="155"/>
        <v>44793</v>
      </c>
      <c r="H679" s="3">
        <f t="shared" si="159"/>
        <v>44827</v>
      </c>
      <c r="I679" s="4">
        <f t="shared" si="156"/>
        <v>55</v>
      </c>
      <c r="J679" s="4">
        <f t="shared" si="153"/>
        <v>34</v>
      </c>
      <c r="K679" s="2">
        <f t="shared" si="160"/>
        <v>8</v>
      </c>
      <c r="L679" s="2">
        <v>0.56000000000000005</v>
      </c>
    </row>
    <row r="680" spans="1:12" x14ac:dyDescent="0.25">
      <c r="A680" s="2">
        <v>679</v>
      </c>
      <c r="B680" s="2" t="str">
        <f t="shared" si="157"/>
        <v>P_07</v>
      </c>
      <c r="C680" s="2" t="str">
        <f t="shared" si="158"/>
        <v>EC-693356</v>
      </c>
      <c r="D680" s="2" t="str">
        <f t="shared" si="158"/>
        <v>Stress</v>
      </c>
      <c r="E680" s="2">
        <f t="shared" si="158"/>
        <v>3</v>
      </c>
      <c r="F680" s="3">
        <f t="shared" si="158"/>
        <v>44772</v>
      </c>
      <c r="G680" s="3">
        <f t="shared" si="155"/>
        <v>44793</v>
      </c>
      <c r="H680" s="3">
        <f t="shared" si="159"/>
        <v>44827</v>
      </c>
      <c r="I680" s="4">
        <f t="shared" si="156"/>
        <v>55</v>
      </c>
      <c r="J680" s="4">
        <f t="shared" si="153"/>
        <v>34</v>
      </c>
      <c r="K680" s="2">
        <f t="shared" si="160"/>
        <v>8</v>
      </c>
      <c r="L680" s="2">
        <v>0.53</v>
      </c>
    </row>
    <row r="681" spans="1:12" x14ac:dyDescent="0.25">
      <c r="A681" s="2">
        <v>680</v>
      </c>
      <c r="B681" s="2" t="str">
        <f t="shared" si="157"/>
        <v>P_08</v>
      </c>
      <c r="C681" s="2" t="str">
        <f t="shared" si="158"/>
        <v>EC-693356</v>
      </c>
      <c r="D681" s="2" t="str">
        <f t="shared" si="158"/>
        <v>Stress</v>
      </c>
      <c r="E681" s="2">
        <f t="shared" si="158"/>
        <v>4</v>
      </c>
      <c r="F681" s="3">
        <f t="shared" si="158"/>
        <v>44772</v>
      </c>
      <c r="G681" s="3">
        <f t="shared" si="155"/>
        <v>44793</v>
      </c>
      <c r="H681" s="3">
        <f t="shared" si="159"/>
        <v>44827</v>
      </c>
      <c r="I681" s="4">
        <f t="shared" si="156"/>
        <v>55</v>
      </c>
      <c r="J681" s="4">
        <f t="shared" si="153"/>
        <v>34</v>
      </c>
      <c r="K681" s="2">
        <f t="shared" si="160"/>
        <v>8</v>
      </c>
      <c r="L681" s="2">
        <v>0.54</v>
      </c>
    </row>
    <row r="682" spans="1:12" x14ac:dyDescent="0.25">
      <c r="A682" s="2">
        <v>681</v>
      </c>
      <c r="B682" s="2" t="str">
        <f t="shared" si="157"/>
        <v>P_09</v>
      </c>
      <c r="C682" s="2" t="str">
        <f t="shared" si="158"/>
        <v>EC-693357</v>
      </c>
      <c r="D682" s="2" t="str">
        <f t="shared" si="158"/>
        <v>Control</v>
      </c>
      <c r="E682" s="2">
        <f t="shared" si="158"/>
        <v>1</v>
      </c>
      <c r="F682" s="3">
        <f t="shared" si="158"/>
        <v>44772</v>
      </c>
      <c r="G682" s="3">
        <f t="shared" si="155"/>
        <v>44793</v>
      </c>
      <c r="H682" s="3">
        <f t="shared" si="159"/>
        <v>44827</v>
      </c>
      <c r="I682" s="4">
        <f t="shared" si="156"/>
        <v>55</v>
      </c>
      <c r="J682" s="4">
        <f t="shared" si="153"/>
        <v>34</v>
      </c>
      <c r="K682" s="2">
        <f t="shared" si="160"/>
        <v>8</v>
      </c>
      <c r="L682" s="2">
        <v>0.59</v>
      </c>
    </row>
    <row r="683" spans="1:12" x14ac:dyDescent="0.25">
      <c r="A683" s="2">
        <v>682</v>
      </c>
      <c r="B683" s="2" t="str">
        <f t="shared" si="157"/>
        <v>P_10</v>
      </c>
      <c r="C683" s="2" t="str">
        <f t="shared" si="158"/>
        <v>EC-693357</v>
      </c>
      <c r="D683" s="2" t="str">
        <f t="shared" si="158"/>
        <v>Control</v>
      </c>
      <c r="E683" s="2">
        <f t="shared" si="158"/>
        <v>2</v>
      </c>
      <c r="F683" s="3">
        <f t="shared" si="158"/>
        <v>44772</v>
      </c>
      <c r="G683" s="3">
        <f t="shared" si="155"/>
        <v>44793</v>
      </c>
      <c r="H683" s="3">
        <f t="shared" si="159"/>
        <v>44827</v>
      </c>
      <c r="I683" s="4">
        <f t="shared" si="156"/>
        <v>55</v>
      </c>
      <c r="J683" s="4">
        <f t="shared" si="153"/>
        <v>34</v>
      </c>
      <c r="K683" s="2">
        <f t="shared" si="160"/>
        <v>8</v>
      </c>
      <c r="L683" s="2">
        <v>0.54</v>
      </c>
    </row>
    <row r="684" spans="1:12" x14ac:dyDescent="0.25">
      <c r="A684" s="2">
        <v>683</v>
      </c>
      <c r="B684" s="2" t="str">
        <f t="shared" si="157"/>
        <v>P_11</v>
      </c>
      <c r="C684" s="2" t="str">
        <f t="shared" si="158"/>
        <v>EC-693357</v>
      </c>
      <c r="D684" s="2" t="str">
        <f t="shared" si="158"/>
        <v>Control</v>
      </c>
      <c r="E684" s="2">
        <f t="shared" si="158"/>
        <v>3</v>
      </c>
      <c r="F684" s="3">
        <f t="shared" si="158"/>
        <v>44772</v>
      </c>
      <c r="G684" s="3">
        <f t="shared" si="155"/>
        <v>44793</v>
      </c>
      <c r="H684" s="3">
        <f t="shared" si="159"/>
        <v>44827</v>
      </c>
      <c r="I684" s="4">
        <f t="shared" si="156"/>
        <v>55</v>
      </c>
      <c r="J684" s="4">
        <f t="shared" si="153"/>
        <v>34</v>
      </c>
      <c r="K684" s="2">
        <f t="shared" si="160"/>
        <v>8</v>
      </c>
      <c r="L684" s="2">
        <v>0.62</v>
      </c>
    </row>
    <row r="685" spans="1:12" x14ac:dyDescent="0.25">
      <c r="A685" s="2">
        <v>684</v>
      </c>
      <c r="B685" s="2" t="str">
        <f t="shared" si="157"/>
        <v>P_12</v>
      </c>
      <c r="C685" s="2" t="str">
        <f t="shared" si="158"/>
        <v>EC-693357</v>
      </c>
      <c r="D685" s="2" t="str">
        <f t="shared" si="158"/>
        <v>Control</v>
      </c>
      <c r="E685" s="2">
        <f t="shared" si="158"/>
        <v>4</v>
      </c>
      <c r="F685" s="3">
        <f t="shared" si="158"/>
        <v>44772</v>
      </c>
      <c r="G685" s="3">
        <f t="shared" si="155"/>
        <v>44793</v>
      </c>
      <c r="H685" s="3">
        <f t="shared" si="159"/>
        <v>44827</v>
      </c>
      <c r="I685" s="4">
        <f t="shared" si="156"/>
        <v>55</v>
      </c>
      <c r="J685" s="4">
        <f t="shared" si="153"/>
        <v>34</v>
      </c>
      <c r="K685" s="2">
        <f t="shared" si="160"/>
        <v>8</v>
      </c>
      <c r="L685" s="2">
        <v>0.53</v>
      </c>
    </row>
    <row r="686" spans="1:12" x14ac:dyDescent="0.25">
      <c r="A686" s="2">
        <v>685</v>
      </c>
      <c r="B686" s="2" t="str">
        <f t="shared" si="157"/>
        <v>P_13</v>
      </c>
      <c r="C686" s="2" t="str">
        <f t="shared" si="158"/>
        <v>EC-693357</v>
      </c>
      <c r="D686" s="2" t="str">
        <f t="shared" si="158"/>
        <v>Stress</v>
      </c>
      <c r="E686" s="2">
        <f t="shared" si="158"/>
        <v>1</v>
      </c>
      <c r="F686" s="3">
        <f t="shared" si="158"/>
        <v>44772</v>
      </c>
      <c r="G686" s="3">
        <f t="shared" si="155"/>
        <v>44793</v>
      </c>
      <c r="H686" s="3">
        <f t="shared" si="159"/>
        <v>44827</v>
      </c>
      <c r="I686" s="4">
        <f t="shared" si="156"/>
        <v>55</v>
      </c>
      <c r="J686" s="4">
        <f t="shared" si="153"/>
        <v>34</v>
      </c>
      <c r="K686" s="2">
        <f t="shared" si="160"/>
        <v>8</v>
      </c>
      <c r="L686" s="2">
        <v>0.46</v>
      </c>
    </row>
    <row r="687" spans="1:12" x14ac:dyDescent="0.25">
      <c r="A687" s="2">
        <v>686</v>
      </c>
      <c r="B687" s="2" t="str">
        <f t="shared" si="157"/>
        <v>P_14</v>
      </c>
      <c r="C687" s="2" t="str">
        <f t="shared" si="158"/>
        <v>EC-693357</v>
      </c>
      <c r="D687" s="2" t="str">
        <f t="shared" si="158"/>
        <v>Stress</v>
      </c>
      <c r="E687" s="2">
        <f t="shared" si="158"/>
        <v>2</v>
      </c>
      <c r="F687" s="3">
        <f t="shared" si="158"/>
        <v>44772</v>
      </c>
      <c r="G687" s="3">
        <f t="shared" si="155"/>
        <v>44793</v>
      </c>
      <c r="H687" s="3">
        <f t="shared" si="159"/>
        <v>44827</v>
      </c>
      <c r="I687" s="4">
        <f t="shared" si="156"/>
        <v>55</v>
      </c>
      <c r="J687" s="4">
        <f t="shared" si="153"/>
        <v>34</v>
      </c>
      <c r="K687" s="2">
        <f t="shared" si="160"/>
        <v>8</v>
      </c>
      <c r="L687" s="2">
        <v>0.51</v>
      </c>
    </row>
    <row r="688" spans="1:12" x14ac:dyDescent="0.25">
      <c r="A688" s="2">
        <v>687</v>
      </c>
      <c r="B688" s="2" t="str">
        <f t="shared" si="157"/>
        <v>P_15</v>
      </c>
      <c r="C688" s="2" t="str">
        <f t="shared" si="158"/>
        <v>EC-693357</v>
      </c>
      <c r="D688" s="2" t="str">
        <f t="shared" si="158"/>
        <v>Stress</v>
      </c>
      <c r="E688" s="2">
        <f t="shared" si="158"/>
        <v>3</v>
      </c>
      <c r="F688" s="3">
        <f t="shared" si="158"/>
        <v>44772</v>
      </c>
      <c r="G688" s="3">
        <f t="shared" si="155"/>
        <v>44793</v>
      </c>
      <c r="H688" s="3">
        <f t="shared" si="159"/>
        <v>44827</v>
      </c>
      <c r="I688" s="4">
        <f t="shared" si="156"/>
        <v>55</v>
      </c>
      <c r="J688" s="4">
        <f t="shared" si="153"/>
        <v>34</v>
      </c>
      <c r="K688" s="2">
        <f t="shared" si="160"/>
        <v>8</v>
      </c>
      <c r="L688" s="2">
        <v>0.5</v>
      </c>
    </row>
    <row r="689" spans="1:12" x14ac:dyDescent="0.25">
      <c r="A689" s="2">
        <v>688</v>
      </c>
      <c r="B689" s="2" t="str">
        <f t="shared" si="157"/>
        <v>P_16</v>
      </c>
      <c r="C689" s="2" t="str">
        <f t="shared" si="158"/>
        <v>EC-693357</v>
      </c>
      <c r="D689" s="2" t="str">
        <f t="shared" si="158"/>
        <v>Stress</v>
      </c>
      <c r="E689" s="2">
        <f t="shared" si="158"/>
        <v>4</v>
      </c>
      <c r="F689" s="3">
        <f t="shared" si="158"/>
        <v>44772</v>
      </c>
      <c r="G689" s="3">
        <f t="shared" si="155"/>
        <v>44793</v>
      </c>
      <c r="H689" s="3">
        <f t="shared" si="159"/>
        <v>44827</v>
      </c>
      <c r="I689" s="4">
        <f t="shared" si="156"/>
        <v>55</v>
      </c>
      <c r="J689" s="4">
        <f t="shared" si="153"/>
        <v>34</v>
      </c>
      <c r="K689" s="2">
        <f t="shared" si="160"/>
        <v>8</v>
      </c>
      <c r="L689" s="2">
        <v>0.41</v>
      </c>
    </row>
    <row r="690" spans="1:12" x14ac:dyDescent="0.25">
      <c r="A690" s="2">
        <v>689</v>
      </c>
      <c r="B690" s="2" t="str">
        <f t="shared" si="157"/>
        <v>P_17</v>
      </c>
      <c r="C690" s="2" t="str">
        <f t="shared" si="158"/>
        <v>EC-693358</v>
      </c>
      <c r="D690" s="2" t="str">
        <f t="shared" si="158"/>
        <v>Control</v>
      </c>
      <c r="E690" s="2">
        <f t="shared" si="158"/>
        <v>1</v>
      </c>
      <c r="F690" s="3">
        <f t="shared" si="158"/>
        <v>44772</v>
      </c>
      <c r="G690" s="3">
        <f t="shared" si="155"/>
        <v>44793</v>
      </c>
      <c r="H690" s="3">
        <f t="shared" si="159"/>
        <v>44827</v>
      </c>
      <c r="I690" s="4">
        <f t="shared" si="156"/>
        <v>55</v>
      </c>
      <c r="J690" s="4">
        <f t="shared" si="153"/>
        <v>34</v>
      </c>
      <c r="K690" s="2">
        <f t="shared" si="160"/>
        <v>8</v>
      </c>
      <c r="L690" s="2">
        <v>0.55000000000000004</v>
      </c>
    </row>
    <row r="691" spans="1:12" x14ac:dyDescent="0.25">
      <c r="A691" s="2">
        <v>690</v>
      </c>
      <c r="B691" s="2" t="str">
        <f t="shared" si="157"/>
        <v>P_18</v>
      </c>
      <c r="C691" s="2" t="str">
        <f t="shared" ref="C691:F706" si="161">C115</f>
        <v>EC-693358</v>
      </c>
      <c r="D691" s="2" t="str">
        <f t="shared" si="161"/>
        <v>Control</v>
      </c>
      <c r="E691" s="2">
        <f t="shared" si="161"/>
        <v>2</v>
      </c>
      <c r="F691" s="3">
        <f t="shared" si="161"/>
        <v>44772</v>
      </c>
      <c r="G691" s="3">
        <f t="shared" si="155"/>
        <v>44793</v>
      </c>
      <c r="H691" s="3">
        <f t="shared" si="159"/>
        <v>44827</v>
      </c>
      <c r="I691" s="4">
        <f t="shared" si="156"/>
        <v>55</v>
      </c>
      <c r="J691" s="4">
        <f t="shared" si="153"/>
        <v>34</v>
      </c>
      <c r="K691" s="2">
        <f t="shared" si="160"/>
        <v>8</v>
      </c>
      <c r="L691" s="2">
        <v>0.54</v>
      </c>
    </row>
    <row r="692" spans="1:12" x14ac:dyDescent="0.25">
      <c r="A692" s="2">
        <v>691</v>
      </c>
      <c r="B692" s="2" t="str">
        <f t="shared" si="157"/>
        <v>P_19</v>
      </c>
      <c r="C692" s="2" t="str">
        <f t="shared" si="161"/>
        <v>EC-693358</v>
      </c>
      <c r="D692" s="2" t="str">
        <f t="shared" si="161"/>
        <v>Control</v>
      </c>
      <c r="E692" s="2">
        <f t="shared" si="161"/>
        <v>3</v>
      </c>
      <c r="F692" s="3">
        <f t="shared" si="161"/>
        <v>44772</v>
      </c>
      <c r="G692" s="3">
        <f t="shared" si="155"/>
        <v>44793</v>
      </c>
      <c r="H692" s="3">
        <f t="shared" si="159"/>
        <v>44827</v>
      </c>
      <c r="I692" s="4">
        <f t="shared" si="156"/>
        <v>55</v>
      </c>
      <c r="J692" s="4">
        <f t="shared" si="153"/>
        <v>34</v>
      </c>
      <c r="K692" s="2">
        <f t="shared" si="160"/>
        <v>8</v>
      </c>
      <c r="L692" s="2">
        <v>0.5</v>
      </c>
    </row>
    <row r="693" spans="1:12" x14ac:dyDescent="0.25">
      <c r="A693" s="2">
        <v>692</v>
      </c>
      <c r="B693" s="2" t="str">
        <f t="shared" si="157"/>
        <v>P_20</v>
      </c>
      <c r="C693" s="2" t="str">
        <f t="shared" si="161"/>
        <v>EC-693358</v>
      </c>
      <c r="D693" s="2" t="str">
        <f t="shared" si="161"/>
        <v>Control</v>
      </c>
      <c r="E693" s="2">
        <f t="shared" si="161"/>
        <v>4</v>
      </c>
      <c r="F693" s="3">
        <f t="shared" si="161"/>
        <v>44772</v>
      </c>
      <c r="G693" s="3">
        <f t="shared" si="155"/>
        <v>44793</v>
      </c>
      <c r="H693" s="3">
        <f t="shared" si="159"/>
        <v>44827</v>
      </c>
      <c r="I693" s="4">
        <f t="shared" si="156"/>
        <v>55</v>
      </c>
      <c r="J693" s="4">
        <f t="shared" si="153"/>
        <v>34</v>
      </c>
      <c r="K693" s="2">
        <f t="shared" si="160"/>
        <v>8</v>
      </c>
      <c r="L693" s="2">
        <v>0.48</v>
      </c>
    </row>
    <row r="694" spans="1:12" x14ac:dyDescent="0.25">
      <c r="A694" s="2">
        <v>693</v>
      </c>
      <c r="B694" s="2" t="str">
        <f t="shared" si="157"/>
        <v>P_21</v>
      </c>
      <c r="C694" s="2" t="str">
        <f t="shared" si="161"/>
        <v>EC-693358</v>
      </c>
      <c r="D694" s="2" t="str">
        <f t="shared" si="161"/>
        <v>Stress</v>
      </c>
      <c r="E694" s="2">
        <f t="shared" si="161"/>
        <v>1</v>
      </c>
      <c r="F694" s="3">
        <f t="shared" si="161"/>
        <v>44772</v>
      </c>
      <c r="G694" s="3">
        <f t="shared" si="155"/>
        <v>44793</v>
      </c>
      <c r="H694" s="3">
        <f t="shared" si="159"/>
        <v>44827</v>
      </c>
      <c r="I694" s="4">
        <f t="shared" si="156"/>
        <v>55</v>
      </c>
      <c r="J694" s="4">
        <f t="shared" si="153"/>
        <v>34</v>
      </c>
      <c r="K694" s="2">
        <f t="shared" si="160"/>
        <v>8</v>
      </c>
      <c r="L694" s="2">
        <v>0.42</v>
      </c>
    </row>
    <row r="695" spans="1:12" x14ac:dyDescent="0.25">
      <c r="A695" s="2">
        <v>694</v>
      </c>
      <c r="B695" s="2" t="str">
        <f t="shared" si="157"/>
        <v>P_22</v>
      </c>
      <c r="C695" s="2" t="str">
        <f t="shared" si="161"/>
        <v>EC-693358</v>
      </c>
      <c r="D695" s="2" t="str">
        <f t="shared" si="161"/>
        <v>Stress</v>
      </c>
      <c r="E695" s="2">
        <f t="shared" si="161"/>
        <v>2</v>
      </c>
      <c r="F695" s="3">
        <f t="shared" si="161"/>
        <v>44772</v>
      </c>
      <c r="G695" s="3">
        <f t="shared" si="155"/>
        <v>44793</v>
      </c>
      <c r="H695" s="3">
        <f t="shared" si="159"/>
        <v>44827</v>
      </c>
      <c r="I695" s="4">
        <f t="shared" si="156"/>
        <v>55</v>
      </c>
      <c r="J695" s="4">
        <f t="shared" si="153"/>
        <v>34</v>
      </c>
      <c r="K695" s="2">
        <f t="shared" si="160"/>
        <v>8</v>
      </c>
      <c r="L695" s="2">
        <v>0.48</v>
      </c>
    </row>
    <row r="696" spans="1:12" x14ac:dyDescent="0.25">
      <c r="A696" s="2">
        <v>695</v>
      </c>
      <c r="B696" s="2" t="str">
        <f t="shared" si="157"/>
        <v>P_23</v>
      </c>
      <c r="C696" s="2" t="str">
        <f t="shared" si="161"/>
        <v>EC-693358</v>
      </c>
      <c r="D696" s="2" t="str">
        <f t="shared" si="161"/>
        <v>Stress</v>
      </c>
      <c r="E696" s="2">
        <f t="shared" si="161"/>
        <v>3</v>
      </c>
      <c r="F696" s="3">
        <f t="shared" si="161"/>
        <v>44772</v>
      </c>
      <c r="G696" s="3">
        <f t="shared" si="155"/>
        <v>44793</v>
      </c>
      <c r="H696" s="3">
        <f t="shared" si="159"/>
        <v>44827</v>
      </c>
      <c r="I696" s="4">
        <f t="shared" si="156"/>
        <v>55</v>
      </c>
      <c r="J696" s="4">
        <f t="shared" si="153"/>
        <v>34</v>
      </c>
      <c r="K696" s="2">
        <f t="shared" si="160"/>
        <v>8</v>
      </c>
      <c r="L696" s="2">
        <v>0.5</v>
      </c>
    </row>
    <row r="697" spans="1:12" x14ac:dyDescent="0.25">
      <c r="A697" s="2">
        <v>696</v>
      </c>
      <c r="B697" s="2" t="str">
        <f t="shared" si="157"/>
        <v>P_24</v>
      </c>
      <c r="C697" s="2" t="str">
        <f t="shared" si="161"/>
        <v>EC-693358</v>
      </c>
      <c r="D697" s="2" t="str">
        <f t="shared" si="161"/>
        <v>Stress</v>
      </c>
      <c r="E697" s="2">
        <f t="shared" si="161"/>
        <v>4</v>
      </c>
      <c r="F697" s="3">
        <f t="shared" si="161"/>
        <v>44772</v>
      </c>
      <c r="G697" s="3">
        <f t="shared" si="155"/>
        <v>44793</v>
      </c>
      <c r="H697" s="3">
        <f t="shared" si="159"/>
        <v>44827</v>
      </c>
      <c r="I697" s="4">
        <f t="shared" si="156"/>
        <v>55</v>
      </c>
      <c r="J697" s="4">
        <f t="shared" si="153"/>
        <v>34</v>
      </c>
      <c r="K697" s="2">
        <f t="shared" si="160"/>
        <v>8</v>
      </c>
      <c r="L697" s="2">
        <v>0.43</v>
      </c>
    </row>
    <row r="698" spans="1:12" x14ac:dyDescent="0.25">
      <c r="A698" s="2">
        <v>697</v>
      </c>
      <c r="B698" s="2" t="str">
        <f t="shared" si="157"/>
        <v>P_25</v>
      </c>
      <c r="C698" s="2" t="str">
        <f t="shared" si="161"/>
        <v>EC-693363</v>
      </c>
      <c r="D698" s="2" t="str">
        <f t="shared" si="161"/>
        <v>Control</v>
      </c>
      <c r="E698" s="2">
        <f t="shared" si="161"/>
        <v>1</v>
      </c>
      <c r="F698" s="3">
        <f t="shared" si="161"/>
        <v>44772</v>
      </c>
      <c r="G698" s="3">
        <f t="shared" si="155"/>
        <v>44793</v>
      </c>
      <c r="H698" s="3">
        <f t="shared" si="159"/>
        <v>44827</v>
      </c>
      <c r="I698" s="4">
        <f t="shared" si="156"/>
        <v>55</v>
      </c>
      <c r="J698" s="4">
        <f t="shared" si="153"/>
        <v>34</v>
      </c>
      <c r="K698" s="2">
        <f t="shared" si="160"/>
        <v>8</v>
      </c>
      <c r="L698" s="2">
        <v>0.51</v>
      </c>
    </row>
    <row r="699" spans="1:12" x14ac:dyDescent="0.25">
      <c r="A699" s="2">
        <v>698</v>
      </c>
      <c r="B699" s="2" t="str">
        <f t="shared" si="157"/>
        <v>P_26</v>
      </c>
      <c r="C699" s="2" t="str">
        <f t="shared" si="161"/>
        <v>EC-693363</v>
      </c>
      <c r="D699" s="2" t="str">
        <f t="shared" si="161"/>
        <v>Control</v>
      </c>
      <c r="E699" s="2">
        <f t="shared" si="161"/>
        <v>2</v>
      </c>
      <c r="F699" s="3">
        <f t="shared" si="161"/>
        <v>44772</v>
      </c>
      <c r="G699" s="3">
        <f t="shared" si="155"/>
        <v>44793</v>
      </c>
      <c r="H699" s="3">
        <f t="shared" si="159"/>
        <v>44827</v>
      </c>
      <c r="I699" s="4">
        <f t="shared" si="156"/>
        <v>55</v>
      </c>
      <c r="J699" s="4">
        <f t="shared" si="153"/>
        <v>34</v>
      </c>
      <c r="K699" s="2">
        <f t="shared" si="160"/>
        <v>8</v>
      </c>
      <c r="L699" s="2">
        <v>0.48</v>
      </c>
    </row>
    <row r="700" spans="1:12" x14ac:dyDescent="0.25">
      <c r="A700" s="2">
        <v>699</v>
      </c>
      <c r="B700" s="2" t="str">
        <f t="shared" si="157"/>
        <v>P_27</v>
      </c>
      <c r="C700" s="2" t="str">
        <f t="shared" si="161"/>
        <v>EC-693363</v>
      </c>
      <c r="D700" s="2" t="str">
        <f t="shared" si="161"/>
        <v>Control</v>
      </c>
      <c r="E700" s="2">
        <f t="shared" si="161"/>
        <v>3</v>
      </c>
      <c r="F700" s="3">
        <f t="shared" si="161"/>
        <v>44772</v>
      </c>
      <c r="G700" s="3">
        <f t="shared" si="155"/>
        <v>44793</v>
      </c>
      <c r="H700" s="3">
        <f t="shared" si="159"/>
        <v>44827</v>
      </c>
      <c r="I700" s="4">
        <f t="shared" si="156"/>
        <v>55</v>
      </c>
      <c r="J700" s="4">
        <f t="shared" si="153"/>
        <v>34</v>
      </c>
      <c r="K700" s="2">
        <f t="shared" si="160"/>
        <v>8</v>
      </c>
      <c r="L700" s="2">
        <v>0.52</v>
      </c>
    </row>
    <row r="701" spans="1:12" x14ac:dyDescent="0.25">
      <c r="A701" s="2">
        <v>700</v>
      </c>
      <c r="B701" s="2" t="str">
        <f t="shared" si="157"/>
        <v>P_28</v>
      </c>
      <c r="C701" s="2" t="str">
        <f t="shared" si="161"/>
        <v>EC-693363</v>
      </c>
      <c r="D701" s="2" t="str">
        <f t="shared" si="161"/>
        <v>Control</v>
      </c>
      <c r="E701" s="2">
        <f t="shared" si="161"/>
        <v>4</v>
      </c>
      <c r="F701" s="3">
        <f t="shared" si="161"/>
        <v>44772</v>
      </c>
      <c r="G701" s="3">
        <f t="shared" si="155"/>
        <v>44793</v>
      </c>
      <c r="H701" s="3">
        <f t="shared" si="159"/>
        <v>44827</v>
      </c>
      <c r="I701" s="4">
        <f t="shared" si="156"/>
        <v>55</v>
      </c>
      <c r="J701" s="4">
        <f t="shared" si="153"/>
        <v>34</v>
      </c>
      <c r="K701" s="2">
        <f t="shared" si="160"/>
        <v>8</v>
      </c>
      <c r="L701" s="2">
        <v>0.53</v>
      </c>
    </row>
    <row r="702" spans="1:12" x14ac:dyDescent="0.25">
      <c r="A702" s="2">
        <v>701</v>
      </c>
      <c r="B702" s="2" t="str">
        <f t="shared" si="157"/>
        <v>P_29</v>
      </c>
      <c r="C702" s="2" t="str">
        <f t="shared" si="161"/>
        <v>EC-693363</v>
      </c>
      <c r="D702" s="2" t="str">
        <f t="shared" si="161"/>
        <v>Stress</v>
      </c>
      <c r="E702" s="2">
        <f t="shared" si="161"/>
        <v>1</v>
      </c>
      <c r="F702" s="3">
        <f t="shared" si="161"/>
        <v>44772</v>
      </c>
      <c r="G702" s="3">
        <f t="shared" si="155"/>
        <v>44793</v>
      </c>
      <c r="H702" s="3">
        <f t="shared" si="159"/>
        <v>44827</v>
      </c>
      <c r="I702" s="4">
        <f t="shared" si="156"/>
        <v>55</v>
      </c>
      <c r="J702" s="4">
        <f t="shared" si="153"/>
        <v>34</v>
      </c>
      <c r="K702" s="2">
        <f t="shared" si="160"/>
        <v>8</v>
      </c>
      <c r="L702" s="2">
        <v>0.42</v>
      </c>
    </row>
    <row r="703" spans="1:12" x14ac:dyDescent="0.25">
      <c r="A703" s="2">
        <v>702</v>
      </c>
      <c r="B703" s="2" t="str">
        <f t="shared" si="157"/>
        <v>P_30</v>
      </c>
      <c r="C703" s="2" t="str">
        <f t="shared" si="161"/>
        <v>EC-693363</v>
      </c>
      <c r="D703" s="2" t="str">
        <f t="shared" si="161"/>
        <v>Stress</v>
      </c>
      <c r="E703" s="2">
        <f t="shared" si="161"/>
        <v>2</v>
      </c>
      <c r="F703" s="3">
        <f t="shared" si="161"/>
        <v>44772</v>
      </c>
      <c r="G703" s="3">
        <f t="shared" si="155"/>
        <v>44793</v>
      </c>
      <c r="H703" s="3">
        <f t="shared" si="159"/>
        <v>44827</v>
      </c>
      <c r="I703" s="4">
        <f t="shared" si="156"/>
        <v>55</v>
      </c>
      <c r="J703" s="4">
        <f t="shared" si="153"/>
        <v>34</v>
      </c>
      <c r="K703" s="2">
        <f t="shared" si="160"/>
        <v>8</v>
      </c>
      <c r="L703" s="2">
        <v>0.48</v>
      </c>
    </row>
    <row r="704" spans="1:12" x14ac:dyDescent="0.25">
      <c r="A704" s="2">
        <v>703</v>
      </c>
      <c r="B704" s="2" t="str">
        <f t="shared" si="157"/>
        <v>P_31</v>
      </c>
      <c r="C704" s="2" t="str">
        <f t="shared" si="161"/>
        <v>EC-693363</v>
      </c>
      <c r="D704" s="2" t="str">
        <f t="shared" si="161"/>
        <v>Stress</v>
      </c>
      <c r="E704" s="2">
        <f t="shared" si="161"/>
        <v>3</v>
      </c>
      <c r="F704" s="3">
        <f t="shared" si="161"/>
        <v>44772</v>
      </c>
      <c r="G704" s="3">
        <f t="shared" si="155"/>
        <v>44793</v>
      </c>
      <c r="H704" s="3">
        <f t="shared" si="159"/>
        <v>44827</v>
      </c>
      <c r="I704" s="4">
        <f t="shared" si="156"/>
        <v>55</v>
      </c>
      <c r="J704" s="4">
        <f t="shared" si="153"/>
        <v>34</v>
      </c>
      <c r="K704" s="2">
        <f t="shared" si="160"/>
        <v>8</v>
      </c>
      <c r="L704" s="2">
        <v>0.44</v>
      </c>
    </row>
    <row r="705" spans="1:12" x14ac:dyDescent="0.25">
      <c r="A705" s="2">
        <v>704</v>
      </c>
      <c r="B705" s="2" t="str">
        <f t="shared" si="157"/>
        <v>P_32</v>
      </c>
      <c r="C705" s="2" t="str">
        <f t="shared" si="161"/>
        <v>EC-693363</v>
      </c>
      <c r="D705" s="2" t="str">
        <f t="shared" si="161"/>
        <v>Stress</v>
      </c>
      <c r="E705" s="2">
        <f t="shared" si="161"/>
        <v>4</v>
      </c>
      <c r="F705" s="3">
        <f t="shared" si="161"/>
        <v>44772</v>
      </c>
      <c r="G705" s="3">
        <f t="shared" si="155"/>
        <v>44793</v>
      </c>
      <c r="H705" s="3">
        <f t="shared" si="159"/>
        <v>44827</v>
      </c>
      <c r="I705" s="4">
        <f t="shared" si="156"/>
        <v>55</v>
      </c>
      <c r="J705" s="4">
        <f t="shared" si="153"/>
        <v>34</v>
      </c>
      <c r="K705" s="2">
        <f t="shared" si="160"/>
        <v>8</v>
      </c>
      <c r="L705" s="2">
        <v>0.5</v>
      </c>
    </row>
    <row r="706" spans="1:12" x14ac:dyDescent="0.25">
      <c r="A706" s="2">
        <v>705</v>
      </c>
      <c r="B706" s="2" t="str">
        <f t="shared" si="157"/>
        <v>P_33</v>
      </c>
      <c r="C706" s="2" t="str">
        <f t="shared" si="161"/>
        <v>Harsha</v>
      </c>
      <c r="D706" s="2" t="str">
        <f t="shared" si="161"/>
        <v>Control</v>
      </c>
      <c r="E706" s="2">
        <f t="shared" si="161"/>
        <v>1</v>
      </c>
      <c r="F706" s="3">
        <f t="shared" si="161"/>
        <v>44772</v>
      </c>
      <c r="G706" s="3">
        <f t="shared" ref="G706:G737" si="162">G705</f>
        <v>44793</v>
      </c>
      <c r="H706" s="3">
        <f t="shared" si="159"/>
        <v>44827</v>
      </c>
      <c r="I706" s="4">
        <f t="shared" si="156"/>
        <v>55</v>
      </c>
      <c r="J706" s="4">
        <f t="shared" si="153"/>
        <v>34</v>
      </c>
      <c r="K706" s="2">
        <f t="shared" si="160"/>
        <v>8</v>
      </c>
      <c r="L706" s="2">
        <v>0.6</v>
      </c>
    </row>
    <row r="707" spans="1:12" x14ac:dyDescent="0.25">
      <c r="A707" s="2">
        <v>706</v>
      </c>
      <c r="B707" s="2" t="str">
        <f t="shared" si="157"/>
        <v>P_34</v>
      </c>
      <c r="C707" s="2" t="str">
        <f t="shared" ref="C707:F722" si="163">C131</f>
        <v>Harsha</v>
      </c>
      <c r="D707" s="2" t="str">
        <f t="shared" si="163"/>
        <v>Control</v>
      </c>
      <c r="E707" s="2">
        <f t="shared" si="163"/>
        <v>2</v>
      </c>
      <c r="F707" s="3">
        <f t="shared" si="163"/>
        <v>44772</v>
      </c>
      <c r="G707" s="3">
        <f t="shared" si="162"/>
        <v>44793</v>
      </c>
      <c r="H707" s="3">
        <f t="shared" ref="H707:H738" si="164">H706</f>
        <v>44827</v>
      </c>
      <c r="I707" s="4">
        <f t="shared" si="156"/>
        <v>55</v>
      </c>
      <c r="J707" s="4">
        <f t="shared" ref="J707:J770" si="165">H707-G707</f>
        <v>34</v>
      </c>
      <c r="K707" s="2">
        <f t="shared" si="160"/>
        <v>8</v>
      </c>
      <c r="L707" s="2">
        <v>0.56999999999999995</v>
      </c>
    </row>
    <row r="708" spans="1:12" x14ac:dyDescent="0.25">
      <c r="A708" s="2">
        <v>707</v>
      </c>
      <c r="B708" s="2" t="str">
        <f t="shared" si="157"/>
        <v>P_35</v>
      </c>
      <c r="C708" s="2" t="str">
        <f t="shared" si="163"/>
        <v>Harsha</v>
      </c>
      <c r="D708" s="2" t="str">
        <f t="shared" si="163"/>
        <v>Control</v>
      </c>
      <c r="E708" s="2">
        <f t="shared" si="163"/>
        <v>3</v>
      </c>
      <c r="F708" s="3">
        <f t="shared" si="163"/>
        <v>44772</v>
      </c>
      <c r="G708" s="3">
        <f t="shared" si="162"/>
        <v>44793</v>
      </c>
      <c r="H708" s="3">
        <f t="shared" si="164"/>
        <v>44827</v>
      </c>
      <c r="I708" s="4">
        <f t="shared" si="156"/>
        <v>55</v>
      </c>
      <c r="J708" s="4">
        <f t="shared" si="165"/>
        <v>34</v>
      </c>
      <c r="K708" s="2">
        <f t="shared" si="160"/>
        <v>8</v>
      </c>
      <c r="L708" s="2">
        <v>0.63</v>
      </c>
    </row>
    <row r="709" spans="1:12" x14ac:dyDescent="0.25">
      <c r="A709" s="2">
        <v>708</v>
      </c>
      <c r="B709" s="2" t="str">
        <f t="shared" si="157"/>
        <v>P_36</v>
      </c>
      <c r="C709" s="2" t="str">
        <f t="shared" si="163"/>
        <v>Harsha</v>
      </c>
      <c r="D709" s="2" t="str">
        <f t="shared" si="163"/>
        <v>Control</v>
      </c>
      <c r="E709" s="2">
        <f t="shared" si="163"/>
        <v>4</v>
      </c>
      <c r="F709" s="3">
        <f t="shared" si="163"/>
        <v>44772</v>
      </c>
      <c r="G709" s="3">
        <f t="shared" si="162"/>
        <v>44793</v>
      </c>
      <c r="H709" s="3">
        <f t="shared" si="164"/>
        <v>44827</v>
      </c>
      <c r="I709" s="4">
        <f t="shared" si="156"/>
        <v>55</v>
      </c>
      <c r="J709" s="4">
        <f t="shared" si="165"/>
        <v>34</v>
      </c>
      <c r="K709" s="2">
        <f t="shared" si="160"/>
        <v>8</v>
      </c>
      <c r="L709" s="2">
        <v>0.59</v>
      </c>
    </row>
    <row r="710" spans="1:12" x14ac:dyDescent="0.25">
      <c r="A710" s="2">
        <v>709</v>
      </c>
      <c r="B710" s="2" t="str">
        <f t="shared" si="157"/>
        <v>P_37</v>
      </c>
      <c r="C710" s="2" t="str">
        <f t="shared" si="163"/>
        <v>Harsha</v>
      </c>
      <c r="D710" s="2" t="str">
        <f t="shared" si="163"/>
        <v>Stress</v>
      </c>
      <c r="E710" s="2">
        <f t="shared" si="163"/>
        <v>1</v>
      </c>
      <c r="F710" s="3">
        <f t="shared" si="163"/>
        <v>44772</v>
      </c>
      <c r="G710" s="3">
        <f t="shared" si="162"/>
        <v>44793</v>
      </c>
      <c r="H710" s="3">
        <f t="shared" si="164"/>
        <v>44827</v>
      </c>
      <c r="I710" s="4">
        <f t="shared" si="156"/>
        <v>55</v>
      </c>
      <c r="J710" s="4">
        <f t="shared" si="165"/>
        <v>34</v>
      </c>
      <c r="K710" s="2">
        <f t="shared" si="160"/>
        <v>8</v>
      </c>
      <c r="L710" s="2">
        <v>0.47</v>
      </c>
    </row>
    <row r="711" spans="1:12" x14ac:dyDescent="0.25">
      <c r="A711" s="2">
        <v>710</v>
      </c>
      <c r="B711" s="2" t="str">
        <f t="shared" si="157"/>
        <v>P_38</v>
      </c>
      <c r="C711" s="2" t="str">
        <f t="shared" si="163"/>
        <v>Harsha</v>
      </c>
      <c r="D711" s="2" t="str">
        <f t="shared" si="163"/>
        <v>Stress</v>
      </c>
      <c r="E711" s="2">
        <f t="shared" si="163"/>
        <v>2</v>
      </c>
      <c r="F711" s="3">
        <f t="shared" si="163"/>
        <v>44772</v>
      </c>
      <c r="G711" s="3">
        <f t="shared" si="162"/>
        <v>44793</v>
      </c>
      <c r="H711" s="3">
        <f t="shared" si="164"/>
        <v>44827</v>
      </c>
      <c r="I711" s="4">
        <f t="shared" si="156"/>
        <v>55</v>
      </c>
      <c r="J711" s="4">
        <f t="shared" si="165"/>
        <v>34</v>
      </c>
      <c r="K711" s="2">
        <f t="shared" si="160"/>
        <v>8</v>
      </c>
      <c r="L711" s="2">
        <v>0.53</v>
      </c>
    </row>
    <row r="712" spans="1:12" x14ac:dyDescent="0.25">
      <c r="A712" s="2">
        <v>711</v>
      </c>
      <c r="B712" s="2" t="str">
        <f t="shared" si="157"/>
        <v>P_39</v>
      </c>
      <c r="C712" s="2" t="str">
        <f t="shared" si="163"/>
        <v>Harsha</v>
      </c>
      <c r="D712" s="2" t="str">
        <f t="shared" si="163"/>
        <v>Stress</v>
      </c>
      <c r="E712" s="2">
        <f t="shared" si="163"/>
        <v>3</v>
      </c>
      <c r="F712" s="3">
        <f t="shared" si="163"/>
        <v>44772</v>
      </c>
      <c r="G712" s="3">
        <f t="shared" si="162"/>
        <v>44793</v>
      </c>
      <c r="H712" s="3">
        <f t="shared" si="164"/>
        <v>44827</v>
      </c>
      <c r="I712" s="4">
        <f t="shared" si="156"/>
        <v>55</v>
      </c>
      <c r="J712" s="4">
        <f t="shared" si="165"/>
        <v>34</v>
      </c>
      <c r="K712" s="2">
        <f t="shared" si="160"/>
        <v>8</v>
      </c>
      <c r="L712" s="2">
        <v>0.54</v>
      </c>
    </row>
    <row r="713" spans="1:12" x14ac:dyDescent="0.25">
      <c r="A713" s="2">
        <v>712</v>
      </c>
      <c r="B713" s="2" t="str">
        <f t="shared" si="157"/>
        <v>P_40</v>
      </c>
      <c r="C713" s="2" t="str">
        <f t="shared" si="163"/>
        <v>Harsha</v>
      </c>
      <c r="D713" s="2" t="str">
        <f t="shared" si="163"/>
        <v>Stress</v>
      </c>
      <c r="E713" s="2">
        <f t="shared" si="163"/>
        <v>4</v>
      </c>
      <c r="F713" s="3">
        <f t="shared" si="163"/>
        <v>44772</v>
      </c>
      <c r="G713" s="3">
        <f t="shared" si="162"/>
        <v>44793</v>
      </c>
      <c r="H713" s="3">
        <f t="shared" si="164"/>
        <v>44827</v>
      </c>
      <c r="I713" s="4">
        <f t="shared" si="156"/>
        <v>55</v>
      </c>
      <c r="J713" s="4">
        <f t="shared" si="165"/>
        <v>34</v>
      </c>
      <c r="K713" s="2">
        <f t="shared" si="160"/>
        <v>8</v>
      </c>
      <c r="L713" s="2">
        <v>0.51</v>
      </c>
    </row>
    <row r="714" spans="1:12" x14ac:dyDescent="0.25">
      <c r="A714" s="2">
        <v>713</v>
      </c>
      <c r="B714" s="2" t="str">
        <f t="shared" si="157"/>
        <v>P_41</v>
      </c>
      <c r="C714" s="2" t="str">
        <f t="shared" si="163"/>
        <v>IC-415144</v>
      </c>
      <c r="D714" s="2" t="str">
        <f t="shared" si="163"/>
        <v>Control</v>
      </c>
      <c r="E714" s="2">
        <f t="shared" si="163"/>
        <v>1</v>
      </c>
      <c r="F714" s="3">
        <f t="shared" si="163"/>
        <v>44772</v>
      </c>
      <c r="G714" s="3">
        <f t="shared" si="162"/>
        <v>44793</v>
      </c>
      <c r="H714" s="3">
        <f t="shared" si="164"/>
        <v>44827</v>
      </c>
      <c r="I714" s="4">
        <f t="shared" si="156"/>
        <v>55</v>
      </c>
      <c r="J714" s="4">
        <f t="shared" si="165"/>
        <v>34</v>
      </c>
      <c r="K714" s="2">
        <f t="shared" si="160"/>
        <v>8</v>
      </c>
      <c r="L714" s="2">
        <v>0.61</v>
      </c>
    </row>
    <row r="715" spans="1:12" x14ac:dyDescent="0.25">
      <c r="A715" s="2">
        <v>714</v>
      </c>
      <c r="B715" s="2" t="str">
        <f t="shared" si="157"/>
        <v>P_42</v>
      </c>
      <c r="C715" s="2" t="str">
        <f t="shared" si="163"/>
        <v>IC-415144</v>
      </c>
      <c r="D715" s="2" t="str">
        <f t="shared" si="163"/>
        <v>Control</v>
      </c>
      <c r="E715" s="2">
        <f t="shared" si="163"/>
        <v>2</v>
      </c>
      <c r="F715" s="3">
        <f t="shared" si="163"/>
        <v>44772</v>
      </c>
      <c r="G715" s="3">
        <f t="shared" si="162"/>
        <v>44793</v>
      </c>
      <c r="H715" s="3">
        <f t="shared" si="164"/>
        <v>44827</v>
      </c>
      <c r="I715" s="4">
        <f t="shared" si="156"/>
        <v>55</v>
      </c>
      <c r="J715" s="4">
        <f t="shared" si="165"/>
        <v>34</v>
      </c>
      <c r="K715" s="2">
        <f t="shared" si="160"/>
        <v>8</v>
      </c>
      <c r="L715" s="2">
        <v>0.65</v>
      </c>
    </row>
    <row r="716" spans="1:12" x14ac:dyDescent="0.25">
      <c r="A716" s="2">
        <v>715</v>
      </c>
      <c r="B716" s="2" t="str">
        <f t="shared" si="157"/>
        <v>P_43</v>
      </c>
      <c r="C716" s="2" t="str">
        <f t="shared" si="163"/>
        <v>IC-415144</v>
      </c>
      <c r="D716" s="2" t="str">
        <f t="shared" si="163"/>
        <v>Control</v>
      </c>
      <c r="E716" s="2">
        <f t="shared" si="163"/>
        <v>3</v>
      </c>
      <c r="F716" s="3">
        <f t="shared" si="163"/>
        <v>44772</v>
      </c>
      <c r="G716" s="3">
        <f t="shared" si="162"/>
        <v>44793</v>
      </c>
      <c r="H716" s="3">
        <f t="shared" si="164"/>
        <v>44827</v>
      </c>
      <c r="I716" s="4">
        <f t="shared" si="156"/>
        <v>55</v>
      </c>
      <c r="J716" s="4">
        <f t="shared" si="165"/>
        <v>34</v>
      </c>
      <c r="K716" s="2">
        <f t="shared" si="160"/>
        <v>8</v>
      </c>
      <c r="L716" s="2">
        <v>0.66</v>
      </c>
    </row>
    <row r="717" spans="1:12" x14ac:dyDescent="0.25">
      <c r="A717" s="2">
        <v>716</v>
      </c>
      <c r="B717" s="2" t="str">
        <f t="shared" si="157"/>
        <v>P_44</v>
      </c>
      <c r="C717" s="2" t="str">
        <f t="shared" si="163"/>
        <v>IC-415144</v>
      </c>
      <c r="D717" s="2" t="str">
        <f t="shared" si="163"/>
        <v>Control</v>
      </c>
      <c r="E717" s="2">
        <f t="shared" si="163"/>
        <v>4</v>
      </c>
      <c r="F717" s="3">
        <f t="shared" si="163"/>
        <v>44772</v>
      </c>
      <c r="G717" s="3">
        <f t="shared" si="162"/>
        <v>44793</v>
      </c>
      <c r="H717" s="3">
        <f t="shared" si="164"/>
        <v>44827</v>
      </c>
      <c r="I717" s="4">
        <f t="shared" si="156"/>
        <v>55</v>
      </c>
      <c r="J717" s="4">
        <f t="shared" si="165"/>
        <v>34</v>
      </c>
      <c r="K717" s="2">
        <f t="shared" si="160"/>
        <v>8</v>
      </c>
      <c r="L717" s="2">
        <v>0.62</v>
      </c>
    </row>
    <row r="718" spans="1:12" x14ac:dyDescent="0.25">
      <c r="A718" s="2">
        <v>717</v>
      </c>
      <c r="B718" s="2" t="str">
        <f t="shared" si="157"/>
        <v>P_45</v>
      </c>
      <c r="C718" s="2" t="str">
        <f t="shared" si="163"/>
        <v>IC-415144</v>
      </c>
      <c r="D718" s="2" t="str">
        <f t="shared" si="163"/>
        <v>Stress</v>
      </c>
      <c r="E718" s="2">
        <f t="shared" si="163"/>
        <v>1</v>
      </c>
      <c r="F718" s="3">
        <f t="shared" si="163"/>
        <v>44772</v>
      </c>
      <c r="G718" s="3">
        <f t="shared" si="162"/>
        <v>44793</v>
      </c>
      <c r="H718" s="3">
        <f t="shared" si="164"/>
        <v>44827</v>
      </c>
      <c r="I718" s="4">
        <f t="shared" si="156"/>
        <v>55</v>
      </c>
      <c r="J718" s="4">
        <f t="shared" si="165"/>
        <v>34</v>
      </c>
      <c r="K718" s="2">
        <f t="shared" si="160"/>
        <v>8</v>
      </c>
      <c r="L718" s="2">
        <v>0.56999999999999995</v>
      </c>
    </row>
    <row r="719" spans="1:12" x14ac:dyDescent="0.25">
      <c r="A719" s="2">
        <v>718</v>
      </c>
      <c r="B719" s="2" t="str">
        <f t="shared" si="157"/>
        <v>P_46</v>
      </c>
      <c r="C719" s="2" t="str">
        <f t="shared" si="163"/>
        <v>IC-415144</v>
      </c>
      <c r="D719" s="2" t="str">
        <f t="shared" si="163"/>
        <v>Stress</v>
      </c>
      <c r="E719" s="2">
        <f t="shared" si="163"/>
        <v>2</v>
      </c>
      <c r="F719" s="3">
        <f t="shared" si="163"/>
        <v>44772</v>
      </c>
      <c r="G719" s="3">
        <f t="shared" si="162"/>
        <v>44793</v>
      </c>
      <c r="H719" s="3">
        <f t="shared" si="164"/>
        <v>44827</v>
      </c>
      <c r="I719" s="4">
        <f t="shared" si="156"/>
        <v>55</v>
      </c>
      <c r="J719" s="4">
        <f t="shared" si="165"/>
        <v>34</v>
      </c>
      <c r="K719" s="2">
        <f t="shared" si="160"/>
        <v>8</v>
      </c>
      <c r="L719" s="2">
        <v>0.53</v>
      </c>
    </row>
    <row r="720" spans="1:12" x14ac:dyDescent="0.25">
      <c r="A720" s="2">
        <v>719</v>
      </c>
      <c r="B720" s="2" t="str">
        <f t="shared" si="157"/>
        <v>P_47</v>
      </c>
      <c r="C720" s="2" t="str">
        <f t="shared" si="163"/>
        <v>IC-415144</v>
      </c>
      <c r="D720" s="2" t="str">
        <f t="shared" si="163"/>
        <v>Stress</v>
      </c>
      <c r="E720" s="2">
        <f t="shared" si="163"/>
        <v>3</v>
      </c>
      <c r="F720" s="3">
        <f t="shared" si="163"/>
        <v>44772</v>
      </c>
      <c r="G720" s="3">
        <f t="shared" si="162"/>
        <v>44793</v>
      </c>
      <c r="H720" s="3">
        <f t="shared" si="164"/>
        <v>44827</v>
      </c>
      <c r="I720" s="4">
        <f t="shared" si="156"/>
        <v>55</v>
      </c>
      <c r="J720" s="4">
        <f t="shared" si="165"/>
        <v>34</v>
      </c>
      <c r="K720" s="2">
        <f t="shared" si="160"/>
        <v>8</v>
      </c>
      <c r="L720" s="2">
        <v>0.56999999999999995</v>
      </c>
    </row>
    <row r="721" spans="1:12" x14ac:dyDescent="0.25">
      <c r="A721" s="2">
        <v>720</v>
      </c>
      <c r="B721" s="2" t="str">
        <f t="shared" si="157"/>
        <v>P_48</v>
      </c>
      <c r="C721" s="2" t="str">
        <f t="shared" si="163"/>
        <v>IC-415144</v>
      </c>
      <c r="D721" s="2" t="str">
        <f t="shared" si="163"/>
        <v>Stress</v>
      </c>
      <c r="E721" s="2">
        <f t="shared" si="163"/>
        <v>4</v>
      </c>
      <c r="F721" s="3">
        <f t="shared" si="163"/>
        <v>44772</v>
      </c>
      <c r="G721" s="3">
        <f t="shared" si="162"/>
        <v>44793</v>
      </c>
      <c r="H721" s="3">
        <f t="shared" si="164"/>
        <v>44827</v>
      </c>
      <c r="I721" s="4">
        <f t="shared" si="156"/>
        <v>55</v>
      </c>
      <c r="J721" s="4">
        <f t="shared" si="165"/>
        <v>34</v>
      </c>
      <c r="K721" s="2">
        <f t="shared" si="160"/>
        <v>8</v>
      </c>
      <c r="L721" s="2">
        <v>0.53</v>
      </c>
    </row>
    <row r="722" spans="1:12" x14ac:dyDescent="0.25">
      <c r="A722" s="2">
        <v>721</v>
      </c>
      <c r="B722" s="2" t="str">
        <f t="shared" si="157"/>
        <v>P_49</v>
      </c>
      <c r="C722" s="2" t="str">
        <f t="shared" si="163"/>
        <v>IPM-205-7</v>
      </c>
      <c r="D722" s="2" t="str">
        <f t="shared" si="163"/>
        <v>Control</v>
      </c>
      <c r="E722" s="2">
        <f t="shared" si="163"/>
        <v>1</v>
      </c>
      <c r="F722" s="3">
        <f t="shared" si="163"/>
        <v>44772</v>
      </c>
      <c r="G722" s="3">
        <f t="shared" si="162"/>
        <v>44793</v>
      </c>
      <c r="H722" s="3">
        <f t="shared" si="164"/>
        <v>44827</v>
      </c>
      <c r="I722" s="4">
        <f t="shared" si="156"/>
        <v>55</v>
      </c>
      <c r="J722" s="4">
        <f t="shared" si="165"/>
        <v>34</v>
      </c>
      <c r="K722" s="2">
        <f t="shared" si="160"/>
        <v>8</v>
      </c>
      <c r="L722" s="2">
        <v>0.52</v>
      </c>
    </row>
    <row r="723" spans="1:12" x14ac:dyDescent="0.25">
      <c r="A723" s="2">
        <v>722</v>
      </c>
      <c r="B723" s="2" t="str">
        <f t="shared" si="157"/>
        <v>P_50</v>
      </c>
      <c r="C723" s="2" t="str">
        <f t="shared" ref="C723:F738" si="166">C147</f>
        <v>IPM-205-7</v>
      </c>
      <c r="D723" s="2" t="str">
        <f t="shared" si="166"/>
        <v>Control</v>
      </c>
      <c r="E723" s="2">
        <f t="shared" si="166"/>
        <v>2</v>
      </c>
      <c r="F723" s="3">
        <f t="shared" si="166"/>
        <v>44772</v>
      </c>
      <c r="G723" s="3">
        <f t="shared" si="162"/>
        <v>44793</v>
      </c>
      <c r="H723" s="3">
        <f t="shared" si="164"/>
        <v>44827</v>
      </c>
      <c r="I723" s="4">
        <f t="shared" si="156"/>
        <v>55</v>
      </c>
      <c r="J723" s="4">
        <f t="shared" si="165"/>
        <v>34</v>
      </c>
      <c r="K723" s="2">
        <f t="shared" si="160"/>
        <v>8</v>
      </c>
      <c r="L723" s="2">
        <v>0.48</v>
      </c>
    </row>
    <row r="724" spans="1:12" x14ac:dyDescent="0.25">
      <c r="A724" s="2">
        <v>723</v>
      </c>
      <c r="B724" s="2" t="str">
        <f t="shared" si="157"/>
        <v>P_51</v>
      </c>
      <c r="C724" s="2" t="str">
        <f t="shared" si="166"/>
        <v>IPM-205-7</v>
      </c>
      <c r="D724" s="2" t="str">
        <f t="shared" si="166"/>
        <v>Control</v>
      </c>
      <c r="E724" s="2">
        <f t="shared" si="166"/>
        <v>3</v>
      </c>
      <c r="F724" s="3">
        <f t="shared" si="166"/>
        <v>44772</v>
      </c>
      <c r="G724" s="3">
        <f t="shared" si="162"/>
        <v>44793</v>
      </c>
      <c r="H724" s="3">
        <f t="shared" si="164"/>
        <v>44827</v>
      </c>
      <c r="I724" s="4">
        <f t="shared" si="156"/>
        <v>55</v>
      </c>
      <c r="J724" s="4">
        <f t="shared" si="165"/>
        <v>34</v>
      </c>
      <c r="K724" s="2">
        <f t="shared" si="160"/>
        <v>8</v>
      </c>
      <c r="L724" s="2">
        <v>0.54</v>
      </c>
    </row>
    <row r="725" spans="1:12" x14ac:dyDescent="0.25">
      <c r="A725" s="2">
        <v>724</v>
      </c>
      <c r="B725" s="2" t="str">
        <f t="shared" si="157"/>
        <v>P_52</v>
      </c>
      <c r="C725" s="2" t="str">
        <f t="shared" si="166"/>
        <v>IPM-205-7</v>
      </c>
      <c r="D725" s="2" t="str">
        <f t="shared" si="166"/>
        <v>Control</v>
      </c>
      <c r="E725" s="2">
        <f t="shared" si="166"/>
        <v>4</v>
      </c>
      <c r="F725" s="3">
        <f t="shared" si="166"/>
        <v>44772</v>
      </c>
      <c r="G725" s="3">
        <f t="shared" si="162"/>
        <v>44793</v>
      </c>
      <c r="H725" s="3">
        <f t="shared" si="164"/>
        <v>44827</v>
      </c>
      <c r="I725" s="4">
        <f t="shared" si="156"/>
        <v>55</v>
      </c>
      <c r="J725" s="4">
        <f t="shared" si="165"/>
        <v>34</v>
      </c>
      <c r="K725" s="2">
        <f t="shared" si="160"/>
        <v>8</v>
      </c>
      <c r="L725" s="2">
        <v>0.49</v>
      </c>
    </row>
    <row r="726" spans="1:12" x14ac:dyDescent="0.25">
      <c r="A726" s="2">
        <v>725</v>
      </c>
      <c r="B726" s="2" t="str">
        <f t="shared" si="157"/>
        <v>P_53</v>
      </c>
      <c r="C726" s="2" t="str">
        <f t="shared" si="166"/>
        <v>IPM-205-7</v>
      </c>
      <c r="D726" s="2" t="str">
        <f t="shared" si="166"/>
        <v>Stress</v>
      </c>
      <c r="E726" s="2">
        <f t="shared" si="166"/>
        <v>1</v>
      </c>
      <c r="F726" s="3">
        <f t="shared" si="166"/>
        <v>44772</v>
      </c>
      <c r="G726" s="3">
        <f t="shared" si="162"/>
        <v>44793</v>
      </c>
      <c r="H726" s="3">
        <f t="shared" si="164"/>
        <v>44827</v>
      </c>
      <c r="I726" s="4">
        <f t="shared" si="156"/>
        <v>55</v>
      </c>
      <c r="J726" s="4">
        <f t="shared" si="165"/>
        <v>34</v>
      </c>
      <c r="K726" s="2">
        <f t="shared" si="160"/>
        <v>8</v>
      </c>
      <c r="L726" s="2">
        <v>0.43</v>
      </c>
    </row>
    <row r="727" spans="1:12" x14ac:dyDescent="0.25">
      <c r="A727" s="2">
        <v>726</v>
      </c>
      <c r="B727" s="2" t="str">
        <f t="shared" si="157"/>
        <v>P_54</v>
      </c>
      <c r="C727" s="2" t="str">
        <f t="shared" si="166"/>
        <v>IPM-205-7</v>
      </c>
      <c r="D727" s="2" t="str">
        <f t="shared" si="166"/>
        <v>Stress</v>
      </c>
      <c r="E727" s="2">
        <f t="shared" si="166"/>
        <v>2</v>
      </c>
      <c r="F727" s="3">
        <f t="shared" si="166"/>
        <v>44772</v>
      </c>
      <c r="G727" s="3">
        <f t="shared" si="162"/>
        <v>44793</v>
      </c>
      <c r="H727" s="3">
        <f t="shared" si="164"/>
        <v>44827</v>
      </c>
      <c r="I727" s="4">
        <f t="shared" si="156"/>
        <v>55</v>
      </c>
      <c r="J727" s="4">
        <f t="shared" si="165"/>
        <v>34</v>
      </c>
      <c r="K727" s="2">
        <f t="shared" si="160"/>
        <v>8</v>
      </c>
      <c r="L727" s="2">
        <v>0.45</v>
      </c>
    </row>
    <row r="728" spans="1:12" x14ac:dyDescent="0.25">
      <c r="A728" s="2">
        <v>727</v>
      </c>
      <c r="B728" s="2" t="str">
        <f t="shared" si="157"/>
        <v>P_55</v>
      </c>
      <c r="C728" s="2" t="str">
        <f t="shared" si="166"/>
        <v>IPM-205-7</v>
      </c>
      <c r="D728" s="2" t="str">
        <f t="shared" si="166"/>
        <v>Stress</v>
      </c>
      <c r="E728" s="2">
        <f t="shared" si="166"/>
        <v>3</v>
      </c>
      <c r="F728" s="3">
        <f t="shared" si="166"/>
        <v>44772</v>
      </c>
      <c r="G728" s="3">
        <f t="shared" si="162"/>
        <v>44793</v>
      </c>
      <c r="H728" s="3">
        <f t="shared" si="164"/>
        <v>44827</v>
      </c>
      <c r="I728" s="4">
        <f t="shared" si="156"/>
        <v>55</v>
      </c>
      <c r="J728" s="4">
        <f t="shared" si="165"/>
        <v>34</v>
      </c>
      <c r="K728" s="2">
        <f t="shared" si="160"/>
        <v>8</v>
      </c>
      <c r="L728" s="2">
        <v>0.44</v>
      </c>
    </row>
    <row r="729" spans="1:12" x14ac:dyDescent="0.25">
      <c r="A729" s="2">
        <v>728</v>
      </c>
      <c r="B729" s="2" t="str">
        <f t="shared" si="157"/>
        <v>P_56</v>
      </c>
      <c r="C729" s="2" t="str">
        <f t="shared" si="166"/>
        <v>IPM-205-7</v>
      </c>
      <c r="D729" s="2" t="str">
        <f t="shared" si="166"/>
        <v>Stress</v>
      </c>
      <c r="E729" s="2">
        <f t="shared" si="166"/>
        <v>4</v>
      </c>
      <c r="F729" s="3">
        <f t="shared" si="166"/>
        <v>44772</v>
      </c>
      <c r="G729" s="3">
        <f t="shared" si="162"/>
        <v>44793</v>
      </c>
      <c r="H729" s="3">
        <f t="shared" si="164"/>
        <v>44827</v>
      </c>
      <c r="I729" s="4">
        <f t="shared" si="156"/>
        <v>55</v>
      </c>
      <c r="J729" s="4">
        <f t="shared" si="165"/>
        <v>34</v>
      </c>
      <c r="K729" s="2">
        <f t="shared" si="160"/>
        <v>8</v>
      </c>
      <c r="L729" s="2">
        <v>0.42</v>
      </c>
    </row>
    <row r="730" spans="1:12" x14ac:dyDescent="0.25">
      <c r="A730" s="2">
        <v>729</v>
      </c>
      <c r="B730" s="2" t="str">
        <f t="shared" si="157"/>
        <v>P_57</v>
      </c>
      <c r="C730" s="2" t="str">
        <f t="shared" si="166"/>
        <v>NM-94</v>
      </c>
      <c r="D730" s="2" t="str">
        <f t="shared" si="166"/>
        <v>Control</v>
      </c>
      <c r="E730" s="2">
        <f t="shared" si="166"/>
        <v>1</v>
      </c>
      <c r="F730" s="3">
        <f t="shared" si="166"/>
        <v>44772</v>
      </c>
      <c r="G730" s="3">
        <f t="shared" si="162"/>
        <v>44793</v>
      </c>
      <c r="H730" s="3">
        <f t="shared" si="164"/>
        <v>44827</v>
      </c>
      <c r="I730" s="4">
        <f t="shared" si="156"/>
        <v>55</v>
      </c>
      <c r="J730" s="4">
        <f t="shared" si="165"/>
        <v>34</v>
      </c>
      <c r="K730" s="2">
        <f t="shared" si="160"/>
        <v>8</v>
      </c>
      <c r="L730" s="2">
        <v>0.56999999999999995</v>
      </c>
    </row>
    <row r="731" spans="1:12" x14ac:dyDescent="0.25">
      <c r="A731" s="2">
        <v>730</v>
      </c>
      <c r="B731" s="2" t="str">
        <f t="shared" si="157"/>
        <v>P_58</v>
      </c>
      <c r="C731" s="2" t="str">
        <f t="shared" si="166"/>
        <v>NM-94</v>
      </c>
      <c r="D731" s="2" t="str">
        <f t="shared" si="166"/>
        <v>Control</v>
      </c>
      <c r="E731" s="2">
        <f t="shared" si="166"/>
        <v>2</v>
      </c>
      <c r="F731" s="3">
        <f t="shared" si="166"/>
        <v>44772</v>
      </c>
      <c r="G731" s="3">
        <f t="shared" si="162"/>
        <v>44793</v>
      </c>
      <c r="H731" s="3">
        <f t="shared" si="164"/>
        <v>44827</v>
      </c>
      <c r="I731" s="4">
        <f t="shared" si="156"/>
        <v>55</v>
      </c>
      <c r="J731" s="4">
        <f t="shared" si="165"/>
        <v>34</v>
      </c>
      <c r="K731" s="2">
        <f t="shared" si="160"/>
        <v>8</v>
      </c>
      <c r="L731" s="2">
        <v>0.6</v>
      </c>
    </row>
    <row r="732" spans="1:12" x14ac:dyDescent="0.25">
      <c r="A732" s="2">
        <v>731</v>
      </c>
      <c r="B732" s="2" t="str">
        <f t="shared" si="157"/>
        <v>P_59</v>
      </c>
      <c r="C732" s="2" t="str">
        <f t="shared" si="166"/>
        <v>NM-94</v>
      </c>
      <c r="D732" s="2" t="str">
        <f t="shared" si="166"/>
        <v>Control</v>
      </c>
      <c r="E732" s="2">
        <f t="shared" si="166"/>
        <v>3</v>
      </c>
      <c r="F732" s="3">
        <f t="shared" si="166"/>
        <v>44772</v>
      </c>
      <c r="G732" s="3">
        <f t="shared" si="162"/>
        <v>44793</v>
      </c>
      <c r="H732" s="3">
        <f t="shared" si="164"/>
        <v>44827</v>
      </c>
      <c r="I732" s="4">
        <f t="shared" si="156"/>
        <v>55</v>
      </c>
      <c r="J732" s="4">
        <f t="shared" si="165"/>
        <v>34</v>
      </c>
      <c r="K732" s="2">
        <f t="shared" si="160"/>
        <v>8</v>
      </c>
      <c r="L732" s="2">
        <v>0.54</v>
      </c>
    </row>
    <row r="733" spans="1:12" x14ac:dyDescent="0.25">
      <c r="A733" s="2">
        <v>732</v>
      </c>
      <c r="B733" s="2" t="str">
        <f t="shared" si="157"/>
        <v>P_60</v>
      </c>
      <c r="C733" s="2" t="str">
        <f t="shared" si="166"/>
        <v>NM-94</v>
      </c>
      <c r="D733" s="2" t="str">
        <f t="shared" si="166"/>
        <v>Control</v>
      </c>
      <c r="E733" s="2">
        <f t="shared" si="166"/>
        <v>4</v>
      </c>
      <c r="F733" s="3">
        <f t="shared" si="166"/>
        <v>44772</v>
      </c>
      <c r="G733" s="3">
        <f t="shared" si="162"/>
        <v>44793</v>
      </c>
      <c r="H733" s="3">
        <f t="shared" si="164"/>
        <v>44827</v>
      </c>
      <c r="I733" s="4">
        <f t="shared" si="156"/>
        <v>55</v>
      </c>
      <c r="J733" s="4">
        <f t="shared" si="165"/>
        <v>34</v>
      </c>
      <c r="K733" s="2">
        <f t="shared" si="160"/>
        <v>8</v>
      </c>
      <c r="L733" s="2">
        <v>0.52</v>
      </c>
    </row>
    <row r="734" spans="1:12" x14ac:dyDescent="0.25">
      <c r="A734" s="2">
        <v>733</v>
      </c>
      <c r="B734" s="2" t="str">
        <f t="shared" si="157"/>
        <v>P_61</v>
      </c>
      <c r="C734" s="2" t="str">
        <f t="shared" si="166"/>
        <v>NM-94</v>
      </c>
      <c r="D734" s="2" t="str">
        <f t="shared" si="166"/>
        <v>Stress</v>
      </c>
      <c r="E734" s="2">
        <f t="shared" si="166"/>
        <v>1</v>
      </c>
      <c r="F734" s="3">
        <f t="shared" si="166"/>
        <v>44772</v>
      </c>
      <c r="G734" s="3">
        <f t="shared" si="162"/>
        <v>44793</v>
      </c>
      <c r="H734" s="3">
        <f t="shared" si="164"/>
        <v>44827</v>
      </c>
      <c r="I734" s="4">
        <f t="shared" si="156"/>
        <v>55</v>
      </c>
      <c r="J734" s="4">
        <f t="shared" si="165"/>
        <v>34</v>
      </c>
      <c r="K734" s="2">
        <f t="shared" si="160"/>
        <v>8</v>
      </c>
      <c r="L734" s="2">
        <v>0.44</v>
      </c>
    </row>
    <row r="735" spans="1:12" x14ac:dyDescent="0.25">
      <c r="A735" s="2">
        <v>734</v>
      </c>
      <c r="B735" s="2" t="str">
        <f t="shared" si="157"/>
        <v>P_62</v>
      </c>
      <c r="C735" s="2" t="str">
        <f t="shared" si="166"/>
        <v>NM-94</v>
      </c>
      <c r="D735" s="2" t="str">
        <f t="shared" si="166"/>
        <v>Stress</v>
      </c>
      <c r="E735" s="2">
        <f t="shared" si="166"/>
        <v>2</v>
      </c>
      <c r="F735" s="3">
        <f t="shared" si="166"/>
        <v>44772</v>
      </c>
      <c r="G735" s="3">
        <f t="shared" si="162"/>
        <v>44793</v>
      </c>
      <c r="H735" s="3">
        <f t="shared" si="164"/>
        <v>44827</v>
      </c>
      <c r="I735" s="4">
        <f t="shared" si="156"/>
        <v>55</v>
      </c>
      <c r="J735" s="4">
        <f t="shared" si="165"/>
        <v>34</v>
      </c>
      <c r="K735" s="2">
        <f t="shared" si="160"/>
        <v>8</v>
      </c>
      <c r="L735" s="2">
        <v>0.49</v>
      </c>
    </row>
    <row r="736" spans="1:12" x14ac:dyDescent="0.25">
      <c r="A736" s="2">
        <v>735</v>
      </c>
      <c r="B736" s="2" t="str">
        <f t="shared" si="157"/>
        <v>P_63</v>
      </c>
      <c r="C736" s="2" t="str">
        <f t="shared" si="166"/>
        <v>NM-94</v>
      </c>
      <c r="D736" s="2" t="str">
        <f t="shared" si="166"/>
        <v>Stress</v>
      </c>
      <c r="E736" s="2">
        <f t="shared" si="166"/>
        <v>3</v>
      </c>
      <c r="F736" s="3">
        <f t="shared" si="166"/>
        <v>44772</v>
      </c>
      <c r="G736" s="3">
        <f t="shared" si="162"/>
        <v>44793</v>
      </c>
      <c r="H736" s="3">
        <f t="shared" si="164"/>
        <v>44827</v>
      </c>
      <c r="I736" s="4">
        <f t="shared" si="156"/>
        <v>55</v>
      </c>
      <c r="J736" s="4">
        <f t="shared" si="165"/>
        <v>34</v>
      </c>
      <c r="K736" s="2">
        <f t="shared" si="160"/>
        <v>8</v>
      </c>
      <c r="L736" s="2">
        <v>0.51</v>
      </c>
    </row>
    <row r="737" spans="1:12" x14ac:dyDescent="0.25">
      <c r="A737" s="2">
        <v>736</v>
      </c>
      <c r="B737" s="2" t="str">
        <f t="shared" si="157"/>
        <v>P_64</v>
      </c>
      <c r="C737" s="2" t="str">
        <f t="shared" si="166"/>
        <v>NM-94</v>
      </c>
      <c r="D737" s="2" t="str">
        <f t="shared" si="166"/>
        <v>Stress</v>
      </c>
      <c r="E737" s="2">
        <f t="shared" si="166"/>
        <v>4</v>
      </c>
      <c r="F737" s="3">
        <f t="shared" si="166"/>
        <v>44772</v>
      </c>
      <c r="G737" s="3">
        <f t="shared" si="162"/>
        <v>44793</v>
      </c>
      <c r="H737" s="3">
        <f t="shared" si="164"/>
        <v>44827</v>
      </c>
      <c r="I737" s="4">
        <f t="shared" si="156"/>
        <v>55</v>
      </c>
      <c r="J737" s="4">
        <f t="shared" si="165"/>
        <v>34</v>
      </c>
      <c r="K737" s="2">
        <f t="shared" si="160"/>
        <v>8</v>
      </c>
      <c r="L737" s="2">
        <v>0.43</v>
      </c>
    </row>
    <row r="738" spans="1:12" x14ac:dyDescent="0.25">
      <c r="A738" s="2">
        <v>737</v>
      </c>
      <c r="B738" s="2" t="str">
        <f t="shared" si="157"/>
        <v>P_65</v>
      </c>
      <c r="C738" s="2" t="str">
        <f t="shared" si="166"/>
        <v>PAU-911</v>
      </c>
      <c r="D738" s="2" t="str">
        <f t="shared" si="166"/>
        <v>Control</v>
      </c>
      <c r="E738" s="2">
        <f t="shared" si="166"/>
        <v>1</v>
      </c>
      <c r="F738" s="3">
        <f t="shared" si="166"/>
        <v>44772</v>
      </c>
      <c r="G738" s="3">
        <f t="shared" ref="G738:G769" si="167">G737</f>
        <v>44793</v>
      </c>
      <c r="H738" s="3">
        <f t="shared" si="164"/>
        <v>44827</v>
      </c>
      <c r="I738" s="4">
        <f t="shared" ref="I738:I801" si="168">H738-F738</f>
        <v>55</v>
      </c>
      <c r="J738" s="4">
        <f t="shared" si="165"/>
        <v>34</v>
      </c>
      <c r="K738" s="2">
        <f t="shared" si="160"/>
        <v>8</v>
      </c>
      <c r="L738" s="2">
        <v>0.65</v>
      </c>
    </row>
    <row r="739" spans="1:12" x14ac:dyDescent="0.25">
      <c r="A739" s="2">
        <v>738</v>
      </c>
      <c r="B739" s="2" t="str">
        <f t="shared" ref="B739:B802" si="169">B643</f>
        <v>P_66</v>
      </c>
      <c r="C739" s="2" t="str">
        <f t="shared" ref="C739:F754" si="170">C163</f>
        <v>PAU-911</v>
      </c>
      <c r="D739" s="2" t="str">
        <f t="shared" si="170"/>
        <v>Control</v>
      </c>
      <c r="E739" s="2">
        <f t="shared" si="170"/>
        <v>2</v>
      </c>
      <c r="F739" s="3">
        <f t="shared" si="170"/>
        <v>44772</v>
      </c>
      <c r="G739" s="3">
        <f t="shared" si="167"/>
        <v>44793</v>
      </c>
      <c r="H739" s="3">
        <f t="shared" ref="H739:H769" si="171">H738</f>
        <v>44827</v>
      </c>
      <c r="I739" s="4">
        <f t="shared" si="168"/>
        <v>55</v>
      </c>
      <c r="J739" s="4">
        <f t="shared" si="165"/>
        <v>34</v>
      </c>
      <c r="K739" s="2">
        <f t="shared" ref="K739:K802" si="172">K643+1</f>
        <v>8</v>
      </c>
      <c r="L739" s="2">
        <v>0.65</v>
      </c>
    </row>
    <row r="740" spans="1:12" x14ac:dyDescent="0.25">
      <c r="A740" s="2">
        <v>739</v>
      </c>
      <c r="B740" s="2" t="str">
        <f t="shared" si="169"/>
        <v>P_67</v>
      </c>
      <c r="C740" s="2" t="str">
        <f t="shared" si="170"/>
        <v>PAU-911</v>
      </c>
      <c r="D740" s="2" t="str">
        <f t="shared" si="170"/>
        <v>Control</v>
      </c>
      <c r="E740" s="2">
        <f t="shared" si="170"/>
        <v>3</v>
      </c>
      <c r="F740" s="3">
        <f t="shared" si="170"/>
        <v>44772</v>
      </c>
      <c r="G740" s="3">
        <f t="shared" si="167"/>
        <v>44793</v>
      </c>
      <c r="H740" s="3">
        <f t="shared" si="171"/>
        <v>44827</v>
      </c>
      <c r="I740" s="4">
        <f t="shared" si="168"/>
        <v>55</v>
      </c>
      <c r="J740" s="4">
        <f t="shared" si="165"/>
        <v>34</v>
      </c>
      <c r="K740" s="2">
        <f t="shared" si="172"/>
        <v>8</v>
      </c>
      <c r="L740" s="2">
        <v>0.67</v>
      </c>
    </row>
    <row r="741" spans="1:12" x14ac:dyDescent="0.25">
      <c r="A741" s="2">
        <v>740</v>
      </c>
      <c r="B741" s="2" t="str">
        <f t="shared" si="169"/>
        <v>P_68</v>
      </c>
      <c r="C741" s="2" t="str">
        <f t="shared" si="170"/>
        <v>PAU-911</v>
      </c>
      <c r="D741" s="2" t="str">
        <f t="shared" si="170"/>
        <v>Control</v>
      </c>
      <c r="E741" s="2">
        <f t="shared" si="170"/>
        <v>4</v>
      </c>
      <c r="F741" s="3">
        <f t="shared" si="170"/>
        <v>44772</v>
      </c>
      <c r="G741" s="3">
        <f t="shared" si="167"/>
        <v>44793</v>
      </c>
      <c r="H741" s="3">
        <f t="shared" si="171"/>
        <v>44827</v>
      </c>
      <c r="I741" s="4">
        <f t="shared" si="168"/>
        <v>55</v>
      </c>
      <c r="J741" s="4">
        <f t="shared" si="165"/>
        <v>34</v>
      </c>
      <c r="K741" s="2">
        <f t="shared" si="172"/>
        <v>8</v>
      </c>
      <c r="L741" s="2">
        <v>0.62</v>
      </c>
    </row>
    <row r="742" spans="1:12" x14ac:dyDescent="0.25">
      <c r="A742" s="2">
        <v>741</v>
      </c>
      <c r="B742" s="2" t="str">
        <f t="shared" si="169"/>
        <v>P_69</v>
      </c>
      <c r="C742" s="2" t="str">
        <f t="shared" si="170"/>
        <v>PAU-911</v>
      </c>
      <c r="D742" s="2" t="str">
        <f t="shared" si="170"/>
        <v>Stress</v>
      </c>
      <c r="E742" s="2">
        <f t="shared" si="170"/>
        <v>1</v>
      </c>
      <c r="F742" s="3">
        <f t="shared" si="170"/>
        <v>44772</v>
      </c>
      <c r="G742" s="3">
        <f t="shared" si="167"/>
        <v>44793</v>
      </c>
      <c r="H742" s="3">
        <f t="shared" si="171"/>
        <v>44827</v>
      </c>
      <c r="I742" s="4">
        <f t="shared" si="168"/>
        <v>55</v>
      </c>
      <c r="J742" s="4">
        <f t="shared" si="165"/>
        <v>34</v>
      </c>
      <c r="K742" s="2">
        <f t="shared" si="172"/>
        <v>8</v>
      </c>
      <c r="L742" s="2">
        <v>0.53</v>
      </c>
    </row>
    <row r="743" spans="1:12" x14ac:dyDescent="0.25">
      <c r="A743" s="2">
        <v>742</v>
      </c>
      <c r="B743" s="2" t="str">
        <f t="shared" si="169"/>
        <v>P_70</v>
      </c>
      <c r="C743" s="2" t="str">
        <f t="shared" si="170"/>
        <v>PAU-911</v>
      </c>
      <c r="D743" s="2" t="str">
        <f t="shared" si="170"/>
        <v>Stress</v>
      </c>
      <c r="E743" s="2">
        <f t="shared" si="170"/>
        <v>2</v>
      </c>
      <c r="F743" s="3">
        <f t="shared" si="170"/>
        <v>44772</v>
      </c>
      <c r="G743" s="3">
        <f t="shared" si="167"/>
        <v>44793</v>
      </c>
      <c r="H743" s="3">
        <f t="shared" si="171"/>
        <v>44827</v>
      </c>
      <c r="I743" s="4">
        <f t="shared" si="168"/>
        <v>55</v>
      </c>
      <c r="J743" s="4">
        <f t="shared" si="165"/>
        <v>34</v>
      </c>
      <c r="K743" s="2">
        <f t="shared" si="172"/>
        <v>8</v>
      </c>
      <c r="L743" s="2">
        <v>0.56000000000000005</v>
      </c>
    </row>
    <row r="744" spans="1:12" x14ac:dyDescent="0.25">
      <c r="A744" s="2">
        <v>743</v>
      </c>
      <c r="B744" s="2" t="str">
        <f t="shared" si="169"/>
        <v>P_71</v>
      </c>
      <c r="C744" s="2" t="str">
        <f t="shared" si="170"/>
        <v>PAU-911</v>
      </c>
      <c r="D744" s="2" t="str">
        <f t="shared" si="170"/>
        <v>Stress</v>
      </c>
      <c r="E744" s="2">
        <f t="shared" si="170"/>
        <v>3</v>
      </c>
      <c r="F744" s="3">
        <f t="shared" si="170"/>
        <v>44772</v>
      </c>
      <c r="G744" s="3">
        <f t="shared" si="167"/>
        <v>44793</v>
      </c>
      <c r="H744" s="3">
        <f t="shared" si="171"/>
        <v>44827</v>
      </c>
      <c r="I744" s="4">
        <f t="shared" si="168"/>
        <v>55</v>
      </c>
      <c r="J744" s="4">
        <f t="shared" si="165"/>
        <v>34</v>
      </c>
      <c r="K744" s="2">
        <f t="shared" si="172"/>
        <v>8</v>
      </c>
      <c r="L744" s="2">
        <v>0.52</v>
      </c>
    </row>
    <row r="745" spans="1:12" x14ac:dyDescent="0.25">
      <c r="A745" s="2">
        <v>744</v>
      </c>
      <c r="B745" s="2" t="str">
        <f t="shared" si="169"/>
        <v>P_72</v>
      </c>
      <c r="C745" s="2" t="str">
        <f t="shared" si="170"/>
        <v>PAU-911</v>
      </c>
      <c r="D745" s="2" t="str">
        <f t="shared" si="170"/>
        <v>Stress</v>
      </c>
      <c r="E745" s="2">
        <f t="shared" si="170"/>
        <v>4</v>
      </c>
      <c r="F745" s="3">
        <f t="shared" si="170"/>
        <v>44772</v>
      </c>
      <c r="G745" s="3">
        <f t="shared" si="167"/>
        <v>44793</v>
      </c>
      <c r="H745" s="3">
        <f t="shared" si="171"/>
        <v>44827</v>
      </c>
      <c r="I745" s="4">
        <f t="shared" si="168"/>
        <v>55</v>
      </c>
      <c r="J745" s="4">
        <f t="shared" si="165"/>
        <v>34</v>
      </c>
      <c r="K745" s="2">
        <f t="shared" si="172"/>
        <v>8</v>
      </c>
      <c r="L745" s="2">
        <v>0.53</v>
      </c>
    </row>
    <row r="746" spans="1:12" x14ac:dyDescent="0.25">
      <c r="A746" s="2">
        <v>745</v>
      </c>
      <c r="B746" s="2" t="str">
        <f t="shared" si="169"/>
        <v>P_73</v>
      </c>
      <c r="C746" s="2" t="str">
        <f t="shared" si="170"/>
        <v>VC-3960-88</v>
      </c>
      <c r="D746" s="2" t="str">
        <f t="shared" si="170"/>
        <v>Control</v>
      </c>
      <c r="E746" s="2">
        <f t="shared" si="170"/>
        <v>1</v>
      </c>
      <c r="F746" s="3">
        <f t="shared" si="170"/>
        <v>44772</v>
      </c>
      <c r="G746" s="3">
        <f t="shared" si="167"/>
        <v>44793</v>
      </c>
      <c r="H746" s="3">
        <f t="shared" si="171"/>
        <v>44827</v>
      </c>
      <c r="I746" s="4">
        <f t="shared" si="168"/>
        <v>55</v>
      </c>
      <c r="J746" s="4">
        <f t="shared" si="165"/>
        <v>34</v>
      </c>
      <c r="K746" s="2">
        <f t="shared" si="172"/>
        <v>8</v>
      </c>
      <c r="L746" s="2">
        <v>0.59</v>
      </c>
    </row>
    <row r="747" spans="1:12" x14ac:dyDescent="0.25">
      <c r="A747" s="2">
        <v>746</v>
      </c>
      <c r="B747" s="2" t="str">
        <f t="shared" si="169"/>
        <v>P_74</v>
      </c>
      <c r="C747" s="2" t="str">
        <f t="shared" si="170"/>
        <v>VC-3960-88</v>
      </c>
      <c r="D747" s="2" t="str">
        <f t="shared" si="170"/>
        <v>Control</v>
      </c>
      <c r="E747" s="2">
        <f t="shared" si="170"/>
        <v>2</v>
      </c>
      <c r="F747" s="3">
        <f t="shared" si="170"/>
        <v>44772</v>
      </c>
      <c r="G747" s="3">
        <f t="shared" si="167"/>
        <v>44793</v>
      </c>
      <c r="H747" s="3">
        <f t="shared" si="171"/>
        <v>44827</v>
      </c>
      <c r="I747" s="4">
        <f t="shared" si="168"/>
        <v>55</v>
      </c>
      <c r="J747" s="4">
        <f t="shared" si="165"/>
        <v>34</v>
      </c>
      <c r="K747" s="2">
        <f t="shared" si="172"/>
        <v>8</v>
      </c>
      <c r="L747" s="2">
        <v>0.62</v>
      </c>
    </row>
    <row r="748" spans="1:12" x14ac:dyDescent="0.25">
      <c r="A748" s="2">
        <v>747</v>
      </c>
      <c r="B748" s="2" t="str">
        <f t="shared" si="169"/>
        <v>P_75</v>
      </c>
      <c r="C748" s="2" t="str">
        <f t="shared" si="170"/>
        <v>VC-3960-88</v>
      </c>
      <c r="D748" s="2" t="str">
        <f t="shared" si="170"/>
        <v>Control</v>
      </c>
      <c r="E748" s="2">
        <f t="shared" si="170"/>
        <v>3</v>
      </c>
      <c r="F748" s="3">
        <f t="shared" si="170"/>
        <v>44772</v>
      </c>
      <c r="G748" s="3">
        <f t="shared" si="167"/>
        <v>44793</v>
      </c>
      <c r="H748" s="3">
        <f t="shared" si="171"/>
        <v>44827</v>
      </c>
      <c r="I748" s="4">
        <f t="shared" si="168"/>
        <v>55</v>
      </c>
      <c r="J748" s="4">
        <f t="shared" si="165"/>
        <v>34</v>
      </c>
      <c r="K748" s="2">
        <f t="shared" si="172"/>
        <v>8</v>
      </c>
      <c r="L748" s="2">
        <v>0.6</v>
      </c>
    </row>
    <row r="749" spans="1:12" x14ac:dyDescent="0.25">
      <c r="A749" s="2">
        <v>748</v>
      </c>
      <c r="B749" s="2" t="str">
        <f t="shared" si="169"/>
        <v>P_76</v>
      </c>
      <c r="C749" s="2" t="str">
        <f t="shared" si="170"/>
        <v>VC-3960-88</v>
      </c>
      <c r="D749" s="2" t="str">
        <f t="shared" si="170"/>
        <v>Control</v>
      </c>
      <c r="E749" s="2">
        <f t="shared" si="170"/>
        <v>4</v>
      </c>
      <c r="F749" s="3">
        <f t="shared" si="170"/>
        <v>44772</v>
      </c>
      <c r="G749" s="3">
        <f t="shared" si="167"/>
        <v>44793</v>
      </c>
      <c r="H749" s="3">
        <f t="shared" si="171"/>
        <v>44827</v>
      </c>
      <c r="I749" s="4">
        <f t="shared" si="168"/>
        <v>55</v>
      </c>
      <c r="J749" s="4">
        <f t="shared" si="165"/>
        <v>34</v>
      </c>
      <c r="K749" s="2">
        <f t="shared" si="172"/>
        <v>8</v>
      </c>
      <c r="L749" s="2">
        <v>0.64</v>
      </c>
    </row>
    <row r="750" spans="1:12" x14ac:dyDescent="0.25">
      <c r="A750" s="2">
        <v>749</v>
      </c>
      <c r="B750" s="2" t="str">
        <f t="shared" si="169"/>
        <v>P_77</v>
      </c>
      <c r="C750" s="2" t="str">
        <f t="shared" si="170"/>
        <v>VC-3960-88</v>
      </c>
      <c r="D750" s="2" t="str">
        <f t="shared" si="170"/>
        <v>Stress</v>
      </c>
      <c r="E750" s="2">
        <f t="shared" si="170"/>
        <v>1</v>
      </c>
      <c r="F750" s="3">
        <f t="shared" si="170"/>
        <v>44772</v>
      </c>
      <c r="G750" s="3">
        <f t="shared" si="167"/>
        <v>44793</v>
      </c>
      <c r="H750" s="3">
        <f t="shared" si="171"/>
        <v>44827</v>
      </c>
      <c r="I750" s="4">
        <f t="shared" si="168"/>
        <v>55</v>
      </c>
      <c r="J750" s="4">
        <f t="shared" si="165"/>
        <v>34</v>
      </c>
      <c r="K750" s="2">
        <f t="shared" si="172"/>
        <v>8</v>
      </c>
      <c r="L750" s="2">
        <v>0.51</v>
      </c>
    </row>
    <row r="751" spans="1:12" x14ac:dyDescent="0.25">
      <c r="A751" s="2">
        <v>750</v>
      </c>
      <c r="B751" s="2" t="str">
        <f t="shared" si="169"/>
        <v>P_78</v>
      </c>
      <c r="C751" s="2" t="str">
        <f t="shared" si="170"/>
        <v>VC-3960-88</v>
      </c>
      <c r="D751" s="2" t="str">
        <f t="shared" si="170"/>
        <v>Stress</v>
      </c>
      <c r="E751" s="2">
        <f t="shared" si="170"/>
        <v>2</v>
      </c>
      <c r="F751" s="3">
        <f t="shared" si="170"/>
        <v>44772</v>
      </c>
      <c r="G751" s="3">
        <f t="shared" si="167"/>
        <v>44793</v>
      </c>
      <c r="H751" s="3">
        <f t="shared" si="171"/>
        <v>44827</v>
      </c>
      <c r="I751" s="4">
        <f t="shared" si="168"/>
        <v>55</v>
      </c>
      <c r="J751" s="4">
        <f t="shared" si="165"/>
        <v>34</v>
      </c>
      <c r="K751" s="2">
        <f t="shared" si="172"/>
        <v>8</v>
      </c>
      <c r="L751" s="2">
        <v>0.54</v>
      </c>
    </row>
    <row r="752" spans="1:12" x14ac:dyDescent="0.25">
      <c r="A752" s="2">
        <v>751</v>
      </c>
      <c r="B752" s="2" t="str">
        <f t="shared" si="169"/>
        <v>P_79</v>
      </c>
      <c r="C752" s="2" t="str">
        <f t="shared" si="170"/>
        <v>VC-3960-88</v>
      </c>
      <c r="D752" s="2" t="str">
        <f t="shared" si="170"/>
        <v>Stress</v>
      </c>
      <c r="E752" s="2">
        <f t="shared" si="170"/>
        <v>3</v>
      </c>
      <c r="F752" s="3">
        <f t="shared" si="170"/>
        <v>44772</v>
      </c>
      <c r="G752" s="3">
        <f t="shared" si="167"/>
        <v>44793</v>
      </c>
      <c r="H752" s="3">
        <f t="shared" si="171"/>
        <v>44827</v>
      </c>
      <c r="I752" s="4">
        <f t="shared" si="168"/>
        <v>55</v>
      </c>
      <c r="J752" s="4">
        <f t="shared" si="165"/>
        <v>34</v>
      </c>
      <c r="K752" s="2">
        <f t="shared" si="172"/>
        <v>8</v>
      </c>
      <c r="L752" s="2">
        <v>0.52</v>
      </c>
    </row>
    <row r="753" spans="1:12" x14ac:dyDescent="0.25">
      <c r="A753" s="2">
        <v>752</v>
      </c>
      <c r="B753" s="2" t="str">
        <f t="shared" si="169"/>
        <v>P_80</v>
      </c>
      <c r="C753" s="2" t="str">
        <f t="shared" si="170"/>
        <v>VC-3960-88</v>
      </c>
      <c r="D753" s="2" t="str">
        <f t="shared" si="170"/>
        <v>Stress</v>
      </c>
      <c r="E753" s="2">
        <f t="shared" si="170"/>
        <v>4</v>
      </c>
      <c r="F753" s="3">
        <f t="shared" si="170"/>
        <v>44772</v>
      </c>
      <c r="G753" s="3">
        <f t="shared" si="167"/>
        <v>44793</v>
      </c>
      <c r="H753" s="3">
        <f t="shared" si="171"/>
        <v>44827</v>
      </c>
      <c r="I753" s="4">
        <f t="shared" si="168"/>
        <v>55</v>
      </c>
      <c r="J753" s="4">
        <f t="shared" si="165"/>
        <v>34</v>
      </c>
      <c r="K753" s="2">
        <f t="shared" si="172"/>
        <v>8</v>
      </c>
      <c r="L753" s="2">
        <v>0.47</v>
      </c>
    </row>
    <row r="754" spans="1:12" x14ac:dyDescent="0.25">
      <c r="A754" s="2">
        <v>753</v>
      </c>
      <c r="B754" s="2" t="str">
        <f t="shared" si="169"/>
        <v>P_81</v>
      </c>
      <c r="C754" s="2" t="str">
        <f t="shared" si="170"/>
        <v>VC-6372 (45-8-1)</v>
      </c>
      <c r="D754" s="2" t="str">
        <f t="shared" si="170"/>
        <v>Control</v>
      </c>
      <c r="E754" s="2">
        <f t="shared" si="170"/>
        <v>1</v>
      </c>
      <c r="F754" s="3">
        <f t="shared" si="170"/>
        <v>44772</v>
      </c>
      <c r="G754" s="3">
        <f t="shared" si="167"/>
        <v>44793</v>
      </c>
      <c r="H754" s="3">
        <f t="shared" si="171"/>
        <v>44827</v>
      </c>
      <c r="I754" s="4">
        <f t="shared" si="168"/>
        <v>55</v>
      </c>
      <c r="J754" s="4">
        <f t="shared" si="165"/>
        <v>34</v>
      </c>
      <c r="K754" s="2">
        <f t="shared" si="172"/>
        <v>8</v>
      </c>
      <c r="L754" s="2">
        <v>0.56999999999999995</v>
      </c>
    </row>
    <row r="755" spans="1:12" x14ac:dyDescent="0.25">
      <c r="A755" s="2">
        <v>754</v>
      </c>
      <c r="B755" s="2" t="str">
        <f t="shared" si="169"/>
        <v>P_82</v>
      </c>
      <c r="C755" s="2" t="str">
        <f t="shared" ref="C755:F770" si="173">C179</f>
        <v>VC-6372 (45-8-1)</v>
      </c>
      <c r="D755" s="2" t="str">
        <f t="shared" si="173"/>
        <v>Control</v>
      </c>
      <c r="E755" s="2">
        <f t="shared" si="173"/>
        <v>2</v>
      </c>
      <c r="F755" s="3">
        <f t="shared" si="173"/>
        <v>44772</v>
      </c>
      <c r="G755" s="3">
        <f t="shared" si="167"/>
        <v>44793</v>
      </c>
      <c r="H755" s="3">
        <f t="shared" si="171"/>
        <v>44827</v>
      </c>
      <c r="I755" s="4">
        <f t="shared" si="168"/>
        <v>55</v>
      </c>
      <c r="J755" s="4">
        <f t="shared" si="165"/>
        <v>34</v>
      </c>
      <c r="K755" s="2">
        <f t="shared" si="172"/>
        <v>8</v>
      </c>
      <c r="L755" s="2">
        <v>0.6</v>
      </c>
    </row>
    <row r="756" spans="1:12" x14ac:dyDescent="0.25">
      <c r="A756" s="2">
        <v>755</v>
      </c>
      <c r="B756" s="2" t="str">
        <f t="shared" si="169"/>
        <v>P_83</v>
      </c>
      <c r="C756" s="2" t="str">
        <f t="shared" si="173"/>
        <v>VC-6372 (45-8-1)</v>
      </c>
      <c r="D756" s="2" t="str">
        <f t="shared" si="173"/>
        <v>Control</v>
      </c>
      <c r="E756" s="2">
        <f t="shared" si="173"/>
        <v>3</v>
      </c>
      <c r="F756" s="3">
        <f t="shared" si="173"/>
        <v>44772</v>
      </c>
      <c r="G756" s="3">
        <f t="shared" si="167"/>
        <v>44793</v>
      </c>
      <c r="H756" s="3">
        <f t="shared" si="171"/>
        <v>44827</v>
      </c>
      <c r="I756" s="4">
        <f t="shared" si="168"/>
        <v>55</v>
      </c>
      <c r="J756" s="4">
        <f t="shared" si="165"/>
        <v>34</v>
      </c>
      <c r="K756" s="2">
        <f t="shared" si="172"/>
        <v>8</v>
      </c>
      <c r="L756" s="2">
        <v>0.54</v>
      </c>
    </row>
    <row r="757" spans="1:12" x14ac:dyDescent="0.25">
      <c r="A757" s="2">
        <v>756</v>
      </c>
      <c r="B757" s="2" t="str">
        <f t="shared" si="169"/>
        <v>P_84</v>
      </c>
      <c r="C757" s="2" t="str">
        <f t="shared" si="173"/>
        <v>VC-6372 (45-8-1)</v>
      </c>
      <c r="D757" s="2" t="str">
        <f t="shared" si="173"/>
        <v>Control</v>
      </c>
      <c r="E757" s="2">
        <f t="shared" si="173"/>
        <v>4</v>
      </c>
      <c r="F757" s="3">
        <f t="shared" si="173"/>
        <v>44772</v>
      </c>
      <c r="G757" s="3">
        <f t="shared" si="167"/>
        <v>44793</v>
      </c>
      <c r="H757" s="3">
        <f t="shared" si="171"/>
        <v>44827</v>
      </c>
      <c r="I757" s="4">
        <f t="shared" si="168"/>
        <v>55</v>
      </c>
      <c r="J757" s="4">
        <f t="shared" si="165"/>
        <v>34</v>
      </c>
      <c r="K757" s="2">
        <f t="shared" si="172"/>
        <v>8</v>
      </c>
      <c r="L757" s="2">
        <v>0.56999999999999995</v>
      </c>
    </row>
    <row r="758" spans="1:12" x14ac:dyDescent="0.25">
      <c r="A758" s="2">
        <v>757</v>
      </c>
      <c r="B758" s="2" t="str">
        <f t="shared" si="169"/>
        <v>P_85</v>
      </c>
      <c r="C758" s="2" t="str">
        <f t="shared" si="173"/>
        <v>VC-6372 (45-8-1)</v>
      </c>
      <c r="D758" s="2" t="str">
        <f t="shared" si="173"/>
        <v>Stress</v>
      </c>
      <c r="E758" s="2">
        <f t="shared" si="173"/>
        <v>1</v>
      </c>
      <c r="F758" s="3">
        <f t="shared" si="173"/>
        <v>44772</v>
      </c>
      <c r="G758" s="3">
        <f t="shared" si="167"/>
        <v>44793</v>
      </c>
      <c r="H758" s="3">
        <f t="shared" si="171"/>
        <v>44827</v>
      </c>
      <c r="I758" s="4">
        <f t="shared" si="168"/>
        <v>55</v>
      </c>
      <c r="J758" s="4">
        <f t="shared" si="165"/>
        <v>34</v>
      </c>
      <c r="K758" s="2">
        <f t="shared" si="172"/>
        <v>8</v>
      </c>
      <c r="L758" s="2">
        <v>0.45</v>
      </c>
    </row>
    <row r="759" spans="1:12" x14ac:dyDescent="0.25">
      <c r="A759" s="2">
        <v>758</v>
      </c>
      <c r="B759" s="2" t="str">
        <f t="shared" si="169"/>
        <v>P_86</v>
      </c>
      <c r="C759" s="2" t="str">
        <f t="shared" si="173"/>
        <v>VC-6372 (45-8-1)</v>
      </c>
      <c r="D759" s="2" t="str">
        <f t="shared" si="173"/>
        <v>Stress</v>
      </c>
      <c r="E759" s="2">
        <f t="shared" si="173"/>
        <v>2</v>
      </c>
      <c r="F759" s="3">
        <f t="shared" si="173"/>
        <v>44772</v>
      </c>
      <c r="G759" s="3">
        <f t="shared" si="167"/>
        <v>44793</v>
      </c>
      <c r="H759" s="3">
        <f t="shared" si="171"/>
        <v>44827</v>
      </c>
      <c r="I759" s="4">
        <f t="shared" si="168"/>
        <v>55</v>
      </c>
      <c r="J759" s="4">
        <f t="shared" si="165"/>
        <v>34</v>
      </c>
      <c r="K759" s="2">
        <f t="shared" si="172"/>
        <v>8</v>
      </c>
      <c r="L759" s="2">
        <v>0.44</v>
      </c>
    </row>
    <row r="760" spans="1:12" x14ac:dyDescent="0.25">
      <c r="A760" s="2">
        <v>759</v>
      </c>
      <c r="B760" s="2" t="str">
        <f t="shared" si="169"/>
        <v>P_87</v>
      </c>
      <c r="C760" s="2" t="str">
        <f t="shared" si="173"/>
        <v>VC-6372 (45-8-1)</v>
      </c>
      <c r="D760" s="2" t="str">
        <f t="shared" si="173"/>
        <v>Stress</v>
      </c>
      <c r="E760" s="2">
        <f t="shared" si="173"/>
        <v>3</v>
      </c>
      <c r="F760" s="3">
        <f t="shared" si="173"/>
        <v>44772</v>
      </c>
      <c r="G760" s="3">
        <f t="shared" si="167"/>
        <v>44793</v>
      </c>
      <c r="H760" s="3">
        <f t="shared" si="171"/>
        <v>44827</v>
      </c>
      <c r="I760" s="4">
        <f t="shared" si="168"/>
        <v>55</v>
      </c>
      <c r="J760" s="4">
        <f t="shared" si="165"/>
        <v>34</v>
      </c>
      <c r="K760" s="2">
        <f t="shared" si="172"/>
        <v>8</v>
      </c>
      <c r="L760" s="2">
        <v>0.53</v>
      </c>
    </row>
    <row r="761" spans="1:12" x14ac:dyDescent="0.25">
      <c r="A761" s="2">
        <v>760</v>
      </c>
      <c r="B761" s="2" t="str">
        <f t="shared" si="169"/>
        <v>P_88</v>
      </c>
      <c r="C761" s="2" t="str">
        <f t="shared" si="173"/>
        <v>VC-6372 (45-8-1)</v>
      </c>
      <c r="D761" s="2" t="str">
        <f t="shared" si="173"/>
        <v>Stress</v>
      </c>
      <c r="E761" s="2">
        <f t="shared" si="173"/>
        <v>4</v>
      </c>
      <c r="F761" s="3">
        <f t="shared" si="173"/>
        <v>44772</v>
      </c>
      <c r="G761" s="3">
        <f t="shared" si="167"/>
        <v>44793</v>
      </c>
      <c r="H761" s="3">
        <f t="shared" si="171"/>
        <v>44827</v>
      </c>
      <c r="I761" s="4">
        <f t="shared" si="168"/>
        <v>55</v>
      </c>
      <c r="J761" s="4">
        <f t="shared" si="165"/>
        <v>34</v>
      </c>
      <c r="K761" s="2">
        <f t="shared" si="172"/>
        <v>8</v>
      </c>
      <c r="L761" s="2">
        <v>0.49</v>
      </c>
    </row>
    <row r="762" spans="1:12" x14ac:dyDescent="0.25">
      <c r="A762" s="2">
        <v>761</v>
      </c>
      <c r="B762" s="2" t="str">
        <f t="shared" si="169"/>
        <v>P_89</v>
      </c>
      <c r="C762" s="2" t="str">
        <f t="shared" si="173"/>
        <v>Vaibhav</v>
      </c>
      <c r="D762" s="2" t="str">
        <f t="shared" si="173"/>
        <v>Control</v>
      </c>
      <c r="E762" s="2">
        <f t="shared" si="173"/>
        <v>1</v>
      </c>
      <c r="F762" s="3">
        <f t="shared" si="173"/>
        <v>44772</v>
      </c>
      <c r="G762" s="3">
        <f t="shared" si="167"/>
        <v>44793</v>
      </c>
      <c r="H762" s="3">
        <f t="shared" si="171"/>
        <v>44827</v>
      </c>
      <c r="I762" s="4">
        <f t="shared" si="168"/>
        <v>55</v>
      </c>
      <c r="J762" s="4">
        <f t="shared" si="165"/>
        <v>34</v>
      </c>
      <c r="K762" s="2">
        <f t="shared" si="172"/>
        <v>8</v>
      </c>
      <c r="L762" s="2">
        <v>0.62</v>
      </c>
    </row>
    <row r="763" spans="1:12" x14ac:dyDescent="0.25">
      <c r="A763" s="2">
        <v>762</v>
      </c>
      <c r="B763" s="2" t="str">
        <f t="shared" si="169"/>
        <v>P_90</v>
      </c>
      <c r="C763" s="2" t="str">
        <f t="shared" si="173"/>
        <v>Vaibhav</v>
      </c>
      <c r="D763" s="2" t="str">
        <f t="shared" si="173"/>
        <v>Control</v>
      </c>
      <c r="E763" s="2">
        <f t="shared" si="173"/>
        <v>2</v>
      </c>
      <c r="F763" s="3">
        <f t="shared" si="173"/>
        <v>44772</v>
      </c>
      <c r="G763" s="3">
        <f t="shared" si="167"/>
        <v>44793</v>
      </c>
      <c r="H763" s="3">
        <f t="shared" si="171"/>
        <v>44827</v>
      </c>
      <c r="I763" s="4">
        <f t="shared" si="168"/>
        <v>55</v>
      </c>
      <c r="J763" s="4">
        <f t="shared" si="165"/>
        <v>34</v>
      </c>
      <c r="K763" s="2">
        <f t="shared" si="172"/>
        <v>8</v>
      </c>
      <c r="L763" s="2">
        <v>0.56999999999999995</v>
      </c>
    </row>
    <row r="764" spans="1:12" x14ac:dyDescent="0.25">
      <c r="A764" s="2">
        <v>763</v>
      </c>
      <c r="B764" s="2" t="str">
        <f t="shared" si="169"/>
        <v>P_91</v>
      </c>
      <c r="C764" s="2" t="str">
        <f t="shared" si="173"/>
        <v>Vaibhav</v>
      </c>
      <c r="D764" s="2" t="str">
        <f t="shared" si="173"/>
        <v>Control</v>
      </c>
      <c r="E764" s="2">
        <f t="shared" si="173"/>
        <v>3</v>
      </c>
      <c r="F764" s="3">
        <f t="shared" si="173"/>
        <v>44772</v>
      </c>
      <c r="G764" s="3">
        <f t="shared" si="167"/>
        <v>44793</v>
      </c>
      <c r="H764" s="3">
        <f t="shared" si="171"/>
        <v>44827</v>
      </c>
      <c r="I764" s="4">
        <f t="shared" si="168"/>
        <v>55</v>
      </c>
      <c r="J764" s="4">
        <f t="shared" si="165"/>
        <v>34</v>
      </c>
      <c r="K764" s="2">
        <f t="shared" si="172"/>
        <v>8</v>
      </c>
      <c r="L764" s="2">
        <v>0.56000000000000005</v>
      </c>
    </row>
    <row r="765" spans="1:12" x14ac:dyDescent="0.25">
      <c r="A765" s="2">
        <v>764</v>
      </c>
      <c r="B765" s="2" t="str">
        <f t="shared" si="169"/>
        <v>P_92</v>
      </c>
      <c r="C765" s="2" t="str">
        <f t="shared" si="173"/>
        <v>Vaibhav</v>
      </c>
      <c r="D765" s="2" t="str">
        <f t="shared" si="173"/>
        <v>Control</v>
      </c>
      <c r="E765" s="2">
        <f t="shared" si="173"/>
        <v>4</v>
      </c>
      <c r="F765" s="3">
        <f t="shared" si="173"/>
        <v>44772</v>
      </c>
      <c r="G765" s="3">
        <f t="shared" si="167"/>
        <v>44793</v>
      </c>
      <c r="H765" s="3">
        <f t="shared" si="171"/>
        <v>44827</v>
      </c>
      <c r="I765" s="4">
        <f t="shared" si="168"/>
        <v>55</v>
      </c>
      <c r="J765" s="4">
        <f t="shared" si="165"/>
        <v>34</v>
      </c>
      <c r="K765" s="2">
        <f t="shared" si="172"/>
        <v>8</v>
      </c>
      <c r="L765" s="2">
        <v>0.65</v>
      </c>
    </row>
    <row r="766" spans="1:12" x14ac:dyDescent="0.25">
      <c r="A766" s="2">
        <v>765</v>
      </c>
      <c r="B766" s="2" t="str">
        <f t="shared" si="169"/>
        <v>P_93</v>
      </c>
      <c r="C766" s="2" t="str">
        <f t="shared" si="173"/>
        <v>Vaibhav</v>
      </c>
      <c r="D766" s="2" t="str">
        <f t="shared" si="173"/>
        <v>Stress</v>
      </c>
      <c r="E766" s="2">
        <f t="shared" si="173"/>
        <v>1</v>
      </c>
      <c r="F766" s="3">
        <f t="shared" si="173"/>
        <v>44772</v>
      </c>
      <c r="G766" s="3">
        <f t="shared" si="167"/>
        <v>44793</v>
      </c>
      <c r="H766" s="3">
        <f t="shared" si="171"/>
        <v>44827</v>
      </c>
      <c r="I766" s="4">
        <f t="shared" si="168"/>
        <v>55</v>
      </c>
      <c r="J766" s="4">
        <f t="shared" si="165"/>
        <v>34</v>
      </c>
      <c r="K766" s="2">
        <f t="shared" si="172"/>
        <v>8</v>
      </c>
      <c r="L766" s="2">
        <v>0.49</v>
      </c>
    </row>
    <row r="767" spans="1:12" x14ac:dyDescent="0.25">
      <c r="A767" s="2">
        <v>766</v>
      </c>
      <c r="B767" s="2" t="str">
        <f t="shared" si="169"/>
        <v>P_94</v>
      </c>
      <c r="C767" s="2" t="str">
        <f t="shared" si="173"/>
        <v>Vaibhav</v>
      </c>
      <c r="D767" s="2" t="str">
        <f t="shared" si="173"/>
        <v>Stress</v>
      </c>
      <c r="E767" s="2">
        <f t="shared" si="173"/>
        <v>2</v>
      </c>
      <c r="F767" s="3">
        <f t="shared" si="173"/>
        <v>44772</v>
      </c>
      <c r="G767" s="3">
        <f t="shared" si="167"/>
        <v>44793</v>
      </c>
      <c r="H767" s="3">
        <f t="shared" si="171"/>
        <v>44827</v>
      </c>
      <c r="I767" s="4">
        <f t="shared" si="168"/>
        <v>55</v>
      </c>
      <c r="J767" s="4">
        <f t="shared" si="165"/>
        <v>34</v>
      </c>
      <c r="K767" s="2">
        <f t="shared" si="172"/>
        <v>8</v>
      </c>
      <c r="L767" s="2">
        <v>0.54</v>
      </c>
    </row>
    <row r="768" spans="1:12" x14ac:dyDescent="0.25">
      <c r="A768" s="2">
        <v>767</v>
      </c>
      <c r="B768" s="2" t="str">
        <f t="shared" si="169"/>
        <v>P_95</v>
      </c>
      <c r="C768" s="2" t="str">
        <f t="shared" si="173"/>
        <v>Vaibhav</v>
      </c>
      <c r="D768" s="2" t="str">
        <f t="shared" si="173"/>
        <v>Stress</v>
      </c>
      <c r="E768" s="2">
        <f t="shared" si="173"/>
        <v>3</v>
      </c>
      <c r="F768" s="3">
        <f t="shared" si="173"/>
        <v>44772</v>
      </c>
      <c r="G768" s="3">
        <f t="shared" si="167"/>
        <v>44793</v>
      </c>
      <c r="H768" s="3">
        <f t="shared" si="171"/>
        <v>44827</v>
      </c>
      <c r="I768" s="4">
        <f t="shared" si="168"/>
        <v>55</v>
      </c>
      <c r="J768" s="4">
        <f t="shared" si="165"/>
        <v>34</v>
      </c>
      <c r="K768" s="2">
        <f t="shared" si="172"/>
        <v>8</v>
      </c>
      <c r="L768" s="2">
        <v>0.48</v>
      </c>
    </row>
    <row r="769" spans="1:12" x14ac:dyDescent="0.25">
      <c r="A769" s="2">
        <v>768</v>
      </c>
      <c r="B769" s="2" t="str">
        <f t="shared" si="169"/>
        <v>P_96</v>
      </c>
      <c r="C769" s="2" t="str">
        <f t="shared" si="173"/>
        <v>Vaibhav</v>
      </c>
      <c r="D769" s="2" t="str">
        <f t="shared" si="173"/>
        <v>Stress</v>
      </c>
      <c r="E769" s="2">
        <f t="shared" si="173"/>
        <v>4</v>
      </c>
      <c r="F769" s="3">
        <f t="shared" si="173"/>
        <v>44772</v>
      </c>
      <c r="G769" s="3">
        <f t="shared" si="167"/>
        <v>44793</v>
      </c>
      <c r="H769" s="3">
        <f t="shared" si="171"/>
        <v>44827</v>
      </c>
      <c r="I769" s="4">
        <f t="shared" si="168"/>
        <v>55</v>
      </c>
      <c r="J769" s="4">
        <f t="shared" si="165"/>
        <v>34</v>
      </c>
      <c r="K769" s="2">
        <f t="shared" si="172"/>
        <v>8</v>
      </c>
      <c r="L769" s="2">
        <v>0.5</v>
      </c>
    </row>
    <row r="770" spans="1:12" x14ac:dyDescent="0.25">
      <c r="A770" s="2">
        <v>769</v>
      </c>
      <c r="B770" s="2" t="str">
        <f t="shared" si="169"/>
        <v>P_01</v>
      </c>
      <c r="C770" s="2" t="str">
        <f t="shared" si="173"/>
        <v>EC-693356</v>
      </c>
      <c r="D770" s="2" t="str">
        <f t="shared" si="173"/>
        <v>Control</v>
      </c>
      <c r="E770" s="2">
        <f t="shared" si="173"/>
        <v>1</v>
      </c>
      <c r="F770" s="3">
        <f t="shared" si="173"/>
        <v>44772</v>
      </c>
      <c r="G770" s="3">
        <f t="shared" ref="G770:G801" si="174">G769</f>
        <v>44793</v>
      </c>
      <c r="H770" s="3">
        <v>44832</v>
      </c>
      <c r="I770" s="4">
        <f t="shared" si="168"/>
        <v>60</v>
      </c>
      <c r="J770" s="4">
        <f t="shared" si="165"/>
        <v>39</v>
      </c>
      <c r="K770" s="2">
        <f t="shared" si="172"/>
        <v>9</v>
      </c>
      <c r="L770" s="2">
        <v>0.56999999999999995</v>
      </c>
    </row>
    <row r="771" spans="1:12" x14ac:dyDescent="0.25">
      <c r="A771" s="2">
        <v>770</v>
      </c>
      <c r="B771" s="2" t="str">
        <f t="shared" si="169"/>
        <v>P_02</v>
      </c>
      <c r="C771" s="2" t="str">
        <f t="shared" ref="C771:F786" si="175">C195</f>
        <v>EC-693356</v>
      </c>
      <c r="D771" s="2" t="str">
        <f t="shared" si="175"/>
        <v>Control</v>
      </c>
      <c r="E771" s="2">
        <f t="shared" si="175"/>
        <v>2</v>
      </c>
      <c r="F771" s="3">
        <f t="shared" si="175"/>
        <v>44772</v>
      </c>
      <c r="G771" s="3">
        <f t="shared" si="174"/>
        <v>44793</v>
      </c>
      <c r="H771" s="3">
        <f t="shared" ref="H771:H802" si="176">H770</f>
        <v>44832</v>
      </c>
      <c r="I771" s="4">
        <f t="shared" si="168"/>
        <v>60</v>
      </c>
      <c r="J771" s="4">
        <f t="shared" ref="J771:J834" si="177">H771-G771</f>
        <v>39</v>
      </c>
      <c r="K771" s="2">
        <f t="shared" si="172"/>
        <v>9</v>
      </c>
      <c r="L771" s="2">
        <v>0.6</v>
      </c>
    </row>
    <row r="772" spans="1:12" x14ac:dyDescent="0.25">
      <c r="A772" s="2">
        <v>771</v>
      </c>
      <c r="B772" s="2" t="str">
        <f t="shared" si="169"/>
        <v>P_03</v>
      </c>
      <c r="C772" s="2" t="str">
        <f t="shared" si="175"/>
        <v>EC-693356</v>
      </c>
      <c r="D772" s="2" t="str">
        <f t="shared" si="175"/>
        <v>Control</v>
      </c>
      <c r="E772" s="2">
        <f t="shared" si="175"/>
        <v>3</v>
      </c>
      <c r="F772" s="3">
        <f t="shared" si="175"/>
        <v>44772</v>
      </c>
      <c r="G772" s="3">
        <f t="shared" si="174"/>
        <v>44793</v>
      </c>
      <c r="H772" s="3">
        <f t="shared" si="176"/>
        <v>44832</v>
      </c>
      <c r="I772" s="4">
        <f t="shared" si="168"/>
        <v>60</v>
      </c>
      <c r="J772" s="4">
        <f t="shared" si="177"/>
        <v>39</v>
      </c>
      <c r="K772" s="2">
        <f t="shared" si="172"/>
        <v>9</v>
      </c>
      <c r="L772" s="2">
        <v>0.64</v>
      </c>
    </row>
    <row r="773" spans="1:12" x14ac:dyDescent="0.25">
      <c r="A773" s="2">
        <v>772</v>
      </c>
      <c r="B773" s="2" t="str">
        <f t="shared" si="169"/>
        <v>P_04</v>
      </c>
      <c r="C773" s="2" t="str">
        <f t="shared" si="175"/>
        <v>EC-693356</v>
      </c>
      <c r="D773" s="2" t="str">
        <f t="shared" si="175"/>
        <v>Control</v>
      </c>
      <c r="E773" s="2">
        <f t="shared" si="175"/>
        <v>4</v>
      </c>
      <c r="F773" s="3">
        <f t="shared" si="175"/>
        <v>44772</v>
      </c>
      <c r="G773" s="3">
        <f t="shared" si="174"/>
        <v>44793</v>
      </c>
      <c r="H773" s="3">
        <f t="shared" si="176"/>
        <v>44832</v>
      </c>
      <c r="I773" s="4">
        <f t="shared" si="168"/>
        <v>60</v>
      </c>
      <c r="J773" s="4">
        <f t="shared" si="177"/>
        <v>39</v>
      </c>
      <c r="K773" s="2">
        <f t="shared" si="172"/>
        <v>9</v>
      </c>
      <c r="L773" s="2">
        <v>0.62</v>
      </c>
    </row>
    <row r="774" spans="1:12" x14ac:dyDescent="0.25">
      <c r="A774" s="2">
        <v>773</v>
      </c>
      <c r="B774" s="2" t="str">
        <f t="shared" si="169"/>
        <v>P_05</v>
      </c>
      <c r="C774" s="2" t="str">
        <f t="shared" si="175"/>
        <v>EC-693356</v>
      </c>
      <c r="D774" s="2" t="str">
        <f t="shared" si="175"/>
        <v>Stress</v>
      </c>
      <c r="E774" s="2">
        <f t="shared" si="175"/>
        <v>1</v>
      </c>
      <c r="F774" s="3">
        <f t="shared" si="175"/>
        <v>44772</v>
      </c>
      <c r="G774" s="3">
        <f t="shared" si="174"/>
        <v>44793</v>
      </c>
      <c r="H774" s="3">
        <f t="shared" si="176"/>
        <v>44832</v>
      </c>
      <c r="I774" s="4">
        <f t="shared" si="168"/>
        <v>60</v>
      </c>
      <c r="J774" s="4">
        <f t="shared" si="177"/>
        <v>39</v>
      </c>
      <c r="K774" s="2">
        <f t="shared" si="172"/>
        <v>9</v>
      </c>
      <c r="L774" s="2">
        <v>0.53</v>
      </c>
    </row>
    <row r="775" spans="1:12" x14ac:dyDescent="0.25">
      <c r="A775" s="2">
        <v>774</v>
      </c>
      <c r="B775" s="2" t="str">
        <f t="shared" si="169"/>
        <v>P_06</v>
      </c>
      <c r="C775" s="2" t="str">
        <f t="shared" si="175"/>
        <v>EC-693356</v>
      </c>
      <c r="D775" s="2" t="str">
        <f t="shared" si="175"/>
        <v>Stress</v>
      </c>
      <c r="E775" s="2">
        <f t="shared" si="175"/>
        <v>2</v>
      </c>
      <c r="F775" s="3">
        <f t="shared" si="175"/>
        <v>44772</v>
      </c>
      <c r="G775" s="3">
        <f t="shared" si="174"/>
        <v>44793</v>
      </c>
      <c r="H775" s="3">
        <f t="shared" si="176"/>
        <v>44832</v>
      </c>
      <c r="I775" s="4">
        <f t="shared" si="168"/>
        <v>60</v>
      </c>
      <c r="J775" s="4">
        <f t="shared" si="177"/>
        <v>39</v>
      </c>
      <c r="K775" s="2">
        <f t="shared" si="172"/>
        <v>9</v>
      </c>
      <c r="L775" s="2">
        <v>0.6</v>
      </c>
    </row>
    <row r="776" spans="1:12" x14ac:dyDescent="0.25">
      <c r="A776" s="2">
        <v>775</v>
      </c>
      <c r="B776" s="2" t="str">
        <f t="shared" si="169"/>
        <v>P_07</v>
      </c>
      <c r="C776" s="2" t="str">
        <f t="shared" si="175"/>
        <v>EC-693356</v>
      </c>
      <c r="D776" s="2" t="str">
        <f t="shared" si="175"/>
        <v>Stress</v>
      </c>
      <c r="E776" s="2">
        <f t="shared" si="175"/>
        <v>3</v>
      </c>
      <c r="F776" s="3">
        <f t="shared" si="175"/>
        <v>44772</v>
      </c>
      <c r="G776" s="3">
        <f t="shared" si="174"/>
        <v>44793</v>
      </c>
      <c r="H776" s="3">
        <f t="shared" si="176"/>
        <v>44832</v>
      </c>
      <c r="I776" s="4">
        <f t="shared" si="168"/>
        <v>60</v>
      </c>
      <c r="J776" s="4">
        <f t="shared" si="177"/>
        <v>39</v>
      </c>
      <c r="K776" s="2">
        <f t="shared" si="172"/>
        <v>9</v>
      </c>
      <c r="L776" s="2">
        <v>0.54</v>
      </c>
    </row>
    <row r="777" spans="1:12" x14ac:dyDescent="0.25">
      <c r="A777" s="2">
        <v>776</v>
      </c>
      <c r="B777" s="2" t="str">
        <f t="shared" si="169"/>
        <v>P_08</v>
      </c>
      <c r="C777" s="2" t="str">
        <f t="shared" si="175"/>
        <v>EC-693356</v>
      </c>
      <c r="D777" s="2" t="str">
        <f t="shared" si="175"/>
        <v>Stress</v>
      </c>
      <c r="E777" s="2">
        <f t="shared" si="175"/>
        <v>4</v>
      </c>
      <c r="F777" s="3">
        <f t="shared" si="175"/>
        <v>44772</v>
      </c>
      <c r="G777" s="3">
        <f t="shared" si="174"/>
        <v>44793</v>
      </c>
      <c r="H777" s="3">
        <f t="shared" si="176"/>
        <v>44832</v>
      </c>
      <c r="I777" s="4">
        <f t="shared" si="168"/>
        <v>60</v>
      </c>
      <c r="J777" s="4">
        <f t="shared" si="177"/>
        <v>39</v>
      </c>
      <c r="K777" s="2">
        <f t="shared" si="172"/>
        <v>9</v>
      </c>
      <c r="L777" s="2">
        <v>0.56999999999999995</v>
      </c>
    </row>
    <row r="778" spans="1:12" x14ac:dyDescent="0.25">
      <c r="A778" s="2">
        <v>777</v>
      </c>
      <c r="B778" s="2" t="str">
        <f t="shared" si="169"/>
        <v>P_09</v>
      </c>
      <c r="C778" s="2" t="str">
        <f t="shared" si="175"/>
        <v>EC-693357</v>
      </c>
      <c r="D778" s="2" t="str">
        <f t="shared" si="175"/>
        <v>Control</v>
      </c>
      <c r="E778" s="2">
        <f t="shared" si="175"/>
        <v>1</v>
      </c>
      <c r="F778" s="3">
        <f t="shared" si="175"/>
        <v>44772</v>
      </c>
      <c r="G778" s="3">
        <f t="shared" si="174"/>
        <v>44793</v>
      </c>
      <c r="H778" s="3">
        <f t="shared" si="176"/>
        <v>44832</v>
      </c>
      <c r="I778" s="4">
        <f t="shared" si="168"/>
        <v>60</v>
      </c>
      <c r="J778" s="4">
        <f t="shared" si="177"/>
        <v>39</v>
      </c>
      <c r="K778" s="2">
        <f t="shared" si="172"/>
        <v>9</v>
      </c>
      <c r="L778" s="2">
        <v>0.52</v>
      </c>
    </row>
    <row r="779" spans="1:12" x14ac:dyDescent="0.25">
      <c r="A779" s="2">
        <v>778</v>
      </c>
      <c r="B779" s="2" t="str">
        <f t="shared" si="169"/>
        <v>P_10</v>
      </c>
      <c r="C779" s="2" t="str">
        <f t="shared" si="175"/>
        <v>EC-693357</v>
      </c>
      <c r="D779" s="2" t="str">
        <f t="shared" si="175"/>
        <v>Control</v>
      </c>
      <c r="E779" s="2">
        <f t="shared" si="175"/>
        <v>2</v>
      </c>
      <c r="F779" s="3">
        <f t="shared" si="175"/>
        <v>44772</v>
      </c>
      <c r="G779" s="3">
        <f t="shared" si="174"/>
        <v>44793</v>
      </c>
      <c r="H779" s="3">
        <f t="shared" si="176"/>
        <v>44832</v>
      </c>
      <c r="I779" s="4">
        <f t="shared" si="168"/>
        <v>60</v>
      </c>
      <c r="J779" s="4">
        <f t="shared" si="177"/>
        <v>39</v>
      </c>
      <c r="K779" s="2">
        <f t="shared" si="172"/>
        <v>9</v>
      </c>
      <c r="L779" s="2">
        <v>0.6</v>
      </c>
    </row>
    <row r="780" spans="1:12" x14ac:dyDescent="0.25">
      <c r="A780" s="2">
        <v>779</v>
      </c>
      <c r="B780" s="2" t="str">
        <f t="shared" si="169"/>
        <v>P_11</v>
      </c>
      <c r="C780" s="2" t="str">
        <f t="shared" si="175"/>
        <v>EC-693357</v>
      </c>
      <c r="D780" s="2" t="str">
        <f t="shared" si="175"/>
        <v>Control</v>
      </c>
      <c r="E780" s="2">
        <f t="shared" si="175"/>
        <v>3</v>
      </c>
      <c r="F780" s="3">
        <f t="shared" si="175"/>
        <v>44772</v>
      </c>
      <c r="G780" s="3">
        <f t="shared" si="174"/>
        <v>44793</v>
      </c>
      <c r="H780" s="3">
        <f t="shared" si="176"/>
        <v>44832</v>
      </c>
      <c r="I780" s="4">
        <f t="shared" si="168"/>
        <v>60</v>
      </c>
      <c r="J780" s="4">
        <f t="shared" si="177"/>
        <v>39</v>
      </c>
      <c r="K780" s="2">
        <f t="shared" si="172"/>
        <v>9</v>
      </c>
      <c r="L780" s="2">
        <v>0.5</v>
      </c>
    </row>
    <row r="781" spans="1:12" x14ac:dyDescent="0.25">
      <c r="A781" s="2">
        <v>780</v>
      </c>
      <c r="B781" s="2" t="str">
        <f t="shared" si="169"/>
        <v>P_12</v>
      </c>
      <c r="C781" s="2" t="str">
        <f t="shared" si="175"/>
        <v>EC-693357</v>
      </c>
      <c r="D781" s="2" t="str">
        <f t="shared" si="175"/>
        <v>Control</v>
      </c>
      <c r="E781" s="2">
        <f t="shared" si="175"/>
        <v>4</v>
      </c>
      <c r="F781" s="3">
        <f t="shared" si="175"/>
        <v>44772</v>
      </c>
      <c r="G781" s="3">
        <f t="shared" si="174"/>
        <v>44793</v>
      </c>
      <c r="H781" s="3">
        <f t="shared" si="176"/>
        <v>44832</v>
      </c>
      <c r="I781" s="4">
        <f t="shared" si="168"/>
        <v>60</v>
      </c>
      <c r="J781" s="4">
        <f t="shared" si="177"/>
        <v>39</v>
      </c>
      <c r="K781" s="2">
        <f t="shared" si="172"/>
        <v>9</v>
      </c>
      <c r="L781" s="2">
        <v>0.49</v>
      </c>
    </row>
    <row r="782" spans="1:12" x14ac:dyDescent="0.25">
      <c r="A782" s="2">
        <v>781</v>
      </c>
      <c r="B782" s="2" t="str">
        <f t="shared" si="169"/>
        <v>P_13</v>
      </c>
      <c r="C782" s="2" t="str">
        <f t="shared" si="175"/>
        <v>EC-693357</v>
      </c>
      <c r="D782" s="2" t="str">
        <f t="shared" si="175"/>
        <v>Stress</v>
      </c>
      <c r="E782" s="2">
        <f t="shared" si="175"/>
        <v>1</v>
      </c>
      <c r="F782" s="3">
        <f t="shared" si="175"/>
        <v>44772</v>
      </c>
      <c r="G782" s="3">
        <f t="shared" si="174"/>
        <v>44793</v>
      </c>
      <c r="H782" s="3">
        <f t="shared" si="176"/>
        <v>44832</v>
      </c>
      <c r="I782" s="4">
        <f t="shared" si="168"/>
        <v>60</v>
      </c>
      <c r="J782" s="4">
        <f t="shared" si="177"/>
        <v>39</v>
      </c>
      <c r="K782" s="2">
        <f t="shared" si="172"/>
        <v>9</v>
      </c>
      <c r="L782" s="2">
        <v>0.47</v>
      </c>
    </row>
    <row r="783" spans="1:12" x14ac:dyDescent="0.25">
      <c r="A783" s="2">
        <v>782</v>
      </c>
      <c r="B783" s="2" t="str">
        <f t="shared" si="169"/>
        <v>P_14</v>
      </c>
      <c r="C783" s="2" t="str">
        <f t="shared" si="175"/>
        <v>EC-693357</v>
      </c>
      <c r="D783" s="2" t="str">
        <f t="shared" si="175"/>
        <v>Stress</v>
      </c>
      <c r="E783" s="2">
        <f t="shared" si="175"/>
        <v>2</v>
      </c>
      <c r="F783" s="3">
        <f t="shared" si="175"/>
        <v>44772</v>
      </c>
      <c r="G783" s="3">
        <f t="shared" si="174"/>
        <v>44793</v>
      </c>
      <c r="H783" s="3">
        <f t="shared" si="176"/>
        <v>44832</v>
      </c>
      <c r="I783" s="4">
        <f t="shared" si="168"/>
        <v>60</v>
      </c>
      <c r="J783" s="4">
        <f t="shared" si="177"/>
        <v>39</v>
      </c>
      <c r="K783" s="2">
        <f t="shared" si="172"/>
        <v>9</v>
      </c>
      <c r="L783" s="2">
        <v>0.44</v>
      </c>
    </row>
    <row r="784" spans="1:12" x14ac:dyDescent="0.25">
      <c r="A784" s="2">
        <v>783</v>
      </c>
      <c r="B784" s="2" t="str">
        <f t="shared" si="169"/>
        <v>P_15</v>
      </c>
      <c r="C784" s="2" t="str">
        <f t="shared" si="175"/>
        <v>EC-693357</v>
      </c>
      <c r="D784" s="2" t="str">
        <f t="shared" si="175"/>
        <v>Stress</v>
      </c>
      <c r="E784" s="2">
        <f t="shared" si="175"/>
        <v>3</v>
      </c>
      <c r="F784" s="3">
        <f t="shared" si="175"/>
        <v>44772</v>
      </c>
      <c r="G784" s="3">
        <f t="shared" si="174"/>
        <v>44793</v>
      </c>
      <c r="H784" s="3">
        <f t="shared" si="176"/>
        <v>44832</v>
      </c>
      <c r="I784" s="4">
        <f t="shared" si="168"/>
        <v>60</v>
      </c>
      <c r="J784" s="4">
        <f t="shared" si="177"/>
        <v>39</v>
      </c>
      <c r="K784" s="2">
        <f t="shared" si="172"/>
        <v>9</v>
      </c>
      <c r="L784" s="2">
        <v>0.5</v>
      </c>
    </row>
    <row r="785" spans="1:12" x14ac:dyDescent="0.25">
      <c r="A785" s="2">
        <v>784</v>
      </c>
      <c r="B785" s="2" t="str">
        <f t="shared" si="169"/>
        <v>P_16</v>
      </c>
      <c r="C785" s="2" t="str">
        <f t="shared" si="175"/>
        <v>EC-693357</v>
      </c>
      <c r="D785" s="2" t="str">
        <f t="shared" si="175"/>
        <v>Stress</v>
      </c>
      <c r="E785" s="2">
        <f t="shared" si="175"/>
        <v>4</v>
      </c>
      <c r="F785" s="3">
        <f t="shared" si="175"/>
        <v>44772</v>
      </c>
      <c r="G785" s="3">
        <f t="shared" si="174"/>
        <v>44793</v>
      </c>
      <c r="H785" s="3">
        <f t="shared" si="176"/>
        <v>44832</v>
      </c>
      <c r="I785" s="4">
        <f t="shared" si="168"/>
        <v>60</v>
      </c>
      <c r="J785" s="4">
        <f t="shared" si="177"/>
        <v>39</v>
      </c>
      <c r="K785" s="2">
        <f t="shared" si="172"/>
        <v>9</v>
      </c>
      <c r="L785" s="2">
        <v>0.46</v>
      </c>
    </row>
    <row r="786" spans="1:12" x14ac:dyDescent="0.25">
      <c r="A786" s="2">
        <v>785</v>
      </c>
      <c r="B786" s="2" t="str">
        <f t="shared" si="169"/>
        <v>P_17</v>
      </c>
      <c r="C786" s="2" t="str">
        <f t="shared" si="175"/>
        <v>EC-693358</v>
      </c>
      <c r="D786" s="2" t="str">
        <f t="shared" si="175"/>
        <v>Control</v>
      </c>
      <c r="E786" s="2">
        <f t="shared" si="175"/>
        <v>1</v>
      </c>
      <c r="F786" s="3">
        <f t="shared" si="175"/>
        <v>44772</v>
      </c>
      <c r="G786" s="3">
        <f t="shared" si="174"/>
        <v>44793</v>
      </c>
      <c r="H786" s="3">
        <f t="shared" si="176"/>
        <v>44832</v>
      </c>
      <c r="I786" s="4">
        <f t="shared" si="168"/>
        <v>60</v>
      </c>
      <c r="J786" s="4">
        <f t="shared" si="177"/>
        <v>39</v>
      </c>
      <c r="K786" s="2">
        <f t="shared" si="172"/>
        <v>9</v>
      </c>
      <c r="L786" s="2">
        <v>0.47</v>
      </c>
    </row>
    <row r="787" spans="1:12" x14ac:dyDescent="0.25">
      <c r="A787" s="2">
        <v>786</v>
      </c>
      <c r="B787" s="2" t="str">
        <f t="shared" si="169"/>
        <v>P_18</v>
      </c>
      <c r="C787" s="2" t="str">
        <f t="shared" ref="C787:F802" si="178">C211</f>
        <v>EC-693358</v>
      </c>
      <c r="D787" s="2" t="str">
        <f t="shared" si="178"/>
        <v>Control</v>
      </c>
      <c r="E787" s="2">
        <f t="shared" si="178"/>
        <v>2</v>
      </c>
      <c r="F787" s="3">
        <f t="shared" si="178"/>
        <v>44772</v>
      </c>
      <c r="G787" s="3">
        <f t="shared" si="174"/>
        <v>44793</v>
      </c>
      <c r="H787" s="3">
        <f t="shared" si="176"/>
        <v>44832</v>
      </c>
      <c r="I787" s="4">
        <f t="shared" si="168"/>
        <v>60</v>
      </c>
      <c r="J787" s="4">
        <f t="shared" si="177"/>
        <v>39</v>
      </c>
      <c r="K787" s="2">
        <f t="shared" si="172"/>
        <v>9</v>
      </c>
      <c r="L787" s="2">
        <v>0.5</v>
      </c>
    </row>
    <row r="788" spans="1:12" x14ac:dyDescent="0.25">
      <c r="A788" s="2">
        <v>787</v>
      </c>
      <c r="B788" s="2" t="str">
        <f t="shared" si="169"/>
        <v>P_19</v>
      </c>
      <c r="C788" s="2" t="str">
        <f t="shared" si="178"/>
        <v>EC-693358</v>
      </c>
      <c r="D788" s="2" t="str">
        <f t="shared" si="178"/>
        <v>Control</v>
      </c>
      <c r="E788" s="2">
        <f t="shared" si="178"/>
        <v>3</v>
      </c>
      <c r="F788" s="3">
        <f t="shared" si="178"/>
        <v>44772</v>
      </c>
      <c r="G788" s="3">
        <f t="shared" si="174"/>
        <v>44793</v>
      </c>
      <c r="H788" s="3">
        <f t="shared" si="176"/>
        <v>44832</v>
      </c>
      <c r="I788" s="4">
        <f t="shared" si="168"/>
        <v>60</v>
      </c>
      <c r="J788" s="4">
        <f t="shared" si="177"/>
        <v>39</v>
      </c>
      <c r="K788" s="2">
        <f t="shared" si="172"/>
        <v>9</v>
      </c>
      <c r="L788" s="2">
        <v>0.45</v>
      </c>
    </row>
    <row r="789" spans="1:12" x14ac:dyDescent="0.25">
      <c r="A789" s="2">
        <v>788</v>
      </c>
      <c r="B789" s="2" t="str">
        <f t="shared" si="169"/>
        <v>P_20</v>
      </c>
      <c r="C789" s="2" t="str">
        <f t="shared" si="178"/>
        <v>EC-693358</v>
      </c>
      <c r="D789" s="2" t="str">
        <f t="shared" si="178"/>
        <v>Control</v>
      </c>
      <c r="E789" s="2">
        <f t="shared" si="178"/>
        <v>4</v>
      </c>
      <c r="F789" s="3">
        <f t="shared" si="178"/>
        <v>44772</v>
      </c>
      <c r="G789" s="3">
        <f t="shared" si="174"/>
        <v>44793</v>
      </c>
      <c r="H789" s="3">
        <f t="shared" si="176"/>
        <v>44832</v>
      </c>
      <c r="I789" s="4">
        <f t="shared" si="168"/>
        <v>60</v>
      </c>
      <c r="J789" s="4">
        <f t="shared" si="177"/>
        <v>39</v>
      </c>
      <c r="K789" s="2">
        <f t="shared" si="172"/>
        <v>9</v>
      </c>
      <c r="L789" s="2">
        <v>0.52</v>
      </c>
    </row>
    <row r="790" spans="1:12" x14ac:dyDescent="0.25">
      <c r="A790" s="2">
        <v>789</v>
      </c>
      <c r="B790" s="2" t="str">
        <f t="shared" si="169"/>
        <v>P_21</v>
      </c>
      <c r="C790" s="2" t="str">
        <f t="shared" si="178"/>
        <v>EC-693358</v>
      </c>
      <c r="D790" s="2" t="str">
        <f t="shared" si="178"/>
        <v>Stress</v>
      </c>
      <c r="E790" s="2">
        <f t="shared" si="178"/>
        <v>1</v>
      </c>
      <c r="F790" s="3">
        <f t="shared" si="178"/>
        <v>44772</v>
      </c>
      <c r="G790" s="3">
        <f t="shared" si="174"/>
        <v>44793</v>
      </c>
      <c r="H790" s="3">
        <f t="shared" si="176"/>
        <v>44832</v>
      </c>
      <c r="I790" s="4">
        <f t="shared" si="168"/>
        <v>60</v>
      </c>
      <c r="J790" s="4">
        <f t="shared" si="177"/>
        <v>39</v>
      </c>
      <c r="K790" s="2">
        <f t="shared" si="172"/>
        <v>9</v>
      </c>
      <c r="L790" s="2">
        <v>0.38</v>
      </c>
    </row>
    <row r="791" spans="1:12" x14ac:dyDescent="0.25">
      <c r="A791" s="2">
        <v>790</v>
      </c>
      <c r="B791" s="2" t="str">
        <f t="shared" si="169"/>
        <v>P_22</v>
      </c>
      <c r="C791" s="2" t="str">
        <f t="shared" si="178"/>
        <v>EC-693358</v>
      </c>
      <c r="D791" s="2" t="str">
        <f t="shared" si="178"/>
        <v>Stress</v>
      </c>
      <c r="E791" s="2">
        <f t="shared" si="178"/>
        <v>2</v>
      </c>
      <c r="F791" s="3">
        <f t="shared" si="178"/>
        <v>44772</v>
      </c>
      <c r="G791" s="3">
        <f t="shared" si="174"/>
        <v>44793</v>
      </c>
      <c r="H791" s="3">
        <f t="shared" si="176"/>
        <v>44832</v>
      </c>
      <c r="I791" s="4">
        <f t="shared" si="168"/>
        <v>60</v>
      </c>
      <c r="J791" s="4">
        <f t="shared" si="177"/>
        <v>39</v>
      </c>
      <c r="K791" s="2">
        <f t="shared" si="172"/>
        <v>9</v>
      </c>
      <c r="L791" s="2">
        <v>0.42</v>
      </c>
    </row>
    <row r="792" spans="1:12" x14ac:dyDescent="0.25">
      <c r="A792" s="2">
        <v>791</v>
      </c>
      <c r="B792" s="2" t="str">
        <f t="shared" si="169"/>
        <v>P_23</v>
      </c>
      <c r="C792" s="2" t="str">
        <f t="shared" si="178"/>
        <v>EC-693358</v>
      </c>
      <c r="D792" s="2" t="str">
        <f t="shared" si="178"/>
        <v>Stress</v>
      </c>
      <c r="E792" s="2">
        <f t="shared" si="178"/>
        <v>3</v>
      </c>
      <c r="F792" s="3">
        <f t="shared" si="178"/>
        <v>44772</v>
      </c>
      <c r="G792" s="3">
        <f t="shared" si="174"/>
        <v>44793</v>
      </c>
      <c r="H792" s="3">
        <f t="shared" si="176"/>
        <v>44832</v>
      </c>
      <c r="I792" s="4">
        <f t="shared" si="168"/>
        <v>60</v>
      </c>
      <c r="J792" s="4">
        <f t="shared" si="177"/>
        <v>39</v>
      </c>
      <c r="K792" s="2">
        <f t="shared" si="172"/>
        <v>9</v>
      </c>
      <c r="L792" s="2">
        <v>0.37</v>
      </c>
    </row>
    <row r="793" spans="1:12" x14ac:dyDescent="0.25">
      <c r="A793" s="2">
        <v>792</v>
      </c>
      <c r="B793" s="2" t="str">
        <f t="shared" si="169"/>
        <v>P_24</v>
      </c>
      <c r="C793" s="2" t="str">
        <f t="shared" si="178"/>
        <v>EC-693358</v>
      </c>
      <c r="D793" s="2" t="str">
        <f t="shared" si="178"/>
        <v>Stress</v>
      </c>
      <c r="E793" s="2">
        <f t="shared" si="178"/>
        <v>4</v>
      </c>
      <c r="F793" s="3">
        <f t="shared" si="178"/>
        <v>44772</v>
      </c>
      <c r="G793" s="3">
        <f t="shared" si="174"/>
        <v>44793</v>
      </c>
      <c r="H793" s="3">
        <f t="shared" si="176"/>
        <v>44832</v>
      </c>
      <c r="I793" s="4">
        <f t="shared" si="168"/>
        <v>60</v>
      </c>
      <c r="J793" s="4">
        <f t="shared" si="177"/>
        <v>39</v>
      </c>
      <c r="K793" s="2">
        <f t="shared" si="172"/>
        <v>9</v>
      </c>
      <c r="L793" s="2">
        <v>0.46</v>
      </c>
    </row>
    <row r="794" spans="1:12" x14ac:dyDescent="0.25">
      <c r="A794" s="2">
        <v>793</v>
      </c>
      <c r="B794" s="2" t="str">
        <f t="shared" si="169"/>
        <v>P_25</v>
      </c>
      <c r="C794" s="2" t="str">
        <f t="shared" si="178"/>
        <v>EC-693363</v>
      </c>
      <c r="D794" s="2" t="str">
        <f t="shared" si="178"/>
        <v>Control</v>
      </c>
      <c r="E794" s="2">
        <f t="shared" si="178"/>
        <v>1</v>
      </c>
      <c r="F794" s="3">
        <f t="shared" si="178"/>
        <v>44772</v>
      </c>
      <c r="G794" s="3">
        <f t="shared" si="174"/>
        <v>44793</v>
      </c>
      <c r="H794" s="3">
        <f t="shared" si="176"/>
        <v>44832</v>
      </c>
      <c r="I794" s="4">
        <f t="shared" si="168"/>
        <v>60</v>
      </c>
      <c r="J794" s="4">
        <f t="shared" si="177"/>
        <v>39</v>
      </c>
      <c r="K794" s="2">
        <f t="shared" si="172"/>
        <v>9</v>
      </c>
      <c r="L794" s="2">
        <v>0.42</v>
      </c>
    </row>
    <row r="795" spans="1:12" x14ac:dyDescent="0.25">
      <c r="A795" s="2">
        <v>794</v>
      </c>
      <c r="B795" s="2" t="str">
        <f t="shared" si="169"/>
        <v>P_26</v>
      </c>
      <c r="C795" s="2" t="str">
        <f t="shared" si="178"/>
        <v>EC-693363</v>
      </c>
      <c r="D795" s="2" t="str">
        <f t="shared" si="178"/>
        <v>Control</v>
      </c>
      <c r="E795" s="2">
        <f t="shared" si="178"/>
        <v>2</v>
      </c>
      <c r="F795" s="3">
        <f t="shared" si="178"/>
        <v>44772</v>
      </c>
      <c r="G795" s="3">
        <f t="shared" si="174"/>
        <v>44793</v>
      </c>
      <c r="H795" s="3">
        <f t="shared" si="176"/>
        <v>44832</v>
      </c>
      <c r="I795" s="4">
        <f t="shared" si="168"/>
        <v>60</v>
      </c>
      <c r="J795" s="4">
        <f t="shared" si="177"/>
        <v>39</v>
      </c>
      <c r="K795" s="2">
        <f t="shared" si="172"/>
        <v>9</v>
      </c>
      <c r="L795" s="2">
        <v>0.5</v>
      </c>
    </row>
    <row r="796" spans="1:12" x14ac:dyDescent="0.25">
      <c r="A796" s="2">
        <v>795</v>
      </c>
      <c r="B796" s="2" t="str">
        <f t="shared" si="169"/>
        <v>P_27</v>
      </c>
      <c r="C796" s="2" t="str">
        <f t="shared" si="178"/>
        <v>EC-693363</v>
      </c>
      <c r="D796" s="2" t="str">
        <f t="shared" si="178"/>
        <v>Control</v>
      </c>
      <c r="E796" s="2">
        <f t="shared" si="178"/>
        <v>3</v>
      </c>
      <c r="F796" s="3">
        <f t="shared" si="178"/>
        <v>44772</v>
      </c>
      <c r="G796" s="3">
        <f t="shared" si="174"/>
        <v>44793</v>
      </c>
      <c r="H796" s="3">
        <f t="shared" si="176"/>
        <v>44832</v>
      </c>
      <c r="I796" s="4">
        <f t="shared" si="168"/>
        <v>60</v>
      </c>
      <c r="J796" s="4">
        <f t="shared" si="177"/>
        <v>39</v>
      </c>
      <c r="K796" s="2">
        <f t="shared" si="172"/>
        <v>9</v>
      </c>
      <c r="L796" s="2">
        <v>0.46</v>
      </c>
    </row>
    <row r="797" spans="1:12" x14ac:dyDescent="0.25">
      <c r="A797" s="2">
        <v>796</v>
      </c>
      <c r="B797" s="2" t="str">
        <f t="shared" si="169"/>
        <v>P_28</v>
      </c>
      <c r="C797" s="2" t="str">
        <f t="shared" si="178"/>
        <v>EC-693363</v>
      </c>
      <c r="D797" s="2" t="str">
        <f t="shared" si="178"/>
        <v>Control</v>
      </c>
      <c r="E797" s="2">
        <f t="shared" si="178"/>
        <v>4</v>
      </c>
      <c r="F797" s="3">
        <f t="shared" si="178"/>
        <v>44772</v>
      </c>
      <c r="G797" s="3">
        <f t="shared" si="174"/>
        <v>44793</v>
      </c>
      <c r="H797" s="3">
        <f t="shared" si="176"/>
        <v>44832</v>
      </c>
      <c r="I797" s="4">
        <f t="shared" si="168"/>
        <v>60</v>
      </c>
      <c r="J797" s="4">
        <f t="shared" si="177"/>
        <v>39</v>
      </c>
      <c r="K797" s="2">
        <f t="shared" si="172"/>
        <v>9</v>
      </c>
      <c r="L797" s="2">
        <v>0.54</v>
      </c>
    </row>
    <row r="798" spans="1:12" x14ac:dyDescent="0.25">
      <c r="A798" s="2">
        <v>797</v>
      </c>
      <c r="B798" s="2" t="str">
        <f t="shared" si="169"/>
        <v>P_29</v>
      </c>
      <c r="C798" s="2" t="str">
        <f t="shared" si="178"/>
        <v>EC-693363</v>
      </c>
      <c r="D798" s="2" t="str">
        <f t="shared" si="178"/>
        <v>Stress</v>
      </c>
      <c r="E798" s="2">
        <f t="shared" si="178"/>
        <v>1</v>
      </c>
      <c r="F798" s="3">
        <f t="shared" si="178"/>
        <v>44772</v>
      </c>
      <c r="G798" s="3">
        <f t="shared" si="174"/>
        <v>44793</v>
      </c>
      <c r="H798" s="3">
        <f t="shared" si="176"/>
        <v>44832</v>
      </c>
      <c r="I798" s="4">
        <f t="shared" si="168"/>
        <v>60</v>
      </c>
      <c r="J798" s="4">
        <f t="shared" si="177"/>
        <v>39</v>
      </c>
      <c r="K798" s="2">
        <f t="shared" si="172"/>
        <v>9</v>
      </c>
      <c r="L798" s="2">
        <v>0.43</v>
      </c>
    </row>
    <row r="799" spans="1:12" x14ac:dyDescent="0.25">
      <c r="A799" s="2">
        <v>798</v>
      </c>
      <c r="B799" s="2" t="str">
        <f t="shared" si="169"/>
        <v>P_30</v>
      </c>
      <c r="C799" s="2" t="str">
        <f t="shared" si="178"/>
        <v>EC-693363</v>
      </c>
      <c r="D799" s="2" t="str">
        <f t="shared" si="178"/>
        <v>Stress</v>
      </c>
      <c r="E799" s="2">
        <f t="shared" si="178"/>
        <v>2</v>
      </c>
      <c r="F799" s="3">
        <f t="shared" si="178"/>
        <v>44772</v>
      </c>
      <c r="G799" s="3">
        <f t="shared" si="174"/>
        <v>44793</v>
      </c>
      <c r="H799" s="3">
        <f t="shared" si="176"/>
        <v>44832</v>
      </c>
      <c r="I799" s="4">
        <f t="shared" si="168"/>
        <v>60</v>
      </c>
      <c r="J799" s="4">
        <f t="shared" si="177"/>
        <v>39</v>
      </c>
      <c r="K799" s="2">
        <f t="shared" si="172"/>
        <v>9</v>
      </c>
      <c r="L799" s="2">
        <v>0.46</v>
      </c>
    </row>
    <row r="800" spans="1:12" x14ac:dyDescent="0.25">
      <c r="A800" s="2">
        <v>799</v>
      </c>
      <c r="B800" s="2" t="str">
        <f t="shared" si="169"/>
        <v>P_31</v>
      </c>
      <c r="C800" s="2" t="str">
        <f t="shared" si="178"/>
        <v>EC-693363</v>
      </c>
      <c r="D800" s="2" t="str">
        <f t="shared" si="178"/>
        <v>Stress</v>
      </c>
      <c r="E800" s="2">
        <f t="shared" si="178"/>
        <v>3</v>
      </c>
      <c r="F800" s="3">
        <f t="shared" si="178"/>
        <v>44772</v>
      </c>
      <c r="G800" s="3">
        <f t="shared" si="174"/>
        <v>44793</v>
      </c>
      <c r="H800" s="3">
        <f t="shared" si="176"/>
        <v>44832</v>
      </c>
      <c r="I800" s="4">
        <f t="shared" si="168"/>
        <v>60</v>
      </c>
      <c r="J800" s="4">
        <f t="shared" si="177"/>
        <v>39</v>
      </c>
      <c r="K800" s="2">
        <f t="shared" si="172"/>
        <v>9</v>
      </c>
      <c r="L800" s="2">
        <v>0.39</v>
      </c>
    </row>
    <row r="801" spans="1:12" x14ac:dyDescent="0.25">
      <c r="A801" s="2">
        <v>800</v>
      </c>
      <c r="B801" s="2" t="str">
        <f t="shared" si="169"/>
        <v>P_32</v>
      </c>
      <c r="C801" s="2" t="str">
        <f t="shared" si="178"/>
        <v>EC-693363</v>
      </c>
      <c r="D801" s="2" t="str">
        <f t="shared" si="178"/>
        <v>Stress</v>
      </c>
      <c r="E801" s="2">
        <f t="shared" si="178"/>
        <v>4</v>
      </c>
      <c r="F801" s="3">
        <f t="shared" si="178"/>
        <v>44772</v>
      </c>
      <c r="G801" s="3">
        <f t="shared" si="174"/>
        <v>44793</v>
      </c>
      <c r="H801" s="3">
        <f t="shared" si="176"/>
        <v>44832</v>
      </c>
      <c r="I801" s="4">
        <f t="shared" si="168"/>
        <v>60</v>
      </c>
      <c r="J801" s="4">
        <f t="shared" si="177"/>
        <v>39</v>
      </c>
      <c r="K801" s="2">
        <f t="shared" si="172"/>
        <v>9</v>
      </c>
      <c r="L801" s="2">
        <v>0.4</v>
      </c>
    </row>
    <row r="802" spans="1:12" x14ac:dyDescent="0.25">
      <c r="A802" s="2">
        <v>801</v>
      </c>
      <c r="B802" s="2" t="str">
        <f t="shared" si="169"/>
        <v>P_33</v>
      </c>
      <c r="C802" s="2" t="str">
        <f t="shared" si="178"/>
        <v>Harsha</v>
      </c>
      <c r="D802" s="2" t="str">
        <f t="shared" si="178"/>
        <v>Control</v>
      </c>
      <c r="E802" s="2">
        <f t="shared" si="178"/>
        <v>1</v>
      </c>
      <c r="F802" s="3">
        <f t="shared" si="178"/>
        <v>44772</v>
      </c>
      <c r="G802" s="3">
        <f t="shared" ref="G802:G833" si="179">G801</f>
        <v>44793</v>
      </c>
      <c r="H802" s="3">
        <f t="shared" si="176"/>
        <v>44832</v>
      </c>
      <c r="I802" s="4">
        <f t="shared" ref="I802:I865" si="180">H802-F802</f>
        <v>60</v>
      </c>
      <c r="J802" s="4">
        <f t="shared" si="177"/>
        <v>39</v>
      </c>
      <c r="K802" s="2">
        <f t="shared" si="172"/>
        <v>9</v>
      </c>
      <c r="L802" s="2">
        <v>0.52</v>
      </c>
    </row>
    <row r="803" spans="1:12" x14ac:dyDescent="0.25">
      <c r="A803" s="2">
        <v>802</v>
      </c>
      <c r="B803" s="2" t="str">
        <f t="shared" ref="B803:B865" si="181">B707</f>
        <v>P_34</v>
      </c>
      <c r="C803" s="2" t="str">
        <f t="shared" ref="C803:F818" si="182">C227</f>
        <v>Harsha</v>
      </c>
      <c r="D803" s="2" t="str">
        <f t="shared" si="182"/>
        <v>Control</v>
      </c>
      <c r="E803" s="2">
        <f t="shared" si="182"/>
        <v>2</v>
      </c>
      <c r="F803" s="3">
        <f t="shared" si="182"/>
        <v>44772</v>
      </c>
      <c r="G803" s="3">
        <f t="shared" si="179"/>
        <v>44793</v>
      </c>
      <c r="H803" s="3">
        <f t="shared" ref="H803:H834" si="183">H802</f>
        <v>44832</v>
      </c>
      <c r="I803" s="4">
        <f t="shared" si="180"/>
        <v>60</v>
      </c>
      <c r="J803" s="4">
        <f t="shared" si="177"/>
        <v>39</v>
      </c>
      <c r="K803" s="2">
        <f t="shared" ref="K803:K865" si="184">K707+1</f>
        <v>9</v>
      </c>
      <c r="L803" s="2">
        <v>0.59</v>
      </c>
    </row>
    <row r="804" spans="1:12" x14ac:dyDescent="0.25">
      <c r="A804" s="2">
        <v>803</v>
      </c>
      <c r="B804" s="2" t="str">
        <f t="shared" si="181"/>
        <v>P_35</v>
      </c>
      <c r="C804" s="2" t="str">
        <f t="shared" si="182"/>
        <v>Harsha</v>
      </c>
      <c r="D804" s="2" t="str">
        <f t="shared" si="182"/>
        <v>Control</v>
      </c>
      <c r="E804" s="2">
        <f t="shared" si="182"/>
        <v>3</v>
      </c>
      <c r="F804" s="3">
        <f t="shared" si="182"/>
        <v>44772</v>
      </c>
      <c r="G804" s="3">
        <f t="shared" si="179"/>
        <v>44793</v>
      </c>
      <c r="H804" s="3">
        <f t="shared" si="183"/>
        <v>44832</v>
      </c>
      <c r="I804" s="4">
        <f t="shared" si="180"/>
        <v>60</v>
      </c>
      <c r="J804" s="4">
        <f t="shared" si="177"/>
        <v>39</v>
      </c>
      <c r="K804" s="2">
        <f t="shared" si="184"/>
        <v>9</v>
      </c>
      <c r="L804" s="2">
        <v>0.6</v>
      </c>
    </row>
    <row r="805" spans="1:12" x14ac:dyDescent="0.25">
      <c r="A805" s="2">
        <v>804</v>
      </c>
      <c r="B805" s="2" t="str">
        <f t="shared" si="181"/>
        <v>P_36</v>
      </c>
      <c r="C805" s="2" t="str">
        <f t="shared" si="182"/>
        <v>Harsha</v>
      </c>
      <c r="D805" s="2" t="str">
        <f t="shared" si="182"/>
        <v>Control</v>
      </c>
      <c r="E805" s="2">
        <f t="shared" si="182"/>
        <v>4</v>
      </c>
      <c r="F805" s="3">
        <f t="shared" si="182"/>
        <v>44772</v>
      </c>
      <c r="G805" s="3">
        <f t="shared" si="179"/>
        <v>44793</v>
      </c>
      <c r="H805" s="3">
        <f t="shared" si="183"/>
        <v>44832</v>
      </c>
      <c r="I805" s="4">
        <f t="shared" si="180"/>
        <v>60</v>
      </c>
      <c r="J805" s="4">
        <f t="shared" si="177"/>
        <v>39</v>
      </c>
      <c r="K805" s="2">
        <f t="shared" si="184"/>
        <v>9</v>
      </c>
      <c r="L805" s="2">
        <v>0.53</v>
      </c>
    </row>
    <row r="806" spans="1:12" x14ac:dyDescent="0.25">
      <c r="A806" s="2">
        <v>805</v>
      </c>
      <c r="B806" s="2" t="str">
        <f t="shared" si="181"/>
        <v>P_37</v>
      </c>
      <c r="C806" s="2" t="str">
        <f t="shared" si="182"/>
        <v>Harsha</v>
      </c>
      <c r="D806" s="2" t="str">
        <f t="shared" si="182"/>
        <v>Stress</v>
      </c>
      <c r="E806" s="2">
        <f t="shared" si="182"/>
        <v>1</v>
      </c>
      <c r="F806" s="3">
        <f t="shared" si="182"/>
        <v>44772</v>
      </c>
      <c r="G806" s="3">
        <f t="shared" si="179"/>
        <v>44793</v>
      </c>
      <c r="H806" s="3">
        <f t="shared" si="183"/>
        <v>44832</v>
      </c>
      <c r="I806" s="4">
        <f t="shared" si="180"/>
        <v>60</v>
      </c>
      <c r="J806" s="4">
        <f t="shared" si="177"/>
        <v>39</v>
      </c>
      <c r="K806" s="2">
        <f t="shared" si="184"/>
        <v>9</v>
      </c>
      <c r="L806" s="2">
        <v>0.44</v>
      </c>
    </row>
    <row r="807" spans="1:12" x14ac:dyDescent="0.25">
      <c r="A807" s="2">
        <v>806</v>
      </c>
      <c r="B807" s="2" t="str">
        <f t="shared" si="181"/>
        <v>P_38</v>
      </c>
      <c r="C807" s="2" t="str">
        <f t="shared" si="182"/>
        <v>Harsha</v>
      </c>
      <c r="D807" s="2" t="str">
        <f t="shared" si="182"/>
        <v>Stress</v>
      </c>
      <c r="E807" s="2">
        <f t="shared" si="182"/>
        <v>2</v>
      </c>
      <c r="F807" s="3">
        <f t="shared" si="182"/>
        <v>44772</v>
      </c>
      <c r="G807" s="3">
        <f t="shared" si="179"/>
        <v>44793</v>
      </c>
      <c r="H807" s="3">
        <f t="shared" si="183"/>
        <v>44832</v>
      </c>
      <c r="I807" s="4">
        <f t="shared" si="180"/>
        <v>60</v>
      </c>
      <c r="J807" s="4">
        <f t="shared" si="177"/>
        <v>39</v>
      </c>
      <c r="K807" s="2">
        <f t="shared" si="184"/>
        <v>9</v>
      </c>
      <c r="L807" s="2">
        <v>0.53</v>
      </c>
    </row>
    <row r="808" spans="1:12" x14ac:dyDescent="0.25">
      <c r="A808" s="2">
        <v>807</v>
      </c>
      <c r="B808" s="2" t="str">
        <f t="shared" si="181"/>
        <v>P_39</v>
      </c>
      <c r="C808" s="2" t="str">
        <f t="shared" si="182"/>
        <v>Harsha</v>
      </c>
      <c r="D808" s="2" t="str">
        <f t="shared" si="182"/>
        <v>Stress</v>
      </c>
      <c r="E808" s="2">
        <f t="shared" si="182"/>
        <v>3</v>
      </c>
      <c r="F808" s="3">
        <f t="shared" si="182"/>
        <v>44772</v>
      </c>
      <c r="G808" s="3">
        <f t="shared" si="179"/>
        <v>44793</v>
      </c>
      <c r="H808" s="3">
        <f t="shared" si="183"/>
        <v>44832</v>
      </c>
      <c r="I808" s="4">
        <f t="shared" si="180"/>
        <v>60</v>
      </c>
      <c r="J808" s="4">
        <f t="shared" si="177"/>
        <v>39</v>
      </c>
      <c r="K808" s="2">
        <f t="shared" si="184"/>
        <v>9</v>
      </c>
      <c r="L808" s="2">
        <v>0.52</v>
      </c>
    </row>
    <row r="809" spans="1:12" x14ac:dyDescent="0.25">
      <c r="A809" s="2">
        <v>808</v>
      </c>
      <c r="B809" s="2" t="str">
        <f t="shared" si="181"/>
        <v>P_40</v>
      </c>
      <c r="C809" s="2" t="str">
        <f t="shared" si="182"/>
        <v>Harsha</v>
      </c>
      <c r="D809" s="2" t="str">
        <f t="shared" si="182"/>
        <v>Stress</v>
      </c>
      <c r="E809" s="2">
        <f t="shared" si="182"/>
        <v>4</v>
      </c>
      <c r="F809" s="3">
        <f t="shared" si="182"/>
        <v>44772</v>
      </c>
      <c r="G809" s="3">
        <f t="shared" si="179"/>
        <v>44793</v>
      </c>
      <c r="H809" s="3">
        <f t="shared" si="183"/>
        <v>44832</v>
      </c>
      <c r="I809" s="4">
        <f t="shared" si="180"/>
        <v>60</v>
      </c>
      <c r="J809" s="4">
        <f t="shared" si="177"/>
        <v>39</v>
      </c>
      <c r="K809" s="2">
        <f t="shared" si="184"/>
        <v>9</v>
      </c>
      <c r="L809" s="2">
        <v>0.49</v>
      </c>
    </row>
    <row r="810" spans="1:12" x14ac:dyDescent="0.25">
      <c r="A810" s="2">
        <v>809</v>
      </c>
      <c r="B810" s="2" t="str">
        <f t="shared" si="181"/>
        <v>P_41</v>
      </c>
      <c r="C810" s="2" t="str">
        <f t="shared" si="182"/>
        <v>IC-415144</v>
      </c>
      <c r="D810" s="2" t="str">
        <f t="shared" si="182"/>
        <v>Control</v>
      </c>
      <c r="E810" s="2">
        <f t="shared" si="182"/>
        <v>1</v>
      </c>
      <c r="F810" s="3">
        <f t="shared" si="182"/>
        <v>44772</v>
      </c>
      <c r="G810" s="3">
        <f t="shared" si="179"/>
        <v>44793</v>
      </c>
      <c r="H810" s="3">
        <f t="shared" si="183"/>
        <v>44832</v>
      </c>
      <c r="I810" s="4">
        <f t="shared" si="180"/>
        <v>60</v>
      </c>
      <c r="J810" s="4">
        <f t="shared" si="177"/>
        <v>39</v>
      </c>
      <c r="K810" s="2">
        <f t="shared" si="184"/>
        <v>9</v>
      </c>
      <c r="L810" s="2">
        <v>0.6</v>
      </c>
    </row>
    <row r="811" spans="1:12" x14ac:dyDescent="0.25">
      <c r="A811" s="2">
        <v>810</v>
      </c>
      <c r="B811" s="2" t="str">
        <f t="shared" si="181"/>
        <v>P_42</v>
      </c>
      <c r="C811" s="2" t="str">
        <f t="shared" si="182"/>
        <v>IC-415144</v>
      </c>
      <c r="D811" s="2" t="str">
        <f t="shared" si="182"/>
        <v>Control</v>
      </c>
      <c r="E811" s="2">
        <f t="shared" si="182"/>
        <v>2</v>
      </c>
      <c r="F811" s="3">
        <f t="shared" si="182"/>
        <v>44772</v>
      </c>
      <c r="G811" s="3">
        <f t="shared" si="179"/>
        <v>44793</v>
      </c>
      <c r="H811" s="3">
        <f t="shared" si="183"/>
        <v>44832</v>
      </c>
      <c r="I811" s="4">
        <f t="shared" si="180"/>
        <v>60</v>
      </c>
      <c r="J811" s="4">
        <f t="shared" si="177"/>
        <v>39</v>
      </c>
      <c r="K811" s="2">
        <f t="shared" si="184"/>
        <v>9</v>
      </c>
      <c r="L811" s="2">
        <v>0.64</v>
      </c>
    </row>
    <row r="812" spans="1:12" x14ac:dyDescent="0.25">
      <c r="A812" s="2">
        <v>811</v>
      </c>
      <c r="B812" s="2" t="str">
        <f t="shared" si="181"/>
        <v>P_43</v>
      </c>
      <c r="C812" s="2" t="str">
        <f t="shared" si="182"/>
        <v>IC-415144</v>
      </c>
      <c r="D812" s="2" t="str">
        <f t="shared" si="182"/>
        <v>Control</v>
      </c>
      <c r="E812" s="2">
        <f t="shared" si="182"/>
        <v>3</v>
      </c>
      <c r="F812" s="3">
        <f t="shared" si="182"/>
        <v>44772</v>
      </c>
      <c r="G812" s="3">
        <f t="shared" si="179"/>
        <v>44793</v>
      </c>
      <c r="H812" s="3">
        <f t="shared" si="183"/>
        <v>44832</v>
      </c>
      <c r="I812" s="4">
        <f t="shared" si="180"/>
        <v>60</v>
      </c>
      <c r="J812" s="4">
        <f t="shared" si="177"/>
        <v>39</v>
      </c>
      <c r="K812" s="2">
        <f t="shared" si="184"/>
        <v>9</v>
      </c>
      <c r="L812" s="2">
        <v>0.62</v>
      </c>
    </row>
    <row r="813" spans="1:12" x14ac:dyDescent="0.25">
      <c r="A813" s="2">
        <v>812</v>
      </c>
      <c r="B813" s="2" t="str">
        <f t="shared" si="181"/>
        <v>P_44</v>
      </c>
      <c r="C813" s="2" t="str">
        <f t="shared" si="182"/>
        <v>IC-415144</v>
      </c>
      <c r="D813" s="2" t="str">
        <f t="shared" si="182"/>
        <v>Control</v>
      </c>
      <c r="E813" s="2">
        <f t="shared" si="182"/>
        <v>4</v>
      </c>
      <c r="F813" s="3">
        <f t="shared" si="182"/>
        <v>44772</v>
      </c>
      <c r="G813" s="3">
        <f t="shared" si="179"/>
        <v>44793</v>
      </c>
      <c r="H813" s="3">
        <f t="shared" si="183"/>
        <v>44832</v>
      </c>
      <c r="I813" s="4">
        <f t="shared" si="180"/>
        <v>60</v>
      </c>
      <c r="J813" s="4">
        <f t="shared" si="177"/>
        <v>39</v>
      </c>
      <c r="K813" s="2">
        <f t="shared" si="184"/>
        <v>9</v>
      </c>
      <c r="L813" s="2">
        <v>0.63</v>
      </c>
    </row>
    <row r="814" spans="1:12" x14ac:dyDescent="0.25">
      <c r="A814" s="2">
        <v>813</v>
      </c>
      <c r="B814" s="2" t="str">
        <f t="shared" si="181"/>
        <v>P_45</v>
      </c>
      <c r="C814" s="2" t="str">
        <f t="shared" si="182"/>
        <v>IC-415144</v>
      </c>
      <c r="D814" s="2" t="str">
        <f t="shared" si="182"/>
        <v>Stress</v>
      </c>
      <c r="E814" s="2">
        <f t="shared" si="182"/>
        <v>1</v>
      </c>
      <c r="F814" s="3">
        <f t="shared" si="182"/>
        <v>44772</v>
      </c>
      <c r="G814" s="3">
        <f t="shared" si="179"/>
        <v>44793</v>
      </c>
      <c r="H814" s="3">
        <f t="shared" si="183"/>
        <v>44832</v>
      </c>
      <c r="I814" s="4">
        <f t="shared" si="180"/>
        <v>60</v>
      </c>
      <c r="J814" s="4">
        <f t="shared" si="177"/>
        <v>39</v>
      </c>
      <c r="K814" s="2">
        <f t="shared" si="184"/>
        <v>9</v>
      </c>
      <c r="L814" s="2">
        <v>0.6</v>
      </c>
    </row>
    <row r="815" spans="1:12" x14ac:dyDescent="0.25">
      <c r="A815" s="2">
        <v>814</v>
      </c>
      <c r="B815" s="2" t="str">
        <f t="shared" si="181"/>
        <v>P_46</v>
      </c>
      <c r="C815" s="2" t="str">
        <f t="shared" si="182"/>
        <v>IC-415144</v>
      </c>
      <c r="D815" s="2" t="str">
        <f t="shared" si="182"/>
        <v>Stress</v>
      </c>
      <c r="E815" s="2">
        <f t="shared" si="182"/>
        <v>2</v>
      </c>
      <c r="F815" s="3">
        <f t="shared" si="182"/>
        <v>44772</v>
      </c>
      <c r="G815" s="3">
        <f t="shared" si="179"/>
        <v>44793</v>
      </c>
      <c r="H815" s="3">
        <f t="shared" si="183"/>
        <v>44832</v>
      </c>
      <c r="I815" s="4">
        <f t="shared" si="180"/>
        <v>60</v>
      </c>
      <c r="J815" s="4">
        <f t="shared" si="177"/>
        <v>39</v>
      </c>
      <c r="K815" s="2">
        <f t="shared" si="184"/>
        <v>9</v>
      </c>
      <c r="L815" s="2">
        <v>0.61</v>
      </c>
    </row>
    <row r="816" spans="1:12" x14ac:dyDescent="0.25">
      <c r="A816" s="2">
        <v>815</v>
      </c>
      <c r="B816" s="2" t="str">
        <f t="shared" si="181"/>
        <v>P_47</v>
      </c>
      <c r="C816" s="2" t="str">
        <f t="shared" si="182"/>
        <v>IC-415144</v>
      </c>
      <c r="D816" s="2" t="str">
        <f t="shared" si="182"/>
        <v>Stress</v>
      </c>
      <c r="E816" s="2">
        <f t="shared" si="182"/>
        <v>3</v>
      </c>
      <c r="F816" s="3">
        <f t="shared" si="182"/>
        <v>44772</v>
      </c>
      <c r="G816" s="3">
        <f t="shared" si="179"/>
        <v>44793</v>
      </c>
      <c r="H816" s="3">
        <f t="shared" si="183"/>
        <v>44832</v>
      </c>
      <c r="I816" s="4">
        <f t="shared" si="180"/>
        <v>60</v>
      </c>
      <c r="J816" s="4">
        <f t="shared" si="177"/>
        <v>39</v>
      </c>
      <c r="K816" s="2">
        <f t="shared" si="184"/>
        <v>9</v>
      </c>
      <c r="L816" s="2">
        <v>0.53</v>
      </c>
    </row>
    <row r="817" spans="1:12" x14ac:dyDescent="0.25">
      <c r="A817" s="2">
        <v>816</v>
      </c>
      <c r="B817" s="2" t="str">
        <f t="shared" si="181"/>
        <v>P_48</v>
      </c>
      <c r="C817" s="2" t="str">
        <f t="shared" si="182"/>
        <v>IC-415144</v>
      </c>
      <c r="D817" s="2" t="str">
        <f t="shared" si="182"/>
        <v>Stress</v>
      </c>
      <c r="E817" s="2">
        <f t="shared" si="182"/>
        <v>4</v>
      </c>
      <c r="F817" s="3">
        <f t="shared" si="182"/>
        <v>44772</v>
      </c>
      <c r="G817" s="3">
        <f t="shared" si="179"/>
        <v>44793</v>
      </c>
      <c r="H817" s="3">
        <f t="shared" si="183"/>
        <v>44832</v>
      </c>
      <c r="I817" s="4">
        <f t="shared" si="180"/>
        <v>60</v>
      </c>
      <c r="J817" s="4">
        <f t="shared" si="177"/>
        <v>39</v>
      </c>
      <c r="K817" s="2">
        <f t="shared" si="184"/>
        <v>9</v>
      </c>
      <c r="L817" s="2">
        <v>0.55000000000000004</v>
      </c>
    </row>
    <row r="818" spans="1:12" x14ac:dyDescent="0.25">
      <c r="A818" s="2">
        <v>817</v>
      </c>
      <c r="B818" s="2" t="str">
        <f t="shared" si="181"/>
        <v>P_49</v>
      </c>
      <c r="C818" s="2" t="str">
        <f t="shared" si="182"/>
        <v>IPM-205-7</v>
      </c>
      <c r="D818" s="2" t="str">
        <f t="shared" si="182"/>
        <v>Control</v>
      </c>
      <c r="E818" s="2">
        <f t="shared" si="182"/>
        <v>1</v>
      </c>
      <c r="F818" s="3">
        <f t="shared" si="182"/>
        <v>44772</v>
      </c>
      <c r="G818" s="3">
        <f t="shared" si="179"/>
        <v>44793</v>
      </c>
      <c r="H818" s="3">
        <f t="shared" si="183"/>
        <v>44832</v>
      </c>
      <c r="I818" s="4">
        <f t="shared" si="180"/>
        <v>60</v>
      </c>
      <c r="J818" s="4">
        <f t="shared" si="177"/>
        <v>39</v>
      </c>
      <c r="K818" s="2">
        <f t="shared" si="184"/>
        <v>9</v>
      </c>
      <c r="L818" s="2">
        <v>0.43</v>
      </c>
    </row>
    <row r="819" spans="1:12" x14ac:dyDescent="0.25">
      <c r="A819" s="2">
        <v>818</v>
      </c>
      <c r="B819" s="2" t="str">
        <f t="shared" si="181"/>
        <v>P_50</v>
      </c>
      <c r="C819" s="2" t="str">
        <f t="shared" ref="C819:F834" si="185">C243</f>
        <v>IPM-205-7</v>
      </c>
      <c r="D819" s="2" t="str">
        <f t="shared" si="185"/>
        <v>Control</v>
      </c>
      <c r="E819" s="2">
        <f t="shared" si="185"/>
        <v>2</v>
      </c>
      <c r="F819" s="3">
        <f t="shared" si="185"/>
        <v>44772</v>
      </c>
      <c r="G819" s="3">
        <f t="shared" si="179"/>
        <v>44793</v>
      </c>
      <c r="H819" s="3">
        <f t="shared" si="183"/>
        <v>44832</v>
      </c>
      <c r="I819" s="4">
        <f t="shared" si="180"/>
        <v>60</v>
      </c>
      <c r="J819" s="4">
        <f t="shared" si="177"/>
        <v>39</v>
      </c>
      <c r="K819" s="2">
        <f t="shared" si="184"/>
        <v>9</v>
      </c>
      <c r="L819" s="2">
        <v>0.47</v>
      </c>
    </row>
    <row r="820" spans="1:12" x14ac:dyDescent="0.25">
      <c r="A820" s="2">
        <v>819</v>
      </c>
      <c r="B820" s="2" t="str">
        <f t="shared" si="181"/>
        <v>P_51</v>
      </c>
      <c r="C820" s="2" t="str">
        <f t="shared" si="185"/>
        <v>IPM-205-7</v>
      </c>
      <c r="D820" s="2" t="str">
        <f t="shared" si="185"/>
        <v>Control</v>
      </c>
      <c r="E820" s="2">
        <f t="shared" si="185"/>
        <v>3</v>
      </c>
      <c r="F820" s="3">
        <f t="shared" si="185"/>
        <v>44772</v>
      </c>
      <c r="G820" s="3">
        <f t="shared" si="179"/>
        <v>44793</v>
      </c>
      <c r="H820" s="3">
        <f t="shared" si="183"/>
        <v>44832</v>
      </c>
      <c r="I820" s="4">
        <f t="shared" si="180"/>
        <v>60</v>
      </c>
      <c r="J820" s="4">
        <f t="shared" si="177"/>
        <v>39</v>
      </c>
      <c r="K820" s="2">
        <f t="shared" si="184"/>
        <v>9</v>
      </c>
      <c r="L820" s="2">
        <v>0.5</v>
      </c>
    </row>
    <row r="821" spans="1:12" x14ac:dyDescent="0.25">
      <c r="A821" s="2">
        <v>820</v>
      </c>
      <c r="B821" s="2" t="str">
        <f t="shared" si="181"/>
        <v>P_52</v>
      </c>
      <c r="C821" s="2" t="str">
        <f t="shared" si="185"/>
        <v>IPM-205-7</v>
      </c>
      <c r="D821" s="2" t="str">
        <f t="shared" si="185"/>
        <v>Control</v>
      </c>
      <c r="E821" s="2">
        <f t="shared" si="185"/>
        <v>4</v>
      </c>
      <c r="F821" s="3">
        <f t="shared" si="185"/>
        <v>44772</v>
      </c>
      <c r="G821" s="3">
        <f t="shared" si="179"/>
        <v>44793</v>
      </c>
      <c r="H821" s="3">
        <f t="shared" si="183"/>
        <v>44832</v>
      </c>
      <c r="I821" s="4">
        <f t="shared" si="180"/>
        <v>60</v>
      </c>
      <c r="J821" s="4">
        <f t="shared" si="177"/>
        <v>39</v>
      </c>
      <c r="K821" s="2">
        <f t="shared" si="184"/>
        <v>9</v>
      </c>
      <c r="L821" s="2">
        <v>0.48</v>
      </c>
    </row>
    <row r="822" spans="1:12" x14ac:dyDescent="0.25">
      <c r="A822" s="2">
        <v>821</v>
      </c>
      <c r="B822" s="2" t="str">
        <f t="shared" si="181"/>
        <v>P_53</v>
      </c>
      <c r="C822" s="2" t="str">
        <f t="shared" si="185"/>
        <v>IPM-205-7</v>
      </c>
      <c r="D822" s="2" t="str">
        <f t="shared" si="185"/>
        <v>Stress</v>
      </c>
      <c r="E822" s="2">
        <f t="shared" si="185"/>
        <v>1</v>
      </c>
      <c r="F822" s="3">
        <f t="shared" si="185"/>
        <v>44772</v>
      </c>
      <c r="G822" s="3">
        <f t="shared" si="179"/>
        <v>44793</v>
      </c>
      <c r="H822" s="3">
        <f t="shared" si="183"/>
        <v>44832</v>
      </c>
      <c r="I822" s="4">
        <f t="shared" si="180"/>
        <v>60</v>
      </c>
      <c r="J822" s="4">
        <f t="shared" si="177"/>
        <v>39</v>
      </c>
      <c r="K822" s="2">
        <f t="shared" si="184"/>
        <v>9</v>
      </c>
      <c r="L822" s="2">
        <v>0.36</v>
      </c>
    </row>
    <row r="823" spans="1:12" x14ac:dyDescent="0.25">
      <c r="A823" s="2">
        <v>822</v>
      </c>
      <c r="B823" s="2" t="str">
        <f t="shared" si="181"/>
        <v>P_54</v>
      </c>
      <c r="C823" s="2" t="str">
        <f t="shared" si="185"/>
        <v>IPM-205-7</v>
      </c>
      <c r="D823" s="2" t="str">
        <f t="shared" si="185"/>
        <v>Stress</v>
      </c>
      <c r="E823" s="2">
        <f t="shared" si="185"/>
        <v>2</v>
      </c>
      <c r="F823" s="3">
        <f t="shared" si="185"/>
        <v>44772</v>
      </c>
      <c r="G823" s="3">
        <f t="shared" si="179"/>
        <v>44793</v>
      </c>
      <c r="H823" s="3">
        <f t="shared" si="183"/>
        <v>44832</v>
      </c>
      <c r="I823" s="4">
        <f t="shared" si="180"/>
        <v>60</v>
      </c>
      <c r="J823" s="4">
        <f t="shared" si="177"/>
        <v>39</v>
      </c>
      <c r="K823" s="2">
        <f t="shared" si="184"/>
        <v>9</v>
      </c>
      <c r="L823" s="2">
        <v>0.45</v>
      </c>
    </row>
    <row r="824" spans="1:12" x14ac:dyDescent="0.25">
      <c r="A824" s="2">
        <v>823</v>
      </c>
      <c r="B824" s="2" t="str">
        <f t="shared" si="181"/>
        <v>P_55</v>
      </c>
      <c r="C824" s="2" t="str">
        <f t="shared" si="185"/>
        <v>IPM-205-7</v>
      </c>
      <c r="D824" s="2" t="str">
        <f t="shared" si="185"/>
        <v>Stress</v>
      </c>
      <c r="E824" s="2">
        <f t="shared" si="185"/>
        <v>3</v>
      </c>
      <c r="F824" s="3">
        <f t="shared" si="185"/>
        <v>44772</v>
      </c>
      <c r="G824" s="3">
        <f t="shared" si="179"/>
        <v>44793</v>
      </c>
      <c r="H824" s="3">
        <f t="shared" si="183"/>
        <v>44832</v>
      </c>
      <c r="I824" s="4">
        <f t="shared" si="180"/>
        <v>60</v>
      </c>
      <c r="J824" s="4">
        <f t="shared" si="177"/>
        <v>39</v>
      </c>
      <c r="K824" s="2">
        <f t="shared" si="184"/>
        <v>9</v>
      </c>
      <c r="L824" s="2">
        <v>0.37</v>
      </c>
    </row>
    <row r="825" spans="1:12" x14ac:dyDescent="0.25">
      <c r="A825" s="2">
        <v>824</v>
      </c>
      <c r="B825" s="2" t="str">
        <f t="shared" si="181"/>
        <v>P_56</v>
      </c>
      <c r="C825" s="2" t="str">
        <f t="shared" si="185"/>
        <v>IPM-205-7</v>
      </c>
      <c r="D825" s="2" t="str">
        <f t="shared" si="185"/>
        <v>Stress</v>
      </c>
      <c r="E825" s="2">
        <f t="shared" si="185"/>
        <v>4</v>
      </c>
      <c r="F825" s="3">
        <f t="shared" si="185"/>
        <v>44772</v>
      </c>
      <c r="G825" s="3">
        <f t="shared" si="179"/>
        <v>44793</v>
      </c>
      <c r="H825" s="3">
        <f t="shared" si="183"/>
        <v>44832</v>
      </c>
      <c r="I825" s="4">
        <f t="shared" si="180"/>
        <v>60</v>
      </c>
      <c r="J825" s="4">
        <f t="shared" si="177"/>
        <v>39</v>
      </c>
      <c r="K825" s="2">
        <f t="shared" si="184"/>
        <v>9</v>
      </c>
      <c r="L825" s="2">
        <v>0.42</v>
      </c>
    </row>
    <row r="826" spans="1:12" x14ac:dyDescent="0.25">
      <c r="A826" s="2">
        <v>825</v>
      </c>
      <c r="B826" s="2" t="str">
        <f t="shared" si="181"/>
        <v>P_57</v>
      </c>
      <c r="C826" s="2" t="str">
        <f t="shared" si="185"/>
        <v>NM-94</v>
      </c>
      <c r="D826" s="2" t="str">
        <f t="shared" si="185"/>
        <v>Control</v>
      </c>
      <c r="E826" s="2">
        <f t="shared" si="185"/>
        <v>1</v>
      </c>
      <c r="F826" s="3">
        <f t="shared" si="185"/>
        <v>44772</v>
      </c>
      <c r="G826" s="3">
        <f t="shared" si="179"/>
        <v>44793</v>
      </c>
      <c r="H826" s="3">
        <f t="shared" si="183"/>
        <v>44832</v>
      </c>
      <c r="I826" s="4">
        <f t="shared" si="180"/>
        <v>60</v>
      </c>
      <c r="J826" s="4">
        <f t="shared" si="177"/>
        <v>39</v>
      </c>
      <c r="K826" s="2">
        <f t="shared" si="184"/>
        <v>9</v>
      </c>
      <c r="L826" s="2">
        <v>0.6</v>
      </c>
    </row>
    <row r="827" spans="1:12" x14ac:dyDescent="0.25">
      <c r="A827" s="2">
        <v>826</v>
      </c>
      <c r="B827" s="2" t="str">
        <f t="shared" si="181"/>
        <v>P_58</v>
      </c>
      <c r="C827" s="2" t="str">
        <f t="shared" si="185"/>
        <v>NM-94</v>
      </c>
      <c r="D827" s="2" t="str">
        <f t="shared" si="185"/>
        <v>Control</v>
      </c>
      <c r="E827" s="2">
        <f t="shared" si="185"/>
        <v>2</v>
      </c>
      <c r="F827" s="3">
        <f t="shared" si="185"/>
        <v>44772</v>
      </c>
      <c r="G827" s="3">
        <f t="shared" si="179"/>
        <v>44793</v>
      </c>
      <c r="H827" s="3">
        <f t="shared" si="183"/>
        <v>44832</v>
      </c>
      <c r="I827" s="4">
        <f t="shared" si="180"/>
        <v>60</v>
      </c>
      <c r="J827" s="4">
        <f t="shared" si="177"/>
        <v>39</v>
      </c>
      <c r="K827" s="2">
        <f t="shared" si="184"/>
        <v>9</v>
      </c>
      <c r="L827" s="2">
        <v>0.56999999999999995</v>
      </c>
    </row>
    <row r="828" spans="1:12" x14ac:dyDescent="0.25">
      <c r="A828" s="2">
        <v>827</v>
      </c>
      <c r="B828" s="2" t="str">
        <f t="shared" si="181"/>
        <v>P_59</v>
      </c>
      <c r="C828" s="2" t="str">
        <f t="shared" si="185"/>
        <v>NM-94</v>
      </c>
      <c r="D828" s="2" t="str">
        <f t="shared" si="185"/>
        <v>Control</v>
      </c>
      <c r="E828" s="2">
        <f t="shared" si="185"/>
        <v>3</v>
      </c>
      <c r="F828" s="3">
        <f t="shared" si="185"/>
        <v>44772</v>
      </c>
      <c r="G828" s="3">
        <f t="shared" si="179"/>
        <v>44793</v>
      </c>
      <c r="H828" s="3">
        <f t="shared" si="183"/>
        <v>44832</v>
      </c>
      <c r="I828" s="4">
        <f t="shared" si="180"/>
        <v>60</v>
      </c>
      <c r="J828" s="4">
        <f t="shared" si="177"/>
        <v>39</v>
      </c>
      <c r="K828" s="2">
        <f t="shared" si="184"/>
        <v>9</v>
      </c>
      <c r="L828" s="2">
        <v>0.54</v>
      </c>
    </row>
    <row r="829" spans="1:12" x14ac:dyDescent="0.25">
      <c r="A829" s="2">
        <v>828</v>
      </c>
      <c r="B829" s="2" t="str">
        <f t="shared" si="181"/>
        <v>P_60</v>
      </c>
      <c r="C829" s="2" t="str">
        <f t="shared" si="185"/>
        <v>NM-94</v>
      </c>
      <c r="D829" s="2" t="str">
        <f t="shared" si="185"/>
        <v>Control</v>
      </c>
      <c r="E829" s="2">
        <f t="shared" si="185"/>
        <v>4</v>
      </c>
      <c r="F829" s="3">
        <f t="shared" si="185"/>
        <v>44772</v>
      </c>
      <c r="G829" s="3">
        <f t="shared" si="179"/>
        <v>44793</v>
      </c>
      <c r="H829" s="3">
        <f t="shared" si="183"/>
        <v>44832</v>
      </c>
      <c r="I829" s="4">
        <f t="shared" si="180"/>
        <v>60</v>
      </c>
      <c r="J829" s="4">
        <f t="shared" si="177"/>
        <v>39</v>
      </c>
      <c r="K829" s="2">
        <f t="shared" si="184"/>
        <v>9</v>
      </c>
      <c r="L829" s="2">
        <v>0.44</v>
      </c>
    </row>
    <row r="830" spans="1:12" x14ac:dyDescent="0.25">
      <c r="A830" s="2">
        <v>829</v>
      </c>
      <c r="B830" s="2" t="str">
        <f t="shared" si="181"/>
        <v>P_61</v>
      </c>
      <c r="C830" s="2" t="str">
        <f t="shared" si="185"/>
        <v>NM-94</v>
      </c>
      <c r="D830" s="2" t="str">
        <f t="shared" si="185"/>
        <v>Stress</v>
      </c>
      <c r="E830" s="2">
        <f t="shared" si="185"/>
        <v>1</v>
      </c>
      <c r="F830" s="3">
        <f t="shared" si="185"/>
        <v>44772</v>
      </c>
      <c r="G830" s="3">
        <f t="shared" si="179"/>
        <v>44793</v>
      </c>
      <c r="H830" s="3">
        <f t="shared" si="183"/>
        <v>44832</v>
      </c>
      <c r="I830" s="4">
        <f t="shared" si="180"/>
        <v>60</v>
      </c>
      <c r="J830" s="4">
        <f t="shared" si="177"/>
        <v>39</v>
      </c>
      <c r="K830" s="2">
        <f t="shared" si="184"/>
        <v>9</v>
      </c>
      <c r="L830" s="2">
        <v>0.42</v>
      </c>
    </row>
    <row r="831" spans="1:12" x14ac:dyDescent="0.25">
      <c r="A831" s="2">
        <v>830</v>
      </c>
      <c r="B831" s="2" t="str">
        <f t="shared" si="181"/>
        <v>P_62</v>
      </c>
      <c r="C831" s="2" t="str">
        <f t="shared" si="185"/>
        <v>NM-94</v>
      </c>
      <c r="D831" s="2" t="str">
        <f t="shared" si="185"/>
        <v>Stress</v>
      </c>
      <c r="E831" s="2">
        <f t="shared" si="185"/>
        <v>2</v>
      </c>
      <c r="F831" s="3">
        <f t="shared" si="185"/>
        <v>44772</v>
      </c>
      <c r="G831" s="3">
        <f t="shared" si="179"/>
        <v>44793</v>
      </c>
      <c r="H831" s="3">
        <f t="shared" si="183"/>
        <v>44832</v>
      </c>
      <c r="I831" s="4">
        <f t="shared" si="180"/>
        <v>60</v>
      </c>
      <c r="J831" s="4">
        <f t="shared" si="177"/>
        <v>39</v>
      </c>
      <c r="K831" s="2">
        <f t="shared" si="184"/>
        <v>9</v>
      </c>
      <c r="L831" s="2">
        <v>0.5</v>
      </c>
    </row>
    <row r="832" spans="1:12" x14ac:dyDescent="0.25">
      <c r="A832" s="2">
        <v>831</v>
      </c>
      <c r="B832" s="2" t="str">
        <f t="shared" si="181"/>
        <v>P_63</v>
      </c>
      <c r="C832" s="2" t="str">
        <f t="shared" si="185"/>
        <v>NM-94</v>
      </c>
      <c r="D832" s="2" t="str">
        <f t="shared" si="185"/>
        <v>Stress</v>
      </c>
      <c r="E832" s="2">
        <f t="shared" si="185"/>
        <v>3</v>
      </c>
      <c r="F832" s="3">
        <f t="shared" si="185"/>
        <v>44772</v>
      </c>
      <c r="G832" s="3">
        <f t="shared" si="179"/>
        <v>44793</v>
      </c>
      <c r="H832" s="3">
        <f t="shared" si="183"/>
        <v>44832</v>
      </c>
      <c r="I832" s="4">
        <f t="shared" si="180"/>
        <v>60</v>
      </c>
      <c r="J832" s="4">
        <f t="shared" si="177"/>
        <v>39</v>
      </c>
      <c r="K832" s="2">
        <f t="shared" si="184"/>
        <v>9</v>
      </c>
      <c r="L832" s="2">
        <v>0.43</v>
      </c>
    </row>
    <row r="833" spans="1:12" x14ac:dyDescent="0.25">
      <c r="A833" s="2">
        <v>832</v>
      </c>
      <c r="B833" s="2" t="str">
        <f t="shared" si="181"/>
        <v>P_64</v>
      </c>
      <c r="C833" s="2" t="str">
        <f t="shared" si="185"/>
        <v>NM-94</v>
      </c>
      <c r="D833" s="2" t="str">
        <f t="shared" si="185"/>
        <v>Stress</v>
      </c>
      <c r="E833" s="2">
        <f t="shared" si="185"/>
        <v>4</v>
      </c>
      <c r="F833" s="3">
        <f t="shared" si="185"/>
        <v>44772</v>
      </c>
      <c r="G833" s="3">
        <f t="shared" si="179"/>
        <v>44793</v>
      </c>
      <c r="H833" s="3">
        <f t="shared" si="183"/>
        <v>44832</v>
      </c>
      <c r="I833" s="4">
        <f t="shared" si="180"/>
        <v>60</v>
      </c>
      <c r="J833" s="4">
        <f t="shared" si="177"/>
        <v>39</v>
      </c>
      <c r="K833" s="2">
        <f t="shared" si="184"/>
        <v>9</v>
      </c>
      <c r="L833" s="2">
        <v>0.49</v>
      </c>
    </row>
    <row r="834" spans="1:12" x14ac:dyDescent="0.25">
      <c r="A834" s="2">
        <v>833</v>
      </c>
      <c r="B834" s="2" t="str">
        <f t="shared" si="181"/>
        <v>P_65</v>
      </c>
      <c r="C834" s="2" t="str">
        <f t="shared" si="185"/>
        <v>PAU-911</v>
      </c>
      <c r="D834" s="2" t="str">
        <f t="shared" si="185"/>
        <v>Control</v>
      </c>
      <c r="E834" s="2">
        <f t="shared" si="185"/>
        <v>1</v>
      </c>
      <c r="F834" s="3">
        <f t="shared" si="185"/>
        <v>44772</v>
      </c>
      <c r="G834" s="3">
        <f t="shared" ref="G834:G865" si="186">G833</f>
        <v>44793</v>
      </c>
      <c r="H834" s="3">
        <f t="shared" si="183"/>
        <v>44832</v>
      </c>
      <c r="I834" s="4">
        <f t="shared" si="180"/>
        <v>60</v>
      </c>
      <c r="J834" s="4">
        <f t="shared" si="177"/>
        <v>39</v>
      </c>
      <c r="K834" s="2">
        <f t="shared" si="184"/>
        <v>9</v>
      </c>
      <c r="L834" s="2">
        <v>0.56999999999999995</v>
      </c>
    </row>
    <row r="835" spans="1:12" x14ac:dyDescent="0.25">
      <c r="A835" s="2">
        <v>834</v>
      </c>
      <c r="B835" s="2" t="str">
        <f t="shared" si="181"/>
        <v>P_66</v>
      </c>
      <c r="C835" s="2" t="str">
        <f t="shared" ref="C835:F850" si="187">C259</f>
        <v>PAU-911</v>
      </c>
      <c r="D835" s="2" t="str">
        <f t="shared" si="187"/>
        <v>Control</v>
      </c>
      <c r="E835" s="2">
        <f t="shared" si="187"/>
        <v>2</v>
      </c>
      <c r="F835" s="3">
        <f t="shared" si="187"/>
        <v>44772</v>
      </c>
      <c r="G835" s="3">
        <f t="shared" si="186"/>
        <v>44793</v>
      </c>
      <c r="H835" s="3">
        <f t="shared" ref="H835:H865" si="188">H834</f>
        <v>44832</v>
      </c>
      <c r="I835" s="4">
        <f t="shared" si="180"/>
        <v>60</v>
      </c>
      <c r="J835" s="4">
        <f t="shared" ref="J835:J865" si="189">H835-G835</f>
        <v>39</v>
      </c>
      <c r="K835" s="2">
        <f t="shared" si="184"/>
        <v>9</v>
      </c>
      <c r="L835" s="2">
        <v>0.61</v>
      </c>
    </row>
    <row r="836" spans="1:12" x14ac:dyDescent="0.25">
      <c r="A836" s="2">
        <v>835</v>
      </c>
      <c r="B836" s="2" t="str">
        <f t="shared" si="181"/>
        <v>P_67</v>
      </c>
      <c r="C836" s="2" t="str">
        <f t="shared" si="187"/>
        <v>PAU-911</v>
      </c>
      <c r="D836" s="2" t="str">
        <f t="shared" si="187"/>
        <v>Control</v>
      </c>
      <c r="E836" s="2">
        <f t="shared" si="187"/>
        <v>3</v>
      </c>
      <c r="F836" s="3">
        <f t="shared" si="187"/>
        <v>44772</v>
      </c>
      <c r="G836" s="3">
        <f t="shared" si="186"/>
        <v>44793</v>
      </c>
      <c r="H836" s="3">
        <f t="shared" si="188"/>
        <v>44832</v>
      </c>
      <c r="I836" s="4">
        <f t="shared" si="180"/>
        <v>60</v>
      </c>
      <c r="J836" s="4">
        <f t="shared" si="189"/>
        <v>39</v>
      </c>
      <c r="K836" s="2">
        <f t="shared" si="184"/>
        <v>9</v>
      </c>
      <c r="L836" s="2">
        <v>0.64</v>
      </c>
    </row>
    <row r="837" spans="1:12" x14ac:dyDescent="0.25">
      <c r="A837" s="2">
        <v>836</v>
      </c>
      <c r="B837" s="2" t="str">
        <f t="shared" si="181"/>
        <v>P_68</v>
      </c>
      <c r="C837" s="2" t="str">
        <f t="shared" si="187"/>
        <v>PAU-911</v>
      </c>
      <c r="D837" s="2" t="str">
        <f t="shared" si="187"/>
        <v>Control</v>
      </c>
      <c r="E837" s="2">
        <f t="shared" si="187"/>
        <v>4</v>
      </c>
      <c r="F837" s="3">
        <f t="shared" si="187"/>
        <v>44772</v>
      </c>
      <c r="G837" s="3">
        <f t="shared" si="186"/>
        <v>44793</v>
      </c>
      <c r="H837" s="3">
        <f t="shared" si="188"/>
        <v>44832</v>
      </c>
      <c r="I837" s="4">
        <f t="shared" si="180"/>
        <v>60</v>
      </c>
      <c r="J837" s="4">
        <f t="shared" si="189"/>
        <v>39</v>
      </c>
      <c r="K837" s="2">
        <f t="shared" si="184"/>
        <v>9</v>
      </c>
      <c r="L837" s="2">
        <v>0.57999999999999996</v>
      </c>
    </row>
    <row r="838" spans="1:12" x14ac:dyDescent="0.25">
      <c r="A838" s="2">
        <v>837</v>
      </c>
      <c r="B838" s="2" t="str">
        <f t="shared" si="181"/>
        <v>P_69</v>
      </c>
      <c r="C838" s="2" t="str">
        <f t="shared" si="187"/>
        <v>PAU-911</v>
      </c>
      <c r="D838" s="2" t="str">
        <f t="shared" si="187"/>
        <v>Stress</v>
      </c>
      <c r="E838" s="2">
        <f t="shared" si="187"/>
        <v>1</v>
      </c>
      <c r="F838" s="3">
        <f t="shared" si="187"/>
        <v>44772</v>
      </c>
      <c r="G838" s="3">
        <f t="shared" si="186"/>
        <v>44793</v>
      </c>
      <c r="H838" s="3">
        <f t="shared" si="188"/>
        <v>44832</v>
      </c>
      <c r="I838" s="4">
        <f t="shared" si="180"/>
        <v>60</v>
      </c>
      <c r="J838" s="4">
        <f t="shared" si="189"/>
        <v>39</v>
      </c>
      <c r="K838" s="2">
        <f t="shared" si="184"/>
        <v>9</v>
      </c>
      <c r="L838" s="2">
        <v>0.52</v>
      </c>
    </row>
    <row r="839" spans="1:12" x14ac:dyDescent="0.25">
      <c r="A839" s="2">
        <v>838</v>
      </c>
      <c r="B839" s="2" t="str">
        <f t="shared" si="181"/>
        <v>P_70</v>
      </c>
      <c r="C839" s="2" t="str">
        <f t="shared" si="187"/>
        <v>PAU-911</v>
      </c>
      <c r="D839" s="2" t="str">
        <f t="shared" si="187"/>
        <v>Stress</v>
      </c>
      <c r="E839" s="2">
        <f t="shared" si="187"/>
        <v>2</v>
      </c>
      <c r="F839" s="3">
        <f t="shared" si="187"/>
        <v>44772</v>
      </c>
      <c r="G839" s="3">
        <f t="shared" si="186"/>
        <v>44793</v>
      </c>
      <c r="H839" s="3">
        <f t="shared" si="188"/>
        <v>44832</v>
      </c>
      <c r="I839" s="4">
        <f t="shared" si="180"/>
        <v>60</v>
      </c>
      <c r="J839" s="4">
        <f t="shared" si="189"/>
        <v>39</v>
      </c>
      <c r="K839" s="2">
        <f t="shared" si="184"/>
        <v>9</v>
      </c>
      <c r="L839" s="2">
        <v>0.6</v>
      </c>
    </row>
    <row r="840" spans="1:12" x14ac:dyDescent="0.25">
      <c r="A840" s="2">
        <v>839</v>
      </c>
      <c r="B840" s="2" t="str">
        <f t="shared" si="181"/>
        <v>P_71</v>
      </c>
      <c r="C840" s="2" t="str">
        <f t="shared" si="187"/>
        <v>PAU-911</v>
      </c>
      <c r="D840" s="2" t="str">
        <f t="shared" si="187"/>
        <v>Stress</v>
      </c>
      <c r="E840" s="2">
        <f t="shared" si="187"/>
        <v>3</v>
      </c>
      <c r="F840" s="3">
        <f t="shared" si="187"/>
        <v>44772</v>
      </c>
      <c r="G840" s="3">
        <f t="shared" si="186"/>
        <v>44793</v>
      </c>
      <c r="H840" s="3">
        <f t="shared" si="188"/>
        <v>44832</v>
      </c>
      <c r="I840" s="4">
        <f t="shared" si="180"/>
        <v>60</v>
      </c>
      <c r="J840" s="4">
        <f t="shared" si="189"/>
        <v>39</v>
      </c>
      <c r="K840" s="2">
        <f t="shared" si="184"/>
        <v>9</v>
      </c>
      <c r="L840" s="2">
        <v>0.51</v>
      </c>
    </row>
    <row r="841" spans="1:12" x14ac:dyDescent="0.25">
      <c r="A841" s="2">
        <v>840</v>
      </c>
      <c r="B841" s="2" t="str">
        <f t="shared" si="181"/>
        <v>P_72</v>
      </c>
      <c r="C841" s="2" t="str">
        <f t="shared" si="187"/>
        <v>PAU-911</v>
      </c>
      <c r="D841" s="2" t="str">
        <f t="shared" si="187"/>
        <v>Stress</v>
      </c>
      <c r="E841" s="2">
        <f t="shared" si="187"/>
        <v>4</v>
      </c>
      <c r="F841" s="3">
        <f t="shared" si="187"/>
        <v>44772</v>
      </c>
      <c r="G841" s="3">
        <f t="shared" si="186"/>
        <v>44793</v>
      </c>
      <c r="H841" s="3">
        <f t="shared" si="188"/>
        <v>44832</v>
      </c>
      <c r="I841" s="4">
        <f t="shared" si="180"/>
        <v>60</v>
      </c>
      <c r="J841" s="4">
        <f t="shared" si="189"/>
        <v>39</v>
      </c>
      <c r="K841" s="2">
        <f t="shared" si="184"/>
        <v>9</v>
      </c>
      <c r="L841" s="2">
        <v>0.56999999999999995</v>
      </c>
    </row>
    <row r="842" spans="1:12" x14ac:dyDescent="0.25">
      <c r="A842" s="2">
        <v>841</v>
      </c>
      <c r="B842" s="2" t="str">
        <f t="shared" si="181"/>
        <v>P_73</v>
      </c>
      <c r="C842" s="2" t="str">
        <f t="shared" si="187"/>
        <v>VC-3960-88</v>
      </c>
      <c r="D842" s="2" t="str">
        <f t="shared" si="187"/>
        <v>Control</v>
      </c>
      <c r="E842" s="2">
        <f t="shared" si="187"/>
        <v>1</v>
      </c>
      <c r="F842" s="3">
        <f t="shared" si="187"/>
        <v>44772</v>
      </c>
      <c r="G842" s="3">
        <f t="shared" si="186"/>
        <v>44793</v>
      </c>
      <c r="H842" s="3">
        <f t="shared" si="188"/>
        <v>44832</v>
      </c>
      <c r="I842" s="4">
        <f t="shared" si="180"/>
        <v>60</v>
      </c>
      <c r="J842" s="4">
        <f t="shared" si="189"/>
        <v>39</v>
      </c>
      <c r="K842" s="2">
        <f t="shared" si="184"/>
        <v>9</v>
      </c>
      <c r="L842" s="2">
        <v>0.55000000000000004</v>
      </c>
    </row>
    <row r="843" spans="1:12" x14ac:dyDescent="0.25">
      <c r="A843" s="2">
        <v>842</v>
      </c>
      <c r="B843" s="2" t="str">
        <f t="shared" si="181"/>
        <v>P_74</v>
      </c>
      <c r="C843" s="2" t="str">
        <f t="shared" si="187"/>
        <v>VC-3960-88</v>
      </c>
      <c r="D843" s="2" t="str">
        <f t="shared" si="187"/>
        <v>Control</v>
      </c>
      <c r="E843" s="2">
        <f t="shared" si="187"/>
        <v>2</v>
      </c>
      <c r="F843" s="3">
        <f t="shared" si="187"/>
        <v>44772</v>
      </c>
      <c r="G843" s="3">
        <f t="shared" si="186"/>
        <v>44793</v>
      </c>
      <c r="H843" s="3">
        <f t="shared" si="188"/>
        <v>44832</v>
      </c>
      <c r="I843" s="4">
        <f t="shared" si="180"/>
        <v>60</v>
      </c>
      <c r="J843" s="4">
        <f t="shared" si="189"/>
        <v>39</v>
      </c>
      <c r="K843" s="2">
        <f t="shared" si="184"/>
        <v>9</v>
      </c>
      <c r="L843" s="2">
        <v>0.61</v>
      </c>
    </row>
    <row r="844" spans="1:12" x14ac:dyDescent="0.25">
      <c r="A844" s="2">
        <v>843</v>
      </c>
      <c r="B844" s="2" t="str">
        <f t="shared" si="181"/>
        <v>P_75</v>
      </c>
      <c r="C844" s="2" t="str">
        <f t="shared" si="187"/>
        <v>VC-3960-88</v>
      </c>
      <c r="D844" s="2" t="str">
        <f t="shared" si="187"/>
        <v>Control</v>
      </c>
      <c r="E844" s="2">
        <f t="shared" si="187"/>
        <v>3</v>
      </c>
      <c r="F844" s="3">
        <f t="shared" si="187"/>
        <v>44772</v>
      </c>
      <c r="G844" s="3">
        <f t="shared" si="186"/>
        <v>44793</v>
      </c>
      <c r="H844" s="3">
        <f t="shared" si="188"/>
        <v>44832</v>
      </c>
      <c r="I844" s="4">
        <f t="shared" si="180"/>
        <v>60</v>
      </c>
      <c r="J844" s="4">
        <f t="shared" si="189"/>
        <v>39</v>
      </c>
      <c r="K844" s="2">
        <f t="shared" si="184"/>
        <v>9</v>
      </c>
      <c r="L844" s="2">
        <v>0.56999999999999995</v>
      </c>
    </row>
    <row r="845" spans="1:12" x14ac:dyDescent="0.25">
      <c r="A845" s="2">
        <v>844</v>
      </c>
      <c r="B845" s="2" t="str">
        <f t="shared" si="181"/>
        <v>P_76</v>
      </c>
      <c r="C845" s="2" t="str">
        <f t="shared" si="187"/>
        <v>VC-3960-88</v>
      </c>
      <c r="D845" s="2" t="str">
        <f t="shared" si="187"/>
        <v>Control</v>
      </c>
      <c r="E845" s="2">
        <f t="shared" si="187"/>
        <v>4</v>
      </c>
      <c r="F845" s="3">
        <f t="shared" si="187"/>
        <v>44772</v>
      </c>
      <c r="G845" s="3">
        <f t="shared" si="186"/>
        <v>44793</v>
      </c>
      <c r="H845" s="3">
        <f t="shared" si="188"/>
        <v>44832</v>
      </c>
      <c r="I845" s="4">
        <f t="shared" si="180"/>
        <v>60</v>
      </c>
      <c r="J845" s="4">
        <f t="shared" si="189"/>
        <v>39</v>
      </c>
      <c r="K845" s="2">
        <f t="shared" si="184"/>
        <v>9</v>
      </c>
      <c r="L845" s="2">
        <v>0.52</v>
      </c>
    </row>
    <row r="846" spans="1:12" x14ac:dyDescent="0.25">
      <c r="A846" s="2">
        <v>845</v>
      </c>
      <c r="B846" s="2" t="str">
        <f t="shared" si="181"/>
        <v>P_77</v>
      </c>
      <c r="C846" s="2" t="str">
        <f t="shared" si="187"/>
        <v>VC-3960-88</v>
      </c>
      <c r="D846" s="2" t="str">
        <f t="shared" si="187"/>
        <v>Stress</v>
      </c>
      <c r="E846" s="2">
        <f t="shared" si="187"/>
        <v>1</v>
      </c>
      <c r="F846" s="3">
        <f t="shared" si="187"/>
        <v>44772</v>
      </c>
      <c r="G846" s="3">
        <f t="shared" si="186"/>
        <v>44793</v>
      </c>
      <c r="H846" s="3">
        <f t="shared" si="188"/>
        <v>44832</v>
      </c>
      <c r="I846" s="4">
        <f t="shared" si="180"/>
        <v>60</v>
      </c>
      <c r="J846" s="4">
        <f t="shared" si="189"/>
        <v>39</v>
      </c>
      <c r="K846" s="2">
        <f t="shared" si="184"/>
        <v>9</v>
      </c>
      <c r="L846" s="2">
        <v>0.52</v>
      </c>
    </row>
    <row r="847" spans="1:12" x14ac:dyDescent="0.25">
      <c r="A847" s="2">
        <v>846</v>
      </c>
      <c r="B847" s="2" t="str">
        <f t="shared" si="181"/>
        <v>P_78</v>
      </c>
      <c r="C847" s="2" t="str">
        <f t="shared" si="187"/>
        <v>VC-3960-88</v>
      </c>
      <c r="D847" s="2" t="str">
        <f t="shared" si="187"/>
        <v>Stress</v>
      </c>
      <c r="E847" s="2">
        <f t="shared" si="187"/>
        <v>2</v>
      </c>
      <c r="F847" s="3">
        <f t="shared" si="187"/>
        <v>44772</v>
      </c>
      <c r="G847" s="3">
        <f t="shared" si="186"/>
        <v>44793</v>
      </c>
      <c r="H847" s="3">
        <f t="shared" si="188"/>
        <v>44832</v>
      </c>
      <c r="I847" s="4">
        <f t="shared" si="180"/>
        <v>60</v>
      </c>
      <c r="J847" s="4">
        <f t="shared" si="189"/>
        <v>39</v>
      </c>
      <c r="K847" s="2">
        <f t="shared" si="184"/>
        <v>9</v>
      </c>
      <c r="L847" s="2">
        <v>0.48</v>
      </c>
    </row>
    <row r="848" spans="1:12" x14ac:dyDescent="0.25">
      <c r="A848" s="2">
        <v>847</v>
      </c>
      <c r="B848" s="2" t="str">
        <f t="shared" si="181"/>
        <v>P_79</v>
      </c>
      <c r="C848" s="2" t="str">
        <f t="shared" si="187"/>
        <v>VC-3960-88</v>
      </c>
      <c r="D848" s="2" t="str">
        <f t="shared" si="187"/>
        <v>Stress</v>
      </c>
      <c r="E848" s="2">
        <f t="shared" si="187"/>
        <v>3</v>
      </c>
      <c r="F848" s="3">
        <f t="shared" si="187"/>
        <v>44772</v>
      </c>
      <c r="G848" s="3">
        <f t="shared" si="186"/>
        <v>44793</v>
      </c>
      <c r="H848" s="3">
        <f t="shared" si="188"/>
        <v>44832</v>
      </c>
      <c r="I848" s="4">
        <f t="shared" si="180"/>
        <v>60</v>
      </c>
      <c r="J848" s="4">
        <f t="shared" si="189"/>
        <v>39</v>
      </c>
      <c r="K848" s="2">
        <f t="shared" si="184"/>
        <v>9</v>
      </c>
      <c r="L848" s="2">
        <v>0.51</v>
      </c>
    </row>
    <row r="849" spans="1:12" x14ac:dyDescent="0.25">
      <c r="A849" s="2">
        <v>848</v>
      </c>
      <c r="B849" s="2" t="str">
        <f t="shared" si="181"/>
        <v>P_80</v>
      </c>
      <c r="C849" s="2" t="str">
        <f t="shared" si="187"/>
        <v>VC-3960-88</v>
      </c>
      <c r="D849" s="2" t="str">
        <f t="shared" si="187"/>
        <v>Stress</v>
      </c>
      <c r="E849" s="2">
        <f t="shared" si="187"/>
        <v>4</v>
      </c>
      <c r="F849" s="3">
        <f t="shared" si="187"/>
        <v>44772</v>
      </c>
      <c r="G849" s="3">
        <f t="shared" si="186"/>
        <v>44793</v>
      </c>
      <c r="H849" s="3">
        <f t="shared" si="188"/>
        <v>44832</v>
      </c>
      <c r="I849" s="4">
        <f t="shared" si="180"/>
        <v>60</v>
      </c>
      <c r="J849" s="4">
        <f t="shared" si="189"/>
        <v>39</v>
      </c>
      <c r="K849" s="2">
        <f t="shared" si="184"/>
        <v>9</v>
      </c>
      <c r="L849" s="2">
        <v>0.45</v>
      </c>
    </row>
    <row r="850" spans="1:12" x14ac:dyDescent="0.25">
      <c r="A850" s="2">
        <v>849</v>
      </c>
      <c r="B850" s="2" t="str">
        <f t="shared" si="181"/>
        <v>P_81</v>
      </c>
      <c r="C850" s="2" t="str">
        <f t="shared" si="187"/>
        <v>VC-6372 (45-8-1)</v>
      </c>
      <c r="D850" s="2" t="str">
        <f t="shared" si="187"/>
        <v>Control</v>
      </c>
      <c r="E850" s="2">
        <f t="shared" si="187"/>
        <v>1</v>
      </c>
      <c r="F850" s="3">
        <f t="shared" si="187"/>
        <v>44772</v>
      </c>
      <c r="G850" s="3">
        <f t="shared" si="186"/>
        <v>44793</v>
      </c>
      <c r="H850" s="3">
        <f t="shared" si="188"/>
        <v>44832</v>
      </c>
      <c r="I850" s="4">
        <f t="shared" si="180"/>
        <v>60</v>
      </c>
      <c r="J850" s="4">
        <f t="shared" si="189"/>
        <v>39</v>
      </c>
      <c r="K850" s="2">
        <f t="shared" si="184"/>
        <v>9</v>
      </c>
      <c r="L850" s="2">
        <v>0.6</v>
      </c>
    </row>
    <row r="851" spans="1:12" x14ac:dyDescent="0.25">
      <c r="A851" s="2">
        <v>850</v>
      </c>
      <c r="B851" s="2" t="str">
        <f t="shared" si="181"/>
        <v>P_82</v>
      </c>
      <c r="C851" s="2" t="str">
        <f t="shared" ref="C851:F865" si="190">C275</f>
        <v>VC-6372 (45-8-1)</v>
      </c>
      <c r="D851" s="2" t="str">
        <f t="shared" si="190"/>
        <v>Control</v>
      </c>
      <c r="E851" s="2">
        <f t="shared" si="190"/>
        <v>2</v>
      </c>
      <c r="F851" s="3">
        <f t="shared" si="190"/>
        <v>44772</v>
      </c>
      <c r="G851" s="3">
        <f t="shared" si="186"/>
        <v>44793</v>
      </c>
      <c r="H851" s="3">
        <f t="shared" si="188"/>
        <v>44832</v>
      </c>
      <c r="I851" s="4">
        <f t="shared" si="180"/>
        <v>60</v>
      </c>
      <c r="J851" s="4">
        <f t="shared" si="189"/>
        <v>39</v>
      </c>
      <c r="K851" s="2">
        <f t="shared" si="184"/>
        <v>9</v>
      </c>
      <c r="L851" s="2">
        <v>0.54</v>
      </c>
    </row>
    <row r="852" spans="1:12" x14ac:dyDescent="0.25">
      <c r="A852" s="2">
        <v>851</v>
      </c>
      <c r="B852" s="2" t="str">
        <f t="shared" si="181"/>
        <v>P_83</v>
      </c>
      <c r="C852" s="2" t="str">
        <f t="shared" si="190"/>
        <v>VC-6372 (45-8-1)</v>
      </c>
      <c r="D852" s="2" t="str">
        <f t="shared" si="190"/>
        <v>Control</v>
      </c>
      <c r="E852" s="2">
        <f t="shared" si="190"/>
        <v>3</v>
      </c>
      <c r="F852" s="3">
        <f t="shared" si="190"/>
        <v>44772</v>
      </c>
      <c r="G852" s="3">
        <f t="shared" si="186"/>
        <v>44793</v>
      </c>
      <c r="H852" s="3">
        <f t="shared" si="188"/>
        <v>44832</v>
      </c>
      <c r="I852" s="4">
        <f t="shared" si="180"/>
        <v>60</v>
      </c>
      <c r="J852" s="4">
        <f t="shared" si="189"/>
        <v>39</v>
      </c>
      <c r="K852" s="2">
        <f t="shared" si="184"/>
        <v>9</v>
      </c>
      <c r="L852" s="2">
        <v>0.6</v>
      </c>
    </row>
    <row r="853" spans="1:12" x14ac:dyDescent="0.25">
      <c r="A853" s="2">
        <v>852</v>
      </c>
      <c r="B853" s="2" t="str">
        <f t="shared" si="181"/>
        <v>P_84</v>
      </c>
      <c r="C853" s="2" t="str">
        <f t="shared" si="190"/>
        <v>VC-6372 (45-8-1)</v>
      </c>
      <c r="D853" s="2" t="str">
        <f t="shared" si="190"/>
        <v>Control</v>
      </c>
      <c r="E853" s="2">
        <f t="shared" si="190"/>
        <v>4</v>
      </c>
      <c r="F853" s="3">
        <f t="shared" si="190"/>
        <v>44772</v>
      </c>
      <c r="G853" s="3">
        <f t="shared" si="186"/>
        <v>44793</v>
      </c>
      <c r="H853" s="3">
        <f t="shared" si="188"/>
        <v>44832</v>
      </c>
      <c r="I853" s="4">
        <f t="shared" si="180"/>
        <v>60</v>
      </c>
      <c r="J853" s="4">
        <f t="shared" si="189"/>
        <v>39</v>
      </c>
      <c r="K853" s="2">
        <f t="shared" si="184"/>
        <v>9</v>
      </c>
      <c r="L853" s="2">
        <v>0.42</v>
      </c>
    </row>
    <row r="854" spans="1:12" x14ac:dyDescent="0.25">
      <c r="A854" s="2">
        <v>853</v>
      </c>
      <c r="B854" s="2" t="str">
        <f t="shared" si="181"/>
        <v>P_85</v>
      </c>
      <c r="C854" s="2" t="str">
        <f t="shared" si="190"/>
        <v>VC-6372 (45-8-1)</v>
      </c>
      <c r="D854" s="2" t="str">
        <f t="shared" si="190"/>
        <v>Stress</v>
      </c>
      <c r="E854" s="2">
        <f t="shared" si="190"/>
        <v>1</v>
      </c>
      <c r="F854" s="3">
        <f t="shared" si="190"/>
        <v>44772</v>
      </c>
      <c r="G854" s="3">
        <f t="shared" si="186"/>
        <v>44793</v>
      </c>
      <c r="H854" s="3">
        <f t="shared" si="188"/>
        <v>44832</v>
      </c>
      <c r="I854" s="4">
        <f t="shared" si="180"/>
        <v>60</v>
      </c>
      <c r="J854" s="4">
        <f t="shared" si="189"/>
        <v>39</v>
      </c>
      <c r="K854" s="2">
        <f t="shared" si="184"/>
        <v>9</v>
      </c>
      <c r="L854" s="2">
        <v>0.43</v>
      </c>
    </row>
    <row r="855" spans="1:12" x14ac:dyDescent="0.25">
      <c r="A855" s="2">
        <v>854</v>
      </c>
      <c r="B855" s="2" t="str">
        <f t="shared" si="181"/>
        <v>P_86</v>
      </c>
      <c r="C855" s="2" t="str">
        <f t="shared" si="190"/>
        <v>VC-6372 (45-8-1)</v>
      </c>
      <c r="D855" s="2" t="str">
        <f t="shared" si="190"/>
        <v>Stress</v>
      </c>
      <c r="E855" s="2">
        <f t="shared" si="190"/>
        <v>2</v>
      </c>
      <c r="F855" s="3">
        <f t="shared" si="190"/>
        <v>44772</v>
      </c>
      <c r="G855" s="3">
        <f t="shared" si="186"/>
        <v>44793</v>
      </c>
      <c r="H855" s="3">
        <f t="shared" si="188"/>
        <v>44832</v>
      </c>
      <c r="I855" s="4">
        <f t="shared" si="180"/>
        <v>60</v>
      </c>
      <c r="J855" s="4">
        <f t="shared" si="189"/>
        <v>39</v>
      </c>
      <c r="K855" s="2">
        <f t="shared" si="184"/>
        <v>9</v>
      </c>
      <c r="L855" s="2">
        <v>0.48</v>
      </c>
    </row>
    <row r="856" spans="1:12" x14ac:dyDescent="0.25">
      <c r="A856" s="2">
        <v>855</v>
      </c>
      <c r="B856" s="2" t="str">
        <f t="shared" si="181"/>
        <v>P_87</v>
      </c>
      <c r="C856" s="2" t="str">
        <f t="shared" si="190"/>
        <v>VC-6372 (45-8-1)</v>
      </c>
      <c r="D856" s="2" t="str">
        <f t="shared" si="190"/>
        <v>Stress</v>
      </c>
      <c r="E856" s="2">
        <f t="shared" si="190"/>
        <v>3</v>
      </c>
      <c r="F856" s="3">
        <f t="shared" si="190"/>
        <v>44772</v>
      </c>
      <c r="G856" s="3">
        <f t="shared" si="186"/>
        <v>44793</v>
      </c>
      <c r="H856" s="3">
        <f t="shared" si="188"/>
        <v>44832</v>
      </c>
      <c r="I856" s="4">
        <f t="shared" si="180"/>
        <v>60</v>
      </c>
      <c r="J856" s="4">
        <f t="shared" si="189"/>
        <v>39</v>
      </c>
      <c r="K856" s="2">
        <f t="shared" si="184"/>
        <v>9</v>
      </c>
      <c r="L856" s="2">
        <v>0.49</v>
      </c>
    </row>
    <row r="857" spans="1:12" x14ac:dyDescent="0.25">
      <c r="A857" s="2">
        <v>856</v>
      </c>
      <c r="B857" s="2" t="str">
        <f t="shared" si="181"/>
        <v>P_88</v>
      </c>
      <c r="C857" s="2" t="str">
        <f t="shared" si="190"/>
        <v>VC-6372 (45-8-1)</v>
      </c>
      <c r="D857" s="2" t="str">
        <f t="shared" si="190"/>
        <v>Stress</v>
      </c>
      <c r="E857" s="2">
        <f t="shared" si="190"/>
        <v>4</v>
      </c>
      <c r="F857" s="3">
        <f t="shared" si="190"/>
        <v>44772</v>
      </c>
      <c r="G857" s="3">
        <f t="shared" si="186"/>
        <v>44793</v>
      </c>
      <c r="H857" s="3">
        <f t="shared" si="188"/>
        <v>44832</v>
      </c>
      <c r="I857" s="4">
        <f t="shared" si="180"/>
        <v>60</v>
      </c>
      <c r="J857" s="4">
        <f t="shared" si="189"/>
        <v>39</v>
      </c>
      <c r="K857" s="2">
        <f t="shared" si="184"/>
        <v>9</v>
      </c>
      <c r="L857" s="2">
        <v>0.42</v>
      </c>
    </row>
    <row r="858" spans="1:12" x14ac:dyDescent="0.25">
      <c r="A858" s="2">
        <v>857</v>
      </c>
      <c r="B858" s="2" t="str">
        <f t="shared" si="181"/>
        <v>P_89</v>
      </c>
      <c r="C858" s="2" t="str">
        <f t="shared" si="190"/>
        <v>Vaibhav</v>
      </c>
      <c r="D858" s="2" t="str">
        <f t="shared" si="190"/>
        <v>Control</v>
      </c>
      <c r="E858" s="2">
        <f t="shared" si="190"/>
        <v>1</v>
      </c>
      <c r="F858" s="3">
        <f t="shared" si="190"/>
        <v>44772</v>
      </c>
      <c r="G858" s="3">
        <f t="shared" si="186"/>
        <v>44793</v>
      </c>
      <c r="H858" s="3">
        <f t="shared" si="188"/>
        <v>44832</v>
      </c>
      <c r="I858" s="4">
        <f t="shared" si="180"/>
        <v>60</v>
      </c>
      <c r="J858" s="4">
        <f t="shared" si="189"/>
        <v>39</v>
      </c>
      <c r="K858" s="2">
        <f t="shared" si="184"/>
        <v>9</v>
      </c>
      <c r="L858" s="2">
        <v>0.56000000000000005</v>
      </c>
    </row>
    <row r="859" spans="1:12" x14ac:dyDescent="0.25">
      <c r="A859" s="2">
        <v>858</v>
      </c>
      <c r="B859" s="2" t="str">
        <f t="shared" si="181"/>
        <v>P_90</v>
      </c>
      <c r="C859" s="2" t="str">
        <f t="shared" si="190"/>
        <v>Vaibhav</v>
      </c>
      <c r="D859" s="2" t="str">
        <f t="shared" si="190"/>
        <v>Control</v>
      </c>
      <c r="E859" s="2">
        <f t="shared" si="190"/>
        <v>2</v>
      </c>
      <c r="F859" s="3">
        <f t="shared" si="190"/>
        <v>44772</v>
      </c>
      <c r="G859" s="3">
        <f t="shared" si="186"/>
        <v>44793</v>
      </c>
      <c r="H859" s="3">
        <f t="shared" si="188"/>
        <v>44832</v>
      </c>
      <c r="I859" s="4">
        <f t="shared" si="180"/>
        <v>60</v>
      </c>
      <c r="J859" s="4">
        <f t="shared" si="189"/>
        <v>39</v>
      </c>
      <c r="K859" s="2">
        <f t="shared" si="184"/>
        <v>9</v>
      </c>
      <c r="L859" s="2">
        <v>0.62</v>
      </c>
    </row>
    <row r="860" spans="1:12" x14ac:dyDescent="0.25">
      <c r="A860" s="2">
        <v>859</v>
      </c>
      <c r="B860" s="2" t="str">
        <f t="shared" si="181"/>
        <v>P_91</v>
      </c>
      <c r="C860" s="2" t="str">
        <f t="shared" si="190"/>
        <v>Vaibhav</v>
      </c>
      <c r="D860" s="2" t="str">
        <f t="shared" si="190"/>
        <v>Control</v>
      </c>
      <c r="E860" s="2">
        <f t="shared" si="190"/>
        <v>3</v>
      </c>
      <c r="F860" s="3">
        <f t="shared" si="190"/>
        <v>44772</v>
      </c>
      <c r="G860" s="3">
        <f t="shared" si="186"/>
        <v>44793</v>
      </c>
      <c r="H860" s="3">
        <f t="shared" si="188"/>
        <v>44832</v>
      </c>
      <c r="I860" s="4">
        <f t="shared" si="180"/>
        <v>60</v>
      </c>
      <c r="J860" s="4">
        <f t="shared" si="189"/>
        <v>39</v>
      </c>
      <c r="K860" s="2">
        <f t="shared" si="184"/>
        <v>9</v>
      </c>
      <c r="L860" s="2">
        <v>0.61</v>
      </c>
    </row>
    <row r="861" spans="1:12" x14ac:dyDescent="0.25">
      <c r="A861" s="2">
        <v>860</v>
      </c>
      <c r="B861" s="2" t="str">
        <f t="shared" si="181"/>
        <v>P_92</v>
      </c>
      <c r="C861" s="2" t="str">
        <f t="shared" si="190"/>
        <v>Vaibhav</v>
      </c>
      <c r="D861" s="2" t="str">
        <f t="shared" si="190"/>
        <v>Control</v>
      </c>
      <c r="E861" s="2">
        <f t="shared" si="190"/>
        <v>4</v>
      </c>
      <c r="F861" s="3">
        <f t="shared" si="190"/>
        <v>44772</v>
      </c>
      <c r="G861" s="3">
        <f t="shared" si="186"/>
        <v>44793</v>
      </c>
      <c r="H861" s="3">
        <f t="shared" si="188"/>
        <v>44832</v>
      </c>
      <c r="I861" s="4">
        <f t="shared" si="180"/>
        <v>60</v>
      </c>
      <c r="J861" s="4">
        <f t="shared" si="189"/>
        <v>39</v>
      </c>
      <c r="K861" s="2">
        <f t="shared" si="184"/>
        <v>9</v>
      </c>
      <c r="L861" s="2">
        <v>0.48</v>
      </c>
    </row>
    <row r="862" spans="1:12" x14ac:dyDescent="0.25">
      <c r="A862" s="2">
        <v>861</v>
      </c>
      <c r="B862" s="2" t="str">
        <f t="shared" si="181"/>
        <v>P_93</v>
      </c>
      <c r="C862" s="2" t="str">
        <f t="shared" si="190"/>
        <v>Vaibhav</v>
      </c>
      <c r="D862" s="2" t="str">
        <f t="shared" si="190"/>
        <v>Stress</v>
      </c>
      <c r="E862" s="2">
        <f t="shared" si="190"/>
        <v>1</v>
      </c>
      <c r="F862" s="3">
        <f t="shared" si="190"/>
        <v>44772</v>
      </c>
      <c r="G862" s="3">
        <f t="shared" si="186"/>
        <v>44793</v>
      </c>
      <c r="H862" s="3">
        <f t="shared" si="188"/>
        <v>44832</v>
      </c>
      <c r="I862" s="4">
        <f t="shared" si="180"/>
        <v>60</v>
      </c>
      <c r="J862" s="4">
        <f t="shared" si="189"/>
        <v>39</v>
      </c>
      <c r="K862" s="2">
        <f t="shared" si="184"/>
        <v>9</v>
      </c>
      <c r="L862" s="2">
        <v>0.48</v>
      </c>
    </row>
    <row r="863" spans="1:12" x14ac:dyDescent="0.25">
      <c r="A863" s="2">
        <v>862</v>
      </c>
      <c r="B863" s="2" t="str">
        <f t="shared" si="181"/>
        <v>P_94</v>
      </c>
      <c r="C863" s="2" t="str">
        <f t="shared" si="190"/>
        <v>Vaibhav</v>
      </c>
      <c r="D863" s="2" t="str">
        <f t="shared" si="190"/>
        <v>Stress</v>
      </c>
      <c r="E863" s="2">
        <f t="shared" si="190"/>
        <v>2</v>
      </c>
      <c r="F863" s="3">
        <f t="shared" si="190"/>
        <v>44772</v>
      </c>
      <c r="G863" s="3">
        <f t="shared" si="186"/>
        <v>44793</v>
      </c>
      <c r="H863" s="3">
        <f t="shared" si="188"/>
        <v>44832</v>
      </c>
      <c r="I863" s="4">
        <f t="shared" si="180"/>
        <v>60</v>
      </c>
      <c r="J863" s="4">
        <f t="shared" si="189"/>
        <v>39</v>
      </c>
      <c r="K863" s="2">
        <f t="shared" si="184"/>
        <v>9</v>
      </c>
      <c r="L863" s="2">
        <v>0.52</v>
      </c>
    </row>
    <row r="864" spans="1:12" x14ac:dyDescent="0.25">
      <c r="A864" s="2">
        <v>863</v>
      </c>
      <c r="B864" s="2" t="str">
        <f t="shared" si="181"/>
        <v>P_95</v>
      </c>
      <c r="C864" s="2" t="str">
        <f t="shared" si="190"/>
        <v>Vaibhav</v>
      </c>
      <c r="D864" s="2" t="str">
        <f t="shared" si="190"/>
        <v>Stress</v>
      </c>
      <c r="E864" s="2">
        <f t="shared" si="190"/>
        <v>3</v>
      </c>
      <c r="F864" s="3">
        <f t="shared" si="190"/>
        <v>44772</v>
      </c>
      <c r="G864" s="3">
        <f t="shared" si="186"/>
        <v>44793</v>
      </c>
      <c r="H864" s="3">
        <f t="shared" si="188"/>
        <v>44832</v>
      </c>
      <c r="I864" s="4">
        <f t="shared" si="180"/>
        <v>60</v>
      </c>
      <c r="J864" s="4">
        <f t="shared" si="189"/>
        <v>39</v>
      </c>
      <c r="K864" s="2">
        <f t="shared" si="184"/>
        <v>9</v>
      </c>
      <c r="L864" s="2">
        <v>0.51</v>
      </c>
    </row>
    <row r="865" spans="1:12" x14ac:dyDescent="0.25">
      <c r="A865" s="2">
        <v>864</v>
      </c>
      <c r="B865" s="2" t="str">
        <f t="shared" si="181"/>
        <v>P_96</v>
      </c>
      <c r="C865" s="2" t="str">
        <f t="shared" si="190"/>
        <v>Vaibhav</v>
      </c>
      <c r="D865" s="2" t="str">
        <f t="shared" si="190"/>
        <v>Stress</v>
      </c>
      <c r="E865" s="2">
        <f t="shared" si="190"/>
        <v>4</v>
      </c>
      <c r="F865" s="3">
        <f t="shared" si="190"/>
        <v>44772</v>
      </c>
      <c r="G865" s="3">
        <f t="shared" si="186"/>
        <v>44793</v>
      </c>
      <c r="H865" s="3">
        <f t="shared" si="188"/>
        <v>44832</v>
      </c>
      <c r="I865" s="4">
        <f t="shared" si="180"/>
        <v>60</v>
      </c>
      <c r="J865" s="4">
        <f t="shared" si="189"/>
        <v>39</v>
      </c>
      <c r="K865" s="2">
        <f t="shared" si="184"/>
        <v>9</v>
      </c>
      <c r="L865" s="2">
        <v>0.53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109"/>
  <sheetViews>
    <sheetView workbookViewId="0">
      <pane ySplit="1" topLeftCell="A2" activePane="bottomLeft" state="frozen"/>
      <selection pane="bottomLeft" activeCell="D2" sqref="D2:E13"/>
    </sheetView>
  </sheetViews>
  <sheetFormatPr defaultColWidth="8.85546875" defaultRowHeight="15.75" x14ac:dyDescent="0.25"/>
  <cols>
    <col min="1" max="1" width="7.28515625" style="2" bestFit="1" customWidth="1"/>
    <col min="2" max="2" width="6" style="2" bestFit="1" customWidth="1"/>
    <col min="3" max="3" width="17.42578125" style="2" bestFit="1" customWidth="1"/>
    <col min="4" max="4" width="9.140625" style="2" bestFit="1" customWidth="1"/>
    <col min="5" max="5" width="16.140625" style="2" bestFit="1" customWidth="1"/>
    <col min="6" max="6" width="8.7109375" style="2" bestFit="1" customWidth="1"/>
    <col min="7" max="7" width="16.28515625" style="2" bestFit="1" customWidth="1"/>
    <col min="8" max="8" width="11.7109375" style="2" bestFit="1" customWidth="1"/>
    <col min="9" max="16384" width="8.85546875" style="2"/>
  </cols>
  <sheetData>
    <row r="1" spans="1:8" s="1" customFormat="1" x14ac:dyDescent="0.25">
      <c r="A1" s="1" t="s">
        <v>0</v>
      </c>
      <c r="B1" s="1" t="s">
        <v>127</v>
      </c>
      <c r="C1" s="1" t="s">
        <v>2</v>
      </c>
      <c r="D1" s="1" t="s">
        <v>151</v>
      </c>
      <c r="E1" s="1" t="s">
        <v>154</v>
      </c>
      <c r="F1" s="1" t="s">
        <v>152</v>
      </c>
      <c r="G1" s="1" t="s">
        <v>155</v>
      </c>
      <c r="H1" s="1" t="s">
        <v>240</v>
      </c>
    </row>
    <row r="2" spans="1:8" x14ac:dyDescent="0.25">
      <c r="A2" s="2">
        <v>1</v>
      </c>
      <c r="B2" s="2">
        <v>-2</v>
      </c>
      <c r="C2" s="2" t="s">
        <v>15</v>
      </c>
      <c r="D2" s="7">
        <v>0.45</v>
      </c>
      <c r="E2" s="7">
        <v>14.297499999999999</v>
      </c>
      <c r="F2" s="2">
        <v>0.44499999999999995</v>
      </c>
      <c r="G2" s="7">
        <v>10.27</v>
      </c>
      <c r="H2" s="32">
        <f>CORREL(D2:D13,E2:E13)</f>
        <v>0.24874096220747172</v>
      </c>
    </row>
    <row r="3" spans="1:8" x14ac:dyDescent="0.25">
      <c r="A3" s="2">
        <v>2</v>
      </c>
      <c r="B3" s="2">
        <f>B2</f>
        <v>-2</v>
      </c>
      <c r="C3" s="2" t="s">
        <v>26</v>
      </c>
      <c r="D3" s="7">
        <v>0.46749999999999997</v>
      </c>
      <c r="E3" s="7">
        <v>11.147500000000001</v>
      </c>
      <c r="F3" s="2">
        <v>0.46499999999999997</v>
      </c>
      <c r="G3" s="7">
        <v>7.0524999999999993</v>
      </c>
      <c r="H3" s="33">
        <f>CORREL(F2:F13,G2:G13)</f>
        <v>-1.920914540134919E-2</v>
      </c>
    </row>
    <row r="4" spans="1:8" x14ac:dyDescent="0.25">
      <c r="A4" s="2">
        <v>3</v>
      </c>
      <c r="B4" s="2">
        <f t="shared" ref="B4:B13" si="0">B3</f>
        <v>-2</v>
      </c>
      <c r="C4" s="2" t="s">
        <v>35</v>
      </c>
      <c r="D4" s="7">
        <v>0.435</v>
      </c>
      <c r="E4" s="7">
        <v>10.782499999999999</v>
      </c>
      <c r="F4" s="2">
        <v>0.45749999999999996</v>
      </c>
      <c r="G4" s="7">
        <v>5.6</v>
      </c>
    </row>
    <row r="5" spans="1:8" x14ac:dyDescent="0.25">
      <c r="A5" s="2">
        <v>4</v>
      </c>
      <c r="B5" s="2">
        <f t="shared" si="0"/>
        <v>-2</v>
      </c>
      <c r="C5" s="2" t="s">
        <v>44</v>
      </c>
      <c r="D5" s="7">
        <v>0.44750000000000001</v>
      </c>
      <c r="E5" s="7">
        <v>9.0324999999999989</v>
      </c>
      <c r="F5" s="2">
        <v>0.41250000000000003</v>
      </c>
      <c r="G5" s="7">
        <v>6.41</v>
      </c>
    </row>
    <row r="6" spans="1:8" x14ac:dyDescent="0.25">
      <c r="A6" s="2">
        <v>5</v>
      </c>
      <c r="B6" s="2">
        <f t="shared" si="0"/>
        <v>-2</v>
      </c>
      <c r="C6" s="2" t="s">
        <v>53</v>
      </c>
      <c r="D6" s="7">
        <v>0.44000000000000006</v>
      </c>
      <c r="E6" s="7">
        <v>12.600000000000001</v>
      </c>
      <c r="F6" s="2">
        <v>0.39749999999999996</v>
      </c>
      <c r="G6" s="7">
        <v>7.25</v>
      </c>
    </row>
    <row r="7" spans="1:8" x14ac:dyDescent="0.25">
      <c r="A7" s="2">
        <v>6</v>
      </c>
      <c r="B7" s="2">
        <f t="shared" si="0"/>
        <v>-2</v>
      </c>
      <c r="C7" s="2" t="s">
        <v>62</v>
      </c>
      <c r="D7" s="7">
        <v>0.45250000000000001</v>
      </c>
      <c r="E7" s="7">
        <v>11.712499999999999</v>
      </c>
      <c r="F7" s="2">
        <v>0.41249999999999998</v>
      </c>
      <c r="G7" s="7">
        <v>7.4824999999999999</v>
      </c>
    </row>
    <row r="8" spans="1:8" x14ac:dyDescent="0.25">
      <c r="A8" s="2">
        <v>7</v>
      </c>
      <c r="B8" s="2">
        <f t="shared" si="0"/>
        <v>-2</v>
      </c>
      <c r="C8" s="2" t="s">
        <v>71</v>
      </c>
      <c r="D8" s="7">
        <v>0.41000000000000003</v>
      </c>
      <c r="E8" s="7">
        <v>7.92</v>
      </c>
      <c r="F8" s="2">
        <v>0.41</v>
      </c>
      <c r="G8" s="7">
        <v>4.49</v>
      </c>
    </row>
    <row r="9" spans="1:8" x14ac:dyDescent="0.25">
      <c r="A9" s="2">
        <v>8</v>
      </c>
      <c r="B9" s="2">
        <f t="shared" si="0"/>
        <v>-2</v>
      </c>
      <c r="C9" s="2" t="s">
        <v>80</v>
      </c>
      <c r="D9" s="7">
        <v>0.48249999999999998</v>
      </c>
      <c r="E9" s="7">
        <v>10.92</v>
      </c>
      <c r="F9" s="2">
        <v>0.48</v>
      </c>
      <c r="G9" s="7">
        <v>6.0274999999999999</v>
      </c>
    </row>
    <row r="10" spans="1:8" x14ac:dyDescent="0.25">
      <c r="A10" s="2">
        <v>9</v>
      </c>
      <c r="B10" s="2">
        <f t="shared" si="0"/>
        <v>-2</v>
      </c>
      <c r="C10" s="2" t="s">
        <v>89</v>
      </c>
      <c r="D10" s="7">
        <v>0.42000000000000004</v>
      </c>
      <c r="E10" s="7">
        <v>13.695</v>
      </c>
      <c r="F10" s="2">
        <v>0.41749999999999998</v>
      </c>
      <c r="G10" s="7">
        <v>7.6825000000000001</v>
      </c>
    </row>
    <row r="11" spans="1:8" x14ac:dyDescent="0.25">
      <c r="A11" s="2">
        <v>10</v>
      </c>
      <c r="B11" s="2">
        <f t="shared" si="0"/>
        <v>-2</v>
      </c>
      <c r="C11" s="2" t="s">
        <v>116</v>
      </c>
      <c r="D11" s="7">
        <v>0.40500000000000003</v>
      </c>
      <c r="E11" s="7">
        <v>10.015000000000001</v>
      </c>
      <c r="F11" s="2">
        <v>0.44249999999999995</v>
      </c>
      <c r="G11" s="7">
        <v>5.92</v>
      </c>
    </row>
    <row r="12" spans="1:8" x14ac:dyDescent="0.25">
      <c r="A12" s="2">
        <v>11</v>
      </c>
      <c r="B12" s="2">
        <f t="shared" si="0"/>
        <v>-2</v>
      </c>
      <c r="C12" s="2" t="s">
        <v>98</v>
      </c>
      <c r="D12" s="7">
        <v>0.4425</v>
      </c>
      <c r="E12" s="7">
        <v>11.9925</v>
      </c>
      <c r="F12" s="2">
        <v>0.42749999999999994</v>
      </c>
      <c r="G12" s="7">
        <v>6.9525000000000006</v>
      </c>
    </row>
    <row r="13" spans="1:8" x14ac:dyDescent="0.25">
      <c r="A13" s="2">
        <v>12</v>
      </c>
      <c r="B13" s="2">
        <f t="shared" si="0"/>
        <v>-2</v>
      </c>
      <c r="C13" s="2" t="s">
        <v>107</v>
      </c>
      <c r="D13" s="7">
        <v>0.41249999999999998</v>
      </c>
      <c r="E13" s="7">
        <v>10.6525</v>
      </c>
      <c r="F13" s="2">
        <v>0.435</v>
      </c>
      <c r="G13" s="7">
        <v>7.0625</v>
      </c>
    </row>
    <row r="14" spans="1:8" x14ac:dyDescent="0.25">
      <c r="A14" s="2">
        <v>13</v>
      </c>
      <c r="B14" s="2">
        <v>3</v>
      </c>
      <c r="C14" s="2" t="s">
        <v>15</v>
      </c>
      <c r="D14" s="7">
        <v>0.61250000000000004</v>
      </c>
      <c r="E14" s="7">
        <f>E2</f>
        <v>14.297499999999999</v>
      </c>
      <c r="F14" s="2">
        <v>0.54249999999999998</v>
      </c>
      <c r="G14" s="7">
        <f>G2</f>
        <v>10.27</v>
      </c>
      <c r="H14" s="32">
        <f>CORREL(D14:D25,E14:E25)</f>
        <v>0.77434459655421262</v>
      </c>
    </row>
    <row r="15" spans="1:8" x14ac:dyDescent="0.25">
      <c r="A15" s="2">
        <v>14</v>
      </c>
      <c r="B15" s="2">
        <f>B14</f>
        <v>3</v>
      </c>
      <c r="C15" s="2" t="s">
        <v>26</v>
      </c>
      <c r="D15" s="7">
        <v>0.55499999999999994</v>
      </c>
      <c r="E15" s="7">
        <f t="shared" ref="E15:E78" si="1">E3</f>
        <v>11.147500000000001</v>
      </c>
      <c r="F15" s="2">
        <v>0.495</v>
      </c>
      <c r="G15" s="7">
        <f t="shared" ref="G15:G78" si="2">G3</f>
        <v>7.0524999999999993</v>
      </c>
      <c r="H15" s="33">
        <f>CORREL(F14:F25,G14:G25)</f>
        <v>0.72563556002587992</v>
      </c>
    </row>
    <row r="16" spans="1:8" x14ac:dyDescent="0.25">
      <c r="A16" s="2">
        <v>15</v>
      </c>
      <c r="B16" s="2">
        <f t="shared" ref="B16:B25" si="3">B15</f>
        <v>3</v>
      </c>
      <c r="C16" s="2" t="s">
        <v>35</v>
      </c>
      <c r="D16" s="7">
        <v>0.53</v>
      </c>
      <c r="E16" s="7">
        <f t="shared" si="1"/>
        <v>10.782499999999999</v>
      </c>
      <c r="F16" s="2">
        <v>0.47</v>
      </c>
      <c r="G16" s="7">
        <f t="shared" si="2"/>
        <v>5.6</v>
      </c>
    </row>
    <row r="17" spans="1:8" x14ac:dyDescent="0.25">
      <c r="A17" s="2">
        <v>16</v>
      </c>
      <c r="B17" s="2">
        <f t="shared" si="3"/>
        <v>3</v>
      </c>
      <c r="C17" s="2" t="s">
        <v>44</v>
      </c>
      <c r="D17" s="7">
        <v>0.54249999999999998</v>
      </c>
      <c r="E17" s="7">
        <f t="shared" si="1"/>
        <v>9.0324999999999989</v>
      </c>
      <c r="F17" s="2">
        <v>0.46249999999999997</v>
      </c>
      <c r="G17" s="7">
        <f t="shared" si="2"/>
        <v>6.41</v>
      </c>
    </row>
    <row r="18" spans="1:8" x14ac:dyDescent="0.25">
      <c r="A18" s="2">
        <v>17</v>
      </c>
      <c r="B18" s="2">
        <f t="shared" si="3"/>
        <v>3</v>
      </c>
      <c r="C18" s="2" t="s">
        <v>53</v>
      </c>
      <c r="D18" s="7">
        <v>0.59249999999999992</v>
      </c>
      <c r="E18" s="7">
        <f t="shared" si="1"/>
        <v>12.600000000000001</v>
      </c>
      <c r="F18" s="2">
        <v>0.51500000000000001</v>
      </c>
      <c r="G18" s="7">
        <f t="shared" si="2"/>
        <v>7.25</v>
      </c>
    </row>
    <row r="19" spans="1:8" x14ac:dyDescent="0.25">
      <c r="A19" s="2">
        <v>18</v>
      </c>
      <c r="B19" s="2">
        <f t="shared" si="3"/>
        <v>3</v>
      </c>
      <c r="C19" s="2" t="s">
        <v>62</v>
      </c>
      <c r="D19" s="7">
        <v>0.61499999999999999</v>
      </c>
      <c r="E19" s="7">
        <f t="shared" si="1"/>
        <v>11.712499999999999</v>
      </c>
      <c r="F19" s="2">
        <v>0.53500000000000003</v>
      </c>
      <c r="G19" s="7">
        <f t="shared" si="2"/>
        <v>7.4824999999999999</v>
      </c>
    </row>
    <row r="20" spans="1:8" x14ac:dyDescent="0.25">
      <c r="A20" s="2">
        <v>19</v>
      </c>
      <c r="B20" s="2">
        <f t="shared" si="3"/>
        <v>3</v>
      </c>
      <c r="C20" s="2" t="s">
        <v>71</v>
      </c>
      <c r="D20" s="7">
        <v>0.54249999999999998</v>
      </c>
      <c r="E20" s="7">
        <f t="shared" si="1"/>
        <v>7.92</v>
      </c>
      <c r="F20" s="2">
        <v>0.47249999999999998</v>
      </c>
      <c r="G20" s="7">
        <f t="shared" si="2"/>
        <v>4.49</v>
      </c>
    </row>
    <row r="21" spans="1:8" x14ac:dyDescent="0.25">
      <c r="A21" s="2">
        <v>20</v>
      </c>
      <c r="B21" s="2">
        <f t="shared" si="3"/>
        <v>3</v>
      </c>
      <c r="C21" s="2" t="s">
        <v>80</v>
      </c>
      <c r="D21" s="7">
        <v>0.56000000000000005</v>
      </c>
      <c r="E21" s="7">
        <f t="shared" si="1"/>
        <v>10.92</v>
      </c>
      <c r="F21" s="2">
        <v>0.505</v>
      </c>
      <c r="G21" s="7">
        <f t="shared" si="2"/>
        <v>6.0274999999999999</v>
      </c>
    </row>
    <row r="22" spans="1:8" x14ac:dyDescent="0.25">
      <c r="A22" s="2">
        <v>21</v>
      </c>
      <c r="B22" s="2">
        <f t="shared" si="3"/>
        <v>3</v>
      </c>
      <c r="C22" s="2" t="s">
        <v>89</v>
      </c>
      <c r="D22" s="7">
        <v>0.625</v>
      </c>
      <c r="E22" s="7">
        <f t="shared" si="1"/>
        <v>13.695</v>
      </c>
      <c r="F22" s="2">
        <v>0.52750000000000008</v>
      </c>
      <c r="G22" s="7">
        <f t="shared" si="2"/>
        <v>7.6825000000000001</v>
      </c>
    </row>
    <row r="23" spans="1:8" x14ac:dyDescent="0.25">
      <c r="A23" s="2">
        <v>22</v>
      </c>
      <c r="B23" s="2">
        <f t="shared" si="3"/>
        <v>3</v>
      </c>
      <c r="C23" s="2" t="s">
        <v>116</v>
      </c>
      <c r="D23" s="7">
        <v>0.58750000000000002</v>
      </c>
      <c r="E23" s="7">
        <f t="shared" si="1"/>
        <v>10.015000000000001</v>
      </c>
      <c r="F23" s="2">
        <v>0.52</v>
      </c>
      <c r="G23" s="7">
        <f t="shared" si="2"/>
        <v>5.92</v>
      </c>
    </row>
    <row r="24" spans="1:8" x14ac:dyDescent="0.25">
      <c r="A24" s="2">
        <v>23</v>
      </c>
      <c r="B24" s="2">
        <f t="shared" si="3"/>
        <v>3</v>
      </c>
      <c r="C24" s="2" t="s">
        <v>98</v>
      </c>
      <c r="D24" s="7">
        <v>0.58749999999999991</v>
      </c>
      <c r="E24" s="7">
        <f t="shared" si="1"/>
        <v>11.9925</v>
      </c>
      <c r="F24" s="2">
        <v>0.50750000000000006</v>
      </c>
      <c r="G24" s="7">
        <f t="shared" si="2"/>
        <v>6.9525000000000006</v>
      </c>
    </row>
    <row r="25" spans="1:8" x14ac:dyDescent="0.25">
      <c r="A25" s="2">
        <v>24</v>
      </c>
      <c r="B25" s="2">
        <f t="shared" si="3"/>
        <v>3</v>
      </c>
      <c r="C25" s="2" t="s">
        <v>107</v>
      </c>
      <c r="D25" s="7">
        <v>0.56499999999999995</v>
      </c>
      <c r="E25" s="7">
        <f t="shared" si="1"/>
        <v>10.6525</v>
      </c>
      <c r="F25" s="2">
        <v>0.4975</v>
      </c>
      <c r="G25" s="7">
        <f t="shared" si="2"/>
        <v>7.0625</v>
      </c>
    </row>
    <row r="26" spans="1:8" x14ac:dyDescent="0.25">
      <c r="A26" s="2">
        <v>25</v>
      </c>
      <c r="B26" s="2">
        <v>8</v>
      </c>
      <c r="C26" s="2" t="s">
        <v>15</v>
      </c>
      <c r="D26" s="7">
        <v>0.65500000000000003</v>
      </c>
      <c r="E26" s="7">
        <f t="shared" si="1"/>
        <v>14.297499999999999</v>
      </c>
      <c r="F26" s="2">
        <v>0.57250000000000001</v>
      </c>
      <c r="G26" s="7">
        <f t="shared" si="2"/>
        <v>10.27</v>
      </c>
      <c r="H26" s="32">
        <f>CORREL(D26:D37,E26:E37)</f>
        <v>0.72027817633727376</v>
      </c>
    </row>
    <row r="27" spans="1:8" x14ac:dyDescent="0.25">
      <c r="A27" s="2">
        <v>26</v>
      </c>
      <c r="B27" s="2">
        <f>B26</f>
        <v>8</v>
      </c>
      <c r="C27" s="2" t="s">
        <v>26</v>
      </c>
      <c r="D27" s="7">
        <v>0.59750000000000003</v>
      </c>
      <c r="E27" s="7">
        <f t="shared" si="1"/>
        <v>11.147500000000001</v>
      </c>
      <c r="F27" s="2">
        <v>0.52</v>
      </c>
      <c r="G27" s="7">
        <f t="shared" si="2"/>
        <v>7.0524999999999993</v>
      </c>
      <c r="H27" s="33">
        <f>CORREL(F26:F37,G26:G37)</f>
        <v>0.71775472776338523</v>
      </c>
    </row>
    <row r="28" spans="1:8" x14ac:dyDescent="0.25">
      <c r="A28" s="2">
        <v>27</v>
      </c>
      <c r="B28" s="2">
        <f t="shared" ref="B28:B37" si="4">B27</f>
        <v>8</v>
      </c>
      <c r="C28" s="2" t="s">
        <v>35</v>
      </c>
      <c r="D28" s="7">
        <v>0.61749999999999994</v>
      </c>
      <c r="E28" s="7">
        <f t="shared" si="1"/>
        <v>10.782499999999999</v>
      </c>
      <c r="F28" s="2">
        <v>0.51500000000000001</v>
      </c>
      <c r="G28" s="7">
        <f t="shared" si="2"/>
        <v>5.6</v>
      </c>
    </row>
    <row r="29" spans="1:8" x14ac:dyDescent="0.25">
      <c r="A29" s="2">
        <v>28</v>
      </c>
      <c r="B29" s="2">
        <f t="shared" si="4"/>
        <v>8</v>
      </c>
      <c r="C29" s="2" t="s">
        <v>44</v>
      </c>
      <c r="D29" s="7">
        <v>0.58750000000000002</v>
      </c>
      <c r="E29" s="7">
        <f t="shared" si="1"/>
        <v>9.0324999999999989</v>
      </c>
      <c r="F29" s="2">
        <v>0.52500000000000002</v>
      </c>
      <c r="G29" s="7">
        <f t="shared" si="2"/>
        <v>6.41</v>
      </c>
    </row>
    <row r="30" spans="1:8" x14ac:dyDescent="0.25">
      <c r="A30" s="2">
        <v>29</v>
      </c>
      <c r="B30" s="2">
        <f t="shared" si="4"/>
        <v>8</v>
      </c>
      <c r="C30" s="2" t="s">
        <v>53</v>
      </c>
      <c r="D30" s="7">
        <v>0.64500000000000002</v>
      </c>
      <c r="E30" s="7">
        <f t="shared" si="1"/>
        <v>12.600000000000001</v>
      </c>
      <c r="F30" s="2">
        <v>0.54749999999999999</v>
      </c>
      <c r="G30" s="7">
        <f t="shared" si="2"/>
        <v>7.25</v>
      </c>
    </row>
    <row r="31" spans="1:8" x14ac:dyDescent="0.25">
      <c r="A31" s="2">
        <v>30</v>
      </c>
      <c r="B31" s="2">
        <f t="shared" si="4"/>
        <v>8</v>
      </c>
      <c r="C31" s="2" t="s">
        <v>62</v>
      </c>
      <c r="D31" s="7">
        <v>0.66249999999999998</v>
      </c>
      <c r="E31" s="7">
        <f t="shared" si="1"/>
        <v>11.712499999999999</v>
      </c>
      <c r="F31" s="2">
        <v>0.57750000000000001</v>
      </c>
      <c r="G31" s="7">
        <f t="shared" si="2"/>
        <v>7.4824999999999999</v>
      </c>
    </row>
    <row r="32" spans="1:8" x14ac:dyDescent="0.25">
      <c r="A32" s="2">
        <v>31</v>
      </c>
      <c r="B32" s="2">
        <f t="shared" si="4"/>
        <v>8</v>
      </c>
      <c r="C32" s="2" t="s">
        <v>71</v>
      </c>
      <c r="D32" s="7">
        <v>0.60499999999999998</v>
      </c>
      <c r="E32" s="7">
        <f t="shared" si="1"/>
        <v>7.92</v>
      </c>
      <c r="F32" s="2">
        <v>0.5</v>
      </c>
      <c r="G32" s="7">
        <f t="shared" si="2"/>
        <v>4.49</v>
      </c>
    </row>
    <row r="33" spans="1:8" x14ac:dyDescent="0.25">
      <c r="A33" s="2">
        <v>32</v>
      </c>
      <c r="B33" s="2">
        <f t="shared" si="4"/>
        <v>8</v>
      </c>
      <c r="C33" s="2" t="s">
        <v>80</v>
      </c>
      <c r="D33" s="7">
        <v>0.61749999999999994</v>
      </c>
      <c r="E33" s="7">
        <f t="shared" si="1"/>
        <v>10.92</v>
      </c>
      <c r="F33" s="2">
        <v>0.53</v>
      </c>
      <c r="G33" s="7">
        <f t="shared" si="2"/>
        <v>6.0274999999999999</v>
      </c>
    </row>
    <row r="34" spans="1:8" x14ac:dyDescent="0.25">
      <c r="A34" s="2">
        <v>33</v>
      </c>
      <c r="B34" s="2">
        <f t="shared" si="4"/>
        <v>8</v>
      </c>
      <c r="C34" s="2" t="s">
        <v>89</v>
      </c>
      <c r="D34" s="7">
        <v>0.66500000000000004</v>
      </c>
      <c r="E34" s="7">
        <f t="shared" si="1"/>
        <v>13.695</v>
      </c>
      <c r="F34" s="2">
        <v>0.56500000000000006</v>
      </c>
      <c r="G34" s="7">
        <f t="shared" si="2"/>
        <v>7.6825000000000001</v>
      </c>
    </row>
    <row r="35" spans="1:8" x14ac:dyDescent="0.25">
      <c r="A35" s="2">
        <v>34</v>
      </c>
      <c r="B35" s="2">
        <f t="shared" si="4"/>
        <v>8</v>
      </c>
      <c r="C35" s="2" t="s">
        <v>116</v>
      </c>
      <c r="D35" s="7">
        <v>0.65</v>
      </c>
      <c r="E35" s="7">
        <f t="shared" si="1"/>
        <v>10.015000000000001</v>
      </c>
      <c r="F35" s="2">
        <v>0.56000000000000005</v>
      </c>
      <c r="G35" s="7">
        <f t="shared" si="2"/>
        <v>5.92</v>
      </c>
    </row>
    <row r="36" spans="1:8" x14ac:dyDescent="0.25">
      <c r="A36" s="2">
        <v>35</v>
      </c>
      <c r="B36" s="2">
        <f t="shared" si="4"/>
        <v>8</v>
      </c>
      <c r="C36" s="2" t="s">
        <v>98</v>
      </c>
      <c r="D36" s="7">
        <v>0.63750000000000007</v>
      </c>
      <c r="E36" s="7">
        <f t="shared" si="1"/>
        <v>11.9925</v>
      </c>
      <c r="F36" s="2">
        <v>0.55249999999999999</v>
      </c>
      <c r="G36" s="7">
        <f t="shared" si="2"/>
        <v>6.9525000000000006</v>
      </c>
    </row>
    <row r="37" spans="1:8" x14ac:dyDescent="0.25">
      <c r="A37" s="2">
        <v>36</v>
      </c>
      <c r="B37" s="2">
        <f t="shared" si="4"/>
        <v>8</v>
      </c>
      <c r="C37" s="2" t="s">
        <v>107</v>
      </c>
      <c r="D37" s="7">
        <v>0.62250000000000005</v>
      </c>
      <c r="E37" s="7">
        <f t="shared" si="1"/>
        <v>10.6525</v>
      </c>
      <c r="F37" s="2">
        <v>0.53</v>
      </c>
      <c r="G37" s="7">
        <f t="shared" si="2"/>
        <v>7.0625</v>
      </c>
    </row>
    <row r="38" spans="1:8" x14ac:dyDescent="0.25">
      <c r="A38" s="2">
        <v>37</v>
      </c>
      <c r="B38" s="2">
        <v>14</v>
      </c>
      <c r="C38" s="2" t="s">
        <v>15</v>
      </c>
      <c r="D38" s="7">
        <v>0.7</v>
      </c>
      <c r="E38" s="7">
        <f t="shared" si="1"/>
        <v>14.297499999999999</v>
      </c>
      <c r="F38" s="2">
        <v>0.57500000000000007</v>
      </c>
      <c r="G38" s="7">
        <f t="shared" si="2"/>
        <v>10.27</v>
      </c>
      <c r="H38" s="32">
        <f>CORREL(D38:D49,E38:E49)</f>
        <v>0.82433439009645593</v>
      </c>
    </row>
    <row r="39" spans="1:8" x14ac:dyDescent="0.25">
      <c r="A39" s="2">
        <v>38</v>
      </c>
      <c r="B39" s="2">
        <f>B38</f>
        <v>14</v>
      </c>
      <c r="C39" s="2" t="s">
        <v>26</v>
      </c>
      <c r="D39" s="7">
        <v>0.67</v>
      </c>
      <c r="E39" s="7">
        <f t="shared" si="1"/>
        <v>11.147500000000001</v>
      </c>
      <c r="F39" s="2">
        <v>0.54249999999999998</v>
      </c>
      <c r="G39" s="7">
        <f t="shared" si="2"/>
        <v>7.0524999999999993</v>
      </c>
      <c r="H39" s="33">
        <f>CORREL(F38:F49,G38:G49)</f>
        <v>0.65356611561377587</v>
      </c>
    </row>
    <row r="40" spans="1:8" x14ac:dyDescent="0.25">
      <c r="A40" s="2">
        <v>39</v>
      </c>
      <c r="B40" s="2">
        <f t="shared" ref="B40:B49" si="5">B39</f>
        <v>14</v>
      </c>
      <c r="C40" s="2" t="s">
        <v>35</v>
      </c>
      <c r="D40" s="7">
        <v>0.62749999999999995</v>
      </c>
      <c r="E40" s="7">
        <f t="shared" si="1"/>
        <v>10.782499999999999</v>
      </c>
      <c r="F40" s="2">
        <v>0.52749999999999997</v>
      </c>
      <c r="G40" s="7">
        <f t="shared" si="2"/>
        <v>5.6</v>
      </c>
    </row>
    <row r="41" spans="1:8" x14ac:dyDescent="0.25">
      <c r="A41" s="2">
        <v>40</v>
      </c>
      <c r="B41" s="2">
        <f t="shared" si="5"/>
        <v>14</v>
      </c>
      <c r="C41" s="2" t="s">
        <v>44</v>
      </c>
      <c r="D41" s="7">
        <v>0.63249999999999995</v>
      </c>
      <c r="E41" s="7">
        <f t="shared" si="1"/>
        <v>9.0324999999999989</v>
      </c>
      <c r="F41" s="2">
        <v>0.52249999999999996</v>
      </c>
      <c r="G41" s="7">
        <f t="shared" si="2"/>
        <v>6.41</v>
      </c>
    </row>
    <row r="42" spans="1:8" x14ac:dyDescent="0.25">
      <c r="A42" s="2">
        <v>41</v>
      </c>
      <c r="B42" s="2">
        <f t="shared" si="5"/>
        <v>14</v>
      </c>
      <c r="C42" s="2" t="s">
        <v>53</v>
      </c>
      <c r="D42" s="7">
        <v>0.68</v>
      </c>
      <c r="E42" s="7">
        <f t="shared" si="1"/>
        <v>12.600000000000001</v>
      </c>
      <c r="F42" s="2">
        <v>0.55500000000000005</v>
      </c>
      <c r="G42" s="7">
        <f t="shared" si="2"/>
        <v>7.25</v>
      </c>
    </row>
    <row r="43" spans="1:8" x14ac:dyDescent="0.25">
      <c r="A43" s="2">
        <v>42</v>
      </c>
      <c r="B43" s="2">
        <f t="shared" si="5"/>
        <v>14</v>
      </c>
      <c r="C43" s="2" t="s">
        <v>62</v>
      </c>
      <c r="D43" s="7">
        <v>0.69750000000000001</v>
      </c>
      <c r="E43" s="7">
        <f t="shared" si="1"/>
        <v>11.712499999999999</v>
      </c>
      <c r="F43" s="2">
        <v>0.59</v>
      </c>
      <c r="G43" s="7">
        <f t="shared" si="2"/>
        <v>7.4824999999999999</v>
      </c>
    </row>
    <row r="44" spans="1:8" x14ac:dyDescent="0.25">
      <c r="A44" s="2">
        <v>43</v>
      </c>
      <c r="B44" s="2">
        <f t="shared" si="5"/>
        <v>14</v>
      </c>
      <c r="C44" s="2" t="s">
        <v>71</v>
      </c>
      <c r="D44" s="7">
        <v>0.62249999999999994</v>
      </c>
      <c r="E44" s="7">
        <f t="shared" si="1"/>
        <v>7.92</v>
      </c>
      <c r="F44" s="2">
        <v>0.51750000000000007</v>
      </c>
      <c r="G44" s="7">
        <f t="shared" si="2"/>
        <v>4.49</v>
      </c>
    </row>
    <row r="45" spans="1:8" x14ac:dyDescent="0.25">
      <c r="A45" s="2">
        <v>44</v>
      </c>
      <c r="B45" s="2">
        <f t="shared" si="5"/>
        <v>14</v>
      </c>
      <c r="C45" s="2" t="s">
        <v>80</v>
      </c>
      <c r="D45" s="7">
        <v>0.65500000000000003</v>
      </c>
      <c r="E45" s="7">
        <f t="shared" si="1"/>
        <v>10.92</v>
      </c>
      <c r="F45" s="2">
        <v>0.55750000000000011</v>
      </c>
      <c r="G45" s="7">
        <f t="shared" si="2"/>
        <v>6.0274999999999999</v>
      </c>
    </row>
    <row r="46" spans="1:8" x14ac:dyDescent="0.25">
      <c r="A46" s="2">
        <v>45</v>
      </c>
      <c r="B46" s="2">
        <f t="shared" si="5"/>
        <v>14</v>
      </c>
      <c r="C46" s="2" t="s">
        <v>89</v>
      </c>
      <c r="D46" s="7">
        <v>0.70499999999999985</v>
      </c>
      <c r="E46" s="7">
        <f t="shared" si="1"/>
        <v>13.695</v>
      </c>
      <c r="F46" s="2">
        <v>0.58499999999999996</v>
      </c>
      <c r="G46" s="7">
        <f t="shared" si="2"/>
        <v>7.6825000000000001</v>
      </c>
    </row>
    <row r="47" spans="1:8" x14ac:dyDescent="0.25">
      <c r="A47" s="2">
        <v>46</v>
      </c>
      <c r="B47" s="2">
        <f t="shared" si="5"/>
        <v>14</v>
      </c>
      <c r="C47" s="2" t="s">
        <v>116</v>
      </c>
      <c r="D47" s="7">
        <v>0.68</v>
      </c>
      <c r="E47" s="7">
        <f t="shared" si="1"/>
        <v>10.015000000000001</v>
      </c>
      <c r="F47" s="2">
        <v>0.5625</v>
      </c>
      <c r="G47" s="7">
        <f t="shared" si="2"/>
        <v>5.92</v>
      </c>
    </row>
    <row r="48" spans="1:8" x14ac:dyDescent="0.25">
      <c r="A48" s="2">
        <v>47</v>
      </c>
      <c r="B48" s="2">
        <f t="shared" si="5"/>
        <v>14</v>
      </c>
      <c r="C48" s="2" t="s">
        <v>98</v>
      </c>
      <c r="D48" s="7">
        <v>0.67500000000000004</v>
      </c>
      <c r="E48" s="7">
        <f t="shared" si="1"/>
        <v>11.9925</v>
      </c>
      <c r="F48" s="2">
        <v>0.56000000000000005</v>
      </c>
      <c r="G48" s="7">
        <f t="shared" si="2"/>
        <v>6.9525000000000006</v>
      </c>
    </row>
    <row r="49" spans="1:8" x14ac:dyDescent="0.25">
      <c r="A49" s="2">
        <v>48</v>
      </c>
      <c r="B49" s="2">
        <f t="shared" si="5"/>
        <v>14</v>
      </c>
      <c r="C49" s="2" t="s">
        <v>107</v>
      </c>
      <c r="D49" s="7">
        <v>0.66500000000000004</v>
      </c>
      <c r="E49" s="7">
        <f t="shared" si="1"/>
        <v>10.6525</v>
      </c>
      <c r="F49" s="2">
        <v>0.54249999999999998</v>
      </c>
      <c r="G49" s="7">
        <f t="shared" si="2"/>
        <v>7.0625</v>
      </c>
    </row>
    <row r="50" spans="1:8" x14ac:dyDescent="0.25">
      <c r="A50" s="2">
        <v>49</v>
      </c>
      <c r="B50" s="2">
        <v>19</v>
      </c>
      <c r="C50" s="2" t="s">
        <v>15</v>
      </c>
      <c r="D50" s="7">
        <v>0.72749999999999992</v>
      </c>
      <c r="E50" s="7">
        <f t="shared" si="1"/>
        <v>14.297499999999999</v>
      </c>
      <c r="F50" s="2">
        <v>0.61499999999999999</v>
      </c>
      <c r="G50" s="7">
        <f t="shared" si="2"/>
        <v>10.27</v>
      </c>
      <c r="H50" s="32">
        <f>CORREL(D50:D61,E50:E61)</f>
        <v>0.78630759279446527</v>
      </c>
    </row>
    <row r="51" spans="1:8" x14ac:dyDescent="0.25">
      <c r="A51" s="2">
        <v>50</v>
      </c>
      <c r="B51" s="2">
        <f>B50</f>
        <v>19</v>
      </c>
      <c r="C51" s="2" t="s">
        <v>26</v>
      </c>
      <c r="D51" s="7">
        <v>0.69500000000000006</v>
      </c>
      <c r="E51" s="7">
        <f t="shared" si="1"/>
        <v>11.147500000000001</v>
      </c>
      <c r="F51" s="2">
        <v>0.59749999999999992</v>
      </c>
      <c r="G51" s="7">
        <f t="shared" si="2"/>
        <v>7.0524999999999993</v>
      </c>
      <c r="H51" s="33">
        <f>CORREL(F50:F61,G50:G61)</f>
        <v>0.74252024148029472</v>
      </c>
    </row>
    <row r="52" spans="1:8" x14ac:dyDescent="0.25">
      <c r="A52" s="2">
        <v>51</v>
      </c>
      <c r="B52" s="2">
        <f t="shared" ref="B52:B61" si="6">B51</f>
        <v>19</v>
      </c>
      <c r="C52" s="2" t="s">
        <v>35</v>
      </c>
      <c r="D52" s="7">
        <v>0.64</v>
      </c>
      <c r="E52" s="7">
        <f t="shared" si="1"/>
        <v>10.782499999999999</v>
      </c>
      <c r="F52" s="2">
        <v>0.5575</v>
      </c>
      <c r="G52" s="7">
        <f t="shared" si="2"/>
        <v>5.6</v>
      </c>
    </row>
    <row r="53" spans="1:8" x14ac:dyDescent="0.25">
      <c r="A53" s="2">
        <v>52</v>
      </c>
      <c r="B53" s="2">
        <f t="shared" si="6"/>
        <v>19</v>
      </c>
      <c r="C53" s="2" t="s">
        <v>44</v>
      </c>
      <c r="D53" s="7">
        <v>0.63500000000000001</v>
      </c>
      <c r="E53" s="7">
        <f t="shared" si="1"/>
        <v>9.0324999999999989</v>
      </c>
      <c r="F53" s="2">
        <v>0.5575</v>
      </c>
      <c r="G53" s="7">
        <f t="shared" si="2"/>
        <v>6.41</v>
      </c>
    </row>
    <row r="54" spans="1:8" x14ac:dyDescent="0.25">
      <c r="A54" s="2">
        <v>53</v>
      </c>
      <c r="B54" s="2">
        <f t="shared" si="6"/>
        <v>19</v>
      </c>
      <c r="C54" s="2" t="s">
        <v>53</v>
      </c>
      <c r="D54" s="7">
        <v>0.6875</v>
      </c>
      <c r="E54" s="7">
        <f t="shared" si="1"/>
        <v>12.600000000000001</v>
      </c>
      <c r="F54" s="2">
        <v>0.59499999999999997</v>
      </c>
      <c r="G54" s="7">
        <f t="shared" si="2"/>
        <v>7.25</v>
      </c>
    </row>
    <row r="55" spans="1:8" x14ac:dyDescent="0.25">
      <c r="A55" s="2">
        <v>54</v>
      </c>
      <c r="B55" s="2">
        <f t="shared" si="6"/>
        <v>19</v>
      </c>
      <c r="C55" s="2" t="s">
        <v>62</v>
      </c>
      <c r="D55" s="7">
        <v>0.73750000000000004</v>
      </c>
      <c r="E55" s="7">
        <f t="shared" si="1"/>
        <v>11.712499999999999</v>
      </c>
      <c r="F55" s="2">
        <v>0.60249999999999992</v>
      </c>
      <c r="G55" s="7">
        <f t="shared" si="2"/>
        <v>7.4824999999999999</v>
      </c>
    </row>
    <row r="56" spans="1:8" x14ac:dyDescent="0.25">
      <c r="A56" s="2">
        <v>55</v>
      </c>
      <c r="B56" s="2">
        <f t="shared" si="6"/>
        <v>19</v>
      </c>
      <c r="C56" s="2" t="s">
        <v>71</v>
      </c>
      <c r="D56" s="7">
        <v>0.64249999999999996</v>
      </c>
      <c r="E56" s="7">
        <f t="shared" si="1"/>
        <v>7.92</v>
      </c>
      <c r="F56" s="2">
        <v>0.54</v>
      </c>
      <c r="G56" s="7">
        <f t="shared" si="2"/>
        <v>4.49</v>
      </c>
    </row>
    <row r="57" spans="1:8" x14ac:dyDescent="0.25">
      <c r="A57" s="2">
        <v>56</v>
      </c>
      <c r="B57" s="2">
        <f t="shared" si="6"/>
        <v>19</v>
      </c>
      <c r="C57" s="2" t="s">
        <v>80</v>
      </c>
      <c r="D57" s="7">
        <v>0.67500000000000004</v>
      </c>
      <c r="E57" s="7">
        <f t="shared" si="1"/>
        <v>10.92</v>
      </c>
      <c r="F57" s="2">
        <v>0.58750000000000002</v>
      </c>
      <c r="G57" s="7">
        <f t="shared" si="2"/>
        <v>6.0274999999999999</v>
      </c>
    </row>
    <row r="58" spans="1:8" x14ac:dyDescent="0.25">
      <c r="A58" s="2">
        <v>57</v>
      </c>
      <c r="B58" s="2">
        <f t="shared" si="6"/>
        <v>19</v>
      </c>
      <c r="C58" s="2" t="s">
        <v>89</v>
      </c>
      <c r="D58" s="7">
        <v>0.75</v>
      </c>
      <c r="E58" s="7">
        <f t="shared" si="1"/>
        <v>13.695</v>
      </c>
      <c r="F58" s="2">
        <v>0.61750000000000005</v>
      </c>
      <c r="G58" s="7">
        <f t="shared" si="2"/>
        <v>7.6825000000000001</v>
      </c>
    </row>
    <row r="59" spans="1:8" x14ac:dyDescent="0.25">
      <c r="A59" s="2">
        <v>58</v>
      </c>
      <c r="B59" s="2">
        <f t="shared" si="6"/>
        <v>19</v>
      </c>
      <c r="C59" s="2" t="s">
        <v>116</v>
      </c>
      <c r="D59" s="7">
        <v>0.70000000000000007</v>
      </c>
      <c r="E59" s="7">
        <f t="shared" si="1"/>
        <v>10.015000000000001</v>
      </c>
      <c r="F59" s="2">
        <v>0.60000000000000009</v>
      </c>
      <c r="G59" s="7">
        <f t="shared" si="2"/>
        <v>5.92</v>
      </c>
    </row>
    <row r="60" spans="1:8" x14ac:dyDescent="0.25">
      <c r="A60" s="2">
        <v>59</v>
      </c>
      <c r="B60" s="2">
        <f t="shared" si="6"/>
        <v>19</v>
      </c>
      <c r="C60" s="2" t="s">
        <v>98</v>
      </c>
      <c r="D60" s="7">
        <v>0.70499999999999996</v>
      </c>
      <c r="E60" s="7">
        <f t="shared" si="1"/>
        <v>11.9925</v>
      </c>
      <c r="F60" s="2">
        <v>0.61</v>
      </c>
      <c r="G60" s="7">
        <f t="shared" si="2"/>
        <v>6.9525000000000006</v>
      </c>
    </row>
    <row r="61" spans="1:8" x14ac:dyDescent="0.25">
      <c r="A61" s="2">
        <v>60</v>
      </c>
      <c r="B61" s="2">
        <f t="shared" si="6"/>
        <v>19</v>
      </c>
      <c r="C61" s="2" t="s">
        <v>107</v>
      </c>
      <c r="D61" s="7">
        <v>0.67999999999999994</v>
      </c>
      <c r="E61" s="7">
        <f t="shared" si="1"/>
        <v>10.6525</v>
      </c>
      <c r="F61" s="2">
        <v>0.58249999999999991</v>
      </c>
      <c r="G61" s="7">
        <f t="shared" si="2"/>
        <v>7.0625</v>
      </c>
    </row>
    <row r="62" spans="1:8" x14ac:dyDescent="0.25">
      <c r="A62" s="2">
        <v>61</v>
      </c>
      <c r="B62" s="2">
        <v>24</v>
      </c>
      <c r="C62" s="2" t="s">
        <v>15</v>
      </c>
      <c r="D62" s="7">
        <v>0.72249999999999992</v>
      </c>
      <c r="E62" s="7">
        <f t="shared" si="1"/>
        <v>14.297499999999999</v>
      </c>
      <c r="F62" s="2">
        <v>0.59499999999999997</v>
      </c>
      <c r="G62" s="7">
        <f t="shared" si="2"/>
        <v>10.27</v>
      </c>
      <c r="H62" s="32">
        <f>CORREL(D62:D73,E62:E73)</f>
        <v>0.76933299493553009</v>
      </c>
    </row>
    <row r="63" spans="1:8" x14ac:dyDescent="0.25">
      <c r="A63" s="2">
        <v>62</v>
      </c>
      <c r="B63" s="2">
        <f>B62</f>
        <v>24</v>
      </c>
      <c r="C63" s="2" t="s">
        <v>26</v>
      </c>
      <c r="D63" s="7">
        <v>0.62749999999999995</v>
      </c>
      <c r="E63" s="7">
        <f t="shared" si="1"/>
        <v>11.147500000000001</v>
      </c>
      <c r="F63" s="2">
        <v>0.55000000000000004</v>
      </c>
      <c r="G63" s="7">
        <f t="shared" si="2"/>
        <v>7.0524999999999993</v>
      </c>
      <c r="H63" s="33">
        <f>CORREL(F62:F73,G62:G73)</f>
        <v>0.76281626184111195</v>
      </c>
    </row>
    <row r="64" spans="1:8" x14ac:dyDescent="0.25">
      <c r="A64" s="2">
        <v>63</v>
      </c>
      <c r="B64" s="2">
        <f t="shared" ref="B64:B73" si="7">B63</f>
        <v>24</v>
      </c>
      <c r="C64" s="2" t="s">
        <v>35</v>
      </c>
      <c r="D64" s="7">
        <v>0.59499999999999997</v>
      </c>
      <c r="E64" s="7">
        <f t="shared" si="1"/>
        <v>10.782499999999999</v>
      </c>
      <c r="F64" s="2">
        <v>0.52500000000000002</v>
      </c>
      <c r="G64" s="7">
        <f t="shared" si="2"/>
        <v>5.6</v>
      </c>
    </row>
    <row r="65" spans="1:8" x14ac:dyDescent="0.25">
      <c r="A65" s="2">
        <v>64</v>
      </c>
      <c r="B65" s="2">
        <f t="shared" si="7"/>
        <v>24</v>
      </c>
      <c r="C65" s="2" t="s">
        <v>44</v>
      </c>
      <c r="D65" s="7">
        <v>0.61750000000000005</v>
      </c>
      <c r="E65" s="7">
        <f t="shared" si="1"/>
        <v>9.0324999999999989</v>
      </c>
      <c r="F65" s="2">
        <v>0.52</v>
      </c>
      <c r="G65" s="7">
        <f t="shared" si="2"/>
        <v>6.41</v>
      </c>
    </row>
    <row r="66" spans="1:8" x14ac:dyDescent="0.25">
      <c r="A66" s="2">
        <v>65</v>
      </c>
      <c r="B66" s="2">
        <f t="shared" si="7"/>
        <v>24</v>
      </c>
      <c r="C66" s="2" t="s">
        <v>53</v>
      </c>
      <c r="D66" s="7">
        <v>0.67500000000000004</v>
      </c>
      <c r="E66" s="7">
        <f t="shared" si="1"/>
        <v>12.600000000000001</v>
      </c>
      <c r="F66" s="2">
        <v>0.5625</v>
      </c>
      <c r="G66" s="7">
        <f t="shared" si="2"/>
        <v>7.25</v>
      </c>
    </row>
    <row r="67" spans="1:8" x14ac:dyDescent="0.25">
      <c r="A67" s="2">
        <v>66</v>
      </c>
      <c r="B67" s="2">
        <f t="shared" si="7"/>
        <v>24</v>
      </c>
      <c r="C67" s="2" t="s">
        <v>62</v>
      </c>
      <c r="D67" s="7">
        <v>0.70749999999999991</v>
      </c>
      <c r="E67" s="7">
        <f t="shared" si="1"/>
        <v>11.712499999999999</v>
      </c>
      <c r="F67" s="2">
        <v>0.59250000000000003</v>
      </c>
      <c r="G67" s="7">
        <f t="shared" si="2"/>
        <v>7.4824999999999999</v>
      </c>
    </row>
    <row r="68" spans="1:8" x14ac:dyDescent="0.25">
      <c r="A68" s="2">
        <v>67</v>
      </c>
      <c r="B68" s="2">
        <f t="shared" si="7"/>
        <v>24</v>
      </c>
      <c r="C68" s="2" t="s">
        <v>71</v>
      </c>
      <c r="D68" s="7">
        <v>0.61499999999999999</v>
      </c>
      <c r="E68" s="7">
        <f t="shared" si="1"/>
        <v>7.92</v>
      </c>
      <c r="F68" s="2">
        <v>0.52249999999999996</v>
      </c>
      <c r="G68" s="7">
        <f t="shared" si="2"/>
        <v>4.49</v>
      </c>
    </row>
    <row r="69" spans="1:8" x14ac:dyDescent="0.25">
      <c r="A69" s="2">
        <v>68</v>
      </c>
      <c r="B69" s="2">
        <f t="shared" si="7"/>
        <v>24</v>
      </c>
      <c r="C69" s="2" t="s">
        <v>80</v>
      </c>
      <c r="D69" s="7">
        <v>0.63500000000000001</v>
      </c>
      <c r="E69" s="7">
        <f t="shared" si="1"/>
        <v>10.92</v>
      </c>
      <c r="F69" s="2">
        <v>0.55000000000000004</v>
      </c>
      <c r="G69" s="7">
        <f t="shared" si="2"/>
        <v>6.0274999999999999</v>
      </c>
    </row>
    <row r="70" spans="1:8" x14ac:dyDescent="0.25">
      <c r="A70" s="2">
        <v>69</v>
      </c>
      <c r="B70" s="2">
        <f t="shared" si="7"/>
        <v>24</v>
      </c>
      <c r="C70" s="2" t="s">
        <v>89</v>
      </c>
      <c r="D70" s="7">
        <v>0.71499999999999997</v>
      </c>
      <c r="E70" s="7">
        <f t="shared" si="1"/>
        <v>13.695</v>
      </c>
      <c r="F70" s="2">
        <v>0.58750000000000002</v>
      </c>
      <c r="G70" s="7">
        <f t="shared" si="2"/>
        <v>7.6825000000000001</v>
      </c>
    </row>
    <row r="71" spans="1:8" x14ac:dyDescent="0.25">
      <c r="A71" s="2">
        <v>70</v>
      </c>
      <c r="B71" s="2">
        <f t="shared" si="7"/>
        <v>24</v>
      </c>
      <c r="C71" s="2" t="s">
        <v>116</v>
      </c>
      <c r="D71" s="7">
        <v>0.67499999999999993</v>
      </c>
      <c r="E71" s="7">
        <f t="shared" si="1"/>
        <v>10.015000000000001</v>
      </c>
      <c r="F71" s="2">
        <v>0.56750000000000012</v>
      </c>
      <c r="G71" s="7">
        <f t="shared" si="2"/>
        <v>5.92</v>
      </c>
    </row>
    <row r="72" spans="1:8" x14ac:dyDescent="0.25">
      <c r="A72" s="2">
        <v>71</v>
      </c>
      <c r="B72" s="2">
        <f t="shared" si="7"/>
        <v>24</v>
      </c>
      <c r="C72" s="2" t="s">
        <v>98</v>
      </c>
      <c r="D72" s="7">
        <v>0.66499999999999992</v>
      </c>
      <c r="E72" s="7">
        <f t="shared" si="1"/>
        <v>11.9925</v>
      </c>
      <c r="F72" s="2">
        <v>0.57499999999999996</v>
      </c>
      <c r="G72" s="7">
        <f t="shared" si="2"/>
        <v>6.9525000000000006</v>
      </c>
    </row>
    <row r="73" spans="1:8" x14ac:dyDescent="0.25">
      <c r="A73" s="2">
        <v>72</v>
      </c>
      <c r="B73" s="2">
        <f t="shared" si="7"/>
        <v>24</v>
      </c>
      <c r="C73" s="2" t="s">
        <v>107</v>
      </c>
      <c r="D73" s="7">
        <v>0.63249999999999995</v>
      </c>
      <c r="E73" s="7">
        <f t="shared" si="1"/>
        <v>10.6525</v>
      </c>
      <c r="F73" s="2">
        <v>0.5575</v>
      </c>
      <c r="G73" s="7">
        <f t="shared" si="2"/>
        <v>7.0625</v>
      </c>
    </row>
    <row r="74" spans="1:8" x14ac:dyDescent="0.25">
      <c r="A74" s="2">
        <v>73</v>
      </c>
      <c r="B74" s="2">
        <v>29</v>
      </c>
      <c r="C74" s="2" t="s">
        <v>15</v>
      </c>
      <c r="D74" s="7">
        <v>0.67500000000000004</v>
      </c>
      <c r="E74" s="7">
        <f t="shared" si="1"/>
        <v>14.297499999999999</v>
      </c>
      <c r="F74" s="2">
        <v>0.56499999999999995</v>
      </c>
      <c r="G74" s="7">
        <f t="shared" si="2"/>
        <v>10.27</v>
      </c>
      <c r="H74" s="32">
        <f>CORREL(D74:D85,E74:E85)</f>
        <v>0.81133364745313874</v>
      </c>
    </row>
    <row r="75" spans="1:8" x14ac:dyDescent="0.25">
      <c r="A75" s="2">
        <v>74</v>
      </c>
      <c r="B75" s="2">
        <f>B74</f>
        <v>29</v>
      </c>
      <c r="C75" s="2" t="s">
        <v>26</v>
      </c>
      <c r="D75" s="7">
        <v>0.59750000000000003</v>
      </c>
      <c r="E75" s="7">
        <f t="shared" si="1"/>
        <v>11.147500000000001</v>
      </c>
      <c r="F75" s="2">
        <v>0.50249999999999995</v>
      </c>
      <c r="G75" s="7">
        <f t="shared" si="2"/>
        <v>7.0524999999999993</v>
      </c>
      <c r="H75" s="33">
        <f>CORREL(F74:F85,G74:G85)</f>
        <v>0.69491799442391222</v>
      </c>
    </row>
    <row r="76" spans="1:8" x14ac:dyDescent="0.25">
      <c r="A76" s="2">
        <v>75</v>
      </c>
      <c r="B76" s="2">
        <f t="shared" ref="B76:B85" si="8">B75</f>
        <v>29</v>
      </c>
      <c r="C76" s="2" t="s">
        <v>35</v>
      </c>
      <c r="D76" s="7">
        <v>0.55249999999999999</v>
      </c>
      <c r="E76" s="7">
        <f t="shared" si="1"/>
        <v>10.782499999999999</v>
      </c>
      <c r="F76" s="2">
        <v>0.45749999999999996</v>
      </c>
      <c r="G76" s="7">
        <f t="shared" si="2"/>
        <v>5.6</v>
      </c>
    </row>
    <row r="77" spans="1:8" x14ac:dyDescent="0.25">
      <c r="A77" s="2">
        <v>76</v>
      </c>
      <c r="B77" s="2">
        <f t="shared" si="8"/>
        <v>29</v>
      </c>
      <c r="C77" s="2" t="s">
        <v>44</v>
      </c>
      <c r="D77" s="7">
        <v>0.55500000000000005</v>
      </c>
      <c r="E77" s="7">
        <f t="shared" si="1"/>
        <v>9.0324999999999989</v>
      </c>
      <c r="F77" s="2">
        <v>0.47249999999999998</v>
      </c>
      <c r="G77" s="7">
        <f t="shared" si="2"/>
        <v>6.41</v>
      </c>
    </row>
    <row r="78" spans="1:8" x14ac:dyDescent="0.25">
      <c r="A78" s="2">
        <v>77</v>
      </c>
      <c r="B78" s="2">
        <f t="shared" si="8"/>
        <v>29</v>
      </c>
      <c r="C78" s="2" t="s">
        <v>53</v>
      </c>
      <c r="D78" s="7">
        <v>0.64249999999999996</v>
      </c>
      <c r="E78" s="7">
        <f t="shared" si="1"/>
        <v>12.600000000000001</v>
      </c>
      <c r="F78" s="2">
        <v>0.53500000000000003</v>
      </c>
      <c r="G78" s="7">
        <f t="shared" si="2"/>
        <v>7.25</v>
      </c>
    </row>
    <row r="79" spans="1:8" x14ac:dyDescent="0.25">
      <c r="A79" s="2">
        <v>78</v>
      </c>
      <c r="B79" s="2">
        <f t="shared" si="8"/>
        <v>29</v>
      </c>
      <c r="C79" s="2" t="s">
        <v>62</v>
      </c>
      <c r="D79" s="7">
        <v>0.67</v>
      </c>
      <c r="E79" s="7">
        <f t="shared" ref="E79:E109" si="9">E67</f>
        <v>11.712499999999999</v>
      </c>
      <c r="F79" s="2">
        <v>0.57499999999999996</v>
      </c>
      <c r="G79" s="7">
        <f t="shared" ref="G79:G109" si="10">G67</f>
        <v>7.4824999999999999</v>
      </c>
    </row>
    <row r="80" spans="1:8" x14ac:dyDescent="0.25">
      <c r="A80" s="2">
        <v>79</v>
      </c>
      <c r="B80" s="2">
        <f t="shared" si="8"/>
        <v>29</v>
      </c>
      <c r="C80" s="2" t="s">
        <v>71</v>
      </c>
      <c r="D80" s="7">
        <v>0.55249999999999999</v>
      </c>
      <c r="E80" s="7">
        <f t="shared" si="9"/>
        <v>7.92</v>
      </c>
      <c r="F80" s="2">
        <v>0.47</v>
      </c>
      <c r="G80" s="7">
        <f t="shared" si="10"/>
        <v>4.49</v>
      </c>
    </row>
    <row r="81" spans="1:8" x14ac:dyDescent="0.25">
      <c r="A81" s="2">
        <v>80</v>
      </c>
      <c r="B81" s="2">
        <f t="shared" si="8"/>
        <v>29</v>
      </c>
      <c r="C81" s="2" t="s">
        <v>80</v>
      </c>
      <c r="D81" s="7">
        <v>0.60499999999999998</v>
      </c>
      <c r="E81" s="7">
        <f t="shared" si="9"/>
        <v>10.92</v>
      </c>
      <c r="F81" s="2">
        <v>0.4975</v>
      </c>
      <c r="G81" s="7">
        <f t="shared" si="10"/>
        <v>6.0274999999999999</v>
      </c>
    </row>
    <row r="82" spans="1:8" x14ac:dyDescent="0.25">
      <c r="A82" s="2">
        <v>81</v>
      </c>
      <c r="B82" s="2">
        <f t="shared" si="8"/>
        <v>29</v>
      </c>
      <c r="C82" s="2" t="s">
        <v>89</v>
      </c>
      <c r="D82" s="7">
        <v>0.67</v>
      </c>
      <c r="E82" s="7">
        <f t="shared" si="9"/>
        <v>13.695</v>
      </c>
      <c r="F82" s="2">
        <v>0.57499999999999996</v>
      </c>
      <c r="G82" s="7">
        <f t="shared" si="10"/>
        <v>7.6825000000000001</v>
      </c>
    </row>
    <row r="83" spans="1:8" x14ac:dyDescent="0.25">
      <c r="A83" s="2">
        <v>82</v>
      </c>
      <c r="B83" s="2">
        <f t="shared" si="8"/>
        <v>29</v>
      </c>
      <c r="C83" s="2" t="s">
        <v>116</v>
      </c>
      <c r="D83" s="7">
        <v>0.64</v>
      </c>
      <c r="E83" s="7">
        <f t="shared" si="9"/>
        <v>10.015000000000001</v>
      </c>
      <c r="F83" s="2">
        <v>0.54749999999999999</v>
      </c>
      <c r="G83" s="7">
        <f t="shared" si="10"/>
        <v>5.92</v>
      </c>
    </row>
    <row r="84" spans="1:8" x14ac:dyDescent="0.25">
      <c r="A84" s="2">
        <v>83</v>
      </c>
      <c r="B84" s="2">
        <f t="shared" si="8"/>
        <v>29</v>
      </c>
      <c r="C84" s="2" t="s">
        <v>98</v>
      </c>
      <c r="D84" s="7">
        <v>0.62750000000000006</v>
      </c>
      <c r="E84" s="7">
        <f t="shared" si="9"/>
        <v>11.9925</v>
      </c>
      <c r="F84" s="2">
        <v>0.53750000000000009</v>
      </c>
      <c r="G84" s="7">
        <f t="shared" si="10"/>
        <v>6.9525000000000006</v>
      </c>
    </row>
    <row r="85" spans="1:8" x14ac:dyDescent="0.25">
      <c r="A85" s="2">
        <v>84</v>
      </c>
      <c r="B85" s="2">
        <f t="shared" si="8"/>
        <v>29</v>
      </c>
      <c r="C85" s="2" t="s">
        <v>107</v>
      </c>
      <c r="D85" s="7">
        <v>0.59250000000000003</v>
      </c>
      <c r="E85" s="7">
        <f t="shared" si="9"/>
        <v>10.6525</v>
      </c>
      <c r="F85" s="2">
        <v>0.51249999999999996</v>
      </c>
      <c r="G85" s="7">
        <f t="shared" si="10"/>
        <v>7.0625</v>
      </c>
    </row>
    <row r="86" spans="1:8" x14ac:dyDescent="0.25">
      <c r="A86" s="2">
        <v>85</v>
      </c>
      <c r="B86" s="2">
        <v>34</v>
      </c>
      <c r="C86" s="2" t="s">
        <v>15</v>
      </c>
      <c r="D86" s="7">
        <v>0.62749999999999995</v>
      </c>
      <c r="E86" s="7">
        <f t="shared" si="9"/>
        <v>14.297499999999999</v>
      </c>
      <c r="F86" s="2">
        <v>0.53750000000000009</v>
      </c>
      <c r="G86" s="7">
        <f t="shared" si="10"/>
        <v>10.27</v>
      </c>
      <c r="H86" s="32">
        <f>CORREL(D86:D97,E86:E97)</f>
        <v>0.81871247490291521</v>
      </c>
    </row>
    <row r="87" spans="1:8" x14ac:dyDescent="0.25">
      <c r="A87" s="2">
        <v>86</v>
      </c>
      <c r="B87" s="2">
        <f>B86</f>
        <v>34</v>
      </c>
      <c r="C87" s="2" t="s">
        <v>26</v>
      </c>
      <c r="D87" s="7">
        <v>0.56999999999999995</v>
      </c>
      <c r="E87" s="7">
        <f t="shared" si="9"/>
        <v>11.147500000000001</v>
      </c>
      <c r="F87" s="2">
        <v>0.47</v>
      </c>
      <c r="G87" s="7">
        <f t="shared" si="10"/>
        <v>7.0524999999999993</v>
      </c>
      <c r="H87" s="33">
        <f>CORREL(F86:F97,G86:G97)</f>
        <v>0.75764397660819216</v>
      </c>
    </row>
    <row r="88" spans="1:8" x14ac:dyDescent="0.25">
      <c r="A88" s="2">
        <v>87</v>
      </c>
      <c r="B88" s="2">
        <f t="shared" ref="B88:B97" si="11">B87</f>
        <v>34</v>
      </c>
      <c r="C88" s="2" t="s">
        <v>35</v>
      </c>
      <c r="D88" s="7">
        <v>0.51750000000000007</v>
      </c>
      <c r="E88" s="7">
        <f t="shared" si="9"/>
        <v>10.782499999999999</v>
      </c>
      <c r="F88" s="2">
        <v>0.45749999999999996</v>
      </c>
      <c r="G88" s="7">
        <f t="shared" si="10"/>
        <v>5.6</v>
      </c>
    </row>
    <row r="89" spans="1:8" x14ac:dyDescent="0.25">
      <c r="A89" s="2">
        <v>88</v>
      </c>
      <c r="B89" s="2">
        <f t="shared" si="11"/>
        <v>34</v>
      </c>
      <c r="C89" s="2" t="s">
        <v>44</v>
      </c>
      <c r="D89" s="7">
        <v>0.51</v>
      </c>
      <c r="E89" s="7">
        <f t="shared" si="9"/>
        <v>9.0324999999999989</v>
      </c>
      <c r="F89" s="2">
        <v>0.45999999999999996</v>
      </c>
      <c r="G89" s="7">
        <f t="shared" si="10"/>
        <v>6.41</v>
      </c>
    </row>
    <row r="90" spans="1:8" x14ac:dyDescent="0.25">
      <c r="A90" s="2">
        <v>89</v>
      </c>
      <c r="B90" s="2">
        <f t="shared" si="11"/>
        <v>34</v>
      </c>
      <c r="C90" s="2" t="s">
        <v>53</v>
      </c>
      <c r="D90" s="7">
        <v>0.59750000000000003</v>
      </c>
      <c r="E90" s="7">
        <f t="shared" si="9"/>
        <v>12.600000000000001</v>
      </c>
      <c r="F90" s="2">
        <v>0.51249999999999996</v>
      </c>
      <c r="G90" s="7">
        <f t="shared" si="10"/>
        <v>7.25</v>
      </c>
    </row>
    <row r="91" spans="1:8" x14ac:dyDescent="0.25">
      <c r="A91" s="2">
        <v>90</v>
      </c>
      <c r="B91" s="2">
        <f t="shared" si="11"/>
        <v>34</v>
      </c>
      <c r="C91" s="2" t="s">
        <v>62</v>
      </c>
      <c r="D91" s="7">
        <v>0.63500000000000001</v>
      </c>
      <c r="E91" s="7">
        <f t="shared" si="9"/>
        <v>11.712499999999999</v>
      </c>
      <c r="F91" s="2">
        <v>0.55000000000000004</v>
      </c>
      <c r="G91" s="7">
        <f t="shared" si="10"/>
        <v>7.4824999999999999</v>
      </c>
    </row>
    <row r="92" spans="1:8" x14ac:dyDescent="0.25">
      <c r="A92" s="2">
        <v>91</v>
      </c>
      <c r="B92" s="2">
        <f t="shared" si="11"/>
        <v>34</v>
      </c>
      <c r="C92" s="2" t="s">
        <v>71</v>
      </c>
      <c r="D92" s="7">
        <v>0.50750000000000006</v>
      </c>
      <c r="E92" s="7">
        <f t="shared" si="9"/>
        <v>7.92</v>
      </c>
      <c r="F92" s="2">
        <v>0.435</v>
      </c>
      <c r="G92" s="7">
        <f t="shared" si="10"/>
        <v>4.49</v>
      </c>
    </row>
    <row r="93" spans="1:8" x14ac:dyDescent="0.25">
      <c r="A93" s="2">
        <v>92</v>
      </c>
      <c r="B93" s="2">
        <f t="shared" si="11"/>
        <v>34</v>
      </c>
      <c r="C93" s="2" t="s">
        <v>80</v>
      </c>
      <c r="D93" s="7">
        <v>0.5575</v>
      </c>
      <c r="E93" s="7">
        <f t="shared" si="9"/>
        <v>10.92</v>
      </c>
      <c r="F93" s="2">
        <v>0.46749999999999997</v>
      </c>
      <c r="G93" s="7">
        <f t="shared" si="10"/>
        <v>6.0274999999999999</v>
      </c>
    </row>
    <row r="94" spans="1:8" x14ac:dyDescent="0.25">
      <c r="A94" s="2">
        <v>93</v>
      </c>
      <c r="B94" s="2">
        <f t="shared" si="11"/>
        <v>34</v>
      </c>
      <c r="C94" s="2" t="s">
        <v>89</v>
      </c>
      <c r="D94" s="7">
        <v>0.64749999999999996</v>
      </c>
      <c r="E94" s="7">
        <f t="shared" si="9"/>
        <v>13.695</v>
      </c>
      <c r="F94" s="2">
        <v>0.53500000000000003</v>
      </c>
      <c r="G94" s="7">
        <f t="shared" si="10"/>
        <v>7.6825000000000001</v>
      </c>
    </row>
    <row r="95" spans="1:8" x14ac:dyDescent="0.25">
      <c r="A95" s="2">
        <v>94</v>
      </c>
      <c r="B95" s="2">
        <f t="shared" si="11"/>
        <v>34</v>
      </c>
      <c r="C95" s="2" t="s">
        <v>116</v>
      </c>
      <c r="D95" s="7">
        <v>0.6</v>
      </c>
      <c r="E95" s="7">
        <f t="shared" si="9"/>
        <v>10.015000000000001</v>
      </c>
      <c r="F95" s="2">
        <v>0.50249999999999995</v>
      </c>
      <c r="G95" s="7">
        <f t="shared" si="10"/>
        <v>5.92</v>
      </c>
    </row>
    <row r="96" spans="1:8" x14ac:dyDescent="0.25">
      <c r="A96" s="2">
        <v>95</v>
      </c>
      <c r="B96" s="2">
        <f t="shared" si="11"/>
        <v>34</v>
      </c>
      <c r="C96" s="2" t="s">
        <v>98</v>
      </c>
      <c r="D96" s="7">
        <v>0.61249999999999993</v>
      </c>
      <c r="E96" s="7">
        <f t="shared" si="9"/>
        <v>11.9925</v>
      </c>
      <c r="F96" s="2">
        <v>0.51</v>
      </c>
      <c r="G96" s="7">
        <f t="shared" si="10"/>
        <v>6.9525000000000006</v>
      </c>
    </row>
    <row r="97" spans="1:8" x14ac:dyDescent="0.25">
      <c r="A97" s="2">
        <v>96</v>
      </c>
      <c r="B97" s="2">
        <f t="shared" si="11"/>
        <v>34</v>
      </c>
      <c r="C97" s="2" t="s">
        <v>107</v>
      </c>
      <c r="D97" s="7">
        <v>0.56999999999999995</v>
      </c>
      <c r="E97" s="7">
        <f t="shared" si="9"/>
        <v>10.6525</v>
      </c>
      <c r="F97" s="2">
        <v>0.47749999999999998</v>
      </c>
      <c r="G97" s="7">
        <f t="shared" si="10"/>
        <v>7.0625</v>
      </c>
    </row>
    <row r="98" spans="1:8" x14ac:dyDescent="0.25">
      <c r="A98" s="2">
        <v>97</v>
      </c>
      <c r="B98" s="2">
        <v>39</v>
      </c>
      <c r="C98" s="2" t="s">
        <v>15</v>
      </c>
      <c r="D98" s="7">
        <v>0.60749999999999993</v>
      </c>
      <c r="E98" s="7">
        <f t="shared" si="9"/>
        <v>14.297499999999999</v>
      </c>
      <c r="F98" s="2">
        <v>0.56000000000000005</v>
      </c>
      <c r="G98" s="7">
        <f t="shared" si="10"/>
        <v>10.27</v>
      </c>
      <c r="H98" s="32">
        <f>CORREL(D98:D109,E98:E109)</f>
        <v>0.79497865683735158</v>
      </c>
    </row>
    <row r="99" spans="1:8" x14ac:dyDescent="0.25">
      <c r="A99" s="2">
        <v>98</v>
      </c>
      <c r="B99" s="2">
        <f>B98</f>
        <v>39</v>
      </c>
      <c r="C99" s="2" t="s">
        <v>26</v>
      </c>
      <c r="D99" s="7">
        <v>0.52749999999999997</v>
      </c>
      <c r="E99" s="7">
        <f t="shared" si="9"/>
        <v>11.147500000000001</v>
      </c>
      <c r="F99" s="2">
        <v>0.46749999999999997</v>
      </c>
      <c r="G99" s="7">
        <f t="shared" si="10"/>
        <v>7.0524999999999993</v>
      </c>
      <c r="H99" s="33">
        <f>CORREL(F98:F109,G98:G109)</f>
        <v>0.75492450031442682</v>
      </c>
    </row>
    <row r="100" spans="1:8" x14ac:dyDescent="0.25">
      <c r="A100" s="2">
        <v>99</v>
      </c>
      <c r="B100" s="2">
        <f t="shared" ref="B100:B109" si="12">B99</f>
        <v>39</v>
      </c>
      <c r="C100" s="2" t="s">
        <v>35</v>
      </c>
      <c r="D100" s="7">
        <v>0.48499999999999999</v>
      </c>
      <c r="E100" s="7">
        <f t="shared" si="9"/>
        <v>10.782499999999999</v>
      </c>
      <c r="F100" s="2">
        <v>0.40749999999999997</v>
      </c>
      <c r="G100" s="7">
        <f t="shared" si="10"/>
        <v>5.6</v>
      </c>
    </row>
    <row r="101" spans="1:8" x14ac:dyDescent="0.25">
      <c r="A101" s="2">
        <v>100</v>
      </c>
      <c r="B101" s="2">
        <f t="shared" si="12"/>
        <v>39</v>
      </c>
      <c r="C101" s="2" t="s">
        <v>44</v>
      </c>
      <c r="D101" s="7">
        <v>0.48</v>
      </c>
      <c r="E101" s="7">
        <f t="shared" si="9"/>
        <v>9.0324999999999989</v>
      </c>
      <c r="F101" s="2">
        <v>0.42</v>
      </c>
      <c r="G101" s="7">
        <f t="shared" si="10"/>
        <v>6.41</v>
      </c>
    </row>
    <row r="102" spans="1:8" x14ac:dyDescent="0.25">
      <c r="A102" s="2">
        <v>101</v>
      </c>
      <c r="B102" s="2">
        <f t="shared" si="12"/>
        <v>39</v>
      </c>
      <c r="C102" s="2" t="s">
        <v>53</v>
      </c>
      <c r="D102" s="7">
        <v>0.55999999999999994</v>
      </c>
      <c r="E102" s="7">
        <f t="shared" si="9"/>
        <v>12.600000000000001</v>
      </c>
      <c r="F102" s="2">
        <v>0.495</v>
      </c>
      <c r="G102" s="7">
        <f t="shared" si="10"/>
        <v>7.25</v>
      </c>
    </row>
    <row r="103" spans="1:8" x14ac:dyDescent="0.25">
      <c r="A103" s="2">
        <v>102</v>
      </c>
      <c r="B103" s="2">
        <f t="shared" si="12"/>
        <v>39</v>
      </c>
      <c r="C103" s="2" t="s">
        <v>62</v>
      </c>
      <c r="D103" s="7">
        <v>0.62250000000000005</v>
      </c>
      <c r="E103" s="7">
        <f t="shared" si="9"/>
        <v>11.712499999999999</v>
      </c>
      <c r="F103" s="2">
        <v>0.57250000000000001</v>
      </c>
      <c r="G103" s="7">
        <f t="shared" si="10"/>
        <v>7.4824999999999999</v>
      </c>
    </row>
    <row r="104" spans="1:8" x14ac:dyDescent="0.25">
      <c r="A104" s="2">
        <v>103</v>
      </c>
      <c r="B104" s="2">
        <f t="shared" si="12"/>
        <v>39</v>
      </c>
      <c r="C104" s="2" t="s">
        <v>71</v>
      </c>
      <c r="D104" s="7">
        <v>0.47</v>
      </c>
      <c r="E104" s="7">
        <f t="shared" si="9"/>
        <v>7.92</v>
      </c>
      <c r="F104" s="2">
        <v>0.4</v>
      </c>
      <c r="G104" s="7">
        <f t="shared" si="10"/>
        <v>4.49</v>
      </c>
    </row>
    <row r="105" spans="1:8" x14ac:dyDescent="0.25">
      <c r="A105" s="2">
        <v>104</v>
      </c>
      <c r="B105" s="2">
        <f t="shared" si="12"/>
        <v>39</v>
      </c>
      <c r="C105" s="2" t="s">
        <v>80</v>
      </c>
      <c r="D105" s="7">
        <v>0.53749999999999998</v>
      </c>
      <c r="E105" s="7">
        <f t="shared" si="9"/>
        <v>10.92</v>
      </c>
      <c r="F105" s="2">
        <v>0.45999999999999996</v>
      </c>
      <c r="G105" s="7">
        <f t="shared" si="10"/>
        <v>6.0274999999999999</v>
      </c>
    </row>
    <row r="106" spans="1:8" x14ac:dyDescent="0.25">
      <c r="A106" s="2">
        <v>105</v>
      </c>
      <c r="B106" s="2">
        <f t="shared" si="12"/>
        <v>39</v>
      </c>
      <c r="C106" s="2" t="s">
        <v>89</v>
      </c>
      <c r="D106" s="7">
        <v>0.6</v>
      </c>
      <c r="E106" s="7">
        <f t="shared" si="9"/>
        <v>13.695</v>
      </c>
      <c r="F106" s="2">
        <v>0.55000000000000004</v>
      </c>
      <c r="G106" s="7">
        <f t="shared" si="10"/>
        <v>7.6825000000000001</v>
      </c>
    </row>
    <row r="107" spans="1:8" x14ac:dyDescent="0.25">
      <c r="A107" s="2">
        <v>106</v>
      </c>
      <c r="B107" s="2">
        <f t="shared" si="12"/>
        <v>39</v>
      </c>
      <c r="C107" s="2" t="s">
        <v>116</v>
      </c>
      <c r="D107" s="7">
        <v>0.5675</v>
      </c>
      <c r="E107" s="7">
        <f t="shared" si="9"/>
        <v>10.015000000000001</v>
      </c>
      <c r="F107" s="2">
        <v>0.51</v>
      </c>
      <c r="G107" s="7">
        <f t="shared" si="10"/>
        <v>5.92</v>
      </c>
    </row>
    <row r="108" spans="1:8" x14ac:dyDescent="0.25">
      <c r="A108" s="2">
        <v>107</v>
      </c>
      <c r="B108" s="2">
        <f t="shared" si="12"/>
        <v>39</v>
      </c>
      <c r="C108" s="2" t="s">
        <v>98</v>
      </c>
      <c r="D108" s="7">
        <v>0.5625</v>
      </c>
      <c r="E108" s="7">
        <f t="shared" si="9"/>
        <v>11.9925</v>
      </c>
      <c r="F108" s="2">
        <v>0.49</v>
      </c>
      <c r="G108" s="7">
        <f t="shared" si="10"/>
        <v>6.9525000000000006</v>
      </c>
    </row>
    <row r="109" spans="1:8" x14ac:dyDescent="0.25">
      <c r="A109" s="2">
        <v>108</v>
      </c>
      <c r="B109" s="2">
        <f t="shared" si="12"/>
        <v>39</v>
      </c>
      <c r="C109" s="2" t="s">
        <v>107</v>
      </c>
      <c r="D109" s="7">
        <v>0.54</v>
      </c>
      <c r="E109" s="7">
        <f t="shared" si="9"/>
        <v>10.6525</v>
      </c>
      <c r="F109" s="2">
        <v>0.45499999999999996</v>
      </c>
      <c r="G109" s="7">
        <f t="shared" si="10"/>
        <v>7.0625</v>
      </c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H109"/>
  <sheetViews>
    <sheetView workbookViewId="0">
      <pane ySplit="1" topLeftCell="A17" activePane="bottomLeft" state="frozen"/>
      <selection pane="bottomLeft" activeCell="H1" sqref="H1:H37"/>
    </sheetView>
  </sheetViews>
  <sheetFormatPr defaultColWidth="8.85546875" defaultRowHeight="15.75" x14ac:dyDescent="0.25"/>
  <cols>
    <col min="1" max="1" width="7.28515625" style="2" bestFit="1" customWidth="1"/>
    <col min="2" max="2" width="6" style="2" bestFit="1" customWidth="1"/>
    <col min="3" max="3" width="17.42578125" style="2" bestFit="1" customWidth="1"/>
    <col min="4" max="4" width="11.85546875" style="2" bestFit="1" customWidth="1"/>
    <col min="5" max="5" width="16.140625" style="2" bestFit="1" customWidth="1"/>
    <col min="6" max="6" width="11.5703125" style="2" bestFit="1" customWidth="1"/>
    <col min="7" max="7" width="16.28515625" style="2" bestFit="1" customWidth="1"/>
    <col min="8" max="8" width="11.7109375" style="2" bestFit="1" customWidth="1"/>
    <col min="9" max="16384" width="8.85546875" style="2"/>
  </cols>
  <sheetData>
    <row r="1" spans="1:8" s="1" customFormat="1" x14ac:dyDescent="0.25">
      <c r="A1" s="1" t="s">
        <v>0</v>
      </c>
      <c r="B1" s="1" t="s">
        <v>127</v>
      </c>
      <c r="C1" s="1" t="s">
        <v>2</v>
      </c>
      <c r="D1" s="1" t="s">
        <v>216</v>
      </c>
      <c r="E1" s="1" t="s">
        <v>154</v>
      </c>
      <c r="F1" s="1" t="s">
        <v>217</v>
      </c>
      <c r="G1" s="1" t="s">
        <v>155</v>
      </c>
      <c r="H1" s="1" t="s">
        <v>240</v>
      </c>
    </row>
    <row r="2" spans="1:8" x14ac:dyDescent="0.25">
      <c r="A2" s="2">
        <v>1</v>
      </c>
      <c r="B2" s="2">
        <v>0</v>
      </c>
      <c r="C2" s="2" t="s">
        <v>15</v>
      </c>
      <c r="D2" s="7">
        <v>0.41000000000000003</v>
      </c>
      <c r="E2" s="7">
        <v>14.297499999999999</v>
      </c>
      <c r="F2" s="7">
        <v>0.39</v>
      </c>
      <c r="G2" s="7">
        <v>10.27</v>
      </c>
      <c r="H2" s="32">
        <f>CORREL(D2:D13,E2:E13)</f>
        <v>5.9255394205662865E-2</v>
      </c>
    </row>
    <row r="3" spans="1:8" x14ac:dyDescent="0.25">
      <c r="A3" s="2">
        <v>2</v>
      </c>
      <c r="B3" s="2">
        <f>B2</f>
        <v>0</v>
      </c>
      <c r="C3" s="2" t="s">
        <v>26</v>
      </c>
      <c r="D3" s="7">
        <v>0.38750000000000001</v>
      </c>
      <c r="E3" s="7">
        <v>11.147500000000001</v>
      </c>
      <c r="F3" s="7">
        <v>0.38749999999999996</v>
      </c>
      <c r="G3" s="7">
        <v>7.0524999999999993</v>
      </c>
      <c r="H3" s="33">
        <f>CORREL(F2:F13,G2:G13)</f>
        <v>-7.5549636835629014E-2</v>
      </c>
    </row>
    <row r="4" spans="1:8" x14ac:dyDescent="0.25">
      <c r="A4" s="2">
        <v>3</v>
      </c>
      <c r="B4" s="2">
        <f t="shared" ref="B4:B13" si="0">B3</f>
        <v>0</v>
      </c>
      <c r="C4" s="2" t="s">
        <v>35</v>
      </c>
      <c r="D4" s="7">
        <v>0.41249999999999998</v>
      </c>
      <c r="E4" s="7">
        <v>10.782499999999999</v>
      </c>
      <c r="F4" s="7">
        <v>0.38250000000000006</v>
      </c>
      <c r="G4" s="7">
        <v>5.6</v>
      </c>
    </row>
    <row r="5" spans="1:8" x14ac:dyDescent="0.25">
      <c r="A5" s="2">
        <v>4</v>
      </c>
      <c r="B5" s="2">
        <f t="shared" si="0"/>
        <v>0</v>
      </c>
      <c r="C5" s="2" t="s">
        <v>44</v>
      </c>
      <c r="D5" s="7">
        <v>0.40749999999999997</v>
      </c>
      <c r="E5" s="7">
        <v>9.0324999999999989</v>
      </c>
      <c r="F5" s="7">
        <v>0.41500000000000004</v>
      </c>
      <c r="G5" s="7">
        <v>6.41</v>
      </c>
    </row>
    <row r="6" spans="1:8" x14ac:dyDescent="0.25">
      <c r="A6" s="2">
        <v>5</v>
      </c>
      <c r="B6" s="2">
        <f t="shared" si="0"/>
        <v>0</v>
      </c>
      <c r="C6" s="2" t="s">
        <v>53</v>
      </c>
      <c r="D6" s="7">
        <v>0.4</v>
      </c>
      <c r="E6" s="7">
        <v>12.600000000000001</v>
      </c>
      <c r="F6" s="7">
        <v>0.39500000000000002</v>
      </c>
      <c r="G6" s="7">
        <v>7.25</v>
      </c>
    </row>
    <row r="7" spans="1:8" x14ac:dyDescent="0.25">
      <c r="A7" s="2">
        <v>6</v>
      </c>
      <c r="B7" s="2">
        <f t="shared" si="0"/>
        <v>0</v>
      </c>
      <c r="C7" s="2" t="s">
        <v>62</v>
      </c>
      <c r="D7" s="7">
        <v>0.43</v>
      </c>
      <c r="E7" s="7">
        <v>11.712499999999999</v>
      </c>
      <c r="F7" s="7">
        <v>0.4</v>
      </c>
      <c r="G7" s="7">
        <v>7.4824999999999999</v>
      </c>
    </row>
    <row r="8" spans="1:8" x14ac:dyDescent="0.25">
      <c r="A8" s="2">
        <v>7</v>
      </c>
      <c r="B8" s="2">
        <f t="shared" si="0"/>
        <v>0</v>
      </c>
      <c r="C8" s="2" t="s">
        <v>71</v>
      </c>
      <c r="D8" s="7">
        <v>0.40749999999999997</v>
      </c>
      <c r="E8" s="7">
        <v>7.92</v>
      </c>
      <c r="F8" s="7">
        <v>0.39249999999999996</v>
      </c>
      <c r="G8" s="7">
        <v>4.49</v>
      </c>
    </row>
    <row r="9" spans="1:8" x14ac:dyDescent="0.25">
      <c r="A9" s="2">
        <v>8</v>
      </c>
      <c r="B9" s="2">
        <f t="shared" si="0"/>
        <v>0</v>
      </c>
      <c r="C9" s="2" t="s">
        <v>80</v>
      </c>
      <c r="D9" s="7">
        <v>0.39500000000000002</v>
      </c>
      <c r="E9" s="7">
        <v>10.92</v>
      </c>
      <c r="F9" s="7">
        <v>0.39249999999999996</v>
      </c>
      <c r="G9" s="7">
        <v>6.0274999999999999</v>
      </c>
    </row>
    <row r="10" spans="1:8" x14ac:dyDescent="0.25">
      <c r="A10" s="2">
        <v>9</v>
      </c>
      <c r="B10" s="2">
        <f t="shared" si="0"/>
        <v>0</v>
      </c>
      <c r="C10" s="2" t="s">
        <v>89</v>
      </c>
      <c r="D10" s="7">
        <v>0.39749999999999996</v>
      </c>
      <c r="E10" s="7">
        <v>13.695</v>
      </c>
      <c r="F10" s="7">
        <v>0.37249999999999994</v>
      </c>
      <c r="G10" s="7">
        <v>7.6825000000000001</v>
      </c>
    </row>
    <row r="11" spans="1:8" x14ac:dyDescent="0.25">
      <c r="A11" s="2">
        <v>10</v>
      </c>
      <c r="B11" s="2">
        <f t="shared" si="0"/>
        <v>0</v>
      </c>
      <c r="C11" s="2" t="s">
        <v>116</v>
      </c>
      <c r="D11" s="7">
        <v>0.4</v>
      </c>
      <c r="E11" s="7">
        <v>10.015000000000001</v>
      </c>
      <c r="F11" s="7">
        <v>0.38249999999999995</v>
      </c>
      <c r="G11" s="7">
        <v>5.92</v>
      </c>
    </row>
    <row r="12" spans="1:8" x14ac:dyDescent="0.25">
      <c r="A12" s="2">
        <v>11</v>
      </c>
      <c r="B12" s="2">
        <f t="shared" si="0"/>
        <v>0</v>
      </c>
      <c r="C12" s="2" t="s">
        <v>98</v>
      </c>
      <c r="D12" s="7">
        <v>0.40249999999999997</v>
      </c>
      <c r="E12" s="7">
        <v>11.9925</v>
      </c>
      <c r="F12" s="7">
        <v>0.38500000000000001</v>
      </c>
      <c r="G12" s="7">
        <v>6.9525000000000006</v>
      </c>
    </row>
    <row r="13" spans="1:8" x14ac:dyDescent="0.25">
      <c r="A13" s="2">
        <v>12</v>
      </c>
      <c r="B13" s="2">
        <f t="shared" si="0"/>
        <v>0</v>
      </c>
      <c r="C13" s="2" t="s">
        <v>107</v>
      </c>
      <c r="D13" s="7">
        <v>0.36</v>
      </c>
      <c r="E13" s="7">
        <v>10.6525</v>
      </c>
      <c r="F13" s="7">
        <v>0.37000000000000005</v>
      </c>
      <c r="G13" s="7">
        <v>7.0625</v>
      </c>
    </row>
    <row r="14" spans="1:8" x14ac:dyDescent="0.25">
      <c r="A14" s="2">
        <v>13</v>
      </c>
      <c r="B14" s="2">
        <v>24</v>
      </c>
      <c r="C14" s="2" t="s">
        <v>15</v>
      </c>
      <c r="D14" s="7">
        <v>0.45499999999999996</v>
      </c>
      <c r="E14" s="7">
        <f>E2</f>
        <v>14.297499999999999</v>
      </c>
      <c r="F14" s="7">
        <v>0.4975</v>
      </c>
      <c r="G14" s="7">
        <f>G2</f>
        <v>10.27</v>
      </c>
      <c r="H14" s="32">
        <f>CORREL(D14:D25,E14:E25)</f>
        <v>0.5512415495230415</v>
      </c>
    </row>
    <row r="15" spans="1:8" x14ac:dyDescent="0.25">
      <c r="A15" s="2">
        <v>14</v>
      </c>
      <c r="B15" s="2">
        <f>B14</f>
        <v>24</v>
      </c>
      <c r="C15" s="2" t="s">
        <v>26</v>
      </c>
      <c r="D15" s="7">
        <v>0.39500000000000002</v>
      </c>
      <c r="E15" s="7">
        <f t="shared" ref="E15:E37" si="1">E3</f>
        <v>11.147500000000001</v>
      </c>
      <c r="F15" s="7">
        <v>0.29000000000000004</v>
      </c>
      <c r="G15" s="7">
        <f t="shared" ref="G15:G37" si="2">G3</f>
        <v>7.0524999999999993</v>
      </c>
      <c r="H15" s="33">
        <f>CORREL(F14:F25,G14:G25)</f>
        <v>0.68738311800161822</v>
      </c>
    </row>
    <row r="16" spans="1:8" x14ac:dyDescent="0.25">
      <c r="A16" s="2">
        <v>15</v>
      </c>
      <c r="B16" s="2">
        <f t="shared" ref="B16:B25" si="3">B15</f>
        <v>24</v>
      </c>
      <c r="C16" s="2" t="s">
        <v>35</v>
      </c>
      <c r="D16" s="7">
        <v>0.41000000000000003</v>
      </c>
      <c r="E16" s="7">
        <f t="shared" si="1"/>
        <v>10.782499999999999</v>
      </c>
      <c r="F16" s="7">
        <v>0.25750000000000001</v>
      </c>
      <c r="G16" s="7">
        <f t="shared" si="2"/>
        <v>5.6</v>
      </c>
    </row>
    <row r="17" spans="1:8" x14ac:dyDescent="0.25">
      <c r="A17" s="2">
        <v>16</v>
      </c>
      <c r="B17" s="2">
        <f t="shared" si="3"/>
        <v>24</v>
      </c>
      <c r="C17" s="2" t="s">
        <v>44</v>
      </c>
      <c r="D17" s="7">
        <v>0.40500000000000003</v>
      </c>
      <c r="E17" s="7">
        <f t="shared" si="1"/>
        <v>9.0324999999999989</v>
      </c>
      <c r="F17" s="7">
        <v>0.28500000000000003</v>
      </c>
      <c r="G17" s="7">
        <f t="shared" si="2"/>
        <v>6.41</v>
      </c>
    </row>
    <row r="18" spans="1:8" x14ac:dyDescent="0.25">
      <c r="A18" s="2">
        <v>17</v>
      </c>
      <c r="B18" s="2">
        <f t="shared" si="3"/>
        <v>24</v>
      </c>
      <c r="C18" s="2" t="s">
        <v>53</v>
      </c>
      <c r="D18" s="7">
        <v>0.42249999999999999</v>
      </c>
      <c r="E18" s="7">
        <f t="shared" si="1"/>
        <v>12.600000000000001</v>
      </c>
      <c r="F18" s="7">
        <v>0.41249999999999998</v>
      </c>
      <c r="G18" s="7">
        <f t="shared" si="2"/>
        <v>7.25</v>
      </c>
    </row>
    <row r="19" spans="1:8" x14ac:dyDescent="0.25">
      <c r="A19" s="2">
        <v>18</v>
      </c>
      <c r="B19" s="2">
        <f t="shared" si="3"/>
        <v>24</v>
      </c>
      <c r="C19" s="2" t="s">
        <v>62</v>
      </c>
      <c r="D19" s="7">
        <v>0.47</v>
      </c>
      <c r="E19" s="7">
        <f t="shared" si="1"/>
        <v>11.712499999999999</v>
      </c>
      <c r="F19" s="7">
        <v>0.46249999999999997</v>
      </c>
      <c r="G19" s="7">
        <f t="shared" si="2"/>
        <v>7.4824999999999999</v>
      </c>
    </row>
    <row r="20" spans="1:8" x14ac:dyDescent="0.25">
      <c r="A20" s="2">
        <v>19</v>
      </c>
      <c r="B20" s="2">
        <f t="shared" si="3"/>
        <v>24</v>
      </c>
      <c r="C20" s="2" t="s">
        <v>71</v>
      </c>
      <c r="D20" s="7">
        <v>0.40750000000000008</v>
      </c>
      <c r="E20" s="7">
        <f t="shared" si="1"/>
        <v>7.92</v>
      </c>
      <c r="F20" s="7">
        <v>0.27250000000000002</v>
      </c>
      <c r="G20" s="7">
        <f t="shared" si="2"/>
        <v>4.49</v>
      </c>
    </row>
    <row r="21" spans="1:8" x14ac:dyDescent="0.25">
      <c r="A21" s="2">
        <v>20</v>
      </c>
      <c r="B21" s="2">
        <f t="shared" si="3"/>
        <v>24</v>
      </c>
      <c r="C21" s="2" t="s">
        <v>80</v>
      </c>
      <c r="D21" s="7">
        <v>0.4</v>
      </c>
      <c r="E21" s="7">
        <f t="shared" si="1"/>
        <v>10.92</v>
      </c>
      <c r="F21" s="7">
        <v>0.33250000000000002</v>
      </c>
      <c r="G21" s="7">
        <f t="shared" si="2"/>
        <v>6.0274999999999999</v>
      </c>
    </row>
    <row r="22" spans="1:8" x14ac:dyDescent="0.25">
      <c r="A22" s="2">
        <v>21</v>
      </c>
      <c r="B22" s="2">
        <f t="shared" si="3"/>
        <v>24</v>
      </c>
      <c r="C22" s="2" t="s">
        <v>89</v>
      </c>
      <c r="D22" s="7">
        <v>0.4425</v>
      </c>
      <c r="E22" s="7">
        <f t="shared" si="1"/>
        <v>13.695</v>
      </c>
      <c r="F22" s="7">
        <v>0.4325</v>
      </c>
      <c r="G22" s="7">
        <f t="shared" si="2"/>
        <v>7.6825000000000001</v>
      </c>
    </row>
    <row r="23" spans="1:8" x14ac:dyDescent="0.25">
      <c r="A23" s="2">
        <v>22</v>
      </c>
      <c r="B23" s="2">
        <f t="shared" si="3"/>
        <v>24</v>
      </c>
      <c r="C23" s="2" t="s">
        <v>116</v>
      </c>
      <c r="D23" s="7">
        <v>0.4225000000000001</v>
      </c>
      <c r="E23" s="7">
        <f t="shared" si="1"/>
        <v>10.015000000000001</v>
      </c>
      <c r="F23" s="7">
        <v>0.45</v>
      </c>
      <c r="G23" s="7">
        <f t="shared" si="2"/>
        <v>5.92</v>
      </c>
    </row>
    <row r="24" spans="1:8" x14ac:dyDescent="0.25">
      <c r="A24" s="2">
        <v>23</v>
      </c>
      <c r="B24" s="2">
        <f t="shared" si="3"/>
        <v>24</v>
      </c>
      <c r="C24" s="2" t="s">
        <v>98</v>
      </c>
      <c r="D24" s="7">
        <v>0.42500000000000004</v>
      </c>
      <c r="E24" s="7">
        <f t="shared" si="1"/>
        <v>11.9925</v>
      </c>
      <c r="F24" s="7">
        <v>0.40249999999999997</v>
      </c>
      <c r="G24" s="7">
        <f t="shared" si="2"/>
        <v>6.9525000000000006</v>
      </c>
    </row>
    <row r="25" spans="1:8" x14ac:dyDescent="0.25">
      <c r="A25" s="2">
        <v>24</v>
      </c>
      <c r="B25" s="2">
        <f t="shared" si="3"/>
        <v>24</v>
      </c>
      <c r="C25" s="2" t="s">
        <v>107</v>
      </c>
      <c r="D25" s="7">
        <v>0.36499999999999999</v>
      </c>
      <c r="E25" s="7">
        <f t="shared" si="1"/>
        <v>10.6525</v>
      </c>
      <c r="F25" s="7">
        <v>0.31</v>
      </c>
      <c r="G25" s="7">
        <f t="shared" si="2"/>
        <v>7.0625</v>
      </c>
    </row>
    <row r="26" spans="1:8" x14ac:dyDescent="0.25">
      <c r="A26" s="2">
        <v>25</v>
      </c>
      <c r="B26" s="2">
        <v>35</v>
      </c>
      <c r="C26" s="2" t="s">
        <v>15</v>
      </c>
      <c r="D26" s="7">
        <v>0.49249999999999999</v>
      </c>
      <c r="E26" s="7">
        <f t="shared" si="1"/>
        <v>14.297499999999999</v>
      </c>
      <c r="F26" s="7">
        <v>0.44000000000000006</v>
      </c>
      <c r="G26" s="7">
        <f t="shared" si="2"/>
        <v>10.27</v>
      </c>
      <c r="H26" s="32">
        <f>CORREL(D26:D37,E26:E37)</f>
        <v>0.64705148109494715</v>
      </c>
    </row>
    <row r="27" spans="1:8" x14ac:dyDescent="0.25">
      <c r="A27" s="2">
        <v>26</v>
      </c>
      <c r="B27" s="2">
        <f>B26</f>
        <v>35</v>
      </c>
      <c r="C27" s="2" t="s">
        <v>26</v>
      </c>
      <c r="D27" s="7">
        <v>0.42500000000000004</v>
      </c>
      <c r="E27" s="7">
        <f t="shared" si="1"/>
        <v>11.147500000000001</v>
      </c>
      <c r="F27" s="7">
        <v>0.36</v>
      </c>
      <c r="G27" s="7">
        <f t="shared" si="2"/>
        <v>7.0524999999999993</v>
      </c>
      <c r="H27" s="33">
        <f>CORREL(F26:F37,G26:G37)</f>
        <v>0.71984016605944012</v>
      </c>
    </row>
    <row r="28" spans="1:8" x14ac:dyDescent="0.25">
      <c r="A28" s="2">
        <v>27</v>
      </c>
      <c r="B28" s="2">
        <f t="shared" ref="B28:B37" si="4">B27</f>
        <v>35</v>
      </c>
      <c r="C28" s="2" t="s">
        <v>35</v>
      </c>
      <c r="D28" s="7">
        <v>0.41500000000000004</v>
      </c>
      <c r="E28" s="7">
        <f t="shared" si="1"/>
        <v>10.782499999999999</v>
      </c>
      <c r="F28" s="7">
        <v>0.32</v>
      </c>
      <c r="G28" s="7">
        <f t="shared" si="2"/>
        <v>5.6</v>
      </c>
    </row>
    <row r="29" spans="1:8" x14ac:dyDescent="0.25">
      <c r="A29" s="2">
        <v>28</v>
      </c>
      <c r="B29" s="2">
        <f t="shared" si="4"/>
        <v>35</v>
      </c>
      <c r="C29" s="2" t="s">
        <v>44</v>
      </c>
      <c r="D29" s="7">
        <v>0.4325</v>
      </c>
      <c r="E29" s="7">
        <f t="shared" si="1"/>
        <v>9.0324999999999989</v>
      </c>
      <c r="F29" s="7">
        <v>0.34750000000000003</v>
      </c>
      <c r="G29" s="7">
        <f t="shared" si="2"/>
        <v>6.41</v>
      </c>
    </row>
    <row r="30" spans="1:8" x14ac:dyDescent="0.25">
      <c r="A30" s="2">
        <v>29</v>
      </c>
      <c r="B30" s="2">
        <f t="shared" si="4"/>
        <v>35</v>
      </c>
      <c r="C30" s="2" t="s">
        <v>53</v>
      </c>
      <c r="D30" s="7">
        <v>0.44750000000000001</v>
      </c>
      <c r="E30" s="7">
        <f t="shared" si="1"/>
        <v>12.600000000000001</v>
      </c>
      <c r="F30" s="7">
        <v>0.4</v>
      </c>
      <c r="G30" s="7">
        <f t="shared" si="2"/>
        <v>7.25</v>
      </c>
    </row>
    <row r="31" spans="1:8" x14ac:dyDescent="0.25">
      <c r="A31" s="2">
        <v>30</v>
      </c>
      <c r="B31" s="2">
        <f t="shared" si="4"/>
        <v>35</v>
      </c>
      <c r="C31" s="2" t="s">
        <v>62</v>
      </c>
      <c r="D31" s="7">
        <v>0.51500000000000001</v>
      </c>
      <c r="E31" s="7">
        <f t="shared" si="1"/>
        <v>11.712499999999999</v>
      </c>
      <c r="F31" s="7">
        <v>0.42749999999999999</v>
      </c>
      <c r="G31" s="7">
        <f t="shared" si="2"/>
        <v>7.4824999999999999</v>
      </c>
    </row>
    <row r="32" spans="1:8" x14ac:dyDescent="0.25">
      <c r="A32" s="2">
        <v>31</v>
      </c>
      <c r="B32" s="2">
        <f t="shared" si="4"/>
        <v>35</v>
      </c>
      <c r="C32" s="2" t="s">
        <v>71</v>
      </c>
      <c r="D32" s="7">
        <v>0.40749999999999997</v>
      </c>
      <c r="E32" s="7">
        <f t="shared" si="1"/>
        <v>7.92</v>
      </c>
      <c r="F32" s="7">
        <v>0.32750000000000001</v>
      </c>
      <c r="G32" s="7">
        <f t="shared" si="2"/>
        <v>4.49</v>
      </c>
    </row>
    <row r="33" spans="1:7" x14ac:dyDescent="0.25">
      <c r="A33" s="2">
        <v>32</v>
      </c>
      <c r="B33" s="2">
        <f t="shared" si="4"/>
        <v>35</v>
      </c>
      <c r="C33" s="2" t="s">
        <v>80</v>
      </c>
      <c r="D33" s="7">
        <v>0.41</v>
      </c>
      <c r="E33" s="7">
        <f t="shared" si="1"/>
        <v>10.92</v>
      </c>
      <c r="F33" s="7">
        <v>0.35749999999999993</v>
      </c>
      <c r="G33" s="7">
        <f t="shared" si="2"/>
        <v>6.0274999999999999</v>
      </c>
    </row>
    <row r="34" spans="1:7" x14ac:dyDescent="0.25">
      <c r="A34" s="2">
        <v>33</v>
      </c>
      <c r="B34" s="2">
        <f t="shared" si="4"/>
        <v>35</v>
      </c>
      <c r="C34" s="2" t="s">
        <v>89</v>
      </c>
      <c r="D34" s="7">
        <v>0.51500000000000001</v>
      </c>
      <c r="E34" s="7">
        <f t="shared" si="1"/>
        <v>13.695</v>
      </c>
      <c r="F34" s="7">
        <v>0.40249999999999997</v>
      </c>
      <c r="G34" s="7">
        <f t="shared" si="2"/>
        <v>7.6825000000000001</v>
      </c>
    </row>
    <row r="35" spans="1:7" x14ac:dyDescent="0.25">
      <c r="A35" s="2">
        <v>34</v>
      </c>
      <c r="B35" s="2">
        <f t="shared" si="4"/>
        <v>35</v>
      </c>
      <c r="C35" s="2" t="s">
        <v>116</v>
      </c>
      <c r="D35" s="7">
        <v>0.44999999999999996</v>
      </c>
      <c r="E35" s="7">
        <f t="shared" si="1"/>
        <v>10.015000000000001</v>
      </c>
      <c r="F35" s="7">
        <v>0.41500000000000004</v>
      </c>
      <c r="G35" s="7">
        <f t="shared" si="2"/>
        <v>5.92</v>
      </c>
    </row>
    <row r="36" spans="1:7" x14ac:dyDescent="0.25">
      <c r="A36" s="2">
        <v>35</v>
      </c>
      <c r="B36" s="2">
        <f t="shared" si="4"/>
        <v>35</v>
      </c>
      <c r="C36" s="2" t="s">
        <v>98</v>
      </c>
      <c r="D36" s="7">
        <v>0.45</v>
      </c>
      <c r="E36" s="7">
        <f t="shared" si="1"/>
        <v>11.9925</v>
      </c>
      <c r="F36" s="7">
        <v>0.39500000000000002</v>
      </c>
      <c r="G36" s="7">
        <f t="shared" si="2"/>
        <v>6.9525000000000006</v>
      </c>
    </row>
    <row r="37" spans="1:7" x14ac:dyDescent="0.25">
      <c r="A37" s="2">
        <v>36</v>
      </c>
      <c r="B37" s="2">
        <f t="shared" si="4"/>
        <v>35</v>
      </c>
      <c r="C37" s="2" t="s">
        <v>107</v>
      </c>
      <c r="D37" s="7">
        <v>0.37</v>
      </c>
      <c r="E37" s="7">
        <f t="shared" si="1"/>
        <v>10.6525</v>
      </c>
      <c r="F37" s="7">
        <v>0.34250000000000003</v>
      </c>
      <c r="G37" s="7">
        <f t="shared" si="2"/>
        <v>7.0625</v>
      </c>
    </row>
    <row r="38" spans="1:7" x14ac:dyDescent="0.25">
      <c r="D38" s="7"/>
      <c r="E38" s="7"/>
      <c r="G38" s="7"/>
    </row>
    <row r="39" spans="1:7" x14ac:dyDescent="0.25">
      <c r="D39" s="7"/>
      <c r="E39" s="7"/>
      <c r="G39" s="7"/>
    </row>
    <row r="40" spans="1:7" x14ac:dyDescent="0.25">
      <c r="D40" s="7"/>
      <c r="E40" s="7"/>
      <c r="G40" s="7"/>
    </row>
    <row r="41" spans="1:7" x14ac:dyDescent="0.25">
      <c r="D41" s="7"/>
      <c r="E41" s="7"/>
      <c r="G41" s="7"/>
    </row>
    <row r="42" spans="1:7" x14ac:dyDescent="0.25">
      <c r="D42" s="7"/>
      <c r="E42" s="7"/>
      <c r="G42" s="7"/>
    </row>
    <row r="43" spans="1:7" x14ac:dyDescent="0.25">
      <c r="D43" s="7"/>
      <c r="E43" s="7"/>
      <c r="G43" s="7"/>
    </row>
    <row r="44" spans="1:7" x14ac:dyDescent="0.25">
      <c r="D44" s="7"/>
      <c r="E44" s="7"/>
      <c r="G44" s="7"/>
    </row>
    <row r="45" spans="1:7" x14ac:dyDescent="0.25">
      <c r="D45" s="7"/>
      <c r="E45" s="7"/>
      <c r="G45" s="7"/>
    </row>
    <row r="46" spans="1:7" x14ac:dyDescent="0.25">
      <c r="D46" s="7"/>
      <c r="E46" s="7"/>
      <c r="G46" s="7"/>
    </row>
    <row r="47" spans="1:7" x14ac:dyDescent="0.25">
      <c r="D47" s="7"/>
      <c r="E47" s="7"/>
      <c r="G47" s="7"/>
    </row>
    <row r="48" spans="1:7" x14ac:dyDescent="0.25">
      <c r="D48" s="7"/>
      <c r="E48" s="7"/>
      <c r="G48" s="7"/>
    </row>
    <row r="49" spans="4:7" x14ac:dyDescent="0.25">
      <c r="D49" s="7"/>
      <c r="E49" s="7"/>
      <c r="G49" s="7"/>
    </row>
    <row r="50" spans="4:7" x14ac:dyDescent="0.25">
      <c r="D50" s="7"/>
      <c r="E50" s="7"/>
      <c r="G50" s="7"/>
    </row>
    <row r="51" spans="4:7" x14ac:dyDescent="0.25">
      <c r="D51" s="7"/>
      <c r="E51" s="7"/>
      <c r="G51" s="7"/>
    </row>
    <row r="52" spans="4:7" x14ac:dyDescent="0.25">
      <c r="D52" s="7"/>
      <c r="E52" s="7"/>
      <c r="G52" s="7"/>
    </row>
    <row r="53" spans="4:7" x14ac:dyDescent="0.25">
      <c r="D53" s="7"/>
      <c r="E53" s="7"/>
      <c r="G53" s="7"/>
    </row>
    <row r="54" spans="4:7" x14ac:dyDescent="0.25">
      <c r="D54" s="7"/>
      <c r="E54" s="7"/>
      <c r="G54" s="7"/>
    </row>
    <row r="55" spans="4:7" x14ac:dyDescent="0.25">
      <c r="D55" s="7"/>
      <c r="E55" s="7"/>
      <c r="G55" s="7"/>
    </row>
    <row r="56" spans="4:7" x14ac:dyDescent="0.25">
      <c r="D56" s="7"/>
      <c r="E56" s="7"/>
      <c r="G56" s="7"/>
    </row>
    <row r="57" spans="4:7" x14ac:dyDescent="0.25">
      <c r="D57" s="7"/>
      <c r="E57" s="7"/>
      <c r="G57" s="7"/>
    </row>
    <row r="58" spans="4:7" x14ac:dyDescent="0.25">
      <c r="D58" s="7"/>
      <c r="E58" s="7"/>
      <c r="G58" s="7"/>
    </row>
    <row r="59" spans="4:7" x14ac:dyDescent="0.25">
      <c r="D59" s="7"/>
      <c r="E59" s="7"/>
      <c r="G59" s="7"/>
    </row>
    <row r="60" spans="4:7" x14ac:dyDescent="0.25">
      <c r="D60" s="7"/>
      <c r="E60" s="7"/>
      <c r="G60" s="7"/>
    </row>
    <row r="61" spans="4:7" x14ac:dyDescent="0.25">
      <c r="D61" s="7"/>
      <c r="E61" s="7"/>
      <c r="G61" s="7"/>
    </row>
    <row r="62" spans="4:7" x14ac:dyDescent="0.25">
      <c r="D62" s="7"/>
      <c r="E62" s="7"/>
      <c r="G62" s="7"/>
    </row>
    <row r="63" spans="4:7" x14ac:dyDescent="0.25">
      <c r="D63" s="7"/>
      <c r="E63" s="7"/>
      <c r="G63" s="7"/>
    </row>
    <row r="64" spans="4:7" x14ac:dyDescent="0.25">
      <c r="D64" s="7"/>
      <c r="E64" s="7"/>
      <c r="G64" s="7"/>
    </row>
    <row r="65" spans="4:7" x14ac:dyDescent="0.25">
      <c r="D65" s="7"/>
      <c r="E65" s="7"/>
      <c r="G65" s="7"/>
    </row>
    <row r="66" spans="4:7" x14ac:dyDescent="0.25">
      <c r="D66" s="7"/>
      <c r="E66" s="7"/>
      <c r="G66" s="7"/>
    </row>
    <row r="67" spans="4:7" x14ac:dyDescent="0.25">
      <c r="D67" s="7"/>
      <c r="E67" s="7"/>
      <c r="G67" s="7"/>
    </row>
    <row r="68" spans="4:7" x14ac:dyDescent="0.25">
      <c r="D68" s="7"/>
      <c r="E68" s="7"/>
      <c r="G68" s="7"/>
    </row>
    <row r="69" spans="4:7" x14ac:dyDescent="0.25">
      <c r="D69" s="7"/>
      <c r="E69" s="7"/>
      <c r="G69" s="7"/>
    </row>
    <row r="70" spans="4:7" x14ac:dyDescent="0.25">
      <c r="D70" s="7"/>
      <c r="E70" s="7"/>
      <c r="G70" s="7"/>
    </row>
    <row r="71" spans="4:7" x14ac:dyDescent="0.25">
      <c r="D71" s="7"/>
      <c r="E71" s="7"/>
      <c r="G71" s="7"/>
    </row>
    <row r="72" spans="4:7" x14ac:dyDescent="0.25">
      <c r="D72" s="7"/>
      <c r="E72" s="7"/>
      <c r="G72" s="7"/>
    </row>
    <row r="73" spans="4:7" x14ac:dyDescent="0.25">
      <c r="D73" s="7"/>
      <c r="E73" s="7"/>
      <c r="G73" s="7"/>
    </row>
    <row r="74" spans="4:7" x14ac:dyDescent="0.25">
      <c r="D74" s="7"/>
      <c r="E74" s="7"/>
      <c r="G74" s="7"/>
    </row>
    <row r="75" spans="4:7" x14ac:dyDescent="0.25">
      <c r="D75" s="7"/>
      <c r="E75" s="7"/>
      <c r="G75" s="7"/>
    </row>
    <row r="76" spans="4:7" x14ac:dyDescent="0.25">
      <c r="D76" s="7"/>
      <c r="E76" s="7"/>
      <c r="G76" s="7"/>
    </row>
    <row r="77" spans="4:7" x14ac:dyDescent="0.25">
      <c r="D77" s="7"/>
      <c r="E77" s="7"/>
      <c r="G77" s="7"/>
    </row>
    <row r="78" spans="4:7" x14ac:dyDescent="0.25">
      <c r="D78" s="7"/>
      <c r="E78" s="7"/>
      <c r="G78" s="7"/>
    </row>
    <row r="79" spans="4:7" x14ac:dyDescent="0.25">
      <c r="D79" s="7"/>
      <c r="E79" s="7"/>
      <c r="G79" s="7"/>
    </row>
    <row r="80" spans="4:7" x14ac:dyDescent="0.25">
      <c r="D80" s="7"/>
      <c r="E80" s="7"/>
      <c r="G80" s="7"/>
    </row>
    <row r="81" spans="4:7" x14ac:dyDescent="0.25">
      <c r="D81" s="7"/>
      <c r="E81" s="7"/>
      <c r="G81" s="7"/>
    </row>
    <row r="82" spans="4:7" x14ac:dyDescent="0.25">
      <c r="D82" s="7"/>
      <c r="E82" s="7"/>
      <c r="G82" s="7"/>
    </row>
    <row r="83" spans="4:7" x14ac:dyDescent="0.25">
      <c r="D83" s="7"/>
      <c r="E83" s="7"/>
      <c r="G83" s="7"/>
    </row>
    <row r="84" spans="4:7" x14ac:dyDescent="0.25">
      <c r="D84" s="7"/>
      <c r="E84" s="7"/>
      <c r="G84" s="7"/>
    </row>
    <row r="85" spans="4:7" x14ac:dyDescent="0.25">
      <c r="D85" s="7"/>
      <c r="E85" s="7"/>
      <c r="G85" s="7"/>
    </row>
    <row r="86" spans="4:7" x14ac:dyDescent="0.25">
      <c r="D86" s="7"/>
      <c r="E86" s="7"/>
      <c r="G86" s="7"/>
    </row>
    <row r="87" spans="4:7" x14ac:dyDescent="0.25">
      <c r="D87" s="7"/>
      <c r="E87" s="7"/>
      <c r="G87" s="7"/>
    </row>
    <row r="88" spans="4:7" x14ac:dyDescent="0.25">
      <c r="D88" s="7"/>
      <c r="E88" s="7"/>
      <c r="G88" s="7"/>
    </row>
    <row r="89" spans="4:7" x14ac:dyDescent="0.25">
      <c r="D89" s="7"/>
      <c r="E89" s="7"/>
      <c r="G89" s="7"/>
    </row>
    <row r="90" spans="4:7" x14ac:dyDescent="0.25">
      <c r="D90" s="7"/>
      <c r="E90" s="7"/>
      <c r="G90" s="7"/>
    </row>
    <row r="91" spans="4:7" x14ac:dyDescent="0.25">
      <c r="D91" s="7"/>
      <c r="E91" s="7"/>
      <c r="G91" s="7"/>
    </row>
    <row r="92" spans="4:7" x14ac:dyDescent="0.25">
      <c r="D92" s="7"/>
      <c r="E92" s="7"/>
      <c r="G92" s="7"/>
    </row>
    <row r="93" spans="4:7" x14ac:dyDescent="0.25">
      <c r="D93" s="7"/>
      <c r="E93" s="7"/>
      <c r="G93" s="7"/>
    </row>
    <row r="94" spans="4:7" x14ac:dyDescent="0.25">
      <c r="D94" s="7"/>
      <c r="E94" s="7"/>
      <c r="G94" s="7"/>
    </row>
    <row r="95" spans="4:7" x14ac:dyDescent="0.25">
      <c r="D95" s="7"/>
      <c r="E95" s="7"/>
      <c r="G95" s="7"/>
    </row>
    <row r="96" spans="4:7" x14ac:dyDescent="0.25">
      <c r="D96" s="7"/>
      <c r="E96" s="7"/>
      <c r="G96" s="7"/>
    </row>
    <row r="97" spans="4:7" x14ac:dyDescent="0.25">
      <c r="D97" s="7"/>
      <c r="E97" s="7"/>
      <c r="G97" s="7"/>
    </row>
    <row r="98" spans="4:7" x14ac:dyDescent="0.25">
      <c r="D98" s="7"/>
      <c r="E98" s="7"/>
      <c r="G98" s="7"/>
    </row>
    <row r="99" spans="4:7" x14ac:dyDescent="0.25">
      <c r="D99" s="7"/>
      <c r="E99" s="7"/>
      <c r="G99" s="7"/>
    </row>
    <row r="100" spans="4:7" x14ac:dyDescent="0.25">
      <c r="D100" s="7"/>
      <c r="E100" s="7"/>
      <c r="G100" s="7"/>
    </row>
    <row r="101" spans="4:7" x14ac:dyDescent="0.25">
      <c r="D101" s="7"/>
      <c r="E101" s="7"/>
      <c r="G101" s="7"/>
    </row>
    <row r="102" spans="4:7" x14ac:dyDescent="0.25">
      <c r="D102" s="7"/>
      <c r="E102" s="7"/>
      <c r="G102" s="7"/>
    </row>
    <row r="103" spans="4:7" x14ac:dyDescent="0.25">
      <c r="D103" s="7"/>
      <c r="E103" s="7"/>
      <c r="G103" s="7"/>
    </row>
    <row r="104" spans="4:7" x14ac:dyDescent="0.25">
      <c r="D104" s="7"/>
      <c r="E104" s="7"/>
      <c r="G104" s="7"/>
    </row>
    <row r="105" spans="4:7" x14ac:dyDescent="0.25">
      <c r="D105" s="7"/>
      <c r="E105" s="7"/>
      <c r="G105" s="7"/>
    </row>
    <row r="106" spans="4:7" x14ac:dyDescent="0.25">
      <c r="D106" s="7"/>
      <c r="E106" s="7"/>
      <c r="G106" s="7"/>
    </row>
    <row r="107" spans="4:7" x14ac:dyDescent="0.25">
      <c r="D107" s="7"/>
      <c r="E107" s="7"/>
      <c r="G107" s="7"/>
    </row>
    <row r="108" spans="4:7" x14ac:dyDescent="0.25">
      <c r="D108" s="7"/>
      <c r="E108" s="7"/>
      <c r="G108" s="7"/>
    </row>
    <row r="109" spans="4:7" x14ac:dyDescent="0.25">
      <c r="D109" s="7"/>
      <c r="E109" s="7"/>
      <c r="G109" s="7"/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109"/>
  <sheetViews>
    <sheetView topLeftCell="C1" workbookViewId="0">
      <pane ySplit="1" topLeftCell="A2" activePane="bottomLeft" state="frozen"/>
      <selection pane="bottomLeft" activeCell="L52" sqref="L52"/>
    </sheetView>
  </sheetViews>
  <sheetFormatPr defaultColWidth="8.85546875" defaultRowHeight="15.75" x14ac:dyDescent="0.25"/>
  <cols>
    <col min="1" max="1" width="7.28515625" style="2" bestFit="1" customWidth="1"/>
    <col min="2" max="2" width="6" style="2" bestFit="1" customWidth="1"/>
    <col min="3" max="3" width="17.42578125" style="2" bestFit="1" customWidth="1"/>
    <col min="4" max="4" width="9.140625" style="2" bestFit="1" customWidth="1"/>
    <col min="5" max="5" width="16.140625" style="2" bestFit="1" customWidth="1"/>
    <col min="6" max="6" width="8.7109375" style="2" bestFit="1" customWidth="1"/>
    <col min="7" max="7" width="16.28515625" style="2" bestFit="1" customWidth="1"/>
    <col min="8" max="8" width="11.7109375" style="2" bestFit="1" customWidth="1"/>
    <col min="9" max="16384" width="8.85546875" style="2"/>
  </cols>
  <sheetData>
    <row r="1" spans="1:8" s="1" customFormat="1" x14ac:dyDescent="0.25">
      <c r="A1" s="1" t="s">
        <v>0</v>
      </c>
      <c r="B1" s="1" t="s">
        <v>127</v>
      </c>
      <c r="C1" s="1" t="s">
        <v>2</v>
      </c>
      <c r="D1" s="1" t="s">
        <v>151</v>
      </c>
      <c r="E1" s="1" t="s">
        <v>216</v>
      </c>
      <c r="F1" s="1" t="s">
        <v>152</v>
      </c>
      <c r="G1" s="1" t="s">
        <v>217</v>
      </c>
      <c r="H1" s="1" t="s">
        <v>240</v>
      </c>
    </row>
    <row r="2" spans="1:8" x14ac:dyDescent="0.25">
      <c r="A2" s="2">
        <v>1</v>
      </c>
      <c r="B2" s="2">
        <v>-2</v>
      </c>
      <c r="C2" s="2" t="s">
        <v>15</v>
      </c>
      <c r="D2" s="7">
        <v>0.45</v>
      </c>
      <c r="E2" s="7">
        <v>0.41000000000000003</v>
      </c>
      <c r="F2" s="2">
        <v>0.44499999999999995</v>
      </c>
      <c r="G2" s="7">
        <v>0.39</v>
      </c>
      <c r="H2" s="32">
        <f>CORREL(D2:D13,E2:E13)</f>
        <v>0.19726754192232121</v>
      </c>
    </row>
    <row r="3" spans="1:8" x14ac:dyDescent="0.25">
      <c r="A3" s="2">
        <v>2</v>
      </c>
      <c r="B3" s="2">
        <f>B2</f>
        <v>-2</v>
      </c>
      <c r="C3" s="2" t="s">
        <v>26</v>
      </c>
      <c r="D3" s="7">
        <v>0.46749999999999997</v>
      </c>
      <c r="E3" s="7">
        <v>0.38750000000000001</v>
      </c>
      <c r="F3" s="2">
        <v>0.46499999999999997</v>
      </c>
      <c r="G3" s="7">
        <v>0.38749999999999996</v>
      </c>
      <c r="H3" s="33">
        <f>CORREL(F2:F13,G2:G13)</f>
        <v>-0.27100453162750432</v>
      </c>
    </row>
    <row r="4" spans="1:8" x14ac:dyDescent="0.25">
      <c r="A4" s="2">
        <v>3</v>
      </c>
      <c r="B4" s="2">
        <f t="shared" ref="B4:B13" si="0">B3</f>
        <v>-2</v>
      </c>
      <c r="C4" s="2" t="s">
        <v>35</v>
      </c>
      <c r="D4" s="7">
        <v>0.435</v>
      </c>
      <c r="E4" s="7">
        <v>0.41249999999999998</v>
      </c>
      <c r="F4" s="2">
        <v>0.45749999999999996</v>
      </c>
      <c r="G4" s="7">
        <v>0.38250000000000006</v>
      </c>
    </row>
    <row r="5" spans="1:8" x14ac:dyDescent="0.25">
      <c r="A5" s="2">
        <v>4</v>
      </c>
      <c r="B5" s="2">
        <f t="shared" si="0"/>
        <v>-2</v>
      </c>
      <c r="C5" s="2" t="s">
        <v>44</v>
      </c>
      <c r="D5" s="7">
        <v>0.44750000000000001</v>
      </c>
      <c r="E5" s="7">
        <v>0.40749999999999997</v>
      </c>
      <c r="F5" s="2">
        <v>0.41250000000000003</v>
      </c>
      <c r="G5" s="7">
        <v>0.41500000000000004</v>
      </c>
    </row>
    <row r="6" spans="1:8" x14ac:dyDescent="0.25">
      <c r="A6" s="2">
        <v>5</v>
      </c>
      <c r="B6" s="2">
        <f t="shared" si="0"/>
        <v>-2</v>
      </c>
      <c r="C6" s="2" t="s">
        <v>53</v>
      </c>
      <c r="D6" s="7">
        <v>0.44000000000000006</v>
      </c>
      <c r="E6" s="7">
        <v>0.4</v>
      </c>
      <c r="F6" s="2">
        <v>0.39749999999999996</v>
      </c>
      <c r="G6" s="7">
        <v>0.39500000000000002</v>
      </c>
    </row>
    <row r="7" spans="1:8" x14ac:dyDescent="0.25">
      <c r="A7" s="2">
        <v>6</v>
      </c>
      <c r="B7" s="2">
        <f t="shared" si="0"/>
        <v>-2</v>
      </c>
      <c r="C7" s="2" t="s">
        <v>62</v>
      </c>
      <c r="D7" s="7">
        <v>0.45250000000000001</v>
      </c>
      <c r="E7" s="7">
        <v>0.43</v>
      </c>
      <c r="F7" s="2">
        <v>0.41249999999999998</v>
      </c>
      <c r="G7" s="7">
        <v>0.4</v>
      </c>
    </row>
    <row r="8" spans="1:8" x14ac:dyDescent="0.25">
      <c r="A8" s="2">
        <v>7</v>
      </c>
      <c r="B8" s="2">
        <f t="shared" si="0"/>
        <v>-2</v>
      </c>
      <c r="C8" s="2" t="s">
        <v>71</v>
      </c>
      <c r="D8" s="7">
        <v>0.41000000000000003</v>
      </c>
      <c r="E8" s="7">
        <v>0.40749999999999997</v>
      </c>
      <c r="F8" s="2">
        <v>0.41</v>
      </c>
      <c r="G8" s="7">
        <v>0.39249999999999996</v>
      </c>
    </row>
    <row r="9" spans="1:8" x14ac:dyDescent="0.25">
      <c r="A9" s="2">
        <v>8</v>
      </c>
      <c r="B9" s="2">
        <f t="shared" si="0"/>
        <v>-2</v>
      </c>
      <c r="C9" s="2" t="s">
        <v>80</v>
      </c>
      <c r="D9" s="7">
        <v>0.48249999999999998</v>
      </c>
      <c r="E9" s="7">
        <v>0.39500000000000002</v>
      </c>
      <c r="F9" s="2">
        <v>0.48</v>
      </c>
      <c r="G9" s="7">
        <v>0.39249999999999996</v>
      </c>
    </row>
    <row r="10" spans="1:8" x14ac:dyDescent="0.25">
      <c r="A10" s="2">
        <v>9</v>
      </c>
      <c r="B10" s="2">
        <f t="shared" si="0"/>
        <v>-2</v>
      </c>
      <c r="C10" s="2" t="s">
        <v>89</v>
      </c>
      <c r="D10" s="7">
        <v>0.42000000000000004</v>
      </c>
      <c r="E10" s="7">
        <v>0.39749999999999996</v>
      </c>
      <c r="F10" s="2">
        <v>0.41749999999999998</v>
      </c>
      <c r="G10" s="7">
        <v>0.37249999999999994</v>
      </c>
    </row>
    <row r="11" spans="1:8" x14ac:dyDescent="0.25">
      <c r="A11" s="2">
        <v>10</v>
      </c>
      <c r="B11" s="2">
        <f t="shared" si="0"/>
        <v>-2</v>
      </c>
      <c r="C11" s="2" t="s">
        <v>116</v>
      </c>
      <c r="D11" s="7">
        <v>0.40500000000000003</v>
      </c>
      <c r="E11" s="7">
        <v>0.4</v>
      </c>
      <c r="F11" s="2">
        <v>0.44249999999999995</v>
      </c>
      <c r="G11" s="7">
        <v>0.38249999999999995</v>
      </c>
    </row>
    <row r="12" spans="1:8" x14ac:dyDescent="0.25">
      <c r="A12" s="2">
        <v>11</v>
      </c>
      <c r="B12" s="2">
        <f t="shared" si="0"/>
        <v>-2</v>
      </c>
      <c r="C12" s="2" t="s">
        <v>98</v>
      </c>
      <c r="D12" s="7">
        <v>0.4425</v>
      </c>
      <c r="E12" s="7">
        <v>0.40249999999999997</v>
      </c>
      <c r="F12" s="2">
        <v>0.42749999999999994</v>
      </c>
      <c r="G12" s="7">
        <v>0.38500000000000001</v>
      </c>
    </row>
    <row r="13" spans="1:8" x14ac:dyDescent="0.25">
      <c r="A13" s="2">
        <v>12</v>
      </c>
      <c r="B13" s="2">
        <f t="shared" si="0"/>
        <v>-2</v>
      </c>
      <c r="C13" s="2" t="s">
        <v>107</v>
      </c>
      <c r="D13" s="7">
        <v>0.41249999999999998</v>
      </c>
      <c r="E13" s="7">
        <v>0.36</v>
      </c>
      <c r="F13" s="2">
        <v>0.435</v>
      </c>
      <c r="G13" s="7">
        <v>0.37000000000000005</v>
      </c>
    </row>
    <row r="14" spans="1:8" x14ac:dyDescent="0.25">
      <c r="A14" s="2">
        <v>13</v>
      </c>
      <c r="B14" s="2">
        <v>3</v>
      </c>
      <c r="C14" s="2" t="s">
        <v>15</v>
      </c>
      <c r="D14" s="7">
        <v>0.61250000000000004</v>
      </c>
      <c r="E14" s="7">
        <f>E2</f>
        <v>0.41000000000000003</v>
      </c>
      <c r="F14" s="2">
        <v>0.54249999999999998</v>
      </c>
      <c r="G14" s="7">
        <f>G2</f>
        <v>0.39</v>
      </c>
      <c r="H14" s="32">
        <f>CORREL(D14:D25,E14:E25)</f>
        <v>0.19760875025184074</v>
      </c>
    </row>
    <row r="15" spans="1:8" x14ac:dyDescent="0.25">
      <c r="A15" s="2">
        <v>14</v>
      </c>
      <c r="B15" s="2">
        <f>B14</f>
        <v>3</v>
      </c>
      <c r="C15" s="2" t="s">
        <v>26</v>
      </c>
      <c r="D15" s="7">
        <v>0.55499999999999994</v>
      </c>
      <c r="E15" s="7">
        <f t="shared" ref="E15:E25" si="1">E3</f>
        <v>0.38750000000000001</v>
      </c>
      <c r="F15" s="2">
        <v>0.495</v>
      </c>
      <c r="G15" s="7">
        <f t="shared" ref="G15:G25" si="2">G3</f>
        <v>0.38749999999999996</v>
      </c>
      <c r="H15" s="33">
        <f>CORREL(F14:F25,G14:G25)</f>
        <v>-0.25879423828071829</v>
      </c>
    </row>
    <row r="16" spans="1:8" x14ac:dyDescent="0.25">
      <c r="A16" s="2">
        <v>15</v>
      </c>
      <c r="B16" s="2">
        <f t="shared" ref="B16:B25" si="3">B15</f>
        <v>3</v>
      </c>
      <c r="C16" s="2" t="s">
        <v>35</v>
      </c>
      <c r="D16" s="7">
        <v>0.53</v>
      </c>
      <c r="E16" s="7">
        <f t="shared" si="1"/>
        <v>0.41249999999999998</v>
      </c>
      <c r="F16" s="2">
        <v>0.47</v>
      </c>
      <c r="G16" s="7">
        <f t="shared" si="2"/>
        <v>0.38250000000000006</v>
      </c>
    </row>
    <row r="17" spans="1:8" x14ac:dyDescent="0.25">
      <c r="A17" s="2">
        <v>16</v>
      </c>
      <c r="B17" s="2">
        <f t="shared" si="3"/>
        <v>3</v>
      </c>
      <c r="C17" s="2" t="s">
        <v>44</v>
      </c>
      <c r="D17" s="7">
        <v>0.54249999999999998</v>
      </c>
      <c r="E17" s="7">
        <f t="shared" si="1"/>
        <v>0.40749999999999997</v>
      </c>
      <c r="F17" s="2">
        <v>0.46249999999999997</v>
      </c>
      <c r="G17" s="7">
        <f t="shared" si="2"/>
        <v>0.41500000000000004</v>
      </c>
    </row>
    <row r="18" spans="1:8" x14ac:dyDescent="0.25">
      <c r="A18" s="2">
        <v>17</v>
      </c>
      <c r="B18" s="2">
        <f t="shared" si="3"/>
        <v>3</v>
      </c>
      <c r="C18" s="2" t="s">
        <v>53</v>
      </c>
      <c r="D18" s="7">
        <v>0.59249999999999992</v>
      </c>
      <c r="E18" s="7">
        <f t="shared" si="1"/>
        <v>0.4</v>
      </c>
      <c r="F18" s="2">
        <v>0.51500000000000001</v>
      </c>
      <c r="G18" s="7">
        <f t="shared" si="2"/>
        <v>0.39500000000000002</v>
      </c>
    </row>
    <row r="19" spans="1:8" x14ac:dyDescent="0.25">
      <c r="A19" s="2">
        <v>18</v>
      </c>
      <c r="B19" s="2">
        <f t="shared" si="3"/>
        <v>3</v>
      </c>
      <c r="C19" s="2" t="s">
        <v>62</v>
      </c>
      <c r="D19" s="7">
        <v>0.61499999999999999</v>
      </c>
      <c r="E19" s="7">
        <f t="shared" si="1"/>
        <v>0.43</v>
      </c>
      <c r="F19" s="2">
        <v>0.53500000000000003</v>
      </c>
      <c r="G19" s="7">
        <f t="shared" si="2"/>
        <v>0.4</v>
      </c>
    </row>
    <row r="20" spans="1:8" x14ac:dyDescent="0.25">
      <c r="A20" s="2">
        <v>19</v>
      </c>
      <c r="B20" s="2">
        <f t="shared" si="3"/>
        <v>3</v>
      </c>
      <c r="C20" s="2" t="s">
        <v>71</v>
      </c>
      <c r="D20" s="7">
        <v>0.54249999999999998</v>
      </c>
      <c r="E20" s="7">
        <f t="shared" si="1"/>
        <v>0.40749999999999997</v>
      </c>
      <c r="F20" s="2">
        <v>0.47249999999999998</v>
      </c>
      <c r="G20" s="7">
        <f t="shared" si="2"/>
        <v>0.39249999999999996</v>
      </c>
    </row>
    <row r="21" spans="1:8" x14ac:dyDescent="0.25">
      <c r="A21" s="2">
        <v>20</v>
      </c>
      <c r="B21" s="2">
        <f t="shared" si="3"/>
        <v>3</v>
      </c>
      <c r="C21" s="2" t="s">
        <v>80</v>
      </c>
      <c r="D21" s="7">
        <v>0.56000000000000005</v>
      </c>
      <c r="E21" s="7">
        <f t="shared" si="1"/>
        <v>0.39500000000000002</v>
      </c>
      <c r="F21" s="2">
        <v>0.505</v>
      </c>
      <c r="G21" s="7">
        <f t="shared" si="2"/>
        <v>0.39249999999999996</v>
      </c>
    </row>
    <row r="22" spans="1:8" x14ac:dyDescent="0.25">
      <c r="A22" s="2">
        <v>21</v>
      </c>
      <c r="B22" s="2">
        <f t="shared" si="3"/>
        <v>3</v>
      </c>
      <c r="C22" s="2" t="s">
        <v>89</v>
      </c>
      <c r="D22" s="7">
        <v>0.625</v>
      </c>
      <c r="E22" s="7">
        <f t="shared" si="1"/>
        <v>0.39749999999999996</v>
      </c>
      <c r="F22" s="2">
        <v>0.52750000000000008</v>
      </c>
      <c r="G22" s="7">
        <f t="shared" si="2"/>
        <v>0.37249999999999994</v>
      </c>
    </row>
    <row r="23" spans="1:8" x14ac:dyDescent="0.25">
      <c r="A23" s="2">
        <v>22</v>
      </c>
      <c r="B23" s="2">
        <f t="shared" si="3"/>
        <v>3</v>
      </c>
      <c r="C23" s="2" t="s">
        <v>116</v>
      </c>
      <c r="D23" s="7">
        <v>0.58750000000000002</v>
      </c>
      <c r="E23" s="7">
        <f t="shared" si="1"/>
        <v>0.4</v>
      </c>
      <c r="F23" s="2">
        <v>0.52</v>
      </c>
      <c r="G23" s="7">
        <f t="shared" si="2"/>
        <v>0.38249999999999995</v>
      </c>
    </row>
    <row r="24" spans="1:8" x14ac:dyDescent="0.25">
      <c r="A24" s="2">
        <v>23</v>
      </c>
      <c r="B24" s="2">
        <f t="shared" si="3"/>
        <v>3</v>
      </c>
      <c r="C24" s="2" t="s">
        <v>98</v>
      </c>
      <c r="D24" s="7">
        <v>0.58749999999999991</v>
      </c>
      <c r="E24" s="7">
        <f t="shared" si="1"/>
        <v>0.40249999999999997</v>
      </c>
      <c r="F24" s="2">
        <v>0.50750000000000006</v>
      </c>
      <c r="G24" s="7">
        <f t="shared" si="2"/>
        <v>0.38500000000000001</v>
      </c>
    </row>
    <row r="25" spans="1:8" x14ac:dyDescent="0.25">
      <c r="A25" s="2">
        <v>24</v>
      </c>
      <c r="B25" s="2">
        <f t="shared" si="3"/>
        <v>3</v>
      </c>
      <c r="C25" s="2" t="s">
        <v>107</v>
      </c>
      <c r="D25" s="7">
        <v>0.56499999999999995</v>
      </c>
      <c r="E25" s="7">
        <f t="shared" si="1"/>
        <v>0.36</v>
      </c>
      <c r="F25" s="2">
        <v>0.4975</v>
      </c>
      <c r="G25" s="7">
        <f t="shared" si="2"/>
        <v>0.37000000000000005</v>
      </c>
    </row>
    <row r="26" spans="1:8" x14ac:dyDescent="0.25">
      <c r="A26" s="2">
        <v>25</v>
      </c>
      <c r="B26" s="2">
        <v>24</v>
      </c>
      <c r="C26" s="2" t="s">
        <v>15</v>
      </c>
      <c r="D26" s="7">
        <v>0.72249999999999992</v>
      </c>
      <c r="E26" s="7">
        <v>0.45499999999999996</v>
      </c>
      <c r="F26" s="2">
        <v>0.59499999999999997</v>
      </c>
      <c r="G26" s="7">
        <v>0.4975</v>
      </c>
      <c r="H26" s="32">
        <f>CORREL(D26:D37,E26:E37)</f>
        <v>0.79314038178707935</v>
      </c>
    </row>
    <row r="27" spans="1:8" x14ac:dyDescent="0.25">
      <c r="A27" s="2">
        <v>26</v>
      </c>
      <c r="B27" s="2">
        <f>B26</f>
        <v>24</v>
      </c>
      <c r="C27" s="2" t="s">
        <v>26</v>
      </c>
      <c r="D27" s="7">
        <v>0.62749999999999995</v>
      </c>
      <c r="E27" s="7">
        <v>0.39500000000000002</v>
      </c>
      <c r="F27" s="2">
        <v>0.55000000000000004</v>
      </c>
      <c r="G27" s="7">
        <v>0.29000000000000004</v>
      </c>
      <c r="H27" s="33">
        <f>CORREL(F26:F37,G26:G37)</f>
        <v>0.91790923819350401</v>
      </c>
    </row>
    <row r="28" spans="1:8" x14ac:dyDescent="0.25">
      <c r="A28" s="2">
        <v>27</v>
      </c>
      <c r="B28" s="2">
        <f t="shared" ref="B28:B37" si="4">B27</f>
        <v>24</v>
      </c>
      <c r="C28" s="2" t="s">
        <v>35</v>
      </c>
      <c r="D28" s="7">
        <v>0.59499999999999997</v>
      </c>
      <c r="E28" s="7">
        <v>0.41000000000000003</v>
      </c>
      <c r="F28" s="2">
        <v>0.52500000000000002</v>
      </c>
      <c r="G28" s="7">
        <v>0.25750000000000001</v>
      </c>
    </row>
    <row r="29" spans="1:8" x14ac:dyDescent="0.25">
      <c r="A29" s="2">
        <v>28</v>
      </c>
      <c r="B29" s="2">
        <f t="shared" si="4"/>
        <v>24</v>
      </c>
      <c r="C29" s="2" t="s">
        <v>44</v>
      </c>
      <c r="D29" s="7">
        <v>0.61750000000000005</v>
      </c>
      <c r="E29" s="7">
        <v>0.40500000000000003</v>
      </c>
      <c r="F29" s="2">
        <v>0.52</v>
      </c>
      <c r="G29" s="7">
        <v>0.28500000000000003</v>
      </c>
    </row>
    <row r="30" spans="1:8" x14ac:dyDescent="0.25">
      <c r="A30" s="2">
        <v>29</v>
      </c>
      <c r="B30" s="2">
        <f t="shared" si="4"/>
        <v>24</v>
      </c>
      <c r="C30" s="2" t="s">
        <v>53</v>
      </c>
      <c r="D30" s="7">
        <v>0.67500000000000004</v>
      </c>
      <c r="E30" s="7">
        <v>0.42249999999999999</v>
      </c>
      <c r="F30" s="2">
        <v>0.5625</v>
      </c>
      <c r="G30" s="7">
        <v>0.41249999999999998</v>
      </c>
    </row>
    <row r="31" spans="1:8" x14ac:dyDescent="0.25">
      <c r="A31" s="2">
        <v>30</v>
      </c>
      <c r="B31" s="2">
        <f t="shared" si="4"/>
        <v>24</v>
      </c>
      <c r="C31" s="2" t="s">
        <v>62</v>
      </c>
      <c r="D31" s="7">
        <v>0.70749999999999991</v>
      </c>
      <c r="E31" s="7">
        <v>0.47</v>
      </c>
      <c r="F31" s="2">
        <v>0.59250000000000003</v>
      </c>
      <c r="G31" s="7">
        <v>0.46249999999999997</v>
      </c>
    </row>
    <row r="32" spans="1:8" x14ac:dyDescent="0.25">
      <c r="A32" s="2">
        <v>31</v>
      </c>
      <c r="B32" s="2">
        <f t="shared" si="4"/>
        <v>24</v>
      </c>
      <c r="C32" s="2" t="s">
        <v>71</v>
      </c>
      <c r="D32" s="7">
        <v>0.61499999999999999</v>
      </c>
      <c r="E32" s="7">
        <v>0.40750000000000008</v>
      </c>
      <c r="F32" s="2">
        <v>0.52249999999999996</v>
      </c>
      <c r="G32" s="7">
        <v>0.27250000000000002</v>
      </c>
    </row>
    <row r="33" spans="1:8" x14ac:dyDescent="0.25">
      <c r="A33" s="2">
        <v>32</v>
      </c>
      <c r="B33" s="2">
        <f t="shared" si="4"/>
        <v>24</v>
      </c>
      <c r="C33" s="2" t="s">
        <v>80</v>
      </c>
      <c r="D33" s="7">
        <v>0.63500000000000001</v>
      </c>
      <c r="E33" s="7">
        <v>0.4</v>
      </c>
      <c r="F33" s="2">
        <v>0.55000000000000004</v>
      </c>
      <c r="G33" s="7">
        <v>0.33250000000000002</v>
      </c>
    </row>
    <row r="34" spans="1:8" x14ac:dyDescent="0.25">
      <c r="A34" s="2">
        <v>33</v>
      </c>
      <c r="B34" s="2">
        <f t="shared" si="4"/>
        <v>24</v>
      </c>
      <c r="C34" s="2" t="s">
        <v>89</v>
      </c>
      <c r="D34" s="7">
        <v>0.71499999999999997</v>
      </c>
      <c r="E34" s="7">
        <v>0.4425</v>
      </c>
      <c r="F34" s="2">
        <v>0.58750000000000002</v>
      </c>
      <c r="G34" s="7">
        <v>0.4325</v>
      </c>
    </row>
    <row r="35" spans="1:8" x14ac:dyDescent="0.25">
      <c r="A35" s="2">
        <v>34</v>
      </c>
      <c r="B35" s="2">
        <f t="shared" si="4"/>
        <v>24</v>
      </c>
      <c r="C35" s="2" t="s">
        <v>116</v>
      </c>
      <c r="D35" s="7">
        <v>0.67499999999999993</v>
      </c>
      <c r="E35" s="7">
        <v>0.4225000000000001</v>
      </c>
      <c r="F35" s="2">
        <v>0.56750000000000012</v>
      </c>
      <c r="G35" s="7">
        <v>0.45</v>
      </c>
    </row>
    <row r="36" spans="1:8" x14ac:dyDescent="0.25">
      <c r="A36" s="2">
        <v>35</v>
      </c>
      <c r="B36" s="2">
        <f t="shared" si="4"/>
        <v>24</v>
      </c>
      <c r="C36" s="2" t="s">
        <v>98</v>
      </c>
      <c r="D36" s="7">
        <v>0.66499999999999992</v>
      </c>
      <c r="E36" s="7">
        <v>0.42500000000000004</v>
      </c>
      <c r="F36" s="2">
        <v>0.57499999999999996</v>
      </c>
      <c r="G36" s="7">
        <v>0.40249999999999997</v>
      </c>
    </row>
    <row r="37" spans="1:8" x14ac:dyDescent="0.25">
      <c r="A37" s="2">
        <v>36</v>
      </c>
      <c r="B37" s="2">
        <f t="shared" si="4"/>
        <v>24</v>
      </c>
      <c r="C37" s="2" t="s">
        <v>107</v>
      </c>
      <c r="D37" s="7">
        <v>0.63249999999999995</v>
      </c>
      <c r="E37" s="7">
        <v>0.36499999999999999</v>
      </c>
      <c r="F37" s="2">
        <v>0.5575</v>
      </c>
      <c r="G37" s="7">
        <v>0.31</v>
      </c>
    </row>
    <row r="38" spans="1:8" x14ac:dyDescent="0.25">
      <c r="A38" s="2">
        <v>37</v>
      </c>
      <c r="B38" s="2">
        <v>35</v>
      </c>
      <c r="C38" s="2" t="s">
        <v>15</v>
      </c>
      <c r="D38" s="7">
        <v>0.62749999999999995</v>
      </c>
      <c r="E38" s="7">
        <v>0.49249999999999999</v>
      </c>
      <c r="F38" s="2">
        <v>0.53750000000000009</v>
      </c>
      <c r="G38" s="7">
        <v>0.44000000000000006</v>
      </c>
      <c r="H38" s="32">
        <f>CORREL(D38:D49,E38:E49)</f>
        <v>0.76460962822702949</v>
      </c>
    </row>
    <row r="39" spans="1:8" x14ac:dyDescent="0.25">
      <c r="A39" s="2">
        <v>38</v>
      </c>
      <c r="B39" s="2">
        <f>B38</f>
        <v>35</v>
      </c>
      <c r="C39" s="2" t="s">
        <v>26</v>
      </c>
      <c r="D39" s="7">
        <v>0.56999999999999995</v>
      </c>
      <c r="E39" s="7">
        <v>0.42500000000000004</v>
      </c>
      <c r="F39" s="2">
        <v>0.47</v>
      </c>
      <c r="G39" s="7">
        <v>0.36</v>
      </c>
      <c r="H39" s="33">
        <f>CORREL(F38:F49,G38:G49)</f>
        <v>0.92913989625650417</v>
      </c>
    </row>
    <row r="40" spans="1:8" x14ac:dyDescent="0.25">
      <c r="A40" s="2">
        <v>39</v>
      </c>
      <c r="B40" s="2">
        <f t="shared" ref="B40:B49" si="5">B39</f>
        <v>35</v>
      </c>
      <c r="C40" s="2" t="s">
        <v>35</v>
      </c>
      <c r="D40" s="7">
        <v>0.51750000000000007</v>
      </c>
      <c r="E40" s="7">
        <v>0.41500000000000004</v>
      </c>
      <c r="F40" s="2">
        <v>0.45749999999999996</v>
      </c>
      <c r="G40" s="7">
        <v>0.32</v>
      </c>
    </row>
    <row r="41" spans="1:8" x14ac:dyDescent="0.25">
      <c r="A41" s="2">
        <v>40</v>
      </c>
      <c r="B41" s="2">
        <f t="shared" si="5"/>
        <v>35</v>
      </c>
      <c r="C41" s="2" t="s">
        <v>44</v>
      </c>
      <c r="D41" s="7">
        <v>0.51</v>
      </c>
      <c r="E41" s="7">
        <v>0.4325</v>
      </c>
      <c r="F41" s="2">
        <v>0.45999999999999996</v>
      </c>
      <c r="G41" s="7">
        <v>0.34750000000000003</v>
      </c>
    </row>
    <row r="42" spans="1:8" x14ac:dyDescent="0.25">
      <c r="A42" s="2">
        <v>41</v>
      </c>
      <c r="B42" s="2">
        <f t="shared" si="5"/>
        <v>35</v>
      </c>
      <c r="C42" s="2" t="s">
        <v>53</v>
      </c>
      <c r="D42" s="7">
        <v>0.59750000000000003</v>
      </c>
      <c r="E42" s="7">
        <v>0.44750000000000001</v>
      </c>
      <c r="F42" s="2">
        <v>0.51249999999999996</v>
      </c>
      <c r="G42" s="7">
        <v>0.4</v>
      </c>
    </row>
    <row r="43" spans="1:8" x14ac:dyDescent="0.25">
      <c r="A43" s="2">
        <v>42</v>
      </c>
      <c r="B43" s="2">
        <f t="shared" si="5"/>
        <v>35</v>
      </c>
      <c r="C43" s="2" t="s">
        <v>62</v>
      </c>
      <c r="D43" s="7">
        <v>0.63500000000000001</v>
      </c>
      <c r="E43" s="7">
        <v>0.51500000000000001</v>
      </c>
      <c r="F43" s="2">
        <v>0.55000000000000004</v>
      </c>
      <c r="G43" s="7">
        <v>0.42749999999999999</v>
      </c>
    </row>
    <row r="44" spans="1:8" x14ac:dyDescent="0.25">
      <c r="A44" s="2">
        <v>43</v>
      </c>
      <c r="B44" s="2">
        <f t="shared" si="5"/>
        <v>35</v>
      </c>
      <c r="C44" s="2" t="s">
        <v>71</v>
      </c>
      <c r="D44" s="7">
        <v>0.50750000000000006</v>
      </c>
      <c r="E44" s="7">
        <v>0.40749999999999997</v>
      </c>
      <c r="F44" s="2">
        <v>0.435</v>
      </c>
      <c r="G44" s="7">
        <v>0.32750000000000001</v>
      </c>
    </row>
    <row r="45" spans="1:8" x14ac:dyDescent="0.25">
      <c r="A45" s="2">
        <v>44</v>
      </c>
      <c r="B45" s="2">
        <f t="shared" si="5"/>
        <v>35</v>
      </c>
      <c r="C45" s="2" t="s">
        <v>80</v>
      </c>
      <c r="D45" s="7">
        <v>0.5575</v>
      </c>
      <c r="E45" s="7">
        <v>0.41</v>
      </c>
      <c r="F45" s="2">
        <v>0.46749999999999997</v>
      </c>
      <c r="G45" s="7">
        <v>0.35749999999999993</v>
      </c>
    </row>
    <row r="46" spans="1:8" x14ac:dyDescent="0.25">
      <c r="A46" s="2">
        <v>45</v>
      </c>
      <c r="B46" s="2">
        <f t="shared" si="5"/>
        <v>35</v>
      </c>
      <c r="C46" s="2" t="s">
        <v>89</v>
      </c>
      <c r="D46" s="7">
        <v>0.64749999999999996</v>
      </c>
      <c r="E46" s="7">
        <v>0.51500000000000001</v>
      </c>
      <c r="F46" s="2">
        <v>0.53500000000000003</v>
      </c>
      <c r="G46" s="7">
        <v>0.40249999999999997</v>
      </c>
    </row>
    <row r="47" spans="1:8" x14ac:dyDescent="0.25">
      <c r="A47" s="2">
        <v>46</v>
      </c>
      <c r="B47" s="2">
        <f t="shared" si="5"/>
        <v>35</v>
      </c>
      <c r="C47" s="2" t="s">
        <v>116</v>
      </c>
      <c r="D47" s="7">
        <v>0.6</v>
      </c>
      <c r="E47" s="7">
        <v>0.44999999999999996</v>
      </c>
      <c r="F47" s="2">
        <v>0.50249999999999995</v>
      </c>
      <c r="G47" s="7">
        <v>0.41500000000000004</v>
      </c>
    </row>
    <row r="48" spans="1:8" x14ac:dyDescent="0.25">
      <c r="A48" s="2">
        <v>47</v>
      </c>
      <c r="B48" s="2">
        <f t="shared" si="5"/>
        <v>35</v>
      </c>
      <c r="C48" s="2" t="s">
        <v>98</v>
      </c>
      <c r="D48" s="7">
        <v>0.61249999999999993</v>
      </c>
      <c r="E48" s="7">
        <v>0.45</v>
      </c>
      <c r="F48" s="2">
        <v>0.51</v>
      </c>
      <c r="G48" s="7">
        <v>0.39500000000000002</v>
      </c>
    </row>
    <row r="49" spans="1:7" x14ac:dyDescent="0.25">
      <c r="A49" s="2">
        <v>48</v>
      </c>
      <c r="B49" s="2">
        <f t="shared" si="5"/>
        <v>35</v>
      </c>
      <c r="C49" s="2" t="s">
        <v>107</v>
      </c>
      <c r="D49" s="7">
        <v>0.56999999999999995</v>
      </c>
      <c r="E49" s="7">
        <v>0.37</v>
      </c>
      <c r="F49" s="2">
        <v>0.47749999999999998</v>
      </c>
      <c r="G49" s="7">
        <v>0.34250000000000003</v>
      </c>
    </row>
    <row r="51" spans="1:7" x14ac:dyDescent="0.25">
      <c r="D51" s="7"/>
      <c r="E51" s="7"/>
      <c r="G51" s="7"/>
    </row>
    <row r="52" spans="1:7" x14ac:dyDescent="0.25">
      <c r="D52" s="7"/>
      <c r="E52" s="7"/>
      <c r="G52" s="7"/>
    </row>
    <row r="53" spans="1:7" x14ac:dyDescent="0.25">
      <c r="D53" s="7"/>
      <c r="E53" s="7"/>
      <c r="G53" s="7"/>
    </row>
    <row r="54" spans="1:7" x14ac:dyDescent="0.25">
      <c r="D54" s="7"/>
      <c r="E54" s="7"/>
      <c r="G54" s="7"/>
    </row>
    <row r="55" spans="1:7" x14ac:dyDescent="0.25">
      <c r="D55" s="7"/>
      <c r="E55" s="7"/>
      <c r="G55" s="7"/>
    </row>
    <row r="56" spans="1:7" x14ac:dyDescent="0.25">
      <c r="D56" s="7"/>
      <c r="E56" s="7"/>
      <c r="G56" s="7"/>
    </row>
    <row r="57" spans="1:7" x14ac:dyDescent="0.25">
      <c r="D57" s="7"/>
      <c r="E57" s="7"/>
      <c r="G57" s="7"/>
    </row>
    <row r="58" spans="1:7" x14ac:dyDescent="0.25">
      <c r="D58" s="7"/>
      <c r="E58" s="7"/>
      <c r="G58" s="7"/>
    </row>
    <row r="59" spans="1:7" x14ac:dyDescent="0.25">
      <c r="D59" s="7"/>
      <c r="E59" s="7"/>
      <c r="G59" s="7"/>
    </row>
    <row r="60" spans="1:7" x14ac:dyDescent="0.25">
      <c r="D60" s="7"/>
      <c r="E60" s="7"/>
      <c r="G60" s="7"/>
    </row>
    <row r="74" spans="4:7" x14ac:dyDescent="0.25">
      <c r="D74" s="7"/>
      <c r="E74" s="7"/>
      <c r="G74" s="7"/>
    </row>
    <row r="75" spans="4:7" x14ac:dyDescent="0.25">
      <c r="D75" s="7"/>
      <c r="E75" s="7"/>
      <c r="G75" s="7"/>
    </row>
    <row r="76" spans="4:7" x14ac:dyDescent="0.25">
      <c r="D76" s="7"/>
      <c r="E76" s="7"/>
      <c r="G76" s="7"/>
    </row>
    <row r="77" spans="4:7" x14ac:dyDescent="0.25">
      <c r="D77" s="7"/>
      <c r="E77" s="7"/>
      <c r="G77" s="7"/>
    </row>
    <row r="78" spans="4:7" x14ac:dyDescent="0.25">
      <c r="D78" s="7"/>
      <c r="E78" s="7"/>
      <c r="G78" s="7"/>
    </row>
    <row r="79" spans="4:7" x14ac:dyDescent="0.25">
      <c r="D79" s="7"/>
      <c r="E79" s="7"/>
      <c r="G79" s="7"/>
    </row>
    <row r="80" spans="4:7" x14ac:dyDescent="0.25">
      <c r="D80" s="7"/>
      <c r="E80" s="7"/>
      <c r="G80" s="7"/>
    </row>
    <row r="81" spans="4:7" x14ac:dyDescent="0.25">
      <c r="D81" s="7"/>
      <c r="E81" s="7"/>
      <c r="G81" s="7"/>
    </row>
    <row r="82" spans="4:7" x14ac:dyDescent="0.25">
      <c r="D82" s="7"/>
      <c r="E82" s="7"/>
      <c r="G82" s="7"/>
    </row>
    <row r="83" spans="4:7" x14ac:dyDescent="0.25">
      <c r="D83" s="7"/>
      <c r="E83" s="7"/>
      <c r="G83" s="7"/>
    </row>
    <row r="84" spans="4:7" x14ac:dyDescent="0.25">
      <c r="D84" s="7"/>
      <c r="E84" s="7"/>
      <c r="G84" s="7"/>
    </row>
    <row r="85" spans="4:7" x14ac:dyDescent="0.25">
      <c r="D85" s="7"/>
      <c r="E85" s="7"/>
      <c r="G85" s="7"/>
    </row>
    <row r="98" spans="4:7" x14ac:dyDescent="0.25">
      <c r="D98" s="7"/>
      <c r="E98" s="7"/>
      <c r="G98" s="7"/>
    </row>
    <row r="99" spans="4:7" x14ac:dyDescent="0.25">
      <c r="D99" s="7"/>
      <c r="E99" s="7"/>
      <c r="G99" s="7"/>
    </row>
    <row r="100" spans="4:7" x14ac:dyDescent="0.25">
      <c r="D100" s="7"/>
      <c r="E100" s="7"/>
      <c r="G100" s="7"/>
    </row>
    <row r="101" spans="4:7" x14ac:dyDescent="0.25">
      <c r="D101" s="7"/>
      <c r="E101" s="7"/>
      <c r="G101" s="7"/>
    </row>
    <row r="102" spans="4:7" x14ac:dyDescent="0.25">
      <c r="D102" s="7"/>
      <c r="E102" s="7"/>
      <c r="G102" s="7"/>
    </row>
    <row r="103" spans="4:7" x14ac:dyDescent="0.25">
      <c r="D103" s="7"/>
      <c r="E103" s="7"/>
      <c r="G103" s="7"/>
    </row>
    <row r="104" spans="4:7" x14ac:dyDescent="0.25">
      <c r="D104" s="7"/>
      <c r="E104" s="7"/>
      <c r="G104" s="7"/>
    </row>
    <row r="105" spans="4:7" x14ac:dyDescent="0.25">
      <c r="D105" s="7"/>
      <c r="E105" s="7"/>
      <c r="G105" s="7"/>
    </row>
    <row r="106" spans="4:7" x14ac:dyDescent="0.25">
      <c r="D106" s="7"/>
      <c r="E106" s="7"/>
      <c r="G106" s="7"/>
    </row>
    <row r="107" spans="4:7" x14ac:dyDescent="0.25">
      <c r="D107" s="7"/>
      <c r="E107" s="7"/>
      <c r="G107" s="7"/>
    </row>
    <row r="108" spans="4:7" x14ac:dyDescent="0.25">
      <c r="D108" s="7"/>
      <c r="E108" s="7"/>
      <c r="G108" s="7"/>
    </row>
    <row r="109" spans="4:7" x14ac:dyDescent="0.25">
      <c r="D109" s="7"/>
      <c r="E109" s="7"/>
      <c r="G109" s="7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385"/>
  <sheetViews>
    <sheetView workbookViewId="0">
      <pane ySplit="1" topLeftCell="A278" activePane="bottomLeft" state="frozen"/>
      <selection pane="bottomLeft" activeCell="K109" sqref="K109"/>
    </sheetView>
  </sheetViews>
  <sheetFormatPr defaultColWidth="8.85546875" defaultRowHeight="15.75" x14ac:dyDescent="0.25"/>
  <cols>
    <col min="1" max="1" width="7.42578125" style="2" bestFit="1" customWidth="1"/>
    <col min="2" max="2" width="6.5703125" style="2" bestFit="1" customWidth="1"/>
    <col min="3" max="3" width="17.42578125" style="2" bestFit="1" customWidth="1"/>
    <col min="4" max="4" width="17" style="2" bestFit="1" customWidth="1"/>
    <col min="5" max="5" width="4.7109375" style="2" bestFit="1" customWidth="1"/>
    <col min="6" max="6" width="8.7109375" style="2" bestFit="1" customWidth="1"/>
    <col min="7" max="7" width="9.5703125" style="2" bestFit="1" customWidth="1"/>
    <col min="8" max="9" width="10.5703125" style="2" bestFit="1" customWidth="1"/>
    <col min="10" max="10" width="5.5703125" style="2" bestFit="1" customWidth="1"/>
    <col min="11" max="11" width="6.140625" style="2" bestFit="1" customWidth="1"/>
    <col min="12" max="13" width="13.7109375" style="2" bestFit="1" customWidth="1"/>
    <col min="14" max="14" width="8.7109375" style="2" bestFit="1" customWidth="1"/>
    <col min="15" max="15" width="9.85546875" style="2" bestFit="1" customWidth="1"/>
    <col min="16" max="16" width="9.7109375" style="2" bestFit="1" customWidth="1"/>
    <col min="17" max="17" width="8.85546875" style="2"/>
    <col min="18" max="18" width="18.140625" bestFit="1" customWidth="1"/>
    <col min="19" max="19" width="15.5703125" bestFit="1" customWidth="1"/>
    <col min="20" max="20" width="12" bestFit="1" customWidth="1"/>
    <col min="21" max="21" width="10.7109375" style="2" bestFit="1" customWidth="1"/>
    <col min="22" max="22" width="9.7109375" style="2" bestFit="1" customWidth="1"/>
    <col min="23" max="23" width="6.7109375" style="2" bestFit="1" customWidth="1"/>
    <col min="24" max="24" width="9.28515625" style="2" bestFit="1" customWidth="1"/>
    <col min="25" max="25" width="9.7109375" style="2" bestFit="1" customWidth="1"/>
    <col min="26" max="26" width="6.7109375" style="2" bestFit="1" customWidth="1"/>
    <col min="27" max="27" width="8.28515625" style="2" bestFit="1" customWidth="1"/>
    <col min="28" max="28" width="7.85546875" style="2" bestFit="1" customWidth="1"/>
    <col min="29" max="29" width="10.7109375" style="2" bestFit="1" customWidth="1"/>
    <col min="30" max="30" width="15.28515625" style="2" bestFit="1" customWidth="1"/>
    <col min="31" max="16384" width="8.85546875" style="2"/>
  </cols>
  <sheetData>
    <row r="1" spans="1:30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156</v>
      </c>
      <c r="G1" s="1" t="s">
        <v>124</v>
      </c>
      <c r="H1" s="1" t="s">
        <v>125</v>
      </c>
      <c r="I1" s="1" t="s">
        <v>126</v>
      </c>
      <c r="J1" s="1" t="s">
        <v>6</v>
      </c>
      <c r="K1" s="1" t="s">
        <v>127</v>
      </c>
      <c r="L1" s="1" t="s">
        <v>157</v>
      </c>
      <c r="M1" s="1" t="s">
        <v>161</v>
      </c>
      <c r="N1" s="1" t="s">
        <v>158</v>
      </c>
      <c r="O1" s="1" t="s">
        <v>159</v>
      </c>
      <c r="P1" s="1" t="s">
        <v>160</v>
      </c>
      <c r="R1"/>
      <c r="S1"/>
      <c r="T1"/>
    </row>
    <row r="2" spans="1:30" x14ac:dyDescent="0.25">
      <c r="A2" s="2">
        <v>1</v>
      </c>
      <c r="B2" s="2" t="s">
        <v>14</v>
      </c>
      <c r="C2" s="2" t="s">
        <v>15</v>
      </c>
      <c r="D2" s="2" t="s">
        <v>16</v>
      </c>
      <c r="E2" s="2">
        <v>4</v>
      </c>
      <c r="F2" s="2">
        <v>1</v>
      </c>
      <c r="G2" s="3">
        <v>44772</v>
      </c>
      <c r="H2" s="3">
        <v>44793</v>
      </c>
      <c r="I2" s="3">
        <v>44793</v>
      </c>
      <c r="J2" s="2">
        <f>I2-G2</f>
        <v>21</v>
      </c>
      <c r="K2" s="2">
        <f>I2-H2</f>
        <v>0</v>
      </c>
      <c r="L2" s="2">
        <v>4.4999999999999998E-2</v>
      </c>
      <c r="M2" s="2">
        <v>0.17199999999999999</v>
      </c>
      <c r="N2" s="2">
        <f>ABS(ROUND(((11.75*(M2))-(2.35*(L2)))*(5/25),2))</f>
        <v>0.38</v>
      </c>
      <c r="O2" s="2">
        <f>ABS(ROUND((((18.81)*L2)-((3.96)*(M2)))*(5/25),2))</f>
        <v>0.03</v>
      </c>
      <c r="P2" s="2">
        <f>N2+O2</f>
        <v>0.41000000000000003</v>
      </c>
      <c r="U2"/>
    </row>
    <row r="3" spans="1:30" x14ac:dyDescent="0.25">
      <c r="A3" s="2">
        <v>2</v>
      </c>
      <c r="B3" s="2" t="s">
        <v>17</v>
      </c>
      <c r="C3" s="2" t="s">
        <v>15</v>
      </c>
      <c r="D3" s="2" t="str">
        <f>D2</f>
        <v>Control</v>
      </c>
      <c r="E3" s="2">
        <f>E2</f>
        <v>4</v>
      </c>
      <c r="F3" s="2">
        <v>2</v>
      </c>
      <c r="G3" s="3">
        <f>G2</f>
        <v>44772</v>
      </c>
      <c r="H3" s="3">
        <f>H2</f>
        <v>44793</v>
      </c>
      <c r="I3" s="3">
        <f>I2</f>
        <v>44793</v>
      </c>
      <c r="J3" s="2">
        <f t="shared" ref="J3:J66" si="0">I3-G3</f>
        <v>21</v>
      </c>
      <c r="K3" s="2">
        <f t="shared" ref="K3:K66" si="1">I3-H3</f>
        <v>0</v>
      </c>
      <c r="L3" s="2">
        <v>4.7E-2</v>
      </c>
      <c r="M3" s="2">
        <v>0.18</v>
      </c>
      <c r="N3" s="2">
        <f t="shared" ref="N3:N66" si="2">ABS(ROUND(((11.75*(M3))-(2.35*(L3)))*(5/25),2))</f>
        <v>0.4</v>
      </c>
      <c r="O3" s="2">
        <f t="shared" ref="O3:O66" si="3">ABS(ROUND((((18.81)*L3)-((3.96)*(M3)))*(5/25),2))</f>
        <v>0.03</v>
      </c>
      <c r="P3" s="2">
        <f t="shared" ref="P3:P66" si="4">N3+O3</f>
        <v>0.43000000000000005</v>
      </c>
      <c r="U3"/>
    </row>
    <row r="4" spans="1:30" x14ac:dyDescent="0.25">
      <c r="A4" s="2">
        <v>3</v>
      </c>
      <c r="B4" s="2" t="s">
        <v>18</v>
      </c>
      <c r="C4" s="2" t="s">
        <v>15</v>
      </c>
      <c r="D4" s="2" t="str">
        <f t="shared" ref="D4:E5" si="5">D3</f>
        <v>Control</v>
      </c>
      <c r="E4" s="2">
        <f t="shared" si="5"/>
        <v>4</v>
      </c>
      <c r="F4" s="2">
        <v>3</v>
      </c>
      <c r="G4" s="3">
        <f t="shared" ref="G4:I19" si="6">G3</f>
        <v>44772</v>
      </c>
      <c r="H4" s="3">
        <f t="shared" si="6"/>
        <v>44793</v>
      </c>
      <c r="I4" s="3">
        <f t="shared" si="6"/>
        <v>44793</v>
      </c>
      <c r="J4" s="2">
        <f t="shared" si="0"/>
        <v>21</v>
      </c>
      <c r="K4" s="2">
        <f t="shared" si="1"/>
        <v>0</v>
      </c>
      <c r="L4" s="2">
        <v>5.8000000000000003E-2</v>
      </c>
      <c r="M4" s="2">
        <v>0.13600000000000001</v>
      </c>
      <c r="N4" s="2">
        <f t="shared" si="2"/>
        <v>0.28999999999999998</v>
      </c>
      <c r="O4" s="2">
        <f t="shared" si="3"/>
        <v>0.11</v>
      </c>
      <c r="P4" s="2">
        <f t="shared" si="4"/>
        <v>0.39999999999999997</v>
      </c>
      <c r="U4"/>
      <c r="V4"/>
      <c r="W4"/>
      <c r="X4"/>
      <c r="Y4"/>
      <c r="Z4"/>
      <c r="AA4"/>
      <c r="AB4"/>
      <c r="AC4"/>
      <c r="AD4"/>
    </row>
    <row r="5" spans="1:30" x14ac:dyDescent="0.25">
      <c r="A5" s="2">
        <v>4</v>
      </c>
      <c r="B5" s="2" t="s">
        <v>19</v>
      </c>
      <c r="C5" s="2" t="s">
        <v>15</v>
      </c>
      <c r="D5" s="2" t="str">
        <f t="shared" si="5"/>
        <v>Control</v>
      </c>
      <c r="E5" s="2">
        <f t="shared" si="5"/>
        <v>4</v>
      </c>
      <c r="F5" s="2">
        <v>4</v>
      </c>
      <c r="G5" s="3">
        <f t="shared" si="6"/>
        <v>44772</v>
      </c>
      <c r="H5" s="3">
        <f t="shared" si="6"/>
        <v>44793</v>
      </c>
      <c r="I5" s="3">
        <f t="shared" si="6"/>
        <v>44793</v>
      </c>
      <c r="J5" s="2">
        <f t="shared" si="0"/>
        <v>21</v>
      </c>
      <c r="K5" s="2">
        <f t="shared" si="1"/>
        <v>0</v>
      </c>
      <c r="L5" s="2">
        <v>4.2000000000000003E-2</v>
      </c>
      <c r="M5" s="2">
        <v>0.16900000000000001</v>
      </c>
      <c r="N5" s="2">
        <f t="shared" si="2"/>
        <v>0.38</v>
      </c>
      <c r="O5" s="2">
        <f t="shared" si="3"/>
        <v>0.02</v>
      </c>
      <c r="P5" s="2">
        <f t="shared" si="4"/>
        <v>0.4</v>
      </c>
      <c r="U5"/>
      <c r="V5"/>
      <c r="W5"/>
      <c r="X5"/>
      <c r="Y5"/>
      <c r="Z5"/>
      <c r="AA5"/>
      <c r="AB5"/>
      <c r="AC5"/>
      <c r="AD5"/>
    </row>
    <row r="6" spans="1:30" x14ac:dyDescent="0.25">
      <c r="A6" s="2">
        <v>5</v>
      </c>
      <c r="B6" s="2" t="s">
        <v>20</v>
      </c>
      <c r="C6" s="2" t="s">
        <v>15</v>
      </c>
      <c r="D6" s="2" t="s">
        <v>21</v>
      </c>
      <c r="E6" s="2">
        <f t="shared" ref="E6:E69" si="7">E5</f>
        <v>4</v>
      </c>
      <c r="F6" s="2">
        <f>F2</f>
        <v>1</v>
      </c>
      <c r="G6" s="3">
        <f t="shared" si="6"/>
        <v>44772</v>
      </c>
      <c r="H6" s="3">
        <f t="shared" si="6"/>
        <v>44793</v>
      </c>
      <c r="I6" s="3">
        <f t="shared" si="6"/>
        <v>44793</v>
      </c>
      <c r="J6" s="2">
        <f t="shared" si="0"/>
        <v>21</v>
      </c>
      <c r="K6" s="2">
        <f t="shared" si="1"/>
        <v>0</v>
      </c>
      <c r="L6" s="2">
        <v>5.1999999999999998E-2</v>
      </c>
      <c r="M6" s="2">
        <v>0.13600000000000001</v>
      </c>
      <c r="N6" s="2">
        <f t="shared" si="2"/>
        <v>0.3</v>
      </c>
      <c r="O6" s="2">
        <f t="shared" si="3"/>
        <v>0.09</v>
      </c>
      <c r="P6" s="2">
        <f t="shared" si="4"/>
        <v>0.39</v>
      </c>
      <c r="U6"/>
      <c r="V6"/>
      <c r="W6"/>
      <c r="X6"/>
      <c r="Y6"/>
      <c r="Z6"/>
      <c r="AA6"/>
      <c r="AB6"/>
      <c r="AC6"/>
      <c r="AD6"/>
    </row>
    <row r="7" spans="1:30" x14ac:dyDescent="0.25">
      <c r="A7" s="2">
        <v>6</v>
      </c>
      <c r="B7" s="2" t="s">
        <v>22</v>
      </c>
      <c r="C7" s="2" t="s">
        <v>15</v>
      </c>
      <c r="D7" s="2" t="str">
        <f>D6</f>
        <v>Stress</v>
      </c>
      <c r="E7" s="2">
        <f t="shared" si="7"/>
        <v>4</v>
      </c>
      <c r="F7" s="2">
        <f t="shared" ref="F7:F9" si="8">F3</f>
        <v>2</v>
      </c>
      <c r="G7" s="3">
        <f t="shared" si="6"/>
        <v>44772</v>
      </c>
      <c r="H7" s="3">
        <f t="shared" si="6"/>
        <v>44793</v>
      </c>
      <c r="I7" s="3">
        <f t="shared" si="6"/>
        <v>44793</v>
      </c>
      <c r="J7" s="2">
        <f t="shared" si="0"/>
        <v>21</v>
      </c>
      <c r="K7" s="2">
        <f t="shared" si="1"/>
        <v>0</v>
      </c>
      <c r="L7" s="2">
        <v>6.7000000000000004E-2</v>
      </c>
      <c r="M7" s="2">
        <v>0.127</v>
      </c>
      <c r="N7" s="2">
        <f t="shared" si="2"/>
        <v>0.27</v>
      </c>
      <c r="O7" s="2">
        <f t="shared" si="3"/>
        <v>0.15</v>
      </c>
      <c r="P7" s="2">
        <f t="shared" si="4"/>
        <v>0.42000000000000004</v>
      </c>
      <c r="U7"/>
      <c r="V7"/>
      <c r="W7"/>
      <c r="X7"/>
      <c r="Y7"/>
      <c r="Z7"/>
      <c r="AA7"/>
      <c r="AB7"/>
      <c r="AC7"/>
      <c r="AD7"/>
    </row>
    <row r="8" spans="1:30" x14ac:dyDescent="0.25">
      <c r="A8" s="2">
        <v>7</v>
      </c>
      <c r="B8" s="2" t="s">
        <v>23</v>
      </c>
      <c r="C8" s="2" t="s">
        <v>15</v>
      </c>
      <c r="D8" s="2" t="str">
        <f t="shared" ref="D8:D9" si="9">D7</f>
        <v>Stress</v>
      </c>
      <c r="E8" s="2">
        <f t="shared" si="7"/>
        <v>4</v>
      </c>
      <c r="F8" s="2">
        <f t="shared" si="8"/>
        <v>3</v>
      </c>
      <c r="G8" s="3">
        <f t="shared" si="6"/>
        <v>44772</v>
      </c>
      <c r="H8" s="3">
        <f t="shared" si="6"/>
        <v>44793</v>
      </c>
      <c r="I8" s="3">
        <f t="shared" si="6"/>
        <v>44793</v>
      </c>
      <c r="J8" s="2">
        <f t="shared" si="0"/>
        <v>21</v>
      </c>
      <c r="K8" s="2">
        <f t="shared" si="1"/>
        <v>0</v>
      </c>
      <c r="L8" s="2">
        <v>7.6999999999999999E-2</v>
      </c>
      <c r="M8" s="2">
        <v>0.123</v>
      </c>
      <c r="N8" s="2">
        <f t="shared" si="2"/>
        <v>0.25</v>
      </c>
      <c r="O8" s="2">
        <f t="shared" si="3"/>
        <v>0.19</v>
      </c>
      <c r="P8" s="2">
        <f t="shared" si="4"/>
        <v>0.44</v>
      </c>
      <c r="U8"/>
      <c r="V8"/>
      <c r="W8"/>
      <c r="X8"/>
      <c r="Y8"/>
      <c r="Z8"/>
      <c r="AA8"/>
      <c r="AB8"/>
      <c r="AC8"/>
      <c r="AD8"/>
    </row>
    <row r="9" spans="1:30" x14ac:dyDescent="0.25">
      <c r="A9" s="2">
        <v>8</v>
      </c>
      <c r="B9" s="2" t="s">
        <v>24</v>
      </c>
      <c r="C9" s="2" t="s">
        <v>15</v>
      </c>
      <c r="D9" s="2" t="str">
        <f t="shared" si="9"/>
        <v>Stress</v>
      </c>
      <c r="E9" s="2">
        <f t="shared" si="7"/>
        <v>4</v>
      </c>
      <c r="F9" s="2">
        <f t="shared" si="8"/>
        <v>4</v>
      </c>
      <c r="G9" s="3">
        <f t="shared" si="6"/>
        <v>44772</v>
      </c>
      <c r="H9" s="3">
        <f t="shared" si="6"/>
        <v>44793</v>
      </c>
      <c r="I9" s="3">
        <f t="shared" si="6"/>
        <v>44793</v>
      </c>
      <c r="J9" s="2">
        <f t="shared" si="0"/>
        <v>21</v>
      </c>
      <c r="K9" s="2">
        <f t="shared" si="1"/>
        <v>0</v>
      </c>
      <c r="L9" s="2">
        <v>2.9000000000000001E-2</v>
      </c>
      <c r="M9" s="2">
        <v>0.13700000000000001</v>
      </c>
      <c r="N9" s="2">
        <f t="shared" si="2"/>
        <v>0.31</v>
      </c>
      <c r="O9" s="2">
        <f t="shared" si="3"/>
        <v>0</v>
      </c>
      <c r="P9" s="2">
        <f t="shared" si="4"/>
        <v>0.31</v>
      </c>
      <c r="U9"/>
      <c r="V9"/>
      <c r="W9"/>
    </row>
    <row r="10" spans="1:30" x14ac:dyDescent="0.25">
      <c r="A10" s="2">
        <v>9</v>
      </c>
      <c r="B10" s="2" t="s">
        <v>25</v>
      </c>
      <c r="C10" s="2" t="s">
        <v>26</v>
      </c>
      <c r="D10" s="2" t="str">
        <f>D2</f>
        <v>Control</v>
      </c>
      <c r="E10" s="2">
        <f t="shared" si="7"/>
        <v>4</v>
      </c>
      <c r="F10" s="2">
        <f>F2</f>
        <v>1</v>
      </c>
      <c r="G10" s="3">
        <f t="shared" si="6"/>
        <v>44772</v>
      </c>
      <c r="H10" s="3">
        <f t="shared" si="6"/>
        <v>44793</v>
      </c>
      <c r="I10" s="3">
        <f t="shared" si="6"/>
        <v>44793</v>
      </c>
      <c r="J10" s="2">
        <f t="shared" si="0"/>
        <v>21</v>
      </c>
      <c r="K10" s="2">
        <f t="shared" si="1"/>
        <v>0</v>
      </c>
      <c r="L10" s="2">
        <v>3.9E-2</v>
      </c>
      <c r="M10" s="2">
        <v>0.154</v>
      </c>
      <c r="N10" s="2">
        <f t="shared" si="2"/>
        <v>0.34</v>
      </c>
      <c r="O10" s="2">
        <f t="shared" si="3"/>
        <v>0.02</v>
      </c>
      <c r="P10" s="2">
        <f t="shared" si="4"/>
        <v>0.36000000000000004</v>
      </c>
      <c r="U10"/>
      <c r="V10"/>
      <c r="W10"/>
    </row>
    <row r="11" spans="1:30" x14ac:dyDescent="0.25">
      <c r="A11" s="2">
        <v>10</v>
      </c>
      <c r="B11" s="2" t="s">
        <v>27</v>
      </c>
      <c r="C11" s="2" t="s">
        <v>26</v>
      </c>
      <c r="D11" s="2" t="str">
        <f t="shared" ref="D11:F26" si="10">D3</f>
        <v>Control</v>
      </c>
      <c r="E11" s="2">
        <f t="shared" si="7"/>
        <v>4</v>
      </c>
      <c r="F11" s="2">
        <f t="shared" si="10"/>
        <v>2</v>
      </c>
      <c r="G11" s="3">
        <f t="shared" si="6"/>
        <v>44772</v>
      </c>
      <c r="H11" s="3">
        <f t="shared" si="6"/>
        <v>44793</v>
      </c>
      <c r="I11" s="3">
        <f t="shared" si="6"/>
        <v>44793</v>
      </c>
      <c r="J11" s="2">
        <f t="shared" si="0"/>
        <v>21</v>
      </c>
      <c r="K11" s="2">
        <f t="shared" si="1"/>
        <v>0</v>
      </c>
      <c r="L11" s="2">
        <v>4.4999999999999998E-2</v>
      </c>
      <c r="M11" s="2">
        <v>0.161</v>
      </c>
      <c r="N11" s="2">
        <f t="shared" si="2"/>
        <v>0.36</v>
      </c>
      <c r="O11" s="2">
        <f t="shared" si="3"/>
        <v>0.04</v>
      </c>
      <c r="P11" s="2">
        <f t="shared" si="4"/>
        <v>0.39999999999999997</v>
      </c>
      <c r="U11"/>
      <c r="V11"/>
      <c r="W11"/>
    </row>
    <row r="12" spans="1:30" x14ac:dyDescent="0.25">
      <c r="A12" s="2">
        <v>11</v>
      </c>
      <c r="B12" s="2" t="s">
        <v>28</v>
      </c>
      <c r="C12" s="2" t="s">
        <v>26</v>
      </c>
      <c r="D12" s="2" t="str">
        <f t="shared" si="10"/>
        <v>Control</v>
      </c>
      <c r="E12" s="2">
        <f t="shared" si="7"/>
        <v>4</v>
      </c>
      <c r="F12" s="2">
        <f t="shared" si="10"/>
        <v>3</v>
      </c>
      <c r="G12" s="3">
        <f t="shared" si="6"/>
        <v>44772</v>
      </c>
      <c r="H12" s="3">
        <f t="shared" si="6"/>
        <v>44793</v>
      </c>
      <c r="I12" s="3">
        <f t="shared" si="6"/>
        <v>44793</v>
      </c>
      <c r="J12" s="2">
        <f t="shared" si="0"/>
        <v>21</v>
      </c>
      <c r="K12" s="2">
        <f t="shared" si="1"/>
        <v>0</v>
      </c>
      <c r="L12" s="2">
        <v>5.3999999999999999E-2</v>
      </c>
      <c r="M12" s="2">
        <v>0.16600000000000001</v>
      </c>
      <c r="N12" s="2">
        <f t="shared" si="2"/>
        <v>0.36</v>
      </c>
      <c r="O12" s="2">
        <f t="shared" si="3"/>
        <v>7.0000000000000007E-2</v>
      </c>
      <c r="P12" s="2">
        <f t="shared" si="4"/>
        <v>0.43</v>
      </c>
      <c r="U12"/>
      <c r="V12"/>
      <c r="W12"/>
    </row>
    <row r="13" spans="1:30" x14ac:dyDescent="0.25">
      <c r="A13" s="2">
        <v>12</v>
      </c>
      <c r="B13" s="2" t="s">
        <v>29</v>
      </c>
      <c r="C13" s="2" t="s">
        <v>26</v>
      </c>
      <c r="D13" s="2" t="str">
        <f t="shared" si="10"/>
        <v>Control</v>
      </c>
      <c r="E13" s="2">
        <f t="shared" si="7"/>
        <v>4</v>
      </c>
      <c r="F13" s="2">
        <f t="shared" si="10"/>
        <v>4</v>
      </c>
      <c r="G13" s="3">
        <f t="shared" si="6"/>
        <v>44772</v>
      </c>
      <c r="H13" s="3">
        <f t="shared" si="6"/>
        <v>44793</v>
      </c>
      <c r="I13" s="3">
        <f t="shared" si="6"/>
        <v>44793</v>
      </c>
      <c r="J13" s="2">
        <f t="shared" si="0"/>
        <v>21</v>
      </c>
      <c r="K13" s="2">
        <f t="shared" si="1"/>
        <v>0</v>
      </c>
      <c r="L13" s="2">
        <v>3.5999999999999997E-2</v>
      </c>
      <c r="M13" s="2">
        <v>0.151</v>
      </c>
      <c r="N13" s="2">
        <f t="shared" si="2"/>
        <v>0.34</v>
      </c>
      <c r="O13" s="2">
        <f t="shared" si="3"/>
        <v>0.02</v>
      </c>
      <c r="P13" s="2">
        <f t="shared" si="4"/>
        <v>0.36000000000000004</v>
      </c>
      <c r="U13"/>
      <c r="V13"/>
      <c r="W13"/>
    </row>
    <row r="14" spans="1:30" x14ac:dyDescent="0.25">
      <c r="A14" s="2">
        <v>13</v>
      </c>
      <c r="B14" s="2" t="s">
        <v>30</v>
      </c>
      <c r="C14" s="2" t="s">
        <v>26</v>
      </c>
      <c r="D14" s="2" t="str">
        <f t="shared" si="10"/>
        <v>Stress</v>
      </c>
      <c r="E14" s="2">
        <f t="shared" si="7"/>
        <v>4</v>
      </c>
      <c r="F14" s="2">
        <f t="shared" si="10"/>
        <v>1</v>
      </c>
      <c r="G14" s="3">
        <f t="shared" si="6"/>
        <v>44772</v>
      </c>
      <c r="H14" s="3">
        <f t="shared" si="6"/>
        <v>44793</v>
      </c>
      <c r="I14" s="3">
        <f t="shared" si="6"/>
        <v>44793</v>
      </c>
      <c r="J14" s="2">
        <f t="shared" si="0"/>
        <v>21</v>
      </c>
      <c r="K14" s="2">
        <f t="shared" si="1"/>
        <v>0</v>
      </c>
      <c r="L14" s="2">
        <v>4.5999999999999999E-2</v>
      </c>
      <c r="M14" s="2">
        <v>0.14699999999999999</v>
      </c>
      <c r="N14" s="2">
        <f t="shared" si="2"/>
        <v>0.32</v>
      </c>
      <c r="O14" s="2">
        <f t="shared" si="3"/>
        <v>0.06</v>
      </c>
      <c r="P14" s="2">
        <f t="shared" si="4"/>
        <v>0.38</v>
      </c>
      <c r="U14"/>
      <c r="V14"/>
      <c r="W14"/>
    </row>
    <row r="15" spans="1:30" x14ac:dyDescent="0.25">
      <c r="A15" s="2">
        <v>14</v>
      </c>
      <c r="B15" s="2" t="s">
        <v>31</v>
      </c>
      <c r="C15" s="2" t="s">
        <v>26</v>
      </c>
      <c r="D15" s="2" t="str">
        <f t="shared" si="10"/>
        <v>Stress</v>
      </c>
      <c r="E15" s="2">
        <f t="shared" si="7"/>
        <v>4</v>
      </c>
      <c r="F15" s="2">
        <f t="shared" si="10"/>
        <v>2</v>
      </c>
      <c r="G15" s="3">
        <f t="shared" si="6"/>
        <v>44772</v>
      </c>
      <c r="H15" s="3">
        <f t="shared" si="6"/>
        <v>44793</v>
      </c>
      <c r="I15" s="3">
        <f t="shared" si="6"/>
        <v>44793</v>
      </c>
      <c r="J15" s="2">
        <f t="shared" si="0"/>
        <v>21</v>
      </c>
      <c r="K15" s="2">
        <f t="shared" si="1"/>
        <v>0</v>
      </c>
      <c r="L15" s="2">
        <v>3.2000000000000001E-2</v>
      </c>
      <c r="M15" s="2">
        <v>0.154</v>
      </c>
      <c r="N15" s="2">
        <f t="shared" si="2"/>
        <v>0.35</v>
      </c>
      <c r="O15" s="2">
        <f t="shared" si="3"/>
        <v>0</v>
      </c>
      <c r="P15" s="2">
        <f t="shared" si="4"/>
        <v>0.35</v>
      </c>
      <c r="U15"/>
      <c r="V15"/>
      <c r="W15"/>
    </row>
    <row r="16" spans="1:30" x14ac:dyDescent="0.25">
      <c r="A16" s="2">
        <v>15</v>
      </c>
      <c r="B16" s="2" t="s">
        <v>32</v>
      </c>
      <c r="C16" s="2" t="s">
        <v>26</v>
      </c>
      <c r="D16" s="2" t="str">
        <f t="shared" si="10"/>
        <v>Stress</v>
      </c>
      <c r="E16" s="2">
        <f t="shared" si="7"/>
        <v>4</v>
      </c>
      <c r="F16" s="2">
        <f t="shared" si="10"/>
        <v>3</v>
      </c>
      <c r="G16" s="3">
        <f t="shared" si="6"/>
        <v>44772</v>
      </c>
      <c r="H16" s="3">
        <f t="shared" si="6"/>
        <v>44793</v>
      </c>
      <c r="I16" s="3">
        <f t="shared" si="6"/>
        <v>44793</v>
      </c>
      <c r="J16" s="2">
        <f t="shared" si="0"/>
        <v>21</v>
      </c>
      <c r="K16" s="2">
        <f t="shared" si="1"/>
        <v>0</v>
      </c>
      <c r="L16" s="2">
        <v>7.0999999999999994E-2</v>
      </c>
      <c r="M16" s="2">
        <v>0.11899999999999999</v>
      </c>
      <c r="N16" s="2">
        <f t="shared" si="2"/>
        <v>0.25</v>
      </c>
      <c r="O16" s="2">
        <f t="shared" si="3"/>
        <v>0.17</v>
      </c>
      <c r="P16" s="2">
        <f t="shared" si="4"/>
        <v>0.42000000000000004</v>
      </c>
      <c r="U16"/>
      <c r="V16"/>
      <c r="W16"/>
    </row>
    <row r="17" spans="1:23" x14ac:dyDescent="0.25">
      <c r="A17" s="2">
        <v>16</v>
      </c>
      <c r="B17" s="2" t="s">
        <v>33</v>
      </c>
      <c r="C17" s="2" t="s">
        <v>26</v>
      </c>
      <c r="D17" s="2" t="str">
        <f t="shared" si="10"/>
        <v>Stress</v>
      </c>
      <c r="E17" s="2">
        <f t="shared" si="7"/>
        <v>4</v>
      </c>
      <c r="F17" s="2">
        <f t="shared" si="10"/>
        <v>4</v>
      </c>
      <c r="G17" s="3">
        <f t="shared" si="6"/>
        <v>44772</v>
      </c>
      <c r="H17" s="3">
        <f t="shared" si="6"/>
        <v>44793</v>
      </c>
      <c r="I17" s="3">
        <f t="shared" si="6"/>
        <v>44793</v>
      </c>
      <c r="J17" s="2">
        <f t="shared" si="0"/>
        <v>21</v>
      </c>
      <c r="K17" s="2">
        <f t="shared" si="1"/>
        <v>0</v>
      </c>
      <c r="L17" s="2">
        <v>7.2999999999999995E-2</v>
      </c>
      <c r="M17" s="2">
        <v>0.105</v>
      </c>
      <c r="N17" s="2">
        <f t="shared" si="2"/>
        <v>0.21</v>
      </c>
      <c r="O17" s="2">
        <f t="shared" si="3"/>
        <v>0.19</v>
      </c>
      <c r="P17" s="2">
        <f t="shared" si="4"/>
        <v>0.4</v>
      </c>
      <c r="U17"/>
      <c r="V17"/>
      <c r="W17"/>
    </row>
    <row r="18" spans="1:23" x14ac:dyDescent="0.25">
      <c r="A18" s="2">
        <v>17</v>
      </c>
      <c r="B18" s="2" t="s">
        <v>34</v>
      </c>
      <c r="C18" s="2" t="s">
        <v>35</v>
      </c>
      <c r="D18" s="2" t="str">
        <f t="shared" si="10"/>
        <v>Control</v>
      </c>
      <c r="E18" s="2">
        <f t="shared" si="7"/>
        <v>4</v>
      </c>
      <c r="F18" s="2">
        <f t="shared" si="10"/>
        <v>1</v>
      </c>
      <c r="G18" s="3">
        <f t="shared" si="6"/>
        <v>44772</v>
      </c>
      <c r="H18" s="3">
        <f t="shared" si="6"/>
        <v>44793</v>
      </c>
      <c r="I18" s="3">
        <f t="shared" si="6"/>
        <v>44793</v>
      </c>
      <c r="J18" s="2">
        <f t="shared" si="0"/>
        <v>21</v>
      </c>
      <c r="K18" s="2">
        <f t="shared" si="1"/>
        <v>0</v>
      </c>
      <c r="L18" s="2">
        <v>6.4000000000000001E-2</v>
      </c>
      <c r="M18" s="2">
        <v>0.112</v>
      </c>
      <c r="N18" s="2">
        <f t="shared" si="2"/>
        <v>0.23</v>
      </c>
      <c r="O18" s="2">
        <f t="shared" si="3"/>
        <v>0.15</v>
      </c>
      <c r="P18" s="2">
        <f t="shared" si="4"/>
        <v>0.38</v>
      </c>
      <c r="U18"/>
      <c r="V18"/>
      <c r="W18"/>
    </row>
    <row r="19" spans="1:23" x14ac:dyDescent="0.25">
      <c r="A19" s="2">
        <v>18</v>
      </c>
      <c r="B19" s="2" t="s">
        <v>36</v>
      </c>
      <c r="C19" s="2" t="s">
        <v>35</v>
      </c>
      <c r="D19" s="2" t="str">
        <f t="shared" si="10"/>
        <v>Control</v>
      </c>
      <c r="E19" s="2">
        <f t="shared" si="7"/>
        <v>4</v>
      </c>
      <c r="F19" s="2">
        <f t="shared" si="10"/>
        <v>2</v>
      </c>
      <c r="G19" s="3">
        <f t="shared" si="6"/>
        <v>44772</v>
      </c>
      <c r="H19" s="3">
        <f t="shared" si="6"/>
        <v>44793</v>
      </c>
      <c r="I19" s="3">
        <f t="shared" si="6"/>
        <v>44793</v>
      </c>
      <c r="J19" s="2">
        <f t="shared" si="0"/>
        <v>21</v>
      </c>
      <c r="K19" s="2">
        <f t="shared" si="1"/>
        <v>0</v>
      </c>
      <c r="L19" s="2">
        <v>5.8999999999999997E-2</v>
      </c>
      <c r="M19" s="2">
        <v>0.14799999999999999</v>
      </c>
      <c r="N19" s="2">
        <f t="shared" si="2"/>
        <v>0.32</v>
      </c>
      <c r="O19" s="2">
        <f t="shared" si="3"/>
        <v>0.1</v>
      </c>
      <c r="P19" s="2">
        <f t="shared" si="4"/>
        <v>0.42000000000000004</v>
      </c>
    </row>
    <row r="20" spans="1:23" x14ac:dyDescent="0.25">
      <c r="A20" s="2">
        <v>19</v>
      </c>
      <c r="B20" s="2" t="s">
        <v>37</v>
      </c>
      <c r="C20" s="2" t="s">
        <v>35</v>
      </c>
      <c r="D20" s="2" t="str">
        <f t="shared" si="10"/>
        <v>Control</v>
      </c>
      <c r="E20" s="2">
        <f t="shared" si="7"/>
        <v>4</v>
      </c>
      <c r="F20" s="2">
        <f t="shared" si="10"/>
        <v>3</v>
      </c>
      <c r="G20" s="3">
        <f t="shared" ref="G20:I35" si="11">G19</f>
        <v>44772</v>
      </c>
      <c r="H20" s="3">
        <f t="shared" si="11"/>
        <v>44793</v>
      </c>
      <c r="I20" s="3">
        <f t="shared" si="11"/>
        <v>44793</v>
      </c>
      <c r="J20" s="2">
        <f t="shared" si="0"/>
        <v>21</v>
      </c>
      <c r="K20" s="2">
        <f t="shared" si="1"/>
        <v>0</v>
      </c>
      <c r="L20" s="2">
        <v>6.8000000000000005E-2</v>
      </c>
      <c r="M20" s="2">
        <v>0.13300000000000001</v>
      </c>
      <c r="N20" s="2">
        <f t="shared" si="2"/>
        <v>0.28000000000000003</v>
      </c>
      <c r="O20" s="2">
        <f t="shared" si="3"/>
        <v>0.15</v>
      </c>
      <c r="P20" s="2">
        <f t="shared" si="4"/>
        <v>0.43000000000000005</v>
      </c>
    </row>
    <row r="21" spans="1:23" x14ac:dyDescent="0.25">
      <c r="A21" s="2">
        <v>20</v>
      </c>
      <c r="B21" s="2" t="s">
        <v>38</v>
      </c>
      <c r="C21" s="2" t="s">
        <v>35</v>
      </c>
      <c r="D21" s="2" t="str">
        <f t="shared" si="10"/>
        <v>Control</v>
      </c>
      <c r="E21" s="2">
        <f t="shared" si="7"/>
        <v>4</v>
      </c>
      <c r="F21" s="2">
        <f t="shared" si="10"/>
        <v>4</v>
      </c>
      <c r="G21" s="3">
        <f t="shared" si="11"/>
        <v>44772</v>
      </c>
      <c r="H21" s="3">
        <f t="shared" si="11"/>
        <v>44793</v>
      </c>
      <c r="I21" s="3">
        <f t="shared" si="11"/>
        <v>44793</v>
      </c>
      <c r="J21" s="2">
        <f t="shared" si="0"/>
        <v>21</v>
      </c>
      <c r="K21" s="2">
        <f t="shared" si="1"/>
        <v>0</v>
      </c>
      <c r="L21" s="2">
        <v>7.0000000000000007E-2</v>
      </c>
      <c r="M21" s="2">
        <v>0.11899999999999999</v>
      </c>
      <c r="N21" s="2">
        <f t="shared" si="2"/>
        <v>0.25</v>
      </c>
      <c r="O21" s="2">
        <f t="shared" si="3"/>
        <v>0.17</v>
      </c>
      <c r="P21" s="2">
        <f t="shared" si="4"/>
        <v>0.42000000000000004</v>
      </c>
    </row>
    <row r="22" spans="1:23" x14ac:dyDescent="0.25">
      <c r="A22" s="2">
        <v>21</v>
      </c>
      <c r="B22" s="2" t="s">
        <v>39</v>
      </c>
      <c r="C22" s="2" t="s">
        <v>35</v>
      </c>
      <c r="D22" s="2" t="str">
        <f t="shared" si="10"/>
        <v>Stress</v>
      </c>
      <c r="E22" s="2">
        <f t="shared" si="7"/>
        <v>4</v>
      </c>
      <c r="F22" s="2">
        <f t="shared" si="10"/>
        <v>1</v>
      </c>
      <c r="G22" s="3">
        <f t="shared" si="11"/>
        <v>44772</v>
      </c>
      <c r="H22" s="3">
        <f t="shared" si="11"/>
        <v>44793</v>
      </c>
      <c r="I22" s="3">
        <f t="shared" si="11"/>
        <v>44793</v>
      </c>
      <c r="J22" s="2">
        <f t="shared" si="0"/>
        <v>21</v>
      </c>
      <c r="K22" s="2">
        <f t="shared" si="1"/>
        <v>0</v>
      </c>
      <c r="L22" s="2">
        <v>6.0999999999999999E-2</v>
      </c>
      <c r="M22" s="2">
        <v>0.13600000000000001</v>
      </c>
      <c r="N22" s="2">
        <f t="shared" si="2"/>
        <v>0.28999999999999998</v>
      </c>
      <c r="O22" s="2">
        <f t="shared" si="3"/>
        <v>0.12</v>
      </c>
      <c r="P22" s="2">
        <f t="shared" si="4"/>
        <v>0.41</v>
      </c>
    </row>
    <row r="23" spans="1:23" x14ac:dyDescent="0.25">
      <c r="A23" s="2">
        <v>22</v>
      </c>
      <c r="B23" s="2" t="s">
        <v>40</v>
      </c>
      <c r="C23" s="2" t="s">
        <v>35</v>
      </c>
      <c r="D23" s="2" t="str">
        <f t="shared" si="10"/>
        <v>Stress</v>
      </c>
      <c r="E23" s="2">
        <f t="shared" si="7"/>
        <v>4</v>
      </c>
      <c r="F23" s="2">
        <f t="shared" si="10"/>
        <v>2</v>
      </c>
      <c r="G23" s="3">
        <f t="shared" si="11"/>
        <v>44772</v>
      </c>
      <c r="H23" s="3">
        <f t="shared" si="11"/>
        <v>44793</v>
      </c>
      <c r="I23" s="3">
        <f t="shared" si="11"/>
        <v>44793</v>
      </c>
      <c r="J23" s="2">
        <f t="shared" si="0"/>
        <v>21</v>
      </c>
      <c r="K23" s="2">
        <f t="shared" si="1"/>
        <v>0</v>
      </c>
      <c r="L23" s="2">
        <v>5.7000000000000002E-2</v>
      </c>
      <c r="M23" s="2">
        <v>0.14199999999999999</v>
      </c>
      <c r="N23" s="2">
        <f t="shared" si="2"/>
        <v>0.31</v>
      </c>
      <c r="O23" s="2">
        <f t="shared" si="3"/>
        <v>0.1</v>
      </c>
      <c r="P23" s="2">
        <f t="shared" si="4"/>
        <v>0.41000000000000003</v>
      </c>
    </row>
    <row r="24" spans="1:23" x14ac:dyDescent="0.25">
      <c r="A24" s="2">
        <v>23</v>
      </c>
      <c r="B24" s="2" t="s">
        <v>41</v>
      </c>
      <c r="C24" s="2" t="s">
        <v>35</v>
      </c>
      <c r="D24" s="2" t="str">
        <f t="shared" si="10"/>
        <v>Stress</v>
      </c>
      <c r="E24" s="2">
        <f t="shared" si="7"/>
        <v>4</v>
      </c>
      <c r="F24" s="2">
        <f t="shared" si="10"/>
        <v>3</v>
      </c>
      <c r="G24" s="3">
        <f t="shared" si="11"/>
        <v>44772</v>
      </c>
      <c r="H24" s="3">
        <f t="shared" si="11"/>
        <v>44793</v>
      </c>
      <c r="I24" s="3">
        <f t="shared" si="11"/>
        <v>44793</v>
      </c>
      <c r="J24" s="2">
        <f t="shared" si="0"/>
        <v>21</v>
      </c>
      <c r="K24" s="2">
        <f t="shared" si="1"/>
        <v>0</v>
      </c>
      <c r="L24" s="2">
        <v>3.5000000000000003E-2</v>
      </c>
      <c r="M24" s="2">
        <v>0.14699999999999999</v>
      </c>
      <c r="N24" s="2">
        <f t="shared" si="2"/>
        <v>0.33</v>
      </c>
      <c r="O24" s="2">
        <f t="shared" si="3"/>
        <v>0.02</v>
      </c>
      <c r="P24" s="2">
        <f t="shared" si="4"/>
        <v>0.35000000000000003</v>
      </c>
    </row>
    <row r="25" spans="1:23" x14ac:dyDescent="0.25">
      <c r="A25" s="2">
        <v>24</v>
      </c>
      <c r="B25" s="2" t="s">
        <v>42</v>
      </c>
      <c r="C25" s="2" t="s">
        <v>35</v>
      </c>
      <c r="D25" s="2" t="str">
        <f t="shared" si="10"/>
        <v>Stress</v>
      </c>
      <c r="E25" s="2">
        <f t="shared" si="7"/>
        <v>4</v>
      </c>
      <c r="F25" s="2">
        <f t="shared" si="10"/>
        <v>4</v>
      </c>
      <c r="G25" s="3">
        <f t="shared" si="11"/>
        <v>44772</v>
      </c>
      <c r="H25" s="3">
        <f t="shared" si="11"/>
        <v>44793</v>
      </c>
      <c r="I25" s="3">
        <f t="shared" si="11"/>
        <v>44793</v>
      </c>
      <c r="J25" s="2">
        <f t="shared" si="0"/>
        <v>21</v>
      </c>
      <c r="K25" s="2">
        <f t="shared" si="1"/>
        <v>0</v>
      </c>
      <c r="L25" s="2">
        <v>4.7E-2</v>
      </c>
      <c r="M25" s="2">
        <v>0.13300000000000001</v>
      </c>
      <c r="N25" s="2">
        <f t="shared" si="2"/>
        <v>0.28999999999999998</v>
      </c>
      <c r="O25" s="2">
        <f t="shared" si="3"/>
        <v>7.0000000000000007E-2</v>
      </c>
      <c r="P25" s="2">
        <f t="shared" si="4"/>
        <v>0.36</v>
      </c>
    </row>
    <row r="26" spans="1:23" x14ac:dyDescent="0.25">
      <c r="A26" s="2">
        <v>25</v>
      </c>
      <c r="B26" s="2" t="s">
        <v>43</v>
      </c>
      <c r="C26" s="2" t="s">
        <v>44</v>
      </c>
      <c r="D26" s="2" t="str">
        <f t="shared" si="10"/>
        <v>Control</v>
      </c>
      <c r="E26" s="2">
        <f t="shared" si="7"/>
        <v>4</v>
      </c>
      <c r="F26" s="2">
        <f t="shared" si="10"/>
        <v>1</v>
      </c>
      <c r="G26" s="3">
        <f t="shared" si="11"/>
        <v>44772</v>
      </c>
      <c r="H26" s="3">
        <f t="shared" si="11"/>
        <v>44793</v>
      </c>
      <c r="I26" s="3">
        <f t="shared" si="11"/>
        <v>44793</v>
      </c>
      <c r="J26" s="2">
        <f t="shared" si="0"/>
        <v>21</v>
      </c>
      <c r="K26" s="2">
        <f t="shared" si="1"/>
        <v>0</v>
      </c>
      <c r="L26" s="2">
        <v>5.8999999999999997E-2</v>
      </c>
      <c r="M26" s="2">
        <v>0.13</v>
      </c>
      <c r="N26" s="2">
        <f t="shared" si="2"/>
        <v>0.28000000000000003</v>
      </c>
      <c r="O26" s="2">
        <f t="shared" si="3"/>
        <v>0.12</v>
      </c>
      <c r="P26" s="2">
        <f t="shared" si="4"/>
        <v>0.4</v>
      </c>
    </row>
    <row r="27" spans="1:23" x14ac:dyDescent="0.25">
      <c r="A27" s="2">
        <v>26</v>
      </c>
      <c r="B27" s="2" t="s">
        <v>45</v>
      </c>
      <c r="C27" s="2" t="s">
        <v>44</v>
      </c>
      <c r="D27" s="2" t="str">
        <f t="shared" ref="D27:F42" si="12">D19</f>
        <v>Control</v>
      </c>
      <c r="E27" s="2">
        <f t="shared" si="7"/>
        <v>4</v>
      </c>
      <c r="F27" s="2">
        <f t="shared" si="12"/>
        <v>2</v>
      </c>
      <c r="G27" s="3">
        <f t="shared" si="11"/>
        <v>44772</v>
      </c>
      <c r="H27" s="3">
        <f t="shared" si="11"/>
        <v>44793</v>
      </c>
      <c r="I27" s="3">
        <f t="shared" si="11"/>
        <v>44793</v>
      </c>
      <c r="J27" s="2">
        <f t="shared" si="0"/>
        <v>21</v>
      </c>
      <c r="K27" s="2">
        <f t="shared" si="1"/>
        <v>0</v>
      </c>
      <c r="L27" s="2">
        <v>5.5E-2</v>
      </c>
      <c r="M27" s="2">
        <v>0.13600000000000001</v>
      </c>
      <c r="N27" s="2">
        <f t="shared" si="2"/>
        <v>0.28999999999999998</v>
      </c>
      <c r="O27" s="2">
        <f t="shared" si="3"/>
        <v>0.1</v>
      </c>
      <c r="P27" s="2">
        <f t="shared" si="4"/>
        <v>0.39</v>
      </c>
    </row>
    <row r="28" spans="1:23" x14ac:dyDescent="0.25">
      <c r="A28" s="2">
        <v>27</v>
      </c>
      <c r="B28" s="2" t="s">
        <v>46</v>
      </c>
      <c r="C28" s="2" t="s">
        <v>44</v>
      </c>
      <c r="D28" s="2" t="str">
        <f t="shared" si="12"/>
        <v>Control</v>
      </c>
      <c r="E28" s="2">
        <f t="shared" si="7"/>
        <v>4</v>
      </c>
      <c r="F28" s="2">
        <f t="shared" si="12"/>
        <v>3</v>
      </c>
      <c r="G28" s="3">
        <f t="shared" si="11"/>
        <v>44772</v>
      </c>
      <c r="H28" s="3">
        <f t="shared" si="11"/>
        <v>44793</v>
      </c>
      <c r="I28" s="3">
        <f t="shared" si="11"/>
        <v>44793</v>
      </c>
      <c r="J28" s="2">
        <f t="shared" si="0"/>
        <v>21</v>
      </c>
      <c r="K28" s="2">
        <f t="shared" si="1"/>
        <v>0</v>
      </c>
      <c r="L28" s="2">
        <v>6.3E-2</v>
      </c>
      <c r="M28" s="2">
        <v>0.14099999999999999</v>
      </c>
      <c r="N28" s="2">
        <f t="shared" si="2"/>
        <v>0.3</v>
      </c>
      <c r="O28" s="2">
        <f t="shared" si="3"/>
        <v>0.13</v>
      </c>
      <c r="P28" s="2">
        <f t="shared" si="4"/>
        <v>0.43</v>
      </c>
    </row>
    <row r="29" spans="1:23" x14ac:dyDescent="0.25">
      <c r="A29" s="2">
        <v>28</v>
      </c>
      <c r="B29" s="2" t="s">
        <v>47</v>
      </c>
      <c r="C29" s="2" t="s">
        <v>44</v>
      </c>
      <c r="D29" s="2" t="str">
        <f t="shared" si="12"/>
        <v>Control</v>
      </c>
      <c r="E29" s="2">
        <f t="shared" si="7"/>
        <v>4</v>
      </c>
      <c r="F29" s="2">
        <f t="shared" si="12"/>
        <v>4</v>
      </c>
      <c r="G29" s="3">
        <f t="shared" si="11"/>
        <v>44772</v>
      </c>
      <c r="H29" s="3">
        <f t="shared" si="11"/>
        <v>44793</v>
      </c>
      <c r="I29" s="3">
        <f t="shared" si="11"/>
        <v>44793</v>
      </c>
      <c r="J29" s="2">
        <f t="shared" si="0"/>
        <v>21</v>
      </c>
      <c r="K29" s="2">
        <f t="shared" si="1"/>
        <v>0</v>
      </c>
      <c r="L29" s="2">
        <v>6.4000000000000001E-2</v>
      </c>
      <c r="M29" s="2">
        <v>0.128</v>
      </c>
      <c r="N29" s="2">
        <f t="shared" si="2"/>
        <v>0.27</v>
      </c>
      <c r="O29" s="2">
        <f t="shared" si="3"/>
        <v>0.14000000000000001</v>
      </c>
      <c r="P29" s="2">
        <f t="shared" si="4"/>
        <v>0.41000000000000003</v>
      </c>
    </row>
    <row r="30" spans="1:23" x14ac:dyDescent="0.25">
      <c r="A30" s="2">
        <v>29</v>
      </c>
      <c r="B30" s="2" t="s">
        <v>48</v>
      </c>
      <c r="C30" s="2" t="s">
        <v>44</v>
      </c>
      <c r="D30" s="2" t="str">
        <f t="shared" si="12"/>
        <v>Stress</v>
      </c>
      <c r="E30" s="2">
        <f t="shared" si="7"/>
        <v>4</v>
      </c>
      <c r="F30" s="2">
        <f t="shared" si="12"/>
        <v>1</v>
      </c>
      <c r="G30" s="3">
        <f t="shared" si="11"/>
        <v>44772</v>
      </c>
      <c r="H30" s="3">
        <f t="shared" si="11"/>
        <v>44793</v>
      </c>
      <c r="I30" s="3">
        <f t="shared" si="11"/>
        <v>44793</v>
      </c>
      <c r="J30" s="2">
        <f t="shared" si="0"/>
        <v>21</v>
      </c>
      <c r="K30" s="2">
        <f t="shared" si="1"/>
        <v>0</v>
      </c>
      <c r="L30" s="2">
        <v>7.3999999999999996E-2</v>
      </c>
      <c r="M30" s="2">
        <v>0.113</v>
      </c>
      <c r="N30" s="2">
        <f t="shared" si="2"/>
        <v>0.23</v>
      </c>
      <c r="O30" s="2">
        <f t="shared" si="3"/>
        <v>0.19</v>
      </c>
      <c r="P30" s="2">
        <f t="shared" si="4"/>
        <v>0.42000000000000004</v>
      </c>
    </row>
    <row r="31" spans="1:23" x14ac:dyDescent="0.25">
      <c r="A31" s="2">
        <v>30</v>
      </c>
      <c r="B31" s="2" t="s">
        <v>49</v>
      </c>
      <c r="C31" s="2" t="s">
        <v>44</v>
      </c>
      <c r="D31" s="2" t="str">
        <f t="shared" si="12"/>
        <v>Stress</v>
      </c>
      <c r="E31" s="2">
        <f t="shared" si="7"/>
        <v>4</v>
      </c>
      <c r="F31" s="2">
        <f t="shared" si="12"/>
        <v>2</v>
      </c>
      <c r="G31" s="3">
        <f t="shared" si="11"/>
        <v>44772</v>
      </c>
      <c r="H31" s="3">
        <f t="shared" si="11"/>
        <v>44793</v>
      </c>
      <c r="I31" s="3">
        <f t="shared" si="11"/>
        <v>44793</v>
      </c>
      <c r="J31" s="2">
        <f t="shared" si="0"/>
        <v>21</v>
      </c>
      <c r="K31" s="2">
        <f t="shared" si="1"/>
        <v>0</v>
      </c>
      <c r="L31" s="2">
        <v>6.9000000000000006E-2</v>
      </c>
      <c r="M31" s="2">
        <v>0.10100000000000001</v>
      </c>
      <c r="N31" s="2">
        <f t="shared" si="2"/>
        <v>0.2</v>
      </c>
      <c r="O31" s="2">
        <f t="shared" si="3"/>
        <v>0.18</v>
      </c>
      <c r="P31" s="2">
        <f t="shared" si="4"/>
        <v>0.38</v>
      </c>
    </row>
    <row r="32" spans="1:23" x14ac:dyDescent="0.25">
      <c r="A32" s="2">
        <v>31</v>
      </c>
      <c r="B32" s="2" t="s">
        <v>50</v>
      </c>
      <c r="C32" s="2" t="s">
        <v>44</v>
      </c>
      <c r="D32" s="2" t="str">
        <f t="shared" si="12"/>
        <v>Stress</v>
      </c>
      <c r="E32" s="2">
        <f t="shared" si="7"/>
        <v>4</v>
      </c>
      <c r="F32" s="2">
        <f t="shared" si="12"/>
        <v>3</v>
      </c>
      <c r="G32" s="3">
        <f t="shared" si="11"/>
        <v>44772</v>
      </c>
      <c r="H32" s="3">
        <f t="shared" si="11"/>
        <v>44793</v>
      </c>
      <c r="I32" s="3">
        <f t="shared" si="11"/>
        <v>44793</v>
      </c>
      <c r="J32" s="2">
        <f t="shared" si="0"/>
        <v>21</v>
      </c>
      <c r="K32" s="2">
        <f t="shared" si="1"/>
        <v>0</v>
      </c>
      <c r="L32" s="2">
        <v>7.8E-2</v>
      </c>
      <c r="M32" s="2">
        <v>0.11700000000000001</v>
      </c>
      <c r="N32" s="2">
        <f t="shared" si="2"/>
        <v>0.24</v>
      </c>
      <c r="O32" s="2">
        <f t="shared" si="3"/>
        <v>0.2</v>
      </c>
      <c r="P32" s="2">
        <f t="shared" si="4"/>
        <v>0.44</v>
      </c>
    </row>
    <row r="33" spans="1:16" x14ac:dyDescent="0.25">
      <c r="A33" s="2">
        <v>32</v>
      </c>
      <c r="B33" s="2" t="s">
        <v>51</v>
      </c>
      <c r="C33" s="2" t="s">
        <v>44</v>
      </c>
      <c r="D33" s="2" t="str">
        <f t="shared" si="12"/>
        <v>Stress</v>
      </c>
      <c r="E33" s="2">
        <f t="shared" si="7"/>
        <v>4</v>
      </c>
      <c r="F33" s="2">
        <f t="shared" si="12"/>
        <v>4</v>
      </c>
      <c r="G33" s="3">
        <f t="shared" si="11"/>
        <v>44772</v>
      </c>
      <c r="H33" s="3">
        <f t="shared" si="11"/>
        <v>44793</v>
      </c>
      <c r="I33" s="3">
        <f t="shared" si="11"/>
        <v>44793</v>
      </c>
      <c r="J33" s="2">
        <f t="shared" si="0"/>
        <v>21</v>
      </c>
      <c r="K33" s="2">
        <f t="shared" si="1"/>
        <v>0</v>
      </c>
      <c r="L33" s="2">
        <v>0.08</v>
      </c>
      <c r="M33" s="2">
        <v>0.10100000000000001</v>
      </c>
      <c r="N33" s="2">
        <f t="shared" si="2"/>
        <v>0.2</v>
      </c>
      <c r="O33" s="2">
        <f t="shared" si="3"/>
        <v>0.22</v>
      </c>
      <c r="P33" s="2">
        <f t="shared" si="4"/>
        <v>0.42000000000000004</v>
      </c>
    </row>
    <row r="34" spans="1:16" x14ac:dyDescent="0.25">
      <c r="A34" s="2">
        <v>33</v>
      </c>
      <c r="B34" s="2" t="s">
        <v>52</v>
      </c>
      <c r="C34" s="2" t="s">
        <v>53</v>
      </c>
      <c r="D34" s="2" t="str">
        <f t="shared" si="12"/>
        <v>Control</v>
      </c>
      <c r="E34" s="2">
        <f t="shared" si="7"/>
        <v>4</v>
      </c>
      <c r="F34" s="2">
        <f t="shared" si="12"/>
        <v>1</v>
      </c>
      <c r="G34" s="3">
        <f t="shared" si="11"/>
        <v>44772</v>
      </c>
      <c r="H34" s="3">
        <f t="shared" si="11"/>
        <v>44793</v>
      </c>
      <c r="I34" s="3">
        <f t="shared" si="11"/>
        <v>44793</v>
      </c>
      <c r="J34" s="2">
        <f t="shared" si="0"/>
        <v>21</v>
      </c>
      <c r="K34" s="2">
        <f t="shared" si="1"/>
        <v>0</v>
      </c>
      <c r="L34" s="2">
        <v>5.0999999999999997E-2</v>
      </c>
      <c r="M34" s="2">
        <v>0.152</v>
      </c>
      <c r="N34" s="2">
        <f t="shared" si="2"/>
        <v>0.33</v>
      </c>
      <c r="O34" s="2">
        <f t="shared" si="3"/>
        <v>7.0000000000000007E-2</v>
      </c>
      <c r="P34" s="2">
        <f t="shared" si="4"/>
        <v>0.4</v>
      </c>
    </row>
    <row r="35" spans="1:16" x14ac:dyDescent="0.25">
      <c r="A35" s="2">
        <v>34</v>
      </c>
      <c r="B35" s="2" t="s">
        <v>54</v>
      </c>
      <c r="C35" s="2" t="s">
        <v>53</v>
      </c>
      <c r="D35" s="2" t="str">
        <f t="shared" si="12"/>
        <v>Control</v>
      </c>
      <c r="E35" s="2">
        <f t="shared" si="7"/>
        <v>4</v>
      </c>
      <c r="F35" s="2">
        <f t="shared" si="12"/>
        <v>2</v>
      </c>
      <c r="G35" s="3">
        <f t="shared" si="11"/>
        <v>44772</v>
      </c>
      <c r="H35" s="3">
        <f t="shared" si="11"/>
        <v>44793</v>
      </c>
      <c r="I35" s="3">
        <f t="shared" si="11"/>
        <v>44793</v>
      </c>
      <c r="J35" s="2">
        <f t="shared" si="0"/>
        <v>21</v>
      </c>
      <c r="K35" s="2">
        <f t="shared" si="1"/>
        <v>0</v>
      </c>
      <c r="L35" s="2">
        <v>3.5999999999999997E-2</v>
      </c>
      <c r="M35" s="2">
        <v>0.159</v>
      </c>
      <c r="N35" s="2">
        <f t="shared" si="2"/>
        <v>0.36</v>
      </c>
      <c r="O35" s="2">
        <f t="shared" si="3"/>
        <v>0.01</v>
      </c>
      <c r="P35" s="2">
        <f t="shared" si="4"/>
        <v>0.37</v>
      </c>
    </row>
    <row r="36" spans="1:16" x14ac:dyDescent="0.25">
      <c r="A36" s="2">
        <v>35</v>
      </c>
      <c r="B36" s="2" t="s">
        <v>55</v>
      </c>
      <c r="C36" s="2" t="s">
        <v>53</v>
      </c>
      <c r="D36" s="2" t="str">
        <f t="shared" si="12"/>
        <v>Control</v>
      </c>
      <c r="E36" s="2">
        <f t="shared" si="7"/>
        <v>4</v>
      </c>
      <c r="F36" s="2">
        <f t="shared" si="12"/>
        <v>3</v>
      </c>
      <c r="G36" s="3">
        <f t="shared" ref="G36:I51" si="13">G35</f>
        <v>44772</v>
      </c>
      <c r="H36" s="3">
        <f t="shared" si="13"/>
        <v>44793</v>
      </c>
      <c r="I36" s="3">
        <f t="shared" si="13"/>
        <v>44793</v>
      </c>
      <c r="J36" s="2">
        <f t="shared" si="0"/>
        <v>21</v>
      </c>
      <c r="K36" s="2">
        <f t="shared" si="1"/>
        <v>0</v>
      </c>
      <c r="L36" s="2">
        <v>5.5E-2</v>
      </c>
      <c r="M36" s="2">
        <v>0.16400000000000001</v>
      </c>
      <c r="N36" s="2">
        <f t="shared" si="2"/>
        <v>0.36</v>
      </c>
      <c r="O36" s="2">
        <f t="shared" si="3"/>
        <v>0.08</v>
      </c>
      <c r="P36" s="2">
        <f t="shared" si="4"/>
        <v>0.44</v>
      </c>
    </row>
    <row r="37" spans="1:16" x14ac:dyDescent="0.25">
      <c r="A37" s="2">
        <v>36</v>
      </c>
      <c r="B37" s="2" t="s">
        <v>56</v>
      </c>
      <c r="C37" s="2" t="s">
        <v>53</v>
      </c>
      <c r="D37" s="2" t="str">
        <f t="shared" si="12"/>
        <v>Control</v>
      </c>
      <c r="E37" s="2">
        <f t="shared" si="7"/>
        <v>4</v>
      </c>
      <c r="F37" s="2">
        <f t="shared" si="12"/>
        <v>4</v>
      </c>
      <c r="G37" s="3">
        <f t="shared" si="13"/>
        <v>44772</v>
      </c>
      <c r="H37" s="3">
        <f t="shared" si="13"/>
        <v>44793</v>
      </c>
      <c r="I37" s="3">
        <f t="shared" si="13"/>
        <v>44793</v>
      </c>
      <c r="J37" s="2">
        <f t="shared" si="0"/>
        <v>21</v>
      </c>
      <c r="K37" s="2">
        <f t="shared" si="1"/>
        <v>0</v>
      </c>
      <c r="L37" s="2">
        <v>4.7E-2</v>
      </c>
      <c r="M37" s="2">
        <v>0.14899999999999999</v>
      </c>
      <c r="N37" s="2">
        <f t="shared" si="2"/>
        <v>0.33</v>
      </c>
      <c r="O37" s="2">
        <f t="shared" si="3"/>
        <v>0.06</v>
      </c>
      <c r="P37" s="2">
        <f t="shared" si="4"/>
        <v>0.39</v>
      </c>
    </row>
    <row r="38" spans="1:16" x14ac:dyDescent="0.25">
      <c r="A38" s="2">
        <v>37</v>
      </c>
      <c r="B38" s="2" t="s">
        <v>57</v>
      </c>
      <c r="C38" s="2" t="s">
        <v>53</v>
      </c>
      <c r="D38" s="2" t="str">
        <f t="shared" si="12"/>
        <v>Stress</v>
      </c>
      <c r="E38" s="2">
        <f t="shared" si="7"/>
        <v>4</v>
      </c>
      <c r="F38" s="2">
        <f t="shared" si="12"/>
        <v>1</v>
      </c>
      <c r="G38" s="3">
        <f t="shared" si="13"/>
        <v>44772</v>
      </c>
      <c r="H38" s="3">
        <f t="shared" si="13"/>
        <v>44793</v>
      </c>
      <c r="I38" s="3">
        <f t="shared" si="13"/>
        <v>44793</v>
      </c>
      <c r="J38" s="2">
        <f t="shared" si="0"/>
        <v>21</v>
      </c>
      <c r="K38" s="2">
        <f t="shared" si="1"/>
        <v>0</v>
      </c>
      <c r="L38" s="2">
        <v>5.8000000000000003E-2</v>
      </c>
      <c r="M38" s="2">
        <v>0.14599999999999999</v>
      </c>
      <c r="N38" s="2">
        <f t="shared" si="2"/>
        <v>0.32</v>
      </c>
      <c r="O38" s="2">
        <f t="shared" si="3"/>
        <v>0.1</v>
      </c>
      <c r="P38" s="2">
        <f t="shared" si="4"/>
        <v>0.42000000000000004</v>
      </c>
    </row>
    <row r="39" spans="1:16" x14ac:dyDescent="0.25">
      <c r="A39" s="2">
        <v>38</v>
      </c>
      <c r="B39" s="2" t="s">
        <v>58</v>
      </c>
      <c r="C39" s="2" t="s">
        <v>53</v>
      </c>
      <c r="D39" s="2" t="str">
        <f t="shared" si="12"/>
        <v>Stress</v>
      </c>
      <c r="E39" s="2">
        <f t="shared" si="7"/>
        <v>4</v>
      </c>
      <c r="F39" s="2">
        <f t="shared" si="12"/>
        <v>2</v>
      </c>
      <c r="G39" s="3">
        <f t="shared" si="13"/>
        <v>44772</v>
      </c>
      <c r="H39" s="3">
        <f t="shared" si="13"/>
        <v>44793</v>
      </c>
      <c r="I39" s="3">
        <f t="shared" si="13"/>
        <v>44793</v>
      </c>
      <c r="J39" s="2">
        <f t="shared" si="0"/>
        <v>21</v>
      </c>
      <c r="K39" s="2">
        <f t="shared" si="1"/>
        <v>0</v>
      </c>
      <c r="L39" s="2">
        <v>0.06</v>
      </c>
      <c r="M39" s="2">
        <v>0.153</v>
      </c>
      <c r="N39" s="2">
        <f t="shared" si="2"/>
        <v>0.33</v>
      </c>
      <c r="O39" s="2">
        <f t="shared" si="3"/>
        <v>0.1</v>
      </c>
      <c r="P39" s="2">
        <f t="shared" si="4"/>
        <v>0.43000000000000005</v>
      </c>
    </row>
    <row r="40" spans="1:16" x14ac:dyDescent="0.25">
      <c r="A40" s="2">
        <v>39</v>
      </c>
      <c r="B40" s="2" t="s">
        <v>59</v>
      </c>
      <c r="C40" s="2" t="s">
        <v>53</v>
      </c>
      <c r="D40" s="2" t="str">
        <f t="shared" si="12"/>
        <v>Stress</v>
      </c>
      <c r="E40" s="2">
        <f t="shared" si="7"/>
        <v>4</v>
      </c>
      <c r="F40" s="2">
        <f t="shared" si="12"/>
        <v>3</v>
      </c>
      <c r="G40" s="3">
        <f t="shared" si="13"/>
        <v>44772</v>
      </c>
      <c r="H40" s="3">
        <f t="shared" si="13"/>
        <v>44793</v>
      </c>
      <c r="I40" s="3">
        <f t="shared" si="13"/>
        <v>44793</v>
      </c>
      <c r="J40" s="2">
        <f t="shared" si="0"/>
        <v>21</v>
      </c>
      <c r="K40" s="2">
        <f t="shared" si="1"/>
        <v>0</v>
      </c>
      <c r="L40" s="2">
        <v>3.2000000000000001E-2</v>
      </c>
      <c r="M40" s="2">
        <v>0.158</v>
      </c>
      <c r="N40" s="2">
        <f t="shared" si="2"/>
        <v>0.36</v>
      </c>
      <c r="O40" s="2">
        <f t="shared" si="3"/>
        <v>0</v>
      </c>
      <c r="P40" s="2">
        <f t="shared" si="4"/>
        <v>0.36</v>
      </c>
    </row>
    <row r="41" spans="1:16" x14ac:dyDescent="0.25">
      <c r="A41" s="2">
        <v>40</v>
      </c>
      <c r="B41" s="2" t="s">
        <v>60</v>
      </c>
      <c r="C41" s="2" t="s">
        <v>53</v>
      </c>
      <c r="D41" s="2" t="str">
        <f t="shared" si="12"/>
        <v>Stress</v>
      </c>
      <c r="E41" s="2">
        <f t="shared" si="7"/>
        <v>4</v>
      </c>
      <c r="F41" s="2">
        <f t="shared" si="12"/>
        <v>4</v>
      </c>
      <c r="G41" s="3">
        <f t="shared" si="13"/>
        <v>44772</v>
      </c>
      <c r="H41" s="3">
        <f t="shared" si="13"/>
        <v>44793</v>
      </c>
      <c r="I41" s="3">
        <f t="shared" si="13"/>
        <v>44793</v>
      </c>
      <c r="J41" s="2">
        <f t="shared" si="0"/>
        <v>21</v>
      </c>
      <c r="K41" s="2">
        <f t="shared" si="1"/>
        <v>0</v>
      </c>
      <c r="L41" s="2">
        <v>4.3999999999999997E-2</v>
      </c>
      <c r="M41" s="2">
        <v>0.14299999999999999</v>
      </c>
      <c r="N41" s="2">
        <f t="shared" si="2"/>
        <v>0.32</v>
      </c>
      <c r="O41" s="2">
        <f t="shared" si="3"/>
        <v>0.05</v>
      </c>
      <c r="P41" s="2">
        <f t="shared" si="4"/>
        <v>0.37</v>
      </c>
    </row>
    <row r="42" spans="1:16" x14ac:dyDescent="0.25">
      <c r="A42" s="2">
        <v>41</v>
      </c>
      <c r="B42" s="2" t="s">
        <v>61</v>
      </c>
      <c r="C42" s="2" t="s">
        <v>62</v>
      </c>
      <c r="D42" s="2" t="str">
        <f t="shared" si="12"/>
        <v>Control</v>
      </c>
      <c r="E42" s="2">
        <f t="shared" si="7"/>
        <v>4</v>
      </c>
      <c r="F42" s="2">
        <f t="shared" si="12"/>
        <v>1</v>
      </c>
      <c r="G42" s="3">
        <f t="shared" si="13"/>
        <v>44772</v>
      </c>
      <c r="H42" s="3">
        <f t="shared" si="13"/>
        <v>44793</v>
      </c>
      <c r="I42" s="3">
        <f t="shared" si="13"/>
        <v>44793</v>
      </c>
      <c r="J42" s="2">
        <f t="shared" si="0"/>
        <v>21</v>
      </c>
      <c r="K42" s="2">
        <f t="shared" si="1"/>
        <v>0</v>
      </c>
      <c r="L42" s="2">
        <v>6.5000000000000002E-2</v>
      </c>
      <c r="M42" s="2">
        <v>0.14000000000000001</v>
      </c>
      <c r="N42" s="2">
        <f t="shared" si="2"/>
        <v>0.3</v>
      </c>
      <c r="O42" s="2">
        <f t="shared" si="3"/>
        <v>0.13</v>
      </c>
      <c r="P42" s="2">
        <f t="shared" si="4"/>
        <v>0.43</v>
      </c>
    </row>
    <row r="43" spans="1:16" x14ac:dyDescent="0.25">
      <c r="A43" s="2">
        <v>42</v>
      </c>
      <c r="B43" s="2" t="s">
        <v>63</v>
      </c>
      <c r="C43" s="2" t="s">
        <v>62</v>
      </c>
      <c r="D43" s="2" t="str">
        <f t="shared" ref="D43:F58" si="14">D35</f>
        <v>Control</v>
      </c>
      <c r="E43" s="2">
        <f t="shared" si="7"/>
        <v>4</v>
      </c>
      <c r="F43" s="2">
        <f t="shared" si="14"/>
        <v>2</v>
      </c>
      <c r="G43" s="3">
        <f t="shared" si="13"/>
        <v>44772</v>
      </c>
      <c r="H43" s="3">
        <f t="shared" si="13"/>
        <v>44793</v>
      </c>
      <c r="I43" s="3">
        <f t="shared" si="13"/>
        <v>44793</v>
      </c>
      <c r="J43" s="2">
        <f t="shared" si="0"/>
        <v>21</v>
      </c>
      <c r="K43" s="2">
        <f t="shared" si="1"/>
        <v>0</v>
      </c>
      <c r="L43" s="2">
        <v>6.0999999999999999E-2</v>
      </c>
      <c r="M43" s="2">
        <v>0.14699999999999999</v>
      </c>
      <c r="N43" s="2">
        <f t="shared" si="2"/>
        <v>0.32</v>
      </c>
      <c r="O43" s="2">
        <f t="shared" si="3"/>
        <v>0.11</v>
      </c>
      <c r="P43" s="2">
        <f t="shared" si="4"/>
        <v>0.43</v>
      </c>
    </row>
    <row r="44" spans="1:16" x14ac:dyDescent="0.25">
      <c r="A44" s="2">
        <v>43</v>
      </c>
      <c r="B44" s="2" t="s">
        <v>64</v>
      </c>
      <c r="C44" s="2" t="s">
        <v>62</v>
      </c>
      <c r="D44" s="2" t="str">
        <f t="shared" si="14"/>
        <v>Control</v>
      </c>
      <c r="E44" s="2">
        <f t="shared" si="7"/>
        <v>4</v>
      </c>
      <c r="F44" s="2">
        <f t="shared" si="14"/>
        <v>3</v>
      </c>
      <c r="G44" s="3">
        <f t="shared" si="13"/>
        <v>44772</v>
      </c>
      <c r="H44" s="3">
        <f t="shared" si="13"/>
        <v>44793</v>
      </c>
      <c r="I44" s="3">
        <f t="shared" si="13"/>
        <v>44793</v>
      </c>
      <c r="J44" s="2">
        <f t="shared" si="0"/>
        <v>21</v>
      </c>
      <c r="K44" s="2">
        <f t="shared" si="1"/>
        <v>0</v>
      </c>
      <c r="L44" s="2">
        <v>6.9000000000000006E-2</v>
      </c>
      <c r="M44" s="2">
        <v>0.121</v>
      </c>
      <c r="N44" s="2">
        <f t="shared" si="2"/>
        <v>0.25</v>
      </c>
      <c r="O44" s="2">
        <f t="shared" si="3"/>
        <v>0.16</v>
      </c>
      <c r="P44" s="2">
        <f t="shared" si="4"/>
        <v>0.41000000000000003</v>
      </c>
    </row>
    <row r="45" spans="1:16" x14ac:dyDescent="0.25">
      <c r="A45" s="2">
        <v>44</v>
      </c>
      <c r="B45" s="2" t="s">
        <v>65</v>
      </c>
      <c r="C45" s="2" t="s">
        <v>62</v>
      </c>
      <c r="D45" s="2" t="str">
        <f t="shared" si="14"/>
        <v>Control</v>
      </c>
      <c r="E45" s="2">
        <f t="shared" si="7"/>
        <v>4</v>
      </c>
      <c r="F45" s="2">
        <f t="shared" si="14"/>
        <v>4</v>
      </c>
      <c r="G45" s="3">
        <f t="shared" si="13"/>
        <v>44772</v>
      </c>
      <c r="H45" s="3">
        <f t="shared" si="13"/>
        <v>44793</v>
      </c>
      <c r="I45" s="3">
        <f t="shared" si="13"/>
        <v>44793</v>
      </c>
      <c r="J45" s="2">
        <f t="shared" si="0"/>
        <v>21</v>
      </c>
      <c r="K45" s="2">
        <f t="shared" si="1"/>
        <v>0</v>
      </c>
      <c r="L45" s="2">
        <v>7.0999999999999994E-2</v>
      </c>
      <c r="M45" s="2">
        <v>0.13800000000000001</v>
      </c>
      <c r="N45" s="2">
        <f t="shared" si="2"/>
        <v>0.28999999999999998</v>
      </c>
      <c r="O45" s="2">
        <f t="shared" si="3"/>
        <v>0.16</v>
      </c>
      <c r="P45" s="2">
        <f t="shared" si="4"/>
        <v>0.44999999999999996</v>
      </c>
    </row>
    <row r="46" spans="1:16" x14ac:dyDescent="0.25">
      <c r="A46" s="2">
        <v>45</v>
      </c>
      <c r="B46" s="2" t="s">
        <v>66</v>
      </c>
      <c r="C46" s="2" t="s">
        <v>62</v>
      </c>
      <c r="D46" s="2" t="str">
        <f t="shared" si="14"/>
        <v>Stress</v>
      </c>
      <c r="E46" s="2">
        <f t="shared" si="7"/>
        <v>4</v>
      </c>
      <c r="F46" s="2">
        <f t="shared" si="14"/>
        <v>1</v>
      </c>
      <c r="G46" s="3">
        <f t="shared" si="13"/>
        <v>44772</v>
      </c>
      <c r="H46" s="3">
        <f t="shared" si="13"/>
        <v>44793</v>
      </c>
      <c r="I46" s="3">
        <f t="shared" si="13"/>
        <v>44793</v>
      </c>
      <c r="J46" s="2">
        <f t="shared" si="0"/>
        <v>21</v>
      </c>
      <c r="K46" s="2">
        <f t="shared" si="1"/>
        <v>0</v>
      </c>
      <c r="L46" s="2">
        <v>6.2E-2</v>
      </c>
      <c r="M46" s="2">
        <v>0.13400000000000001</v>
      </c>
      <c r="N46" s="2">
        <f t="shared" si="2"/>
        <v>0.28999999999999998</v>
      </c>
      <c r="O46" s="2">
        <f t="shared" si="3"/>
        <v>0.13</v>
      </c>
      <c r="P46" s="2">
        <f t="shared" si="4"/>
        <v>0.42</v>
      </c>
    </row>
    <row r="47" spans="1:16" x14ac:dyDescent="0.25">
      <c r="A47" s="2">
        <v>46</v>
      </c>
      <c r="B47" s="2" t="s">
        <v>67</v>
      </c>
      <c r="C47" s="2" t="s">
        <v>62</v>
      </c>
      <c r="D47" s="2" t="str">
        <f t="shared" si="14"/>
        <v>Stress</v>
      </c>
      <c r="E47" s="2">
        <f t="shared" si="7"/>
        <v>4</v>
      </c>
      <c r="F47" s="2">
        <f t="shared" si="14"/>
        <v>2</v>
      </c>
      <c r="G47" s="3">
        <f t="shared" si="13"/>
        <v>44772</v>
      </c>
      <c r="H47" s="3">
        <f t="shared" si="13"/>
        <v>44793</v>
      </c>
      <c r="I47" s="3">
        <f t="shared" si="13"/>
        <v>44793</v>
      </c>
      <c r="J47" s="2">
        <f t="shared" si="0"/>
        <v>21</v>
      </c>
      <c r="K47" s="2">
        <f t="shared" si="1"/>
        <v>0</v>
      </c>
      <c r="L47" s="2">
        <v>5.8000000000000003E-2</v>
      </c>
      <c r="M47" s="2">
        <v>0.14099999999999999</v>
      </c>
      <c r="N47" s="2">
        <f t="shared" si="2"/>
        <v>0.3</v>
      </c>
      <c r="O47" s="2">
        <f t="shared" si="3"/>
        <v>0.11</v>
      </c>
      <c r="P47" s="2">
        <f t="shared" si="4"/>
        <v>0.41</v>
      </c>
    </row>
    <row r="48" spans="1:16" x14ac:dyDescent="0.25">
      <c r="A48" s="2">
        <v>47</v>
      </c>
      <c r="B48" s="2" t="s">
        <v>68</v>
      </c>
      <c r="C48" s="2" t="s">
        <v>62</v>
      </c>
      <c r="D48" s="2" t="str">
        <f t="shared" si="14"/>
        <v>Stress</v>
      </c>
      <c r="E48" s="2">
        <f t="shared" si="7"/>
        <v>4</v>
      </c>
      <c r="F48" s="2">
        <f t="shared" si="14"/>
        <v>3</v>
      </c>
      <c r="G48" s="3">
        <f t="shared" si="13"/>
        <v>44772</v>
      </c>
      <c r="H48" s="3">
        <f t="shared" si="13"/>
        <v>44793</v>
      </c>
      <c r="I48" s="3">
        <f t="shared" si="13"/>
        <v>44793</v>
      </c>
      <c r="J48" s="2">
        <f t="shared" si="0"/>
        <v>21</v>
      </c>
      <c r="K48" s="2">
        <f t="shared" si="1"/>
        <v>0</v>
      </c>
      <c r="L48" s="2">
        <v>4.7E-2</v>
      </c>
      <c r="M48" s="2">
        <v>0.14499999999999999</v>
      </c>
      <c r="N48" s="2">
        <f t="shared" si="2"/>
        <v>0.32</v>
      </c>
      <c r="O48" s="2">
        <f t="shared" si="3"/>
        <v>0.06</v>
      </c>
      <c r="P48" s="2">
        <f t="shared" si="4"/>
        <v>0.38</v>
      </c>
    </row>
    <row r="49" spans="1:16" x14ac:dyDescent="0.25">
      <c r="A49" s="2">
        <v>48</v>
      </c>
      <c r="B49" s="2" t="s">
        <v>69</v>
      </c>
      <c r="C49" s="2" t="s">
        <v>62</v>
      </c>
      <c r="D49" s="2" t="str">
        <f t="shared" si="14"/>
        <v>Stress</v>
      </c>
      <c r="E49" s="2">
        <f t="shared" si="7"/>
        <v>4</v>
      </c>
      <c r="F49" s="2">
        <f t="shared" si="14"/>
        <v>4</v>
      </c>
      <c r="G49" s="3">
        <f t="shared" si="13"/>
        <v>44772</v>
      </c>
      <c r="H49" s="3">
        <f t="shared" si="13"/>
        <v>44793</v>
      </c>
      <c r="I49" s="3">
        <f t="shared" si="13"/>
        <v>44793</v>
      </c>
      <c r="J49" s="2">
        <f t="shared" si="0"/>
        <v>21</v>
      </c>
      <c r="K49" s="2">
        <f t="shared" si="1"/>
        <v>0</v>
      </c>
      <c r="L49" s="2">
        <v>5.8000000000000003E-2</v>
      </c>
      <c r="M49" s="2">
        <v>0.13200000000000001</v>
      </c>
      <c r="N49" s="2">
        <f t="shared" si="2"/>
        <v>0.28000000000000003</v>
      </c>
      <c r="O49" s="2">
        <f t="shared" si="3"/>
        <v>0.11</v>
      </c>
      <c r="P49" s="2">
        <f t="shared" si="4"/>
        <v>0.39</v>
      </c>
    </row>
    <row r="50" spans="1:16" x14ac:dyDescent="0.25">
      <c r="A50" s="2">
        <v>49</v>
      </c>
      <c r="B50" s="2" t="s">
        <v>70</v>
      </c>
      <c r="C50" s="2" t="s">
        <v>71</v>
      </c>
      <c r="D50" s="2" t="str">
        <f t="shared" si="14"/>
        <v>Control</v>
      </c>
      <c r="E50" s="2">
        <f t="shared" si="7"/>
        <v>4</v>
      </c>
      <c r="F50" s="2">
        <f t="shared" si="14"/>
        <v>1</v>
      </c>
      <c r="G50" s="3">
        <f t="shared" si="13"/>
        <v>44772</v>
      </c>
      <c r="H50" s="3">
        <f t="shared" si="13"/>
        <v>44793</v>
      </c>
      <c r="I50" s="3">
        <f t="shared" si="13"/>
        <v>44793</v>
      </c>
      <c r="J50" s="2">
        <f t="shared" si="0"/>
        <v>21</v>
      </c>
      <c r="K50" s="2">
        <f t="shared" si="1"/>
        <v>0</v>
      </c>
      <c r="L50" s="2">
        <v>0.06</v>
      </c>
      <c r="M50" s="2">
        <v>0.129</v>
      </c>
      <c r="N50" s="2">
        <f t="shared" si="2"/>
        <v>0.27</v>
      </c>
      <c r="O50" s="2">
        <f t="shared" si="3"/>
        <v>0.12</v>
      </c>
      <c r="P50" s="2">
        <f t="shared" si="4"/>
        <v>0.39</v>
      </c>
    </row>
    <row r="51" spans="1:16" x14ac:dyDescent="0.25">
      <c r="A51" s="2">
        <v>50</v>
      </c>
      <c r="B51" s="2" t="s">
        <v>72</v>
      </c>
      <c r="C51" s="2" t="s">
        <v>71</v>
      </c>
      <c r="D51" s="2" t="str">
        <f t="shared" si="14"/>
        <v>Control</v>
      </c>
      <c r="E51" s="2">
        <f t="shared" si="7"/>
        <v>4</v>
      </c>
      <c r="F51" s="2">
        <f t="shared" si="14"/>
        <v>2</v>
      </c>
      <c r="G51" s="3">
        <f t="shared" si="13"/>
        <v>44772</v>
      </c>
      <c r="H51" s="3">
        <f t="shared" si="13"/>
        <v>44793</v>
      </c>
      <c r="I51" s="3">
        <f t="shared" si="13"/>
        <v>44793</v>
      </c>
      <c r="J51" s="2">
        <f t="shared" si="0"/>
        <v>21</v>
      </c>
      <c r="K51" s="2">
        <f t="shared" si="1"/>
        <v>0</v>
      </c>
      <c r="L51" s="2">
        <v>5.6000000000000001E-2</v>
      </c>
      <c r="M51" s="2">
        <v>0.13500000000000001</v>
      </c>
      <c r="N51" s="2">
        <f t="shared" si="2"/>
        <v>0.28999999999999998</v>
      </c>
      <c r="O51" s="2">
        <f t="shared" si="3"/>
        <v>0.1</v>
      </c>
      <c r="P51" s="2">
        <f t="shared" si="4"/>
        <v>0.39</v>
      </c>
    </row>
    <row r="52" spans="1:16" x14ac:dyDescent="0.25">
      <c r="A52" s="2">
        <v>51</v>
      </c>
      <c r="B52" s="2" t="s">
        <v>73</v>
      </c>
      <c r="C52" s="2" t="s">
        <v>71</v>
      </c>
      <c r="D52" s="2" t="str">
        <f t="shared" si="14"/>
        <v>Control</v>
      </c>
      <c r="E52" s="2">
        <f t="shared" si="7"/>
        <v>4</v>
      </c>
      <c r="F52" s="2">
        <f t="shared" si="14"/>
        <v>3</v>
      </c>
      <c r="G52" s="3">
        <f t="shared" ref="G52:I67" si="15">G51</f>
        <v>44772</v>
      </c>
      <c r="H52" s="3">
        <f t="shared" si="15"/>
        <v>44793</v>
      </c>
      <c r="I52" s="3">
        <f t="shared" si="15"/>
        <v>44793</v>
      </c>
      <c r="J52" s="2">
        <f t="shared" si="0"/>
        <v>21</v>
      </c>
      <c r="K52" s="2">
        <f t="shared" si="1"/>
        <v>0</v>
      </c>
      <c r="L52" s="2">
        <v>6.4000000000000001E-2</v>
      </c>
      <c r="M52" s="2">
        <v>0.14000000000000001</v>
      </c>
      <c r="N52" s="2">
        <f t="shared" si="2"/>
        <v>0.3</v>
      </c>
      <c r="O52" s="2">
        <f t="shared" si="3"/>
        <v>0.13</v>
      </c>
      <c r="P52" s="2">
        <f t="shared" si="4"/>
        <v>0.43</v>
      </c>
    </row>
    <row r="53" spans="1:16" x14ac:dyDescent="0.25">
      <c r="A53" s="2">
        <v>52</v>
      </c>
      <c r="B53" s="2" t="s">
        <v>74</v>
      </c>
      <c r="C53" s="2" t="s">
        <v>71</v>
      </c>
      <c r="D53" s="2" t="str">
        <f t="shared" si="14"/>
        <v>Control</v>
      </c>
      <c r="E53" s="2">
        <f t="shared" si="7"/>
        <v>4</v>
      </c>
      <c r="F53" s="2">
        <f t="shared" si="14"/>
        <v>4</v>
      </c>
      <c r="G53" s="3">
        <f t="shared" si="15"/>
        <v>44772</v>
      </c>
      <c r="H53" s="3">
        <f t="shared" si="15"/>
        <v>44793</v>
      </c>
      <c r="I53" s="3">
        <f t="shared" si="15"/>
        <v>44793</v>
      </c>
      <c r="J53" s="2">
        <f t="shared" si="0"/>
        <v>21</v>
      </c>
      <c r="K53" s="2">
        <f t="shared" si="1"/>
        <v>0</v>
      </c>
      <c r="L53" s="2">
        <v>6.6000000000000003E-2</v>
      </c>
      <c r="M53" s="2">
        <v>0.127</v>
      </c>
      <c r="N53" s="2">
        <f t="shared" si="2"/>
        <v>0.27</v>
      </c>
      <c r="O53" s="2">
        <f t="shared" si="3"/>
        <v>0.15</v>
      </c>
      <c r="P53" s="2">
        <f t="shared" si="4"/>
        <v>0.42000000000000004</v>
      </c>
    </row>
    <row r="54" spans="1:16" x14ac:dyDescent="0.25">
      <c r="A54" s="2">
        <v>53</v>
      </c>
      <c r="B54" s="2" t="s">
        <v>75</v>
      </c>
      <c r="C54" s="2" t="s">
        <v>71</v>
      </c>
      <c r="D54" s="2" t="str">
        <f t="shared" si="14"/>
        <v>Stress</v>
      </c>
      <c r="E54" s="2">
        <f t="shared" si="7"/>
        <v>4</v>
      </c>
      <c r="F54" s="2">
        <f t="shared" si="14"/>
        <v>1</v>
      </c>
      <c r="G54" s="3">
        <f t="shared" si="15"/>
        <v>44772</v>
      </c>
      <c r="H54" s="3">
        <f t="shared" si="15"/>
        <v>44793</v>
      </c>
      <c r="I54" s="3">
        <f t="shared" si="15"/>
        <v>44793</v>
      </c>
      <c r="J54" s="2">
        <f t="shared" si="0"/>
        <v>21</v>
      </c>
      <c r="K54" s="2">
        <f t="shared" si="1"/>
        <v>0</v>
      </c>
      <c r="L54" s="2">
        <v>5.8000000000000003E-2</v>
      </c>
      <c r="M54" s="2">
        <v>0.124</v>
      </c>
      <c r="N54" s="2">
        <f t="shared" si="2"/>
        <v>0.26</v>
      </c>
      <c r="O54" s="2">
        <f t="shared" si="3"/>
        <v>0.12</v>
      </c>
      <c r="P54" s="2">
        <f t="shared" si="4"/>
        <v>0.38</v>
      </c>
    </row>
    <row r="55" spans="1:16" x14ac:dyDescent="0.25">
      <c r="A55" s="2">
        <v>54</v>
      </c>
      <c r="B55" s="2" t="s">
        <v>76</v>
      </c>
      <c r="C55" s="2" t="s">
        <v>71</v>
      </c>
      <c r="D55" s="2" t="str">
        <f t="shared" si="14"/>
        <v>Stress</v>
      </c>
      <c r="E55" s="2">
        <f t="shared" si="7"/>
        <v>4</v>
      </c>
      <c r="F55" s="2">
        <f t="shared" si="14"/>
        <v>2</v>
      </c>
      <c r="G55" s="3">
        <f t="shared" si="15"/>
        <v>44772</v>
      </c>
      <c r="H55" s="3">
        <f t="shared" si="15"/>
        <v>44793</v>
      </c>
      <c r="I55" s="3">
        <f t="shared" si="15"/>
        <v>44793</v>
      </c>
      <c r="J55" s="2">
        <f t="shared" si="0"/>
        <v>21</v>
      </c>
      <c r="K55" s="2">
        <f t="shared" si="1"/>
        <v>0</v>
      </c>
      <c r="L55" s="2">
        <v>5.3999999999999999E-2</v>
      </c>
      <c r="M55" s="2">
        <v>0.13</v>
      </c>
      <c r="N55" s="2">
        <f t="shared" si="2"/>
        <v>0.28000000000000003</v>
      </c>
      <c r="O55" s="2">
        <f t="shared" si="3"/>
        <v>0.1</v>
      </c>
      <c r="P55" s="2">
        <f t="shared" si="4"/>
        <v>0.38</v>
      </c>
    </row>
    <row r="56" spans="1:16" x14ac:dyDescent="0.25">
      <c r="A56" s="2">
        <v>55</v>
      </c>
      <c r="B56" s="2" t="s">
        <v>77</v>
      </c>
      <c r="C56" s="2" t="s">
        <v>71</v>
      </c>
      <c r="D56" s="2" t="str">
        <f t="shared" si="14"/>
        <v>Stress</v>
      </c>
      <c r="E56" s="2">
        <f t="shared" si="7"/>
        <v>4</v>
      </c>
      <c r="F56" s="2">
        <f t="shared" si="14"/>
        <v>3</v>
      </c>
      <c r="G56" s="3">
        <f t="shared" si="15"/>
        <v>44772</v>
      </c>
      <c r="H56" s="3">
        <f t="shared" si="15"/>
        <v>44793</v>
      </c>
      <c r="I56" s="3">
        <f t="shared" si="15"/>
        <v>44793</v>
      </c>
      <c r="J56" s="2">
        <f t="shared" si="0"/>
        <v>21</v>
      </c>
      <c r="K56" s="2">
        <f t="shared" si="1"/>
        <v>0</v>
      </c>
      <c r="L56" s="2">
        <v>6.0999999999999999E-2</v>
      </c>
      <c r="M56" s="2">
        <v>0.13400000000000001</v>
      </c>
      <c r="N56" s="2">
        <f t="shared" si="2"/>
        <v>0.28999999999999998</v>
      </c>
      <c r="O56" s="2">
        <f t="shared" si="3"/>
        <v>0.12</v>
      </c>
      <c r="P56" s="2">
        <f t="shared" si="4"/>
        <v>0.41</v>
      </c>
    </row>
    <row r="57" spans="1:16" x14ac:dyDescent="0.25">
      <c r="A57" s="2">
        <v>56</v>
      </c>
      <c r="B57" s="2" t="s">
        <v>78</v>
      </c>
      <c r="C57" s="2" t="s">
        <v>71</v>
      </c>
      <c r="D57" s="2" t="str">
        <f t="shared" si="14"/>
        <v>Stress</v>
      </c>
      <c r="E57" s="2">
        <f t="shared" si="7"/>
        <v>4</v>
      </c>
      <c r="F57" s="2">
        <f t="shared" si="14"/>
        <v>4</v>
      </c>
      <c r="G57" s="3">
        <f t="shared" si="15"/>
        <v>44772</v>
      </c>
      <c r="H57" s="3">
        <f t="shared" si="15"/>
        <v>44793</v>
      </c>
      <c r="I57" s="3">
        <f t="shared" si="15"/>
        <v>44793</v>
      </c>
      <c r="J57" s="2">
        <f t="shared" si="0"/>
        <v>21</v>
      </c>
      <c r="K57" s="2">
        <f t="shared" si="1"/>
        <v>0</v>
      </c>
      <c r="L57" s="2">
        <v>6.3E-2</v>
      </c>
      <c r="M57" s="2">
        <v>0.122</v>
      </c>
      <c r="N57" s="2">
        <f t="shared" si="2"/>
        <v>0.26</v>
      </c>
      <c r="O57" s="2">
        <f t="shared" si="3"/>
        <v>0.14000000000000001</v>
      </c>
      <c r="P57" s="2">
        <f t="shared" si="4"/>
        <v>0.4</v>
      </c>
    </row>
    <row r="58" spans="1:16" x14ac:dyDescent="0.25">
      <c r="A58" s="2">
        <v>57</v>
      </c>
      <c r="B58" s="2" t="s">
        <v>79</v>
      </c>
      <c r="C58" s="2" t="s">
        <v>80</v>
      </c>
      <c r="D58" s="2" t="str">
        <f t="shared" si="14"/>
        <v>Control</v>
      </c>
      <c r="E58" s="2">
        <f t="shared" si="7"/>
        <v>4</v>
      </c>
      <c r="F58" s="2">
        <f t="shared" si="14"/>
        <v>1</v>
      </c>
      <c r="G58" s="3">
        <f t="shared" si="15"/>
        <v>44772</v>
      </c>
      <c r="H58" s="3">
        <f t="shared" si="15"/>
        <v>44793</v>
      </c>
      <c r="I58" s="3">
        <f t="shared" si="15"/>
        <v>44793</v>
      </c>
      <c r="J58" s="2">
        <f t="shared" si="0"/>
        <v>21</v>
      </c>
      <c r="K58" s="2">
        <f t="shared" si="1"/>
        <v>0</v>
      </c>
      <c r="L58" s="2">
        <v>4.2000000000000003E-2</v>
      </c>
      <c r="M58" s="2">
        <v>0.155</v>
      </c>
      <c r="N58" s="2">
        <f t="shared" si="2"/>
        <v>0.34</v>
      </c>
      <c r="O58" s="2">
        <f t="shared" si="3"/>
        <v>0.04</v>
      </c>
      <c r="P58" s="2">
        <f t="shared" si="4"/>
        <v>0.38</v>
      </c>
    </row>
    <row r="59" spans="1:16" x14ac:dyDescent="0.25">
      <c r="A59" s="2">
        <v>58</v>
      </c>
      <c r="B59" s="2" t="s">
        <v>81</v>
      </c>
      <c r="C59" s="2" t="s">
        <v>80</v>
      </c>
      <c r="D59" s="2" t="str">
        <f t="shared" ref="D59:F74" si="16">D51</f>
        <v>Control</v>
      </c>
      <c r="E59" s="2">
        <f t="shared" si="7"/>
        <v>4</v>
      </c>
      <c r="F59" s="2">
        <f t="shared" si="16"/>
        <v>2</v>
      </c>
      <c r="G59" s="3">
        <f t="shared" si="15"/>
        <v>44772</v>
      </c>
      <c r="H59" s="3">
        <f t="shared" si="15"/>
        <v>44793</v>
      </c>
      <c r="I59" s="3">
        <f t="shared" si="15"/>
        <v>44793</v>
      </c>
      <c r="J59" s="2">
        <f t="shared" si="0"/>
        <v>21</v>
      </c>
      <c r="K59" s="2">
        <f t="shared" si="1"/>
        <v>0</v>
      </c>
      <c r="L59" s="2">
        <v>4.7E-2</v>
      </c>
      <c r="M59" s="2">
        <v>0.16200000000000001</v>
      </c>
      <c r="N59" s="2">
        <f t="shared" si="2"/>
        <v>0.36</v>
      </c>
      <c r="O59" s="2">
        <f t="shared" si="3"/>
        <v>0.05</v>
      </c>
      <c r="P59" s="2">
        <f t="shared" si="4"/>
        <v>0.41</v>
      </c>
    </row>
    <row r="60" spans="1:16" x14ac:dyDescent="0.25">
      <c r="A60" s="2">
        <v>59</v>
      </c>
      <c r="B60" s="2" t="s">
        <v>82</v>
      </c>
      <c r="C60" s="2" t="s">
        <v>80</v>
      </c>
      <c r="D60" s="2" t="str">
        <f t="shared" si="16"/>
        <v>Control</v>
      </c>
      <c r="E60" s="2">
        <f t="shared" si="7"/>
        <v>4</v>
      </c>
      <c r="F60" s="2">
        <f t="shared" si="16"/>
        <v>3</v>
      </c>
      <c r="G60" s="3">
        <f t="shared" si="15"/>
        <v>44772</v>
      </c>
      <c r="H60" s="3">
        <f t="shared" si="15"/>
        <v>44793</v>
      </c>
      <c r="I60" s="3">
        <f t="shared" si="15"/>
        <v>44793</v>
      </c>
      <c r="J60" s="2">
        <f t="shared" si="0"/>
        <v>21</v>
      </c>
      <c r="K60" s="2">
        <f t="shared" si="1"/>
        <v>0</v>
      </c>
      <c r="L60" s="2">
        <v>3.6999999999999998E-2</v>
      </c>
      <c r="M60" s="2">
        <v>0.16800000000000001</v>
      </c>
      <c r="N60" s="2">
        <f t="shared" si="2"/>
        <v>0.38</v>
      </c>
      <c r="O60" s="2">
        <f t="shared" si="3"/>
        <v>0.01</v>
      </c>
      <c r="P60" s="2">
        <f t="shared" si="4"/>
        <v>0.39</v>
      </c>
    </row>
    <row r="61" spans="1:16" x14ac:dyDescent="0.25">
      <c r="A61" s="2">
        <v>60</v>
      </c>
      <c r="B61" s="2" t="s">
        <v>83</v>
      </c>
      <c r="C61" s="2" t="s">
        <v>80</v>
      </c>
      <c r="D61" s="2" t="str">
        <f t="shared" si="16"/>
        <v>Control</v>
      </c>
      <c r="E61" s="2">
        <f t="shared" si="7"/>
        <v>4</v>
      </c>
      <c r="F61" s="2">
        <f t="shared" si="16"/>
        <v>4</v>
      </c>
      <c r="G61" s="3">
        <f t="shared" si="15"/>
        <v>44772</v>
      </c>
      <c r="H61" s="3">
        <f t="shared" si="15"/>
        <v>44793</v>
      </c>
      <c r="I61" s="3">
        <f t="shared" si="15"/>
        <v>44793</v>
      </c>
      <c r="J61" s="2">
        <f t="shared" si="0"/>
        <v>21</v>
      </c>
      <c r="K61" s="2">
        <f t="shared" si="1"/>
        <v>0</v>
      </c>
      <c r="L61" s="2">
        <v>4.9000000000000002E-2</v>
      </c>
      <c r="M61" s="2">
        <v>0.153</v>
      </c>
      <c r="N61" s="2">
        <f t="shared" si="2"/>
        <v>0.34</v>
      </c>
      <c r="O61" s="2">
        <f t="shared" si="3"/>
        <v>0.06</v>
      </c>
      <c r="P61" s="2">
        <f t="shared" si="4"/>
        <v>0.4</v>
      </c>
    </row>
    <row r="62" spans="1:16" x14ac:dyDescent="0.25">
      <c r="A62" s="2">
        <v>61</v>
      </c>
      <c r="B62" s="2" t="s">
        <v>84</v>
      </c>
      <c r="C62" s="2" t="s">
        <v>80</v>
      </c>
      <c r="D62" s="2" t="str">
        <f t="shared" si="16"/>
        <v>Stress</v>
      </c>
      <c r="E62" s="2">
        <f t="shared" si="7"/>
        <v>4</v>
      </c>
      <c r="F62" s="2">
        <f t="shared" si="16"/>
        <v>1</v>
      </c>
      <c r="G62" s="3">
        <f t="shared" si="15"/>
        <v>44772</v>
      </c>
      <c r="H62" s="3">
        <f t="shared" si="15"/>
        <v>44793</v>
      </c>
      <c r="I62" s="3">
        <f t="shared" si="15"/>
        <v>44793</v>
      </c>
      <c r="J62" s="2">
        <f t="shared" si="0"/>
        <v>21</v>
      </c>
      <c r="K62" s="2">
        <f t="shared" si="1"/>
        <v>0</v>
      </c>
      <c r="L62" s="2">
        <v>4.9000000000000002E-2</v>
      </c>
      <c r="M62" s="2">
        <v>0.14399999999999999</v>
      </c>
      <c r="N62" s="2">
        <f t="shared" si="2"/>
        <v>0.32</v>
      </c>
      <c r="O62" s="2">
        <f t="shared" si="3"/>
        <v>7.0000000000000007E-2</v>
      </c>
      <c r="P62" s="2">
        <f t="shared" si="4"/>
        <v>0.39</v>
      </c>
    </row>
    <row r="63" spans="1:16" x14ac:dyDescent="0.25">
      <c r="A63" s="2">
        <v>62</v>
      </c>
      <c r="B63" s="2" t="s">
        <v>85</v>
      </c>
      <c r="C63" s="2" t="s">
        <v>80</v>
      </c>
      <c r="D63" s="2" t="str">
        <f t="shared" si="16"/>
        <v>Stress</v>
      </c>
      <c r="E63" s="2">
        <f t="shared" si="7"/>
        <v>4</v>
      </c>
      <c r="F63" s="2">
        <f t="shared" si="16"/>
        <v>2</v>
      </c>
      <c r="G63" s="3">
        <f t="shared" si="15"/>
        <v>44772</v>
      </c>
      <c r="H63" s="3">
        <f t="shared" si="15"/>
        <v>44793</v>
      </c>
      <c r="I63" s="3">
        <f t="shared" si="15"/>
        <v>44793</v>
      </c>
      <c r="J63" s="2">
        <f t="shared" si="0"/>
        <v>21</v>
      </c>
      <c r="K63" s="2">
        <f t="shared" si="1"/>
        <v>0</v>
      </c>
      <c r="L63" s="2">
        <v>5.5E-2</v>
      </c>
      <c r="M63" s="2">
        <v>0.151</v>
      </c>
      <c r="N63" s="2">
        <f t="shared" si="2"/>
        <v>0.33</v>
      </c>
      <c r="O63" s="2">
        <f t="shared" si="3"/>
        <v>0.09</v>
      </c>
      <c r="P63" s="2">
        <f t="shared" si="4"/>
        <v>0.42000000000000004</v>
      </c>
    </row>
    <row r="64" spans="1:16" x14ac:dyDescent="0.25">
      <c r="A64" s="2">
        <v>63</v>
      </c>
      <c r="B64" s="2" t="s">
        <v>86</v>
      </c>
      <c r="C64" s="2" t="s">
        <v>80</v>
      </c>
      <c r="D64" s="2" t="str">
        <f t="shared" si="16"/>
        <v>Stress</v>
      </c>
      <c r="E64" s="2">
        <f t="shared" si="7"/>
        <v>4</v>
      </c>
      <c r="F64" s="2">
        <f t="shared" si="16"/>
        <v>3</v>
      </c>
      <c r="G64" s="3">
        <f t="shared" si="15"/>
        <v>44772</v>
      </c>
      <c r="H64" s="3">
        <f t="shared" si="15"/>
        <v>44793</v>
      </c>
      <c r="I64" s="3">
        <f t="shared" si="15"/>
        <v>44793</v>
      </c>
      <c r="J64" s="2">
        <f t="shared" si="0"/>
        <v>21</v>
      </c>
      <c r="K64" s="2">
        <f t="shared" si="1"/>
        <v>0</v>
      </c>
      <c r="L64" s="2">
        <v>4.3999999999999997E-2</v>
      </c>
      <c r="M64" s="2">
        <v>0.156</v>
      </c>
      <c r="N64" s="2">
        <f t="shared" si="2"/>
        <v>0.35</v>
      </c>
      <c r="O64" s="2">
        <f t="shared" si="3"/>
        <v>0.04</v>
      </c>
      <c r="P64" s="2">
        <f t="shared" si="4"/>
        <v>0.38999999999999996</v>
      </c>
    </row>
    <row r="65" spans="1:16" x14ac:dyDescent="0.25">
      <c r="A65" s="2">
        <v>64</v>
      </c>
      <c r="B65" s="2" t="s">
        <v>87</v>
      </c>
      <c r="C65" s="2" t="s">
        <v>80</v>
      </c>
      <c r="D65" s="2" t="str">
        <f t="shared" si="16"/>
        <v>Stress</v>
      </c>
      <c r="E65" s="2">
        <f t="shared" si="7"/>
        <v>4</v>
      </c>
      <c r="F65" s="2">
        <f t="shared" si="16"/>
        <v>4</v>
      </c>
      <c r="G65" s="3">
        <f t="shared" si="15"/>
        <v>44772</v>
      </c>
      <c r="H65" s="3">
        <f t="shared" si="15"/>
        <v>44793</v>
      </c>
      <c r="I65" s="3">
        <f t="shared" si="15"/>
        <v>44793</v>
      </c>
      <c r="J65" s="2">
        <f t="shared" si="0"/>
        <v>21</v>
      </c>
      <c r="K65" s="2">
        <f t="shared" si="1"/>
        <v>0</v>
      </c>
      <c r="L65" s="2">
        <v>4.5999999999999999E-2</v>
      </c>
      <c r="M65" s="2">
        <v>0.14199999999999999</v>
      </c>
      <c r="N65" s="2">
        <f t="shared" si="2"/>
        <v>0.31</v>
      </c>
      <c r="O65" s="2">
        <f t="shared" si="3"/>
        <v>0.06</v>
      </c>
      <c r="P65" s="2">
        <f t="shared" si="4"/>
        <v>0.37</v>
      </c>
    </row>
    <row r="66" spans="1:16" x14ac:dyDescent="0.25">
      <c r="A66" s="2">
        <v>65</v>
      </c>
      <c r="B66" s="2" t="s">
        <v>88</v>
      </c>
      <c r="C66" s="2" t="s">
        <v>89</v>
      </c>
      <c r="D66" s="2" t="str">
        <f t="shared" si="16"/>
        <v>Control</v>
      </c>
      <c r="E66" s="2">
        <f t="shared" si="7"/>
        <v>4</v>
      </c>
      <c r="F66" s="2">
        <f t="shared" si="16"/>
        <v>1</v>
      </c>
      <c r="G66" s="3">
        <f t="shared" si="15"/>
        <v>44772</v>
      </c>
      <c r="H66" s="3">
        <f t="shared" si="15"/>
        <v>44793</v>
      </c>
      <c r="I66" s="3">
        <f t="shared" si="15"/>
        <v>44793</v>
      </c>
      <c r="J66" s="2">
        <f t="shared" si="0"/>
        <v>21</v>
      </c>
      <c r="K66" s="2">
        <f t="shared" si="1"/>
        <v>0</v>
      </c>
      <c r="L66" s="2">
        <v>3.5999999999999997E-2</v>
      </c>
      <c r="M66" s="2">
        <v>0.13900000000000001</v>
      </c>
      <c r="N66" s="2">
        <f t="shared" si="2"/>
        <v>0.31</v>
      </c>
      <c r="O66" s="2">
        <f t="shared" si="3"/>
        <v>0.03</v>
      </c>
      <c r="P66" s="2">
        <f t="shared" si="4"/>
        <v>0.33999999999999997</v>
      </c>
    </row>
    <row r="67" spans="1:16" x14ac:dyDescent="0.25">
      <c r="A67" s="2">
        <v>66</v>
      </c>
      <c r="B67" s="2" t="s">
        <v>90</v>
      </c>
      <c r="C67" s="2" t="s">
        <v>89</v>
      </c>
      <c r="D67" s="2" t="str">
        <f t="shared" si="16"/>
        <v>Control</v>
      </c>
      <c r="E67" s="2">
        <f t="shared" si="7"/>
        <v>4</v>
      </c>
      <c r="F67" s="2">
        <f t="shared" si="16"/>
        <v>2</v>
      </c>
      <c r="G67" s="3">
        <f t="shared" si="15"/>
        <v>44772</v>
      </c>
      <c r="H67" s="3">
        <f t="shared" si="15"/>
        <v>44793</v>
      </c>
      <c r="I67" s="3">
        <f t="shared" si="15"/>
        <v>44793</v>
      </c>
      <c r="J67" s="2">
        <f t="shared" ref="J67:J130" si="17">I67-G67</f>
        <v>21</v>
      </c>
      <c r="K67" s="2">
        <f t="shared" ref="K67:K130" si="18">I67-H67</f>
        <v>0</v>
      </c>
      <c r="L67" s="2">
        <v>6.2E-2</v>
      </c>
      <c r="M67" s="2">
        <v>0.14499999999999999</v>
      </c>
      <c r="N67" s="2">
        <f t="shared" ref="N67:N130" si="19">ABS(ROUND(((11.75*(M67))-(2.35*(L67)))*(5/25),2))</f>
        <v>0.31</v>
      </c>
      <c r="O67" s="2">
        <f t="shared" ref="O67:O130" si="20">ABS(ROUND((((18.81)*L67)-((3.96)*(M67)))*(5/25),2))</f>
        <v>0.12</v>
      </c>
      <c r="P67" s="2">
        <f t="shared" ref="P67:P130" si="21">N67+O67</f>
        <v>0.43</v>
      </c>
    </row>
    <row r="68" spans="1:16" x14ac:dyDescent="0.25">
      <c r="A68" s="2">
        <v>67</v>
      </c>
      <c r="B68" s="2" t="s">
        <v>91</v>
      </c>
      <c r="C68" s="2" t="s">
        <v>89</v>
      </c>
      <c r="D68" s="2" t="str">
        <f t="shared" si="16"/>
        <v>Control</v>
      </c>
      <c r="E68" s="2">
        <f t="shared" si="7"/>
        <v>4</v>
      </c>
      <c r="F68" s="2">
        <f t="shared" si="16"/>
        <v>3</v>
      </c>
      <c r="G68" s="3">
        <f t="shared" ref="G68:I83" si="22">G67</f>
        <v>44772</v>
      </c>
      <c r="H68" s="3">
        <f t="shared" si="22"/>
        <v>44793</v>
      </c>
      <c r="I68" s="3">
        <f t="shared" si="22"/>
        <v>44793</v>
      </c>
      <c r="J68" s="2">
        <f t="shared" si="17"/>
        <v>21</v>
      </c>
      <c r="K68" s="2">
        <f t="shared" si="18"/>
        <v>0</v>
      </c>
      <c r="L68" s="2">
        <v>5.0999999999999997E-2</v>
      </c>
      <c r="M68" s="2">
        <v>0.125</v>
      </c>
      <c r="N68" s="2">
        <f t="shared" si="19"/>
        <v>0.27</v>
      </c>
      <c r="O68" s="2">
        <f t="shared" si="20"/>
        <v>0.09</v>
      </c>
      <c r="P68" s="2">
        <f t="shared" si="21"/>
        <v>0.36</v>
      </c>
    </row>
    <row r="69" spans="1:16" x14ac:dyDescent="0.25">
      <c r="A69" s="2">
        <v>68</v>
      </c>
      <c r="B69" s="2" t="s">
        <v>92</v>
      </c>
      <c r="C69" s="2" t="s">
        <v>89</v>
      </c>
      <c r="D69" s="2" t="str">
        <f t="shared" si="16"/>
        <v>Control</v>
      </c>
      <c r="E69" s="2">
        <f t="shared" si="7"/>
        <v>4</v>
      </c>
      <c r="F69" s="2">
        <f t="shared" si="16"/>
        <v>4</v>
      </c>
      <c r="G69" s="3">
        <f t="shared" si="22"/>
        <v>44772</v>
      </c>
      <c r="H69" s="3">
        <f t="shared" si="22"/>
        <v>44793</v>
      </c>
      <c r="I69" s="3">
        <f t="shared" si="22"/>
        <v>44793</v>
      </c>
      <c r="J69" s="2">
        <f t="shared" si="17"/>
        <v>21</v>
      </c>
      <c r="K69" s="2">
        <f t="shared" si="18"/>
        <v>0</v>
      </c>
      <c r="L69" s="2">
        <v>7.2999999999999995E-2</v>
      </c>
      <c r="M69" s="2">
        <v>0.13600000000000001</v>
      </c>
      <c r="N69" s="2">
        <f t="shared" si="19"/>
        <v>0.28999999999999998</v>
      </c>
      <c r="O69" s="2">
        <f t="shared" si="20"/>
        <v>0.17</v>
      </c>
      <c r="P69" s="2">
        <f t="shared" si="21"/>
        <v>0.45999999999999996</v>
      </c>
    </row>
    <row r="70" spans="1:16" x14ac:dyDescent="0.25">
      <c r="A70" s="2">
        <v>69</v>
      </c>
      <c r="B70" s="2" t="s">
        <v>93</v>
      </c>
      <c r="C70" s="2" t="s">
        <v>89</v>
      </c>
      <c r="D70" s="2" t="str">
        <f t="shared" si="16"/>
        <v>Stress</v>
      </c>
      <c r="E70" s="2">
        <f t="shared" ref="E70:E133" si="23">E69</f>
        <v>4</v>
      </c>
      <c r="F70" s="2">
        <f t="shared" si="16"/>
        <v>1</v>
      </c>
      <c r="G70" s="3">
        <f t="shared" si="22"/>
        <v>44772</v>
      </c>
      <c r="H70" s="3">
        <f t="shared" si="22"/>
        <v>44793</v>
      </c>
      <c r="I70" s="3">
        <f t="shared" si="22"/>
        <v>44793</v>
      </c>
      <c r="J70" s="2">
        <f t="shared" si="17"/>
        <v>21</v>
      </c>
      <c r="K70" s="2">
        <f t="shared" si="18"/>
        <v>0</v>
      </c>
      <c r="L70" s="2">
        <v>4.3999999999999997E-2</v>
      </c>
      <c r="M70" s="2">
        <v>0.13300000000000001</v>
      </c>
      <c r="N70" s="2">
        <f t="shared" si="19"/>
        <v>0.28999999999999998</v>
      </c>
      <c r="O70" s="2">
        <f t="shared" si="20"/>
        <v>0.06</v>
      </c>
      <c r="P70" s="2">
        <f t="shared" si="21"/>
        <v>0.35</v>
      </c>
    </row>
    <row r="71" spans="1:16" x14ac:dyDescent="0.25">
      <c r="A71" s="2">
        <v>70</v>
      </c>
      <c r="B71" s="2" t="s">
        <v>94</v>
      </c>
      <c r="C71" s="2" t="s">
        <v>89</v>
      </c>
      <c r="D71" s="2" t="str">
        <f t="shared" si="16"/>
        <v>Stress</v>
      </c>
      <c r="E71" s="2">
        <f t="shared" si="23"/>
        <v>4</v>
      </c>
      <c r="F71" s="2">
        <f t="shared" si="16"/>
        <v>2</v>
      </c>
      <c r="G71" s="3">
        <f t="shared" si="22"/>
        <v>44772</v>
      </c>
      <c r="H71" s="3">
        <f t="shared" si="22"/>
        <v>44793</v>
      </c>
      <c r="I71" s="3">
        <f t="shared" si="22"/>
        <v>44793</v>
      </c>
      <c r="J71" s="2">
        <f t="shared" si="17"/>
        <v>21</v>
      </c>
      <c r="K71" s="2">
        <f t="shared" si="18"/>
        <v>0</v>
      </c>
      <c r="L71" s="2">
        <v>4.9000000000000002E-2</v>
      </c>
      <c r="M71" s="2">
        <v>0.13900000000000001</v>
      </c>
      <c r="N71" s="2">
        <f t="shared" si="19"/>
        <v>0.3</v>
      </c>
      <c r="O71" s="2">
        <f t="shared" si="20"/>
        <v>7.0000000000000007E-2</v>
      </c>
      <c r="P71" s="2">
        <f t="shared" si="21"/>
        <v>0.37</v>
      </c>
    </row>
    <row r="72" spans="1:16" x14ac:dyDescent="0.25">
      <c r="A72" s="2">
        <v>71</v>
      </c>
      <c r="B72" s="2" t="s">
        <v>95</v>
      </c>
      <c r="C72" s="2" t="s">
        <v>89</v>
      </c>
      <c r="D72" s="2" t="str">
        <f t="shared" si="16"/>
        <v>Stress</v>
      </c>
      <c r="E72" s="2">
        <f t="shared" si="23"/>
        <v>4</v>
      </c>
      <c r="F72" s="2">
        <f t="shared" si="16"/>
        <v>3</v>
      </c>
      <c r="G72" s="3">
        <f t="shared" si="22"/>
        <v>44772</v>
      </c>
      <c r="H72" s="3">
        <f t="shared" si="22"/>
        <v>44793</v>
      </c>
      <c r="I72" s="3">
        <f t="shared" si="22"/>
        <v>44793</v>
      </c>
      <c r="J72" s="2">
        <f t="shared" si="17"/>
        <v>21</v>
      </c>
      <c r="K72" s="2">
        <f t="shared" si="18"/>
        <v>0</v>
      </c>
      <c r="L72" s="2">
        <v>5.8000000000000003E-2</v>
      </c>
      <c r="M72" s="2">
        <v>0.14399999999999999</v>
      </c>
      <c r="N72" s="2">
        <f t="shared" si="19"/>
        <v>0.31</v>
      </c>
      <c r="O72" s="2">
        <f t="shared" si="20"/>
        <v>0.1</v>
      </c>
      <c r="P72" s="2">
        <f t="shared" si="21"/>
        <v>0.41000000000000003</v>
      </c>
    </row>
    <row r="73" spans="1:16" x14ac:dyDescent="0.25">
      <c r="A73" s="2">
        <v>72</v>
      </c>
      <c r="B73" s="2" t="s">
        <v>96</v>
      </c>
      <c r="C73" s="2" t="s">
        <v>89</v>
      </c>
      <c r="D73" s="2" t="str">
        <f t="shared" si="16"/>
        <v>Stress</v>
      </c>
      <c r="E73" s="2">
        <f t="shared" si="23"/>
        <v>4</v>
      </c>
      <c r="F73" s="2">
        <f t="shared" si="16"/>
        <v>4</v>
      </c>
      <c r="G73" s="3">
        <f t="shared" si="22"/>
        <v>44772</v>
      </c>
      <c r="H73" s="3">
        <f t="shared" si="22"/>
        <v>44793</v>
      </c>
      <c r="I73" s="3">
        <f t="shared" si="22"/>
        <v>44793</v>
      </c>
      <c r="J73" s="2">
        <f t="shared" si="17"/>
        <v>21</v>
      </c>
      <c r="K73" s="2">
        <f t="shared" si="18"/>
        <v>0</v>
      </c>
      <c r="L73" s="2">
        <v>4.7E-2</v>
      </c>
      <c r="M73" s="2">
        <v>0.13100000000000001</v>
      </c>
      <c r="N73" s="2">
        <f t="shared" si="19"/>
        <v>0.28999999999999998</v>
      </c>
      <c r="O73" s="2">
        <f t="shared" si="20"/>
        <v>7.0000000000000007E-2</v>
      </c>
      <c r="P73" s="2">
        <f t="shared" si="21"/>
        <v>0.36</v>
      </c>
    </row>
    <row r="74" spans="1:16" x14ac:dyDescent="0.25">
      <c r="A74" s="2">
        <v>73</v>
      </c>
      <c r="B74" s="2" t="s">
        <v>97</v>
      </c>
      <c r="C74" s="2" t="s">
        <v>98</v>
      </c>
      <c r="D74" s="2" t="str">
        <f t="shared" si="16"/>
        <v>Control</v>
      </c>
      <c r="E74" s="2">
        <f t="shared" si="23"/>
        <v>4</v>
      </c>
      <c r="F74" s="2">
        <f t="shared" si="16"/>
        <v>1</v>
      </c>
      <c r="G74" s="3">
        <f t="shared" si="22"/>
        <v>44772</v>
      </c>
      <c r="H74" s="3">
        <f t="shared" si="22"/>
        <v>44793</v>
      </c>
      <c r="I74" s="3">
        <f t="shared" si="22"/>
        <v>44793</v>
      </c>
      <c r="J74" s="2">
        <f t="shared" si="17"/>
        <v>21</v>
      </c>
      <c r="K74" s="2">
        <f t="shared" si="18"/>
        <v>0</v>
      </c>
      <c r="L74" s="2">
        <v>5.0999999999999997E-2</v>
      </c>
      <c r="M74" s="2">
        <v>0.128</v>
      </c>
      <c r="N74" s="2">
        <f t="shared" si="19"/>
        <v>0.28000000000000003</v>
      </c>
      <c r="O74" s="2">
        <f t="shared" si="20"/>
        <v>0.09</v>
      </c>
      <c r="P74" s="2">
        <f t="shared" si="21"/>
        <v>0.37</v>
      </c>
    </row>
    <row r="75" spans="1:16" x14ac:dyDescent="0.25">
      <c r="A75" s="2">
        <v>74</v>
      </c>
      <c r="B75" s="2" t="s">
        <v>99</v>
      </c>
      <c r="C75" s="2" t="s">
        <v>98</v>
      </c>
      <c r="D75" s="2" t="str">
        <f t="shared" ref="D75:F90" si="24">D67</f>
        <v>Control</v>
      </c>
      <c r="E75" s="2">
        <f t="shared" si="23"/>
        <v>4</v>
      </c>
      <c r="F75" s="2">
        <f t="shared" si="24"/>
        <v>2</v>
      </c>
      <c r="G75" s="3">
        <f t="shared" si="22"/>
        <v>44772</v>
      </c>
      <c r="H75" s="3">
        <f t="shared" si="22"/>
        <v>44793</v>
      </c>
      <c r="I75" s="3">
        <f t="shared" si="22"/>
        <v>44793</v>
      </c>
      <c r="J75" s="2">
        <f t="shared" si="17"/>
        <v>21</v>
      </c>
      <c r="K75" s="2">
        <f t="shared" si="18"/>
        <v>0</v>
      </c>
      <c r="L75" s="2">
        <v>5.7000000000000002E-2</v>
      </c>
      <c r="M75" s="2">
        <v>0.13400000000000001</v>
      </c>
      <c r="N75" s="2">
        <f t="shared" si="19"/>
        <v>0.28999999999999998</v>
      </c>
      <c r="O75" s="2">
        <f t="shared" si="20"/>
        <v>0.11</v>
      </c>
      <c r="P75" s="2">
        <f t="shared" si="21"/>
        <v>0.39999999999999997</v>
      </c>
    </row>
    <row r="76" spans="1:16" x14ac:dyDescent="0.25">
      <c r="A76" s="2">
        <v>75</v>
      </c>
      <c r="B76" s="2" t="s">
        <v>100</v>
      </c>
      <c r="C76" s="2" t="s">
        <v>98</v>
      </c>
      <c r="D76" s="2" t="str">
        <f t="shared" si="24"/>
        <v>Control</v>
      </c>
      <c r="E76" s="2">
        <f t="shared" si="23"/>
        <v>4</v>
      </c>
      <c r="F76" s="2">
        <f t="shared" si="24"/>
        <v>3</v>
      </c>
      <c r="G76" s="3">
        <f t="shared" si="22"/>
        <v>44772</v>
      </c>
      <c r="H76" s="3">
        <f t="shared" si="22"/>
        <v>44793</v>
      </c>
      <c r="I76" s="3">
        <f t="shared" si="22"/>
        <v>44793</v>
      </c>
      <c r="J76" s="2">
        <f t="shared" si="17"/>
        <v>21</v>
      </c>
      <c r="K76" s="2">
        <f t="shared" si="18"/>
        <v>0</v>
      </c>
      <c r="L76" s="2">
        <v>6.5000000000000002E-2</v>
      </c>
      <c r="M76" s="2">
        <v>0.13800000000000001</v>
      </c>
      <c r="N76" s="2">
        <f t="shared" si="19"/>
        <v>0.28999999999999998</v>
      </c>
      <c r="O76" s="2">
        <f t="shared" si="20"/>
        <v>0.14000000000000001</v>
      </c>
      <c r="P76" s="2">
        <f t="shared" si="21"/>
        <v>0.43</v>
      </c>
    </row>
    <row r="77" spans="1:16" x14ac:dyDescent="0.25">
      <c r="A77" s="2">
        <v>76</v>
      </c>
      <c r="B77" s="2" t="s">
        <v>101</v>
      </c>
      <c r="C77" s="2" t="s">
        <v>98</v>
      </c>
      <c r="D77" s="2" t="str">
        <f t="shared" si="24"/>
        <v>Control</v>
      </c>
      <c r="E77" s="2">
        <f t="shared" si="23"/>
        <v>4</v>
      </c>
      <c r="F77" s="2">
        <f t="shared" si="24"/>
        <v>4</v>
      </c>
      <c r="G77" s="3">
        <f t="shared" si="22"/>
        <v>44772</v>
      </c>
      <c r="H77" s="3">
        <f t="shared" si="22"/>
        <v>44793</v>
      </c>
      <c r="I77" s="3">
        <f t="shared" si="22"/>
        <v>44793</v>
      </c>
      <c r="J77" s="2">
        <f t="shared" si="17"/>
        <v>21</v>
      </c>
      <c r="K77" s="2">
        <f t="shared" si="18"/>
        <v>0</v>
      </c>
      <c r="L77" s="2">
        <v>6.7000000000000004E-2</v>
      </c>
      <c r="M77" s="2">
        <v>0.125</v>
      </c>
      <c r="N77" s="2">
        <f t="shared" si="19"/>
        <v>0.26</v>
      </c>
      <c r="O77" s="2">
        <f t="shared" si="20"/>
        <v>0.15</v>
      </c>
      <c r="P77" s="2">
        <f t="shared" si="21"/>
        <v>0.41000000000000003</v>
      </c>
    </row>
    <row r="78" spans="1:16" x14ac:dyDescent="0.25">
      <c r="A78" s="2">
        <v>77</v>
      </c>
      <c r="B78" s="2" t="s">
        <v>102</v>
      </c>
      <c r="C78" s="2" t="s">
        <v>98</v>
      </c>
      <c r="D78" s="2" t="str">
        <f t="shared" si="24"/>
        <v>Stress</v>
      </c>
      <c r="E78" s="2">
        <f t="shared" si="23"/>
        <v>4</v>
      </c>
      <c r="F78" s="2">
        <f t="shared" si="24"/>
        <v>1</v>
      </c>
      <c r="G78" s="3">
        <f t="shared" si="22"/>
        <v>44772</v>
      </c>
      <c r="H78" s="3">
        <f t="shared" si="22"/>
        <v>44793</v>
      </c>
      <c r="I78" s="3">
        <f t="shared" si="22"/>
        <v>44793</v>
      </c>
      <c r="J78" s="2">
        <f t="shared" si="17"/>
        <v>21</v>
      </c>
      <c r="K78" s="2">
        <f t="shared" si="18"/>
        <v>0</v>
      </c>
      <c r="L78" s="2">
        <v>5.8999999999999997E-2</v>
      </c>
      <c r="M78" s="2">
        <v>0.123</v>
      </c>
      <c r="N78" s="2">
        <f t="shared" si="19"/>
        <v>0.26</v>
      </c>
      <c r="O78" s="2">
        <f t="shared" si="20"/>
        <v>0.12</v>
      </c>
      <c r="P78" s="2">
        <f t="shared" si="21"/>
        <v>0.38</v>
      </c>
    </row>
    <row r="79" spans="1:16" x14ac:dyDescent="0.25">
      <c r="A79" s="2">
        <v>78</v>
      </c>
      <c r="B79" s="2" t="s">
        <v>103</v>
      </c>
      <c r="C79" s="2" t="s">
        <v>98</v>
      </c>
      <c r="D79" s="2" t="str">
        <f t="shared" si="24"/>
        <v>Stress</v>
      </c>
      <c r="E79" s="2">
        <f t="shared" si="23"/>
        <v>4</v>
      </c>
      <c r="F79" s="2">
        <f t="shared" si="24"/>
        <v>2</v>
      </c>
      <c r="G79" s="3">
        <f t="shared" si="22"/>
        <v>44772</v>
      </c>
      <c r="H79" s="3">
        <f t="shared" si="22"/>
        <v>44793</v>
      </c>
      <c r="I79" s="3">
        <f t="shared" si="22"/>
        <v>44793</v>
      </c>
      <c r="J79" s="2">
        <f t="shared" si="17"/>
        <v>21</v>
      </c>
      <c r="K79" s="2">
        <f t="shared" si="18"/>
        <v>0</v>
      </c>
      <c r="L79" s="2">
        <v>5.5E-2</v>
      </c>
      <c r="M79" s="2">
        <v>0.128</v>
      </c>
      <c r="N79" s="2">
        <f t="shared" si="19"/>
        <v>0.27</v>
      </c>
      <c r="O79" s="2">
        <f t="shared" si="20"/>
        <v>0.11</v>
      </c>
      <c r="P79" s="2">
        <f t="shared" si="21"/>
        <v>0.38</v>
      </c>
    </row>
    <row r="80" spans="1:16" x14ac:dyDescent="0.25">
      <c r="A80" s="2">
        <v>79</v>
      </c>
      <c r="B80" s="2" t="s">
        <v>104</v>
      </c>
      <c r="C80" s="2" t="s">
        <v>98</v>
      </c>
      <c r="D80" s="2" t="str">
        <f t="shared" si="24"/>
        <v>Stress</v>
      </c>
      <c r="E80" s="2">
        <f t="shared" si="23"/>
        <v>4</v>
      </c>
      <c r="F80" s="2">
        <f t="shared" si="24"/>
        <v>3</v>
      </c>
      <c r="G80" s="3">
        <f t="shared" si="22"/>
        <v>44772</v>
      </c>
      <c r="H80" s="3">
        <f t="shared" si="22"/>
        <v>44793</v>
      </c>
      <c r="I80" s="3">
        <f t="shared" si="22"/>
        <v>44793</v>
      </c>
      <c r="J80" s="2">
        <f t="shared" si="17"/>
        <v>21</v>
      </c>
      <c r="K80" s="2">
        <f t="shared" si="18"/>
        <v>0</v>
      </c>
      <c r="L80" s="2">
        <v>6.3E-2</v>
      </c>
      <c r="M80" s="2">
        <v>0.13300000000000001</v>
      </c>
      <c r="N80" s="2">
        <f t="shared" si="19"/>
        <v>0.28000000000000003</v>
      </c>
      <c r="O80" s="2">
        <f t="shared" si="20"/>
        <v>0.13</v>
      </c>
      <c r="P80" s="2">
        <f t="shared" si="21"/>
        <v>0.41000000000000003</v>
      </c>
    </row>
    <row r="81" spans="1:16" x14ac:dyDescent="0.25">
      <c r="A81" s="2">
        <v>80</v>
      </c>
      <c r="B81" s="2" t="s">
        <v>105</v>
      </c>
      <c r="C81" s="2" t="s">
        <v>98</v>
      </c>
      <c r="D81" s="2" t="str">
        <f t="shared" si="24"/>
        <v>Stress</v>
      </c>
      <c r="E81" s="2">
        <f t="shared" si="23"/>
        <v>4</v>
      </c>
      <c r="F81" s="2">
        <f t="shared" si="24"/>
        <v>4</v>
      </c>
      <c r="G81" s="3">
        <f t="shared" si="22"/>
        <v>44772</v>
      </c>
      <c r="H81" s="3">
        <f t="shared" si="22"/>
        <v>44793</v>
      </c>
      <c r="I81" s="3">
        <f t="shared" si="22"/>
        <v>44793</v>
      </c>
      <c r="J81" s="2">
        <f t="shared" si="17"/>
        <v>21</v>
      </c>
      <c r="K81" s="2">
        <f t="shared" si="18"/>
        <v>0</v>
      </c>
      <c r="L81" s="2">
        <v>6.4000000000000001E-2</v>
      </c>
      <c r="M81" s="2">
        <v>0.10199999999999999</v>
      </c>
      <c r="N81" s="2">
        <f t="shared" si="19"/>
        <v>0.21</v>
      </c>
      <c r="O81" s="2">
        <f t="shared" si="20"/>
        <v>0.16</v>
      </c>
      <c r="P81" s="2">
        <f t="shared" si="21"/>
        <v>0.37</v>
      </c>
    </row>
    <row r="82" spans="1:16" x14ac:dyDescent="0.25">
      <c r="A82" s="2">
        <v>81</v>
      </c>
      <c r="B82" s="2" t="s">
        <v>106</v>
      </c>
      <c r="C82" s="2" t="s">
        <v>107</v>
      </c>
      <c r="D82" s="2" t="str">
        <f t="shared" si="24"/>
        <v>Control</v>
      </c>
      <c r="E82" s="2">
        <f t="shared" si="23"/>
        <v>4</v>
      </c>
      <c r="F82" s="2">
        <f t="shared" si="24"/>
        <v>1</v>
      </c>
      <c r="G82" s="3">
        <f t="shared" si="22"/>
        <v>44772</v>
      </c>
      <c r="H82" s="3">
        <f t="shared" si="22"/>
        <v>44793</v>
      </c>
      <c r="I82" s="3">
        <f t="shared" si="22"/>
        <v>44793</v>
      </c>
      <c r="J82" s="2">
        <f t="shared" si="17"/>
        <v>21</v>
      </c>
      <c r="K82" s="2">
        <f t="shared" si="18"/>
        <v>0</v>
      </c>
      <c r="L82" s="2">
        <v>4.5999999999999999E-2</v>
      </c>
      <c r="M82" s="2">
        <v>0.11799999999999999</v>
      </c>
      <c r="N82" s="2">
        <f t="shared" si="19"/>
        <v>0.26</v>
      </c>
      <c r="O82" s="2">
        <f t="shared" si="20"/>
        <v>0.08</v>
      </c>
      <c r="P82" s="2">
        <f t="shared" si="21"/>
        <v>0.34</v>
      </c>
    </row>
    <row r="83" spans="1:16" x14ac:dyDescent="0.25">
      <c r="A83" s="2">
        <v>82</v>
      </c>
      <c r="B83" s="2" t="s">
        <v>108</v>
      </c>
      <c r="C83" s="2" t="s">
        <v>107</v>
      </c>
      <c r="D83" s="2" t="str">
        <f t="shared" si="24"/>
        <v>Control</v>
      </c>
      <c r="E83" s="2">
        <f t="shared" si="23"/>
        <v>4</v>
      </c>
      <c r="F83" s="2">
        <f t="shared" si="24"/>
        <v>2</v>
      </c>
      <c r="G83" s="3">
        <f t="shared" si="22"/>
        <v>44772</v>
      </c>
      <c r="H83" s="3">
        <f t="shared" si="22"/>
        <v>44793</v>
      </c>
      <c r="I83" s="3">
        <f t="shared" si="22"/>
        <v>44793</v>
      </c>
      <c r="J83" s="2">
        <f t="shared" si="17"/>
        <v>21</v>
      </c>
      <c r="K83" s="2">
        <f t="shared" si="18"/>
        <v>0</v>
      </c>
      <c r="L83" s="2">
        <v>4.2999999999999997E-2</v>
      </c>
      <c r="M83" s="2">
        <v>0.123</v>
      </c>
      <c r="N83" s="2">
        <f t="shared" si="19"/>
        <v>0.27</v>
      </c>
      <c r="O83" s="2">
        <f t="shared" si="20"/>
        <v>0.06</v>
      </c>
      <c r="P83" s="2">
        <f t="shared" si="21"/>
        <v>0.33</v>
      </c>
    </row>
    <row r="84" spans="1:16" x14ac:dyDescent="0.25">
      <c r="A84" s="2">
        <v>83</v>
      </c>
      <c r="B84" s="2" t="s">
        <v>109</v>
      </c>
      <c r="C84" s="2" t="s">
        <v>107</v>
      </c>
      <c r="D84" s="2" t="str">
        <f t="shared" si="24"/>
        <v>Control</v>
      </c>
      <c r="E84" s="2">
        <f t="shared" si="23"/>
        <v>4</v>
      </c>
      <c r="F84" s="2">
        <f t="shared" si="24"/>
        <v>3</v>
      </c>
      <c r="G84" s="3">
        <f t="shared" ref="G84:I99" si="25">G83</f>
        <v>44772</v>
      </c>
      <c r="H84" s="3">
        <f t="shared" si="25"/>
        <v>44793</v>
      </c>
      <c r="I84" s="3">
        <f t="shared" si="25"/>
        <v>44793</v>
      </c>
      <c r="J84" s="2">
        <f t="shared" si="17"/>
        <v>21</v>
      </c>
      <c r="K84" s="2">
        <f t="shared" si="18"/>
        <v>0</v>
      </c>
      <c r="L84" s="2">
        <v>0.06</v>
      </c>
      <c r="M84" s="2">
        <v>0.127</v>
      </c>
      <c r="N84" s="2">
        <f t="shared" si="19"/>
        <v>0.27</v>
      </c>
      <c r="O84" s="2">
        <f t="shared" si="20"/>
        <v>0.13</v>
      </c>
      <c r="P84" s="2">
        <f t="shared" si="21"/>
        <v>0.4</v>
      </c>
    </row>
    <row r="85" spans="1:16" x14ac:dyDescent="0.25">
      <c r="A85" s="2">
        <v>84</v>
      </c>
      <c r="B85" s="2" t="s">
        <v>110</v>
      </c>
      <c r="C85" s="2" t="s">
        <v>107</v>
      </c>
      <c r="D85" s="2" t="str">
        <f t="shared" si="24"/>
        <v>Control</v>
      </c>
      <c r="E85" s="2">
        <f t="shared" si="23"/>
        <v>4</v>
      </c>
      <c r="F85" s="2">
        <f t="shared" si="24"/>
        <v>4</v>
      </c>
      <c r="G85" s="3">
        <f t="shared" si="25"/>
        <v>44772</v>
      </c>
      <c r="H85" s="3">
        <f t="shared" si="25"/>
        <v>44793</v>
      </c>
      <c r="I85" s="3">
        <f t="shared" si="25"/>
        <v>44793</v>
      </c>
      <c r="J85" s="2">
        <f t="shared" si="17"/>
        <v>21</v>
      </c>
      <c r="K85" s="2">
        <f t="shared" si="18"/>
        <v>0</v>
      </c>
      <c r="L85" s="2">
        <v>6.2E-2</v>
      </c>
      <c r="M85" s="2">
        <v>0.106</v>
      </c>
      <c r="N85" s="2">
        <f t="shared" si="19"/>
        <v>0.22</v>
      </c>
      <c r="O85" s="2">
        <f t="shared" si="20"/>
        <v>0.15</v>
      </c>
      <c r="P85" s="2">
        <f t="shared" si="21"/>
        <v>0.37</v>
      </c>
    </row>
    <row r="86" spans="1:16" x14ac:dyDescent="0.25">
      <c r="A86" s="2">
        <v>85</v>
      </c>
      <c r="B86" s="2" t="s">
        <v>111</v>
      </c>
      <c r="C86" s="2" t="s">
        <v>107</v>
      </c>
      <c r="D86" s="2" t="str">
        <f t="shared" si="24"/>
        <v>Stress</v>
      </c>
      <c r="E86" s="2">
        <f t="shared" si="23"/>
        <v>4</v>
      </c>
      <c r="F86" s="2">
        <f t="shared" si="24"/>
        <v>1</v>
      </c>
      <c r="G86" s="3">
        <f t="shared" si="25"/>
        <v>44772</v>
      </c>
      <c r="H86" s="3">
        <f t="shared" si="25"/>
        <v>44793</v>
      </c>
      <c r="I86" s="3">
        <f t="shared" si="25"/>
        <v>44793</v>
      </c>
      <c r="J86" s="2">
        <f t="shared" si="17"/>
        <v>21</v>
      </c>
      <c r="K86" s="2">
        <f t="shared" si="18"/>
        <v>0</v>
      </c>
      <c r="L86" s="2">
        <v>7.0999999999999994E-2</v>
      </c>
      <c r="M86" s="2">
        <v>0.107</v>
      </c>
      <c r="N86" s="2">
        <f t="shared" si="19"/>
        <v>0.22</v>
      </c>
      <c r="O86" s="2">
        <f t="shared" si="20"/>
        <v>0.18</v>
      </c>
      <c r="P86" s="2">
        <f t="shared" si="21"/>
        <v>0.4</v>
      </c>
    </row>
    <row r="87" spans="1:16" x14ac:dyDescent="0.25">
      <c r="A87" s="2">
        <v>86</v>
      </c>
      <c r="B87" s="2" t="s">
        <v>112</v>
      </c>
      <c r="C87" s="2" t="s">
        <v>107</v>
      </c>
      <c r="D87" s="2" t="str">
        <f t="shared" si="24"/>
        <v>Stress</v>
      </c>
      <c r="E87" s="2">
        <f t="shared" si="23"/>
        <v>4</v>
      </c>
      <c r="F87" s="2">
        <f t="shared" si="24"/>
        <v>2</v>
      </c>
      <c r="G87" s="3">
        <f t="shared" si="25"/>
        <v>44772</v>
      </c>
      <c r="H87" s="3">
        <f t="shared" si="25"/>
        <v>44793</v>
      </c>
      <c r="I87" s="3">
        <f t="shared" si="25"/>
        <v>44793</v>
      </c>
      <c r="J87" s="2">
        <f t="shared" si="17"/>
        <v>21</v>
      </c>
      <c r="K87" s="2">
        <f t="shared" si="18"/>
        <v>0</v>
      </c>
      <c r="L87" s="2">
        <v>4.5999999999999999E-2</v>
      </c>
      <c r="M87" s="2">
        <v>0.154</v>
      </c>
      <c r="N87" s="2">
        <f t="shared" si="19"/>
        <v>0.34</v>
      </c>
      <c r="O87" s="2">
        <f t="shared" si="20"/>
        <v>0.05</v>
      </c>
      <c r="P87" s="2">
        <f t="shared" si="21"/>
        <v>0.39</v>
      </c>
    </row>
    <row r="88" spans="1:16" x14ac:dyDescent="0.25">
      <c r="A88" s="2">
        <v>87</v>
      </c>
      <c r="B88" s="2" t="s">
        <v>113</v>
      </c>
      <c r="C88" s="2" t="s">
        <v>107</v>
      </c>
      <c r="D88" s="2" t="str">
        <f t="shared" si="24"/>
        <v>Stress</v>
      </c>
      <c r="E88" s="2">
        <f t="shared" si="23"/>
        <v>4</v>
      </c>
      <c r="F88" s="2">
        <f t="shared" si="24"/>
        <v>3</v>
      </c>
      <c r="G88" s="3">
        <f t="shared" si="25"/>
        <v>44772</v>
      </c>
      <c r="H88" s="3">
        <f t="shared" si="25"/>
        <v>44793</v>
      </c>
      <c r="I88" s="3">
        <f t="shared" si="25"/>
        <v>44793</v>
      </c>
      <c r="J88" s="2">
        <f t="shared" si="17"/>
        <v>21</v>
      </c>
      <c r="K88" s="2">
        <f t="shared" si="18"/>
        <v>0</v>
      </c>
      <c r="L88" s="2">
        <v>3.5000000000000003E-2</v>
      </c>
      <c r="M88" s="2">
        <v>0.15</v>
      </c>
      <c r="N88" s="2">
        <f t="shared" si="19"/>
        <v>0.34</v>
      </c>
      <c r="O88" s="2">
        <f t="shared" si="20"/>
        <v>0.01</v>
      </c>
      <c r="P88" s="2">
        <f t="shared" si="21"/>
        <v>0.35000000000000003</v>
      </c>
    </row>
    <row r="89" spans="1:16" x14ac:dyDescent="0.25">
      <c r="A89" s="2">
        <v>88</v>
      </c>
      <c r="B89" s="2" t="s">
        <v>114</v>
      </c>
      <c r="C89" s="2" t="s">
        <v>107</v>
      </c>
      <c r="D89" s="2" t="str">
        <f t="shared" si="24"/>
        <v>Stress</v>
      </c>
      <c r="E89" s="2">
        <f t="shared" si="23"/>
        <v>4</v>
      </c>
      <c r="F89" s="2">
        <f t="shared" si="24"/>
        <v>4</v>
      </c>
      <c r="G89" s="3">
        <f t="shared" si="25"/>
        <v>44772</v>
      </c>
      <c r="H89" s="3">
        <f t="shared" si="25"/>
        <v>44793</v>
      </c>
      <c r="I89" s="3">
        <f t="shared" si="25"/>
        <v>44793</v>
      </c>
      <c r="J89" s="2">
        <f t="shared" si="17"/>
        <v>21</v>
      </c>
      <c r="K89" s="2">
        <f t="shared" si="18"/>
        <v>0</v>
      </c>
      <c r="L89" s="2">
        <v>3.6999999999999998E-2</v>
      </c>
      <c r="M89" s="2">
        <v>0.14499999999999999</v>
      </c>
      <c r="N89" s="2">
        <f t="shared" si="19"/>
        <v>0.32</v>
      </c>
      <c r="O89" s="2">
        <f t="shared" si="20"/>
        <v>0.02</v>
      </c>
      <c r="P89" s="2">
        <f t="shared" si="21"/>
        <v>0.34</v>
      </c>
    </row>
    <row r="90" spans="1:16" x14ac:dyDescent="0.25">
      <c r="A90" s="2">
        <v>89</v>
      </c>
      <c r="B90" s="2" t="s">
        <v>115</v>
      </c>
      <c r="C90" s="2" t="s">
        <v>116</v>
      </c>
      <c r="D90" s="2" t="str">
        <f t="shared" si="24"/>
        <v>Control</v>
      </c>
      <c r="E90" s="2">
        <f t="shared" si="23"/>
        <v>4</v>
      </c>
      <c r="F90" s="2">
        <f t="shared" si="24"/>
        <v>1</v>
      </c>
      <c r="G90" s="3">
        <f t="shared" si="25"/>
        <v>44772</v>
      </c>
      <c r="H90" s="3">
        <f t="shared" si="25"/>
        <v>44793</v>
      </c>
      <c r="I90" s="3">
        <f t="shared" si="25"/>
        <v>44793</v>
      </c>
      <c r="J90" s="2">
        <f t="shared" si="17"/>
        <v>21</v>
      </c>
      <c r="K90" s="2">
        <f t="shared" si="18"/>
        <v>0</v>
      </c>
      <c r="L90" s="2">
        <v>6.8000000000000005E-2</v>
      </c>
      <c r="M90" s="2">
        <v>0.11700000000000001</v>
      </c>
      <c r="N90" s="2">
        <f t="shared" si="19"/>
        <v>0.24</v>
      </c>
      <c r="O90" s="2">
        <f t="shared" si="20"/>
        <v>0.16</v>
      </c>
      <c r="P90" s="2">
        <f t="shared" si="21"/>
        <v>0.4</v>
      </c>
    </row>
    <row r="91" spans="1:16" x14ac:dyDescent="0.25">
      <c r="A91" s="2">
        <v>90</v>
      </c>
      <c r="B91" s="2" t="s">
        <v>117</v>
      </c>
      <c r="C91" s="2" t="s">
        <v>116</v>
      </c>
      <c r="D91" s="2" t="str">
        <f t="shared" ref="D91:F106" si="26">D83</f>
        <v>Control</v>
      </c>
      <c r="E91" s="2">
        <f t="shared" si="23"/>
        <v>4</v>
      </c>
      <c r="F91" s="2">
        <f t="shared" si="26"/>
        <v>2</v>
      </c>
      <c r="G91" s="3">
        <f t="shared" si="25"/>
        <v>44772</v>
      </c>
      <c r="H91" s="3">
        <f t="shared" si="25"/>
        <v>44793</v>
      </c>
      <c r="I91" s="3">
        <f t="shared" si="25"/>
        <v>44793</v>
      </c>
      <c r="J91" s="2">
        <f t="shared" si="17"/>
        <v>21</v>
      </c>
      <c r="K91" s="2">
        <f t="shared" si="18"/>
        <v>0</v>
      </c>
      <c r="L91" s="2">
        <v>6.3E-2</v>
      </c>
      <c r="M91" s="2">
        <v>0.14399999999999999</v>
      </c>
      <c r="N91" s="2">
        <f t="shared" si="19"/>
        <v>0.31</v>
      </c>
      <c r="O91" s="2">
        <f t="shared" si="20"/>
        <v>0.12</v>
      </c>
      <c r="P91" s="2">
        <f t="shared" si="21"/>
        <v>0.43</v>
      </c>
    </row>
    <row r="92" spans="1:16" x14ac:dyDescent="0.25">
      <c r="A92" s="2">
        <v>91</v>
      </c>
      <c r="B92" s="2" t="s">
        <v>118</v>
      </c>
      <c r="C92" s="2" t="s">
        <v>116</v>
      </c>
      <c r="D92" s="2" t="str">
        <f t="shared" si="26"/>
        <v>Control</v>
      </c>
      <c r="E92" s="2">
        <f t="shared" si="23"/>
        <v>4</v>
      </c>
      <c r="F92" s="2">
        <f t="shared" si="26"/>
        <v>3</v>
      </c>
      <c r="G92" s="3">
        <f t="shared" si="25"/>
        <v>44772</v>
      </c>
      <c r="H92" s="3">
        <f t="shared" si="25"/>
        <v>44793</v>
      </c>
      <c r="I92" s="3">
        <f t="shared" si="25"/>
        <v>44793</v>
      </c>
      <c r="J92" s="2">
        <f t="shared" si="17"/>
        <v>21</v>
      </c>
      <c r="K92" s="2">
        <f t="shared" si="18"/>
        <v>0</v>
      </c>
      <c r="L92" s="2">
        <v>7.1999999999999995E-2</v>
      </c>
      <c r="M92" s="2">
        <v>0.108</v>
      </c>
      <c r="N92" s="2">
        <f t="shared" si="19"/>
        <v>0.22</v>
      </c>
      <c r="O92" s="2">
        <f t="shared" si="20"/>
        <v>0.19</v>
      </c>
      <c r="P92" s="2">
        <f t="shared" si="21"/>
        <v>0.41000000000000003</v>
      </c>
    </row>
    <row r="93" spans="1:16" x14ac:dyDescent="0.25">
      <c r="A93" s="2">
        <v>92</v>
      </c>
      <c r="B93" s="2" t="s">
        <v>119</v>
      </c>
      <c r="C93" s="2" t="s">
        <v>116</v>
      </c>
      <c r="D93" s="2" t="str">
        <f t="shared" si="26"/>
        <v>Control</v>
      </c>
      <c r="E93" s="2">
        <f t="shared" si="23"/>
        <v>4</v>
      </c>
      <c r="F93" s="2">
        <f t="shared" si="26"/>
        <v>4</v>
      </c>
      <c r="G93" s="3">
        <f t="shared" si="25"/>
        <v>44772</v>
      </c>
      <c r="H93" s="3">
        <f t="shared" si="25"/>
        <v>44793</v>
      </c>
      <c r="I93" s="3">
        <f t="shared" si="25"/>
        <v>44793</v>
      </c>
      <c r="J93" s="2">
        <f t="shared" si="17"/>
        <v>21</v>
      </c>
      <c r="K93" s="2">
        <f t="shared" si="18"/>
        <v>0</v>
      </c>
      <c r="L93" s="2">
        <v>4.3999999999999997E-2</v>
      </c>
      <c r="M93" s="2">
        <v>0.13500000000000001</v>
      </c>
      <c r="N93" s="2">
        <f t="shared" si="19"/>
        <v>0.3</v>
      </c>
      <c r="O93" s="2">
        <f t="shared" si="20"/>
        <v>0.06</v>
      </c>
      <c r="P93" s="2">
        <f t="shared" si="21"/>
        <v>0.36</v>
      </c>
    </row>
    <row r="94" spans="1:16" x14ac:dyDescent="0.25">
      <c r="A94" s="2">
        <v>93</v>
      </c>
      <c r="B94" s="2" t="s">
        <v>120</v>
      </c>
      <c r="C94" s="2" t="s">
        <v>116</v>
      </c>
      <c r="D94" s="2" t="str">
        <f t="shared" si="26"/>
        <v>Stress</v>
      </c>
      <c r="E94" s="2">
        <f t="shared" si="23"/>
        <v>4</v>
      </c>
      <c r="F94" s="2">
        <f t="shared" si="26"/>
        <v>1</v>
      </c>
      <c r="G94" s="3">
        <f t="shared" si="25"/>
        <v>44772</v>
      </c>
      <c r="H94" s="3">
        <f t="shared" si="25"/>
        <v>44793</v>
      </c>
      <c r="I94" s="3">
        <f t="shared" si="25"/>
        <v>44793</v>
      </c>
      <c r="J94" s="2">
        <f t="shared" si="17"/>
        <v>21</v>
      </c>
      <c r="K94" s="2">
        <f t="shared" si="18"/>
        <v>0</v>
      </c>
      <c r="L94" s="2">
        <v>4.4999999999999998E-2</v>
      </c>
      <c r="M94" s="2">
        <v>0.13200000000000001</v>
      </c>
      <c r="N94" s="2">
        <f t="shared" si="19"/>
        <v>0.28999999999999998</v>
      </c>
      <c r="O94" s="2">
        <f t="shared" si="20"/>
        <v>0.06</v>
      </c>
      <c r="P94" s="2">
        <f t="shared" si="21"/>
        <v>0.35</v>
      </c>
    </row>
    <row r="95" spans="1:16" x14ac:dyDescent="0.25">
      <c r="A95" s="2">
        <v>94</v>
      </c>
      <c r="B95" s="2" t="s">
        <v>121</v>
      </c>
      <c r="C95" s="2" t="s">
        <v>116</v>
      </c>
      <c r="D95" s="2" t="str">
        <f t="shared" si="26"/>
        <v>Stress</v>
      </c>
      <c r="E95" s="2">
        <f t="shared" si="23"/>
        <v>4</v>
      </c>
      <c r="F95" s="2">
        <f t="shared" si="26"/>
        <v>2</v>
      </c>
      <c r="G95" s="3">
        <f t="shared" si="25"/>
        <v>44772</v>
      </c>
      <c r="H95" s="3">
        <f t="shared" si="25"/>
        <v>44793</v>
      </c>
      <c r="I95" s="3">
        <f t="shared" si="25"/>
        <v>44793</v>
      </c>
      <c r="J95" s="2">
        <f t="shared" si="17"/>
        <v>21</v>
      </c>
      <c r="K95" s="2">
        <f t="shared" si="18"/>
        <v>0</v>
      </c>
      <c r="L95" s="2">
        <v>6.0999999999999999E-2</v>
      </c>
      <c r="M95" s="2">
        <v>0.11799999999999999</v>
      </c>
      <c r="N95" s="2">
        <f t="shared" si="19"/>
        <v>0.25</v>
      </c>
      <c r="O95" s="2">
        <f t="shared" si="20"/>
        <v>0.14000000000000001</v>
      </c>
      <c r="P95" s="2">
        <f t="shared" si="21"/>
        <v>0.39</v>
      </c>
    </row>
    <row r="96" spans="1:16" x14ac:dyDescent="0.25">
      <c r="A96" s="2">
        <v>95</v>
      </c>
      <c r="B96" s="2" t="s">
        <v>122</v>
      </c>
      <c r="C96" s="2" t="s">
        <v>116</v>
      </c>
      <c r="D96" s="2" t="str">
        <f t="shared" si="26"/>
        <v>Stress</v>
      </c>
      <c r="E96" s="2">
        <f t="shared" si="23"/>
        <v>4</v>
      </c>
      <c r="F96" s="2">
        <f t="shared" si="26"/>
        <v>3</v>
      </c>
      <c r="G96" s="3">
        <f t="shared" si="25"/>
        <v>44772</v>
      </c>
      <c r="H96" s="3">
        <f t="shared" si="25"/>
        <v>44793</v>
      </c>
      <c r="I96" s="3">
        <f t="shared" si="25"/>
        <v>44793</v>
      </c>
      <c r="J96" s="2">
        <f t="shared" si="17"/>
        <v>21</v>
      </c>
      <c r="K96" s="2">
        <f t="shared" si="18"/>
        <v>0</v>
      </c>
      <c r="L96" s="2">
        <v>6.9000000000000006E-2</v>
      </c>
      <c r="M96" s="2">
        <v>0.10199999999999999</v>
      </c>
      <c r="N96" s="2">
        <f t="shared" si="19"/>
        <v>0.21</v>
      </c>
      <c r="O96" s="2">
        <f t="shared" si="20"/>
        <v>0.18</v>
      </c>
      <c r="P96" s="2">
        <f t="shared" si="21"/>
        <v>0.39</v>
      </c>
    </row>
    <row r="97" spans="1:16" x14ac:dyDescent="0.25">
      <c r="A97" s="2">
        <v>96</v>
      </c>
      <c r="B97" s="2" t="s">
        <v>123</v>
      </c>
      <c r="C97" s="2" t="s">
        <v>116</v>
      </c>
      <c r="D97" s="2" t="str">
        <f t="shared" si="26"/>
        <v>Stress</v>
      </c>
      <c r="E97" s="2">
        <f t="shared" si="23"/>
        <v>4</v>
      </c>
      <c r="F97" s="2">
        <f t="shared" si="26"/>
        <v>4</v>
      </c>
      <c r="G97" s="3">
        <f t="shared" si="25"/>
        <v>44772</v>
      </c>
      <c r="H97" s="3">
        <f t="shared" si="25"/>
        <v>44793</v>
      </c>
      <c r="I97" s="3">
        <f t="shared" si="25"/>
        <v>44793</v>
      </c>
      <c r="J97" s="2">
        <f t="shared" si="17"/>
        <v>21</v>
      </c>
      <c r="K97" s="2">
        <f t="shared" si="18"/>
        <v>0</v>
      </c>
      <c r="L97" s="2">
        <v>7.0999999999999994E-2</v>
      </c>
      <c r="M97" s="2">
        <v>0.109</v>
      </c>
      <c r="N97" s="2">
        <f t="shared" si="19"/>
        <v>0.22</v>
      </c>
      <c r="O97" s="2">
        <f t="shared" si="20"/>
        <v>0.18</v>
      </c>
      <c r="P97" s="2">
        <f t="shared" si="21"/>
        <v>0.4</v>
      </c>
    </row>
    <row r="98" spans="1:16" x14ac:dyDescent="0.25">
      <c r="A98" s="2">
        <v>97</v>
      </c>
      <c r="B98" s="2" t="str">
        <f>B2</f>
        <v>P_01</v>
      </c>
      <c r="C98" s="2" t="s">
        <v>15</v>
      </c>
      <c r="D98" s="2" t="str">
        <f t="shared" si="26"/>
        <v>Control</v>
      </c>
      <c r="E98" s="2">
        <f t="shared" si="23"/>
        <v>4</v>
      </c>
      <c r="F98" s="2">
        <f t="shared" si="26"/>
        <v>1</v>
      </c>
      <c r="G98" s="3">
        <f t="shared" si="25"/>
        <v>44772</v>
      </c>
      <c r="H98" s="3">
        <f t="shared" si="25"/>
        <v>44793</v>
      </c>
      <c r="I98" s="3">
        <v>44817</v>
      </c>
      <c r="J98" s="2">
        <f t="shared" si="17"/>
        <v>45</v>
      </c>
      <c r="K98" s="2">
        <f t="shared" si="18"/>
        <v>24</v>
      </c>
      <c r="L98" s="2">
        <v>4.9000000000000002E-2</v>
      </c>
      <c r="M98" s="2">
        <v>0.187</v>
      </c>
      <c r="N98" s="2">
        <f t="shared" si="19"/>
        <v>0.42</v>
      </c>
      <c r="O98" s="2">
        <f t="shared" si="20"/>
        <v>0.04</v>
      </c>
      <c r="P98" s="2">
        <f t="shared" si="21"/>
        <v>0.45999999999999996</v>
      </c>
    </row>
    <row r="99" spans="1:16" x14ac:dyDescent="0.25">
      <c r="A99" s="2">
        <v>98</v>
      </c>
      <c r="B99" s="2" t="str">
        <f t="shared" ref="B99:B162" si="27">B3</f>
        <v>P_02</v>
      </c>
      <c r="C99" s="2" t="s">
        <v>15</v>
      </c>
      <c r="D99" s="2" t="str">
        <f t="shared" si="26"/>
        <v>Control</v>
      </c>
      <c r="E99" s="2">
        <f t="shared" si="23"/>
        <v>4</v>
      </c>
      <c r="F99" s="2">
        <f t="shared" si="26"/>
        <v>2</v>
      </c>
      <c r="G99" s="3">
        <f t="shared" si="25"/>
        <v>44772</v>
      </c>
      <c r="H99" s="3">
        <f t="shared" si="25"/>
        <v>44793</v>
      </c>
      <c r="I99" s="3">
        <f t="shared" si="25"/>
        <v>44817</v>
      </c>
      <c r="J99" s="2">
        <f t="shared" si="17"/>
        <v>45</v>
      </c>
      <c r="K99" s="2">
        <f t="shared" si="18"/>
        <v>24</v>
      </c>
      <c r="L99" s="2">
        <v>5.0999999999999997E-2</v>
      </c>
      <c r="M99" s="2">
        <v>0.19600000000000001</v>
      </c>
      <c r="N99" s="2">
        <f t="shared" si="19"/>
        <v>0.44</v>
      </c>
      <c r="O99" s="2">
        <f t="shared" si="20"/>
        <v>0.04</v>
      </c>
      <c r="P99" s="2">
        <f t="shared" si="21"/>
        <v>0.48</v>
      </c>
    </row>
    <row r="100" spans="1:16" x14ac:dyDescent="0.25">
      <c r="A100" s="2">
        <v>99</v>
      </c>
      <c r="B100" s="2" t="str">
        <f t="shared" si="27"/>
        <v>P_03</v>
      </c>
      <c r="C100" s="2" t="s">
        <v>15</v>
      </c>
      <c r="D100" s="2" t="str">
        <f t="shared" si="26"/>
        <v>Control</v>
      </c>
      <c r="E100" s="2">
        <f t="shared" si="23"/>
        <v>4</v>
      </c>
      <c r="F100" s="2">
        <f t="shared" si="26"/>
        <v>3</v>
      </c>
      <c r="G100" s="3">
        <f t="shared" ref="G100:I115" si="28">G99</f>
        <v>44772</v>
      </c>
      <c r="H100" s="3">
        <f t="shared" si="28"/>
        <v>44793</v>
      </c>
      <c r="I100" s="3">
        <f t="shared" si="28"/>
        <v>44817</v>
      </c>
      <c r="J100" s="2">
        <f t="shared" si="17"/>
        <v>45</v>
      </c>
      <c r="K100" s="2">
        <f t="shared" si="18"/>
        <v>24</v>
      </c>
      <c r="L100" s="2">
        <v>6.3E-2</v>
      </c>
      <c r="M100" s="2">
        <v>0.14799999999999999</v>
      </c>
      <c r="N100" s="2">
        <f t="shared" si="19"/>
        <v>0.32</v>
      </c>
      <c r="O100" s="2">
        <f t="shared" si="20"/>
        <v>0.12</v>
      </c>
      <c r="P100" s="2">
        <f t="shared" si="21"/>
        <v>0.44</v>
      </c>
    </row>
    <row r="101" spans="1:16" x14ac:dyDescent="0.25">
      <c r="A101" s="2">
        <v>100</v>
      </c>
      <c r="B101" s="2" t="str">
        <f t="shared" si="27"/>
        <v>P_04</v>
      </c>
      <c r="C101" s="2" t="s">
        <v>15</v>
      </c>
      <c r="D101" s="2" t="str">
        <f t="shared" si="26"/>
        <v>Control</v>
      </c>
      <c r="E101" s="2">
        <f t="shared" si="23"/>
        <v>4</v>
      </c>
      <c r="F101" s="2">
        <f t="shared" si="26"/>
        <v>4</v>
      </c>
      <c r="G101" s="3">
        <f t="shared" si="28"/>
        <v>44772</v>
      </c>
      <c r="H101" s="3">
        <f t="shared" si="28"/>
        <v>44793</v>
      </c>
      <c r="I101" s="3">
        <f t="shared" si="28"/>
        <v>44817</v>
      </c>
      <c r="J101" s="2">
        <f t="shared" si="17"/>
        <v>45</v>
      </c>
      <c r="K101" s="2">
        <f t="shared" si="18"/>
        <v>24</v>
      </c>
      <c r="L101" s="2">
        <v>4.5999999999999999E-2</v>
      </c>
      <c r="M101" s="2">
        <v>0.184</v>
      </c>
      <c r="N101" s="2">
        <f t="shared" si="19"/>
        <v>0.41</v>
      </c>
      <c r="O101" s="2">
        <f t="shared" si="20"/>
        <v>0.03</v>
      </c>
      <c r="P101" s="2">
        <f t="shared" si="21"/>
        <v>0.43999999999999995</v>
      </c>
    </row>
    <row r="102" spans="1:16" x14ac:dyDescent="0.25">
      <c r="A102" s="2">
        <v>101</v>
      </c>
      <c r="B102" s="2" t="str">
        <f t="shared" si="27"/>
        <v>P_05</v>
      </c>
      <c r="C102" s="2" t="s">
        <v>15</v>
      </c>
      <c r="D102" s="2" t="str">
        <f t="shared" si="26"/>
        <v>Stress</v>
      </c>
      <c r="E102" s="2">
        <f t="shared" si="23"/>
        <v>4</v>
      </c>
      <c r="F102" s="2">
        <f t="shared" si="26"/>
        <v>1</v>
      </c>
      <c r="G102" s="3">
        <f t="shared" si="28"/>
        <v>44772</v>
      </c>
      <c r="H102" s="3">
        <f t="shared" si="28"/>
        <v>44793</v>
      </c>
      <c r="I102" s="3">
        <f t="shared" si="28"/>
        <v>44817</v>
      </c>
      <c r="J102" s="2">
        <f t="shared" si="17"/>
        <v>45</v>
      </c>
      <c r="K102" s="2">
        <f t="shared" si="18"/>
        <v>24</v>
      </c>
      <c r="L102" s="2">
        <v>5.7000000000000002E-2</v>
      </c>
      <c r="M102" s="2">
        <v>0.14799999999999999</v>
      </c>
      <c r="N102" s="2">
        <f t="shared" si="19"/>
        <v>0.32</v>
      </c>
      <c r="O102" s="2">
        <f t="shared" si="20"/>
        <v>0.1</v>
      </c>
      <c r="P102" s="2">
        <f t="shared" si="21"/>
        <v>0.42000000000000004</v>
      </c>
    </row>
    <row r="103" spans="1:16" x14ac:dyDescent="0.25">
      <c r="A103" s="2">
        <v>102</v>
      </c>
      <c r="B103" s="2" t="str">
        <f t="shared" si="27"/>
        <v>P_06</v>
      </c>
      <c r="C103" s="2" t="s">
        <v>15</v>
      </c>
      <c r="D103" s="2" t="str">
        <f t="shared" si="26"/>
        <v>Stress</v>
      </c>
      <c r="E103" s="2">
        <f t="shared" si="23"/>
        <v>4</v>
      </c>
      <c r="F103" s="2">
        <f t="shared" si="26"/>
        <v>2</v>
      </c>
      <c r="G103" s="3">
        <f t="shared" si="28"/>
        <v>44772</v>
      </c>
      <c r="H103" s="3">
        <f t="shared" si="28"/>
        <v>44793</v>
      </c>
      <c r="I103" s="3">
        <f t="shared" si="28"/>
        <v>44817</v>
      </c>
      <c r="J103" s="2">
        <f t="shared" si="17"/>
        <v>45</v>
      </c>
      <c r="K103" s="2">
        <f t="shared" si="18"/>
        <v>24</v>
      </c>
      <c r="L103" s="2">
        <v>7.2999999999999995E-2</v>
      </c>
      <c r="M103" s="2">
        <v>0.13800000000000001</v>
      </c>
      <c r="N103" s="2">
        <f t="shared" si="19"/>
        <v>0.28999999999999998</v>
      </c>
      <c r="O103" s="2">
        <f t="shared" si="20"/>
        <v>0.17</v>
      </c>
      <c r="P103" s="2">
        <f t="shared" si="21"/>
        <v>0.45999999999999996</v>
      </c>
    </row>
    <row r="104" spans="1:16" x14ac:dyDescent="0.25">
      <c r="A104" s="2">
        <v>103</v>
      </c>
      <c r="B104" s="2" t="str">
        <f t="shared" si="27"/>
        <v>P_07</v>
      </c>
      <c r="C104" s="2" t="s">
        <v>15</v>
      </c>
      <c r="D104" s="2" t="str">
        <f t="shared" si="26"/>
        <v>Stress</v>
      </c>
      <c r="E104" s="2">
        <f t="shared" si="23"/>
        <v>4</v>
      </c>
      <c r="F104" s="2">
        <f t="shared" si="26"/>
        <v>3</v>
      </c>
      <c r="G104" s="3">
        <f t="shared" si="28"/>
        <v>44772</v>
      </c>
      <c r="H104" s="3">
        <f t="shared" si="28"/>
        <v>44793</v>
      </c>
      <c r="I104" s="3">
        <f t="shared" si="28"/>
        <v>44817</v>
      </c>
      <c r="J104" s="2">
        <f t="shared" si="17"/>
        <v>45</v>
      </c>
      <c r="K104" s="2">
        <f t="shared" si="18"/>
        <v>24</v>
      </c>
      <c r="L104" s="2">
        <v>7.9000000000000001E-2</v>
      </c>
      <c r="M104" s="2">
        <v>0.13400000000000001</v>
      </c>
      <c r="N104" s="2">
        <f t="shared" si="19"/>
        <v>0.28000000000000003</v>
      </c>
      <c r="O104" s="2">
        <f t="shared" si="20"/>
        <v>0.19</v>
      </c>
      <c r="P104" s="2">
        <f t="shared" si="21"/>
        <v>0.47000000000000003</v>
      </c>
    </row>
    <row r="105" spans="1:16" x14ac:dyDescent="0.25">
      <c r="A105" s="2">
        <v>104</v>
      </c>
      <c r="B105" s="2" t="str">
        <f t="shared" si="27"/>
        <v>P_08</v>
      </c>
      <c r="C105" s="2" t="s">
        <v>15</v>
      </c>
      <c r="D105" s="2" t="str">
        <f t="shared" si="26"/>
        <v>Stress</v>
      </c>
      <c r="E105" s="2">
        <f t="shared" si="23"/>
        <v>4</v>
      </c>
      <c r="F105" s="2">
        <f t="shared" si="26"/>
        <v>4</v>
      </c>
      <c r="G105" s="3">
        <f t="shared" si="28"/>
        <v>44772</v>
      </c>
      <c r="H105" s="3">
        <f t="shared" si="28"/>
        <v>44793</v>
      </c>
      <c r="I105" s="3">
        <f t="shared" si="28"/>
        <v>44817</v>
      </c>
      <c r="J105" s="2">
        <f t="shared" si="17"/>
        <v>45</v>
      </c>
      <c r="K105" s="2">
        <f t="shared" si="18"/>
        <v>24</v>
      </c>
      <c r="L105" s="2">
        <v>3.5000000000000003E-2</v>
      </c>
      <c r="M105" s="2">
        <v>0.17699999999999999</v>
      </c>
      <c r="N105" s="2">
        <f t="shared" si="19"/>
        <v>0.4</v>
      </c>
      <c r="O105" s="2">
        <f t="shared" si="20"/>
        <v>0.01</v>
      </c>
      <c r="P105" s="2">
        <f t="shared" si="21"/>
        <v>0.41000000000000003</v>
      </c>
    </row>
    <row r="106" spans="1:16" x14ac:dyDescent="0.25">
      <c r="A106" s="2">
        <v>105</v>
      </c>
      <c r="B106" s="2" t="str">
        <f t="shared" si="27"/>
        <v>P_09</v>
      </c>
      <c r="C106" s="2" t="s">
        <v>26</v>
      </c>
      <c r="D106" s="2" t="str">
        <f t="shared" si="26"/>
        <v>Control</v>
      </c>
      <c r="E106" s="2">
        <f t="shared" si="23"/>
        <v>4</v>
      </c>
      <c r="F106" s="2">
        <f t="shared" si="26"/>
        <v>1</v>
      </c>
      <c r="G106" s="3">
        <f t="shared" si="28"/>
        <v>44772</v>
      </c>
      <c r="H106" s="3">
        <f t="shared" si="28"/>
        <v>44793</v>
      </c>
      <c r="I106" s="3">
        <f t="shared" si="28"/>
        <v>44817</v>
      </c>
      <c r="J106" s="2">
        <f t="shared" si="17"/>
        <v>45</v>
      </c>
      <c r="K106" s="2">
        <f t="shared" si="18"/>
        <v>24</v>
      </c>
      <c r="L106" s="2">
        <v>4.1000000000000002E-2</v>
      </c>
      <c r="M106" s="2">
        <v>0.16300000000000001</v>
      </c>
      <c r="N106" s="2">
        <f t="shared" si="19"/>
        <v>0.36</v>
      </c>
      <c r="O106" s="2">
        <f t="shared" si="20"/>
        <v>0.03</v>
      </c>
      <c r="P106" s="2">
        <f t="shared" si="21"/>
        <v>0.39</v>
      </c>
    </row>
    <row r="107" spans="1:16" x14ac:dyDescent="0.25">
      <c r="A107" s="2">
        <v>106</v>
      </c>
      <c r="B107" s="2" t="str">
        <f t="shared" si="27"/>
        <v>P_10</v>
      </c>
      <c r="C107" s="2" t="s">
        <v>26</v>
      </c>
      <c r="D107" s="2" t="str">
        <f t="shared" ref="D107:F122" si="29">D99</f>
        <v>Control</v>
      </c>
      <c r="E107" s="2">
        <f t="shared" si="23"/>
        <v>4</v>
      </c>
      <c r="F107" s="2">
        <f t="shared" si="29"/>
        <v>2</v>
      </c>
      <c r="G107" s="3">
        <f t="shared" si="28"/>
        <v>44772</v>
      </c>
      <c r="H107" s="3">
        <f t="shared" si="28"/>
        <v>44793</v>
      </c>
      <c r="I107" s="3">
        <f t="shared" si="28"/>
        <v>44817</v>
      </c>
      <c r="J107" s="2">
        <f t="shared" si="17"/>
        <v>45</v>
      </c>
      <c r="K107" s="2">
        <f t="shared" si="18"/>
        <v>24</v>
      </c>
      <c r="L107" s="2">
        <v>4.8000000000000001E-2</v>
      </c>
      <c r="M107" s="2">
        <v>0.17100000000000001</v>
      </c>
      <c r="N107" s="2">
        <f t="shared" si="19"/>
        <v>0.38</v>
      </c>
      <c r="O107" s="2">
        <f t="shared" si="20"/>
        <v>0.05</v>
      </c>
      <c r="P107" s="2">
        <f t="shared" si="21"/>
        <v>0.43</v>
      </c>
    </row>
    <row r="108" spans="1:16" x14ac:dyDescent="0.25">
      <c r="A108" s="2">
        <v>107</v>
      </c>
      <c r="B108" s="2" t="str">
        <f t="shared" si="27"/>
        <v>P_11</v>
      </c>
      <c r="C108" s="2" t="s">
        <v>26</v>
      </c>
      <c r="D108" s="2" t="str">
        <f t="shared" si="29"/>
        <v>Control</v>
      </c>
      <c r="E108" s="2">
        <f t="shared" si="23"/>
        <v>4</v>
      </c>
      <c r="F108" s="2">
        <f t="shared" si="29"/>
        <v>3</v>
      </c>
      <c r="G108" s="3">
        <f t="shared" si="28"/>
        <v>44772</v>
      </c>
      <c r="H108" s="3">
        <f t="shared" si="28"/>
        <v>44793</v>
      </c>
      <c r="I108" s="3">
        <f t="shared" si="28"/>
        <v>44817</v>
      </c>
      <c r="J108" s="2">
        <f t="shared" si="17"/>
        <v>45</v>
      </c>
      <c r="K108" s="2">
        <f t="shared" si="18"/>
        <v>24</v>
      </c>
      <c r="L108" s="2">
        <v>5.7000000000000002E-2</v>
      </c>
      <c r="M108" s="2">
        <v>0.17599999999999999</v>
      </c>
      <c r="N108" s="2">
        <f t="shared" si="19"/>
        <v>0.39</v>
      </c>
      <c r="O108" s="2">
        <f t="shared" si="20"/>
        <v>0.08</v>
      </c>
      <c r="P108" s="2">
        <f t="shared" si="21"/>
        <v>0.47000000000000003</v>
      </c>
    </row>
    <row r="109" spans="1:16" x14ac:dyDescent="0.25">
      <c r="A109" s="2">
        <v>108</v>
      </c>
      <c r="B109" s="2" t="str">
        <f t="shared" si="27"/>
        <v>P_12</v>
      </c>
      <c r="C109" s="2" t="s">
        <v>26</v>
      </c>
      <c r="D109" s="2" t="str">
        <f t="shared" si="29"/>
        <v>Control</v>
      </c>
      <c r="E109" s="2">
        <f t="shared" si="23"/>
        <v>4</v>
      </c>
      <c r="F109" s="2">
        <f t="shared" si="29"/>
        <v>4</v>
      </c>
      <c r="G109" s="3">
        <f t="shared" si="28"/>
        <v>44772</v>
      </c>
      <c r="H109" s="3">
        <f t="shared" si="28"/>
        <v>44793</v>
      </c>
      <c r="I109" s="3">
        <f t="shared" si="28"/>
        <v>44817</v>
      </c>
      <c r="J109" s="2">
        <f t="shared" si="17"/>
        <v>45</v>
      </c>
      <c r="K109" s="2">
        <f t="shared" si="18"/>
        <v>24</v>
      </c>
      <c r="L109" s="2">
        <v>3.7999999999999999E-2</v>
      </c>
      <c r="M109" s="2">
        <v>0.16</v>
      </c>
      <c r="N109" s="2">
        <f t="shared" si="19"/>
        <v>0.36</v>
      </c>
      <c r="O109" s="2">
        <f t="shared" si="20"/>
        <v>0.02</v>
      </c>
      <c r="P109" s="2">
        <f t="shared" si="21"/>
        <v>0.38</v>
      </c>
    </row>
    <row r="110" spans="1:16" x14ac:dyDescent="0.25">
      <c r="A110" s="2">
        <v>109</v>
      </c>
      <c r="B110" s="2" t="str">
        <f t="shared" si="27"/>
        <v>P_13</v>
      </c>
      <c r="C110" s="2" t="s">
        <v>26</v>
      </c>
      <c r="D110" s="2" t="str">
        <f t="shared" si="29"/>
        <v>Stress</v>
      </c>
      <c r="E110" s="2">
        <f t="shared" si="23"/>
        <v>4</v>
      </c>
      <c r="F110" s="2">
        <f t="shared" si="29"/>
        <v>1</v>
      </c>
      <c r="G110" s="3">
        <f t="shared" si="28"/>
        <v>44772</v>
      </c>
      <c r="H110" s="3">
        <f t="shared" si="28"/>
        <v>44793</v>
      </c>
      <c r="I110" s="3">
        <f t="shared" si="28"/>
        <v>44817</v>
      </c>
      <c r="J110" s="2">
        <f t="shared" si="17"/>
        <v>45</v>
      </c>
      <c r="K110" s="2">
        <f t="shared" si="18"/>
        <v>24</v>
      </c>
      <c r="L110" s="2">
        <v>3.7999999999999999E-2</v>
      </c>
      <c r="M110" s="2">
        <v>0.121</v>
      </c>
      <c r="N110" s="2">
        <f t="shared" si="19"/>
        <v>0.27</v>
      </c>
      <c r="O110" s="2">
        <f t="shared" si="20"/>
        <v>0.05</v>
      </c>
      <c r="P110" s="2">
        <f t="shared" si="21"/>
        <v>0.32</v>
      </c>
    </row>
    <row r="111" spans="1:16" x14ac:dyDescent="0.25">
      <c r="A111" s="2">
        <v>110</v>
      </c>
      <c r="B111" s="2" t="str">
        <f t="shared" si="27"/>
        <v>P_14</v>
      </c>
      <c r="C111" s="2" t="s">
        <v>26</v>
      </c>
      <c r="D111" s="2" t="str">
        <f t="shared" si="29"/>
        <v>Stress</v>
      </c>
      <c r="E111" s="2">
        <f t="shared" si="23"/>
        <v>4</v>
      </c>
      <c r="F111" s="2">
        <f t="shared" si="29"/>
        <v>2</v>
      </c>
      <c r="G111" s="3">
        <f t="shared" si="28"/>
        <v>44772</v>
      </c>
      <c r="H111" s="3">
        <f t="shared" si="28"/>
        <v>44793</v>
      </c>
      <c r="I111" s="3">
        <f t="shared" si="28"/>
        <v>44817</v>
      </c>
      <c r="J111" s="2">
        <f t="shared" si="17"/>
        <v>45</v>
      </c>
      <c r="K111" s="2">
        <f t="shared" si="18"/>
        <v>24</v>
      </c>
      <c r="L111" s="2">
        <v>2.5999999999999999E-2</v>
      </c>
      <c r="M111" s="2">
        <v>0.126</v>
      </c>
      <c r="N111" s="2">
        <f t="shared" si="19"/>
        <v>0.28000000000000003</v>
      </c>
      <c r="O111" s="2">
        <f t="shared" si="20"/>
        <v>0</v>
      </c>
      <c r="P111" s="2">
        <f t="shared" si="21"/>
        <v>0.28000000000000003</v>
      </c>
    </row>
    <row r="112" spans="1:16" x14ac:dyDescent="0.25">
      <c r="A112" s="2">
        <v>111</v>
      </c>
      <c r="B112" s="2" t="str">
        <f t="shared" si="27"/>
        <v>P_15</v>
      </c>
      <c r="C112" s="2" t="s">
        <v>26</v>
      </c>
      <c r="D112" s="2" t="str">
        <f t="shared" si="29"/>
        <v>Stress</v>
      </c>
      <c r="E112" s="2">
        <f t="shared" si="23"/>
        <v>4</v>
      </c>
      <c r="F112" s="2">
        <f t="shared" si="29"/>
        <v>3</v>
      </c>
      <c r="G112" s="3">
        <f t="shared" si="28"/>
        <v>44772</v>
      </c>
      <c r="H112" s="3">
        <f t="shared" si="28"/>
        <v>44793</v>
      </c>
      <c r="I112" s="3">
        <f t="shared" si="28"/>
        <v>44817</v>
      </c>
      <c r="J112" s="2">
        <f t="shared" si="17"/>
        <v>45</v>
      </c>
      <c r="K112" s="2">
        <f t="shared" si="18"/>
        <v>24</v>
      </c>
      <c r="L112" s="2">
        <v>5.8000000000000003E-2</v>
      </c>
      <c r="M112" s="2">
        <v>9.8000000000000004E-2</v>
      </c>
      <c r="N112" s="2">
        <f t="shared" si="19"/>
        <v>0.2</v>
      </c>
      <c r="O112" s="2">
        <f t="shared" si="20"/>
        <v>0.14000000000000001</v>
      </c>
      <c r="P112" s="2">
        <f t="shared" si="21"/>
        <v>0.34</v>
      </c>
    </row>
    <row r="113" spans="1:16" x14ac:dyDescent="0.25">
      <c r="A113" s="2">
        <v>112</v>
      </c>
      <c r="B113" s="2" t="str">
        <f t="shared" si="27"/>
        <v>P_16</v>
      </c>
      <c r="C113" s="2" t="s">
        <v>26</v>
      </c>
      <c r="D113" s="2" t="str">
        <f t="shared" si="29"/>
        <v>Stress</v>
      </c>
      <c r="E113" s="2">
        <f t="shared" si="23"/>
        <v>4</v>
      </c>
      <c r="F113" s="2">
        <f t="shared" si="29"/>
        <v>4</v>
      </c>
      <c r="G113" s="3">
        <f t="shared" si="28"/>
        <v>44772</v>
      </c>
      <c r="H113" s="3">
        <f t="shared" si="28"/>
        <v>44793</v>
      </c>
      <c r="I113" s="3">
        <f t="shared" si="28"/>
        <v>44817</v>
      </c>
      <c r="J113" s="2">
        <f t="shared" si="17"/>
        <v>45</v>
      </c>
      <c r="K113" s="2">
        <f t="shared" si="18"/>
        <v>24</v>
      </c>
      <c r="L113" s="2">
        <v>0.06</v>
      </c>
      <c r="M113" s="2">
        <v>8.5999999999999993E-2</v>
      </c>
      <c r="N113" s="2">
        <f t="shared" si="19"/>
        <v>0.17</v>
      </c>
      <c r="O113" s="2">
        <f t="shared" si="20"/>
        <v>0.16</v>
      </c>
      <c r="P113" s="2">
        <f t="shared" si="21"/>
        <v>0.33</v>
      </c>
    </row>
    <row r="114" spans="1:16" x14ac:dyDescent="0.25">
      <c r="A114" s="2">
        <v>113</v>
      </c>
      <c r="B114" s="2" t="str">
        <f t="shared" si="27"/>
        <v>P_17</v>
      </c>
      <c r="C114" s="2" t="s">
        <v>35</v>
      </c>
      <c r="D114" s="2" t="str">
        <f t="shared" si="29"/>
        <v>Control</v>
      </c>
      <c r="E114" s="2">
        <f t="shared" si="23"/>
        <v>4</v>
      </c>
      <c r="F114" s="2">
        <f t="shared" si="29"/>
        <v>1</v>
      </c>
      <c r="G114" s="3">
        <f t="shared" si="28"/>
        <v>44772</v>
      </c>
      <c r="H114" s="3">
        <f t="shared" si="28"/>
        <v>44793</v>
      </c>
      <c r="I114" s="3">
        <f t="shared" si="28"/>
        <v>44817</v>
      </c>
      <c r="J114" s="2">
        <f t="shared" si="17"/>
        <v>45</v>
      </c>
      <c r="K114" s="2">
        <f t="shared" si="18"/>
        <v>24</v>
      </c>
      <c r="L114" s="2">
        <v>6.7000000000000004E-2</v>
      </c>
      <c r="M114" s="2">
        <v>0.11600000000000001</v>
      </c>
      <c r="N114" s="2">
        <f t="shared" si="19"/>
        <v>0.24</v>
      </c>
      <c r="O114" s="2">
        <f t="shared" si="20"/>
        <v>0.16</v>
      </c>
      <c r="P114" s="2">
        <f t="shared" si="21"/>
        <v>0.4</v>
      </c>
    </row>
    <row r="115" spans="1:16" x14ac:dyDescent="0.25">
      <c r="A115" s="2">
        <v>114</v>
      </c>
      <c r="B115" s="2" t="str">
        <f t="shared" si="27"/>
        <v>P_18</v>
      </c>
      <c r="C115" s="2" t="s">
        <v>35</v>
      </c>
      <c r="D115" s="2" t="str">
        <f t="shared" si="29"/>
        <v>Control</v>
      </c>
      <c r="E115" s="2">
        <f t="shared" si="23"/>
        <v>4</v>
      </c>
      <c r="F115" s="2">
        <f t="shared" si="29"/>
        <v>2</v>
      </c>
      <c r="G115" s="3">
        <f t="shared" si="28"/>
        <v>44772</v>
      </c>
      <c r="H115" s="3">
        <f t="shared" si="28"/>
        <v>44793</v>
      </c>
      <c r="I115" s="3">
        <f t="shared" si="28"/>
        <v>44817</v>
      </c>
      <c r="J115" s="2">
        <f t="shared" si="17"/>
        <v>45</v>
      </c>
      <c r="K115" s="2">
        <f t="shared" si="18"/>
        <v>24</v>
      </c>
      <c r="L115" s="2">
        <v>0.06</v>
      </c>
      <c r="M115" s="2">
        <v>0.14099999999999999</v>
      </c>
      <c r="N115" s="2">
        <f t="shared" si="19"/>
        <v>0.3</v>
      </c>
      <c r="O115" s="2">
        <f t="shared" si="20"/>
        <v>0.11</v>
      </c>
      <c r="P115" s="2">
        <f t="shared" si="21"/>
        <v>0.41</v>
      </c>
    </row>
    <row r="116" spans="1:16" x14ac:dyDescent="0.25">
      <c r="A116" s="2">
        <v>115</v>
      </c>
      <c r="B116" s="2" t="str">
        <f t="shared" si="27"/>
        <v>P_19</v>
      </c>
      <c r="C116" s="2" t="s">
        <v>35</v>
      </c>
      <c r="D116" s="2" t="str">
        <f t="shared" si="29"/>
        <v>Control</v>
      </c>
      <c r="E116" s="2">
        <f t="shared" si="23"/>
        <v>4</v>
      </c>
      <c r="F116" s="2">
        <f t="shared" si="29"/>
        <v>3</v>
      </c>
      <c r="G116" s="3">
        <f t="shared" ref="G116:I131" si="30">G115</f>
        <v>44772</v>
      </c>
      <c r="H116" s="3">
        <f t="shared" si="30"/>
        <v>44793</v>
      </c>
      <c r="I116" s="3">
        <f t="shared" si="30"/>
        <v>44817</v>
      </c>
      <c r="J116" s="2">
        <f t="shared" si="17"/>
        <v>45</v>
      </c>
      <c r="K116" s="2">
        <f t="shared" si="18"/>
        <v>24</v>
      </c>
      <c r="L116" s="2">
        <v>6.9000000000000006E-2</v>
      </c>
      <c r="M116" s="2">
        <v>0.126</v>
      </c>
      <c r="N116" s="2">
        <f t="shared" si="19"/>
        <v>0.26</v>
      </c>
      <c r="O116" s="2">
        <f t="shared" si="20"/>
        <v>0.16</v>
      </c>
      <c r="P116" s="2">
        <f t="shared" si="21"/>
        <v>0.42000000000000004</v>
      </c>
    </row>
    <row r="117" spans="1:16" x14ac:dyDescent="0.25">
      <c r="A117" s="2">
        <v>116</v>
      </c>
      <c r="B117" s="2" t="str">
        <f t="shared" si="27"/>
        <v>P_20</v>
      </c>
      <c r="C117" s="2" t="s">
        <v>35</v>
      </c>
      <c r="D117" s="2" t="str">
        <f t="shared" si="29"/>
        <v>Control</v>
      </c>
      <c r="E117" s="2">
        <f t="shared" si="23"/>
        <v>4</v>
      </c>
      <c r="F117" s="2">
        <f t="shared" si="29"/>
        <v>4</v>
      </c>
      <c r="G117" s="3">
        <f t="shared" si="30"/>
        <v>44772</v>
      </c>
      <c r="H117" s="3">
        <f t="shared" si="30"/>
        <v>44793</v>
      </c>
      <c r="I117" s="3">
        <f t="shared" si="30"/>
        <v>44817</v>
      </c>
      <c r="J117" s="2">
        <f t="shared" si="17"/>
        <v>45</v>
      </c>
      <c r="K117" s="2">
        <f t="shared" si="18"/>
        <v>24</v>
      </c>
      <c r="L117" s="2">
        <v>7.0999999999999994E-2</v>
      </c>
      <c r="M117" s="2">
        <v>0.113</v>
      </c>
      <c r="N117" s="2">
        <f t="shared" si="19"/>
        <v>0.23</v>
      </c>
      <c r="O117" s="2">
        <f t="shared" si="20"/>
        <v>0.18</v>
      </c>
      <c r="P117" s="2">
        <f t="shared" si="21"/>
        <v>0.41000000000000003</v>
      </c>
    </row>
    <row r="118" spans="1:16" x14ac:dyDescent="0.25">
      <c r="A118" s="2">
        <v>117</v>
      </c>
      <c r="B118" s="2" t="str">
        <f t="shared" si="27"/>
        <v>P_21</v>
      </c>
      <c r="C118" s="2" t="s">
        <v>35</v>
      </c>
      <c r="D118" s="2" t="str">
        <f t="shared" si="29"/>
        <v>Stress</v>
      </c>
      <c r="E118" s="2">
        <f t="shared" si="23"/>
        <v>4</v>
      </c>
      <c r="F118" s="2">
        <f t="shared" si="29"/>
        <v>1</v>
      </c>
      <c r="G118" s="3">
        <f t="shared" si="30"/>
        <v>44772</v>
      </c>
      <c r="H118" s="3">
        <f t="shared" si="30"/>
        <v>44793</v>
      </c>
      <c r="I118" s="3">
        <f t="shared" si="30"/>
        <v>44817</v>
      </c>
      <c r="J118" s="2">
        <f t="shared" si="17"/>
        <v>45</v>
      </c>
      <c r="K118" s="2">
        <f t="shared" si="18"/>
        <v>24</v>
      </c>
      <c r="L118" s="2">
        <v>4.9000000000000002E-2</v>
      </c>
      <c r="M118" s="2">
        <v>0.109</v>
      </c>
      <c r="N118" s="2">
        <f t="shared" si="19"/>
        <v>0.23</v>
      </c>
      <c r="O118" s="2">
        <f t="shared" si="20"/>
        <v>0.1</v>
      </c>
      <c r="P118" s="2">
        <f t="shared" si="21"/>
        <v>0.33</v>
      </c>
    </row>
    <row r="119" spans="1:16" x14ac:dyDescent="0.25">
      <c r="A119" s="2">
        <v>118</v>
      </c>
      <c r="B119" s="2" t="str">
        <f t="shared" si="27"/>
        <v>P_22</v>
      </c>
      <c r="C119" s="2" t="s">
        <v>35</v>
      </c>
      <c r="D119" s="2" t="str">
        <f t="shared" si="29"/>
        <v>Stress</v>
      </c>
      <c r="E119" s="2">
        <f t="shared" si="23"/>
        <v>4</v>
      </c>
      <c r="F119" s="2">
        <f t="shared" si="29"/>
        <v>2</v>
      </c>
      <c r="G119" s="3">
        <f t="shared" si="30"/>
        <v>44772</v>
      </c>
      <c r="H119" s="3">
        <f t="shared" si="30"/>
        <v>44793</v>
      </c>
      <c r="I119" s="3">
        <f t="shared" si="30"/>
        <v>44817</v>
      </c>
      <c r="J119" s="2">
        <f t="shared" si="17"/>
        <v>45</v>
      </c>
      <c r="K119" s="2">
        <f t="shared" si="18"/>
        <v>24</v>
      </c>
      <c r="L119" s="2">
        <v>4.5999999999999999E-2</v>
      </c>
      <c r="M119" s="2">
        <v>0.114</v>
      </c>
      <c r="N119" s="2">
        <f t="shared" si="19"/>
        <v>0.25</v>
      </c>
      <c r="O119" s="2">
        <f t="shared" si="20"/>
        <v>0.08</v>
      </c>
      <c r="P119" s="2">
        <f t="shared" si="21"/>
        <v>0.33</v>
      </c>
    </row>
    <row r="120" spans="1:16" x14ac:dyDescent="0.25">
      <c r="A120" s="2">
        <v>119</v>
      </c>
      <c r="B120" s="2" t="str">
        <f t="shared" si="27"/>
        <v>P_23</v>
      </c>
      <c r="C120" s="2" t="s">
        <v>35</v>
      </c>
      <c r="D120" s="2" t="str">
        <f t="shared" si="29"/>
        <v>Stress</v>
      </c>
      <c r="E120" s="2">
        <f t="shared" si="23"/>
        <v>4</v>
      </c>
      <c r="F120" s="2">
        <f t="shared" si="29"/>
        <v>3</v>
      </c>
      <c r="G120" s="3">
        <f t="shared" si="30"/>
        <v>44772</v>
      </c>
      <c r="H120" s="3">
        <f t="shared" si="30"/>
        <v>44793</v>
      </c>
      <c r="I120" s="3">
        <f t="shared" si="30"/>
        <v>44817</v>
      </c>
      <c r="J120" s="2">
        <f t="shared" si="17"/>
        <v>45</v>
      </c>
      <c r="K120" s="2">
        <f t="shared" si="18"/>
        <v>24</v>
      </c>
      <c r="L120" s="2">
        <v>2.8000000000000001E-2</v>
      </c>
      <c r="M120" s="2">
        <v>0.11799999999999999</v>
      </c>
      <c r="N120" s="2">
        <f t="shared" si="19"/>
        <v>0.26</v>
      </c>
      <c r="O120" s="2">
        <f t="shared" si="20"/>
        <v>0.01</v>
      </c>
      <c r="P120" s="2">
        <f t="shared" si="21"/>
        <v>0.27</v>
      </c>
    </row>
    <row r="121" spans="1:16" x14ac:dyDescent="0.25">
      <c r="A121" s="2">
        <v>120</v>
      </c>
      <c r="B121" s="2" t="str">
        <f t="shared" si="27"/>
        <v>P_24</v>
      </c>
      <c r="C121" s="2" t="s">
        <v>35</v>
      </c>
      <c r="D121" s="2" t="str">
        <f t="shared" si="29"/>
        <v>Stress</v>
      </c>
      <c r="E121" s="2">
        <f t="shared" si="23"/>
        <v>4</v>
      </c>
      <c r="F121" s="2">
        <f t="shared" si="29"/>
        <v>4</v>
      </c>
      <c r="G121" s="3">
        <f t="shared" si="30"/>
        <v>44772</v>
      </c>
      <c r="H121" s="3">
        <f t="shared" si="30"/>
        <v>44793</v>
      </c>
      <c r="I121" s="3">
        <f t="shared" si="30"/>
        <v>44817</v>
      </c>
      <c r="J121" s="2">
        <f t="shared" si="17"/>
        <v>45</v>
      </c>
      <c r="K121" s="2">
        <f t="shared" si="18"/>
        <v>24</v>
      </c>
      <c r="L121" s="2">
        <v>3.7999999999999999E-2</v>
      </c>
      <c r="M121" s="2">
        <v>0.106</v>
      </c>
      <c r="N121" s="2">
        <f t="shared" si="19"/>
        <v>0.23</v>
      </c>
      <c r="O121" s="2">
        <f t="shared" si="20"/>
        <v>0.06</v>
      </c>
      <c r="P121" s="2">
        <f t="shared" si="21"/>
        <v>0.29000000000000004</v>
      </c>
    </row>
    <row r="122" spans="1:16" x14ac:dyDescent="0.25">
      <c r="A122" s="2">
        <v>121</v>
      </c>
      <c r="B122" s="2" t="str">
        <f t="shared" si="27"/>
        <v>P_25</v>
      </c>
      <c r="C122" s="2" t="s">
        <v>44</v>
      </c>
      <c r="D122" s="2" t="str">
        <f t="shared" si="29"/>
        <v>Control</v>
      </c>
      <c r="E122" s="2">
        <f t="shared" si="23"/>
        <v>4</v>
      </c>
      <c r="F122" s="2">
        <f t="shared" si="29"/>
        <v>1</v>
      </c>
      <c r="G122" s="3">
        <f t="shared" si="30"/>
        <v>44772</v>
      </c>
      <c r="H122" s="3">
        <f t="shared" si="30"/>
        <v>44793</v>
      </c>
      <c r="I122" s="3">
        <f t="shared" si="30"/>
        <v>44817</v>
      </c>
      <c r="J122" s="2">
        <f t="shared" si="17"/>
        <v>45</v>
      </c>
      <c r="K122" s="2">
        <f t="shared" si="18"/>
        <v>24</v>
      </c>
      <c r="L122" s="2">
        <v>6.3E-2</v>
      </c>
      <c r="M122" s="2">
        <v>0.13900000000000001</v>
      </c>
      <c r="N122" s="2">
        <f t="shared" si="19"/>
        <v>0.3</v>
      </c>
      <c r="O122" s="2">
        <f t="shared" si="20"/>
        <v>0.13</v>
      </c>
      <c r="P122" s="2">
        <f t="shared" si="21"/>
        <v>0.43</v>
      </c>
    </row>
    <row r="123" spans="1:16" x14ac:dyDescent="0.25">
      <c r="A123" s="2">
        <v>122</v>
      </c>
      <c r="B123" s="2" t="str">
        <f t="shared" si="27"/>
        <v>P_26</v>
      </c>
      <c r="C123" s="2" t="s">
        <v>44</v>
      </c>
      <c r="D123" s="2" t="str">
        <f t="shared" ref="D123:F138" si="31">D115</f>
        <v>Control</v>
      </c>
      <c r="E123" s="2">
        <f t="shared" si="23"/>
        <v>4</v>
      </c>
      <c r="F123" s="2">
        <f t="shared" si="31"/>
        <v>2</v>
      </c>
      <c r="G123" s="3">
        <f t="shared" si="30"/>
        <v>44772</v>
      </c>
      <c r="H123" s="3">
        <f t="shared" si="30"/>
        <v>44793</v>
      </c>
      <c r="I123" s="3">
        <f t="shared" si="30"/>
        <v>44817</v>
      </c>
      <c r="J123" s="2">
        <f t="shared" si="17"/>
        <v>45</v>
      </c>
      <c r="K123" s="2">
        <f t="shared" si="18"/>
        <v>24</v>
      </c>
      <c r="L123" s="2">
        <v>5.8999999999999997E-2</v>
      </c>
      <c r="M123" s="2">
        <v>0.14599999999999999</v>
      </c>
      <c r="N123" s="2">
        <f t="shared" si="19"/>
        <v>0.32</v>
      </c>
      <c r="O123" s="2">
        <f t="shared" si="20"/>
        <v>0.11</v>
      </c>
      <c r="P123" s="2">
        <f t="shared" si="21"/>
        <v>0.43</v>
      </c>
    </row>
    <row r="124" spans="1:16" x14ac:dyDescent="0.25">
      <c r="A124" s="2">
        <v>123</v>
      </c>
      <c r="B124" s="2" t="str">
        <f t="shared" si="27"/>
        <v>P_27</v>
      </c>
      <c r="C124" s="2" t="s">
        <v>44</v>
      </c>
      <c r="D124" s="2" t="str">
        <f t="shared" si="31"/>
        <v>Control</v>
      </c>
      <c r="E124" s="2">
        <f t="shared" si="23"/>
        <v>4</v>
      </c>
      <c r="F124" s="2">
        <f t="shared" si="31"/>
        <v>3</v>
      </c>
      <c r="G124" s="3">
        <f t="shared" si="30"/>
        <v>44772</v>
      </c>
      <c r="H124" s="3">
        <f t="shared" si="30"/>
        <v>44793</v>
      </c>
      <c r="I124" s="3">
        <f t="shared" si="30"/>
        <v>44817</v>
      </c>
      <c r="J124" s="2">
        <f t="shared" si="17"/>
        <v>45</v>
      </c>
      <c r="K124" s="2">
        <f t="shared" si="18"/>
        <v>24</v>
      </c>
      <c r="L124" s="2">
        <v>6.7000000000000004E-2</v>
      </c>
      <c r="M124" s="2">
        <v>0.151</v>
      </c>
      <c r="N124" s="2">
        <f t="shared" si="19"/>
        <v>0.32</v>
      </c>
      <c r="O124" s="2">
        <f t="shared" si="20"/>
        <v>0.13</v>
      </c>
      <c r="P124" s="2">
        <f t="shared" si="21"/>
        <v>0.45</v>
      </c>
    </row>
    <row r="125" spans="1:16" x14ac:dyDescent="0.25">
      <c r="A125" s="2">
        <v>124</v>
      </c>
      <c r="B125" s="2" t="str">
        <f t="shared" si="27"/>
        <v>P_28</v>
      </c>
      <c r="C125" s="2" t="s">
        <v>44</v>
      </c>
      <c r="D125" s="2" t="str">
        <f t="shared" si="31"/>
        <v>Control</v>
      </c>
      <c r="E125" s="2">
        <f t="shared" si="23"/>
        <v>4</v>
      </c>
      <c r="F125" s="2">
        <f t="shared" si="31"/>
        <v>4</v>
      </c>
      <c r="G125" s="3">
        <f t="shared" si="30"/>
        <v>44772</v>
      </c>
      <c r="H125" s="3">
        <f t="shared" si="30"/>
        <v>44793</v>
      </c>
      <c r="I125" s="3">
        <f t="shared" si="30"/>
        <v>44817</v>
      </c>
      <c r="J125" s="2">
        <f t="shared" si="17"/>
        <v>45</v>
      </c>
      <c r="K125" s="2">
        <f t="shared" si="18"/>
        <v>24</v>
      </c>
      <c r="L125" s="2">
        <v>6.8000000000000005E-2</v>
      </c>
      <c r="M125" s="2">
        <v>0.13700000000000001</v>
      </c>
      <c r="N125" s="2">
        <f t="shared" si="19"/>
        <v>0.28999999999999998</v>
      </c>
      <c r="O125" s="2">
        <f t="shared" si="20"/>
        <v>0.15</v>
      </c>
      <c r="P125" s="2">
        <f t="shared" si="21"/>
        <v>0.43999999999999995</v>
      </c>
    </row>
    <row r="126" spans="1:16" x14ac:dyDescent="0.25">
      <c r="A126" s="2">
        <v>125</v>
      </c>
      <c r="B126" s="2" t="str">
        <f t="shared" si="27"/>
        <v>P_29</v>
      </c>
      <c r="C126" s="2" t="s">
        <v>44</v>
      </c>
      <c r="D126" s="2" t="str">
        <f t="shared" si="31"/>
        <v>Stress</v>
      </c>
      <c r="E126" s="2">
        <f t="shared" si="23"/>
        <v>4</v>
      </c>
      <c r="F126" s="2">
        <f t="shared" si="31"/>
        <v>1</v>
      </c>
      <c r="G126" s="3">
        <f t="shared" si="30"/>
        <v>44772</v>
      </c>
      <c r="H126" s="3">
        <f t="shared" si="30"/>
        <v>44793</v>
      </c>
      <c r="I126" s="3">
        <f t="shared" si="30"/>
        <v>44817</v>
      </c>
      <c r="J126" s="2">
        <f t="shared" si="17"/>
        <v>45</v>
      </c>
      <c r="K126" s="2">
        <f t="shared" si="18"/>
        <v>24</v>
      </c>
      <c r="L126" s="2">
        <v>0.06</v>
      </c>
      <c r="M126" s="2">
        <v>9.1999999999999998E-2</v>
      </c>
      <c r="N126" s="2">
        <f t="shared" si="19"/>
        <v>0.19</v>
      </c>
      <c r="O126" s="2">
        <f t="shared" si="20"/>
        <v>0.15</v>
      </c>
      <c r="P126" s="2">
        <f t="shared" si="21"/>
        <v>0.33999999999999997</v>
      </c>
    </row>
    <row r="127" spans="1:16" x14ac:dyDescent="0.25">
      <c r="A127" s="2">
        <v>126</v>
      </c>
      <c r="B127" s="2" t="str">
        <f t="shared" si="27"/>
        <v>P_30</v>
      </c>
      <c r="C127" s="2" t="s">
        <v>44</v>
      </c>
      <c r="D127" s="2" t="str">
        <f t="shared" si="31"/>
        <v>Stress</v>
      </c>
      <c r="E127" s="2">
        <f t="shared" si="23"/>
        <v>4</v>
      </c>
      <c r="F127" s="2">
        <f t="shared" si="31"/>
        <v>2</v>
      </c>
      <c r="G127" s="3">
        <f t="shared" si="30"/>
        <v>44772</v>
      </c>
      <c r="H127" s="3">
        <f t="shared" si="30"/>
        <v>44793</v>
      </c>
      <c r="I127" s="3">
        <f t="shared" si="30"/>
        <v>44817</v>
      </c>
      <c r="J127" s="2">
        <f t="shared" si="17"/>
        <v>45</v>
      </c>
      <c r="K127" s="2">
        <f t="shared" si="18"/>
        <v>24</v>
      </c>
      <c r="L127" s="2">
        <v>5.6000000000000001E-2</v>
      </c>
      <c r="M127" s="2">
        <v>8.2000000000000003E-2</v>
      </c>
      <c r="N127" s="2">
        <f t="shared" si="19"/>
        <v>0.17</v>
      </c>
      <c r="O127" s="2">
        <f t="shared" si="20"/>
        <v>0.15</v>
      </c>
      <c r="P127" s="2">
        <f t="shared" si="21"/>
        <v>0.32</v>
      </c>
    </row>
    <row r="128" spans="1:16" x14ac:dyDescent="0.25">
      <c r="A128" s="2">
        <v>127</v>
      </c>
      <c r="B128" s="2" t="str">
        <f t="shared" si="27"/>
        <v>P_31</v>
      </c>
      <c r="C128" s="2" t="s">
        <v>44</v>
      </c>
      <c r="D128" s="2" t="str">
        <f t="shared" si="31"/>
        <v>Stress</v>
      </c>
      <c r="E128" s="2">
        <f t="shared" si="23"/>
        <v>4</v>
      </c>
      <c r="F128" s="2">
        <f t="shared" si="31"/>
        <v>3</v>
      </c>
      <c r="G128" s="3">
        <f t="shared" si="30"/>
        <v>44772</v>
      </c>
      <c r="H128" s="3">
        <f t="shared" si="30"/>
        <v>44793</v>
      </c>
      <c r="I128" s="3">
        <f t="shared" si="30"/>
        <v>44817</v>
      </c>
      <c r="J128" s="2">
        <f t="shared" si="17"/>
        <v>45</v>
      </c>
      <c r="K128" s="2">
        <f t="shared" si="18"/>
        <v>24</v>
      </c>
      <c r="L128" s="2">
        <v>6.3E-2</v>
      </c>
      <c r="M128" s="2">
        <v>9.5000000000000001E-2</v>
      </c>
      <c r="N128" s="2">
        <f t="shared" si="19"/>
        <v>0.19</v>
      </c>
      <c r="O128" s="2">
        <f t="shared" si="20"/>
        <v>0.16</v>
      </c>
      <c r="P128" s="2">
        <f t="shared" si="21"/>
        <v>0.35</v>
      </c>
    </row>
    <row r="129" spans="1:16" x14ac:dyDescent="0.25">
      <c r="A129" s="2">
        <v>128</v>
      </c>
      <c r="B129" s="2" t="str">
        <f t="shared" si="27"/>
        <v>P_32</v>
      </c>
      <c r="C129" s="2" t="s">
        <v>44</v>
      </c>
      <c r="D129" s="2" t="str">
        <f t="shared" si="31"/>
        <v>Stress</v>
      </c>
      <c r="E129" s="2">
        <f t="shared" si="23"/>
        <v>4</v>
      </c>
      <c r="F129" s="2">
        <f t="shared" si="31"/>
        <v>4</v>
      </c>
      <c r="G129" s="3">
        <f t="shared" si="30"/>
        <v>44772</v>
      </c>
      <c r="H129" s="3">
        <f t="shared" si="30"/>
        <v>44793</v>
      </c>
      <c r="I129" s="3">
        <f t="shared" si="30"/>
        <v>44817</v>
      </c>
      <c r="J129" s="2">
        <f t="shared" si="17"/>
        <v>45</v>
      </c>
      <c r="K129" s="2">
        <f t="shared" si="18"/>
        <v>24</v>
      </c>
      <c r="L129" s="2">
        <v>6.5000000000000002E-2</v>
      </c>
      <c r="M129" s="2">
        <v>8.2000000000000003E-2</v>
      </c>
      <c r="N129" s="2">
        <f t="shared" si="19"/>
        <v>0.16</v>
      </c>
      <c r="O129" s="2">
        <f t="shared" si="20"/>
        <v>0.18</v>
      </c>
      <c r="P129" s="2">
        <f t="shared" si="21"/>
        <v>0.33999999999999997</v>
      </c>
    </row>
    <row r="130" spans="1:16" x14ac:dyDescent="0.25">
      <c r="A130" s="2">
        <v>129</v>
      </c>
      <c r="B130" s="2" t="str">
        <f t="shared" si="27"/>
        <v>P_33</v>
      </c>
      <c r="C130" s="2" t="s">
        <v>53</v>
      </c>
      <c r="D130" s="2" t="str">
        <f t="shared" si="31"/>
        <v>Control</v>
      </c>
      <c r="E130" s="2">
        <f t="shared" si="23"/>
        <v>4</v>
      </c>
      <c r="F130" s="2">
        <f t="shared" si="31"/>
        <v>1</v>
      </c>
      <c r="G130" s="3">
        <f t="shared" si="30"/>
        <v>44772</v>
      </c>
      <c r="H130" s="3">
        <f t="shared" si="30"/>
        <v>44793</v>
      </c>
      <c r="I130" s="3">
        <f t="shared" si="30"/>
        <v>44817</v>
      </c>
      <c r="J130" s="2">
        <f t="shared" si="17"/>
        <v>45</v>
      </c>
      <c r="K130" s="2">
        <f t="shared" si="18"/>
        <v>24</v>
      </c>
      <c r="L130" s="2">
        <v>5.3999999999999999E-2</v>
      </c>
      <c r="M130" s="2">
        <v>0.161</v>
      </c>
      <c r="N130" s="2">
        <f t="shared" si="19"/>
        <v>0.35</v>
      </c>
      <c r="O130" s="2">
        <f t="shared" si="20"/>
        <v>0.08</v>
      </c>
      <c r="P130" s="2">
        <f t="shared" si="21"/>
        <v>0.43</v>
      </c>
    </row>
    <row r="131" spans="1:16" x14ac:dyDescent="0.25">
      <c r="A131" s="2">
        <v>130</v>
      </c>
      <c r="B131" s="2" t="str">
        <f t="shared" si="27"/>
        <v>P_34</v>
      </c>
      <c r="C131" s="2" t="s">
        <v>53</v>
      </c>
      <c r="D131" s="2" t="str">
        <f t="shared" si="31"/>
        <v>Control</v>
      </c>
      <c r="E131" s="2">
        <f t="shared" si="23"/>
        <v>4</v>
      </c>
      <c r="F131" s="2">
        <f t="shared" si="31"/>
        <v>2</v>
      </c>
      <c r="G131" s="3">
        <f t="shared" si="30"/>
        <v>44772</v>
      </c>
      <c r="H131" s="3">
        <f t="shared" si="30"/>
        <v>44793</v>
      </c>
      <c r="I131" s="3">
        <f t="shared" si="30"/>
        <v>44817</v>
      </c>
      <c r="J131" s="2">
        <f t="shared" ref="J131:J194" si="32">I131-G131</f>
        <v>45</v>
      </c>
      <c r="K131" s="2">
        <f t="shared" ref="K131:K194" si="33">I131-H131</f>
        <v>24</v>
      </c>
      <c r="L131" s="2">
        <v>3.7999999999999999E-2</v>
      </c>
      <c r="M131" s="2">
        <v>0.16900000000000001</v>
      </c>
      <c r="N131" s="2">
        <f t="shared" ref="N131:N194" si="34">ABS(ROUND(((11.75*(M131))-(2.35*(L131)))*(5/25),2))</f>
        <v>0.38</v>
      </c>
      <c r="O131" s="2">
        <f t="shared" ref="O131:O194" si="35">ABS(ROUND((((18.81)*L131)-((3.96)*(M131)))*(5/25),2))</f>
        <v>0.01</v>
      </c>
      <c r="P131" s="2">
        <f t="shared" ref="P131:P194" si="36">N131+O131</f>
        <v>0.39</v>
      </c>
    </row>
    <row r="132" spans="1:16" x14ac:dyDescent="0.25">
      <c r="A132" s="2">
        <v>131</v>
      </c>
      <c r="B132" s="2" t="str">
        <f t="shared" si="27"/>
        <v>P_35</v>
      </c>
      <c r="C132" s="2" t="s">
        <v>53</v>
      </c>
      <c r="D132" s="2" t="str">
        <f t="shared" si="31"/>
        <v>Control</v>
      </c>
      <c r="E132" s="2">
        <f t="shared" si="23"/>
        <v>4</v>
      </c>
      <c r="F132" s="2">
        <f t="shared" si="31"/>
        <v>3</v>
      </c>
      <c r="G132" s="3">
        <f t="shared" ref="G132:I147" si="37">G131</f>
        <v>44772</v>
      </c>
      <c r="H132" s="3">
        <f t="shared" si="37"/>
        <v>44793</v>
      </c>
      <c r="I132" s="3">
        <f t="shared" si="37"/>
        <v>44817</v>
      </c>
      <c r="J132" s="2">
        <f t="shared" si="32"/>
        <v>45</v>
      </c>
      <c r="K132" s="2">
        <f t="shared" si="33"/>
        <v>24</v>
      </c>
      <c r="L132" s="2">
        <v>5.8000000000000003E-2</v>
      </c>
      <c r="M132" s="2">
        <v>0.17399999999999999</v>
      </c>
      <c r="N132" s="2">
        <f t="shared" si="34"/>
        <v>0.38</v>
      </c>
      <c r="O132" s="2">
        <f t="shared" si="35"/>
        <v>0.08</v>
      </c>
      <c r="P132" s="2">
        <f t="shared" si="36"/>
        <v>0.46</v>
      </c>
    </row>
    <row r="133" spans="1:16" x14ac:dyDescent="0.25">
      <c r="A133" s="2">
        <v>132</v>
      </c>
      <c r="B133" s="2" t="str">
        <f t="shared" si="27"/>
        <v>P_36</v>
      </c>
      <c r="C133" s="2" t="s">
        <v>53</v>
      </c>
      <c r="D133" s="2" t="str">
        <f t="shared" si="31"/>
        <v>Control</v>
      </c>
      <c r="E133" s="2">
        <f t="shared" si="23"/>
        <v>4</v>
      </c>
      <c r="F133" s="2">
        <f t="shared" si="31"/>
        <v>4</v>
      </c>
      <c r="G133" s="3">
        <f t="shared" si="37"/>
        <v>44772</v>
      </c>
      <c r="H133" s="3">
        <f t="shared" si="37"/>
        <v>44793</v>
      </c>
      <c r="I133" s="3">
        <f t="shared" si="37"/>
        <v>44817</v>
      </c>
      <c r="J133" s="2">
        <f t="shared" si="32"/>
        <v>45</v>
      </c>
      <c r="K133" s="2">
        <f t="shared" si="33"/>
        <v>24</v>
      </c>
      <c r="L133" s="2">
        <v>0.05</v>
      </c>
      <c r="M133" s="2">
        <v>0.158</v>
      </c>
      <c r="N133" s="2">
        <f t="shared" si="34"/>
        <v>0.35</v>
      </c>
      <c r="O133" s="2">
        <f t="shared" si="35"/>
        <v>0.06</v>
      </c>
      <c r="P133" s="2">
        <f t="shared" si="36"/>
        <v>0.41</v>
      </c>
    </row>
    <row r="134" spans="1:16" x14ac:dyDescent="0.25">
      <c r="A134" s="2">
        <v>133</v>
      </c>
      <c r="B134" s="2" t="str">
        <f t="shared" si="27"/>
        <v>P_37</v>
      </c>
      <c r="C134" s="2" t="s">
        <v>53</v>
      </c>
      <c r="D134" s="2" t="str">
        <f t="shared" si="31"/>
        <v>Stress</v>
      </c>
      <c r="E134" s="2">
        <f t="shared" ref="E134:E197" si="38">E133</f>
        <v>4</v>
      </c>
      <c r="F134" s="2">
        <f t="shared" si="31"/>
        <v>1</v>
      </c>
      <c r="G134" s="3">
        <f t="shared" si="37"/>
        <v>44772</v>
      </c>
      <c r="H134" s="3">
        <f t="shared" si="37"/>
        <v>44793</v>
      </c>
      <c r="I134" s="3">
        <f t="shared" si="37"/>
        <v>44817</v>
      </c>
      <c r="J134" s="2">
        <f t="shared" si="32"/>
        <v>45</v>
      </c>
      <c r="K134" s="2">
        <f t="shared" si="33"/>
        <v>24</v>
      </c>
      <c r="L134" s="2">
        <v>5.8999999999999997E-2</v>
      </c>
      <c r="M134" s="2">
        <v>0.14899999999999999</v>
      </c>
      <c r="N134" s="2">
        <f t="shared" si="34"/>
        <v>0.32</v>
      </c>
      <c r="O134" s="2">
        <f t="shared" si="35"/>
        <v>0.1</v>
      </c>
      <c r="P134" s="2">
        <f t="shared" si="36"/>
        <v>0.42000000000000004</v>
      </c>
    </row>
    <row r="135" spans="1:16" x14ac:dyDescent="0.25">
      <c r="A135" s="2">
        <v>134</v>
      </c>
      <c r="B135" s="2" t="str">
        <f t="shared" si="27"/>
        <v>P_38</v>
      </c>
      <c r="C135" s="2" t="s">
        <v>53</v>
      </c>
      <c r="D135" s="2" t="str">
        <f t="shared" si="31"/>
        <v>Stress</v>
      </c>
      <c r="E135" s="2">
        <f t="shared" si="38"/>
        <v>4</v>
      </c>
      <c r="F135" s="2">
        <f t="shared" si="31"/>
        <v>2</v>
      </c>
      <c r="G135" s="3">
        <f t="shared" si="37"/>
        <v>44772</v>
      </c>
      <c r="H135" s="3">
        <f t="shared" si="37"/>
        <v>44793</v>
      </c>
      <c r="I135" s="3">
        <f t="shared" si="37"/>
        <v>44817</v>
      </c>
      <c r="J135" s="2">
        <f t="shared" si="32"/>
        <v>45</v>
      </c>
      <c r="K135" s="2">
        <f t="shared" si="33"/>
        <v>24</v>
      </c>
      <c r="L135" s="2">
        <v>6.0999999999999999E-2</v>
      </c>
      <c r="M135" s="2">
        <v>0.156</v>
      </c>
      <c r="N135" s="2">
        <f t="shared" si="34"/>
        <v>0.34</v>
      </c>
      <c r="O135" s="2">
        <f t="shared" si="35"/>
        <v>0.11</v>
      </c>
      <c r="P135" s="2">
        <f t="shared" si="36"/>
        <v>0.45</v>
      </c>
    </row>
    <row r="136" spans="1:16" x14ac:dyDescent="0.25">
      <c r="A136" s="2">
        <v>135</v>
      </c>
      <c r="B136" s="2" t="str">
        <f t="shared" si="27"/>
        <v>P_39</v>
      </c>
      <c r="C136" s="2" t="s">
        <v>53</v>
      </c>
      <c r="D136" s="2" t="str">
        <f t="shared" si="31"/>
        <v>Stress</v>
      </c>
      <c r="E136" s="2">
        <f t="shared" si="38"/>
        <v>4</v>
      </c>
      <c r="F136" s="2">
        <f t="shared" si="31"/>
        <v>3</v>
      </c>
      <c r="G136" s="3">
        <f t="shared" si="37"/>
        <v>44772</v>
      </c>
      <c r="H136" s="3">
        <f t="shared" si="37"/>
        <v>44793</v>
      </c>
      <c r="I136" s="3">
        <f t="shared" si="37"/>
        <v>44817</v>
      </c>
      <c r="J136" s="2">
        <f t="shared" si="32"/>
        <v>45</v>
      </c>
      <c r="K136" s="2">
        <f t="shared" si="33"/>
        <v>24</v>
      </c>
      <c r="L136" s="2">
        <v>3.3000000000000002E-2</v>
      </c>
      <c r="M136" s="2">
        <v>0.161</v>
      </c>
      <c r="N136" s="2">
        <f t="shared" si="34"/>
        <v>0.36</v>
      </c>
      <c r="O136" s="2">
        <f t="shared" si="35"/>
        <v>0</v>
      </c>
      <c r="P136" s="2">
        <f t="shared" si="36"/>
        <v>0.36</v>
      </c>
    </row>
    <row r="137" spans="1:16" x14ac:dyDescent="0.25">
      <c r="A137" s="2">
        <v>136</v>
      </c>
      <c r="B137" s="2" t="str">
        <f t="shared" si="27"/>
        <v>P_40</v>
      </c>
      <c r="C137" s="2" t="s">
        <v>53</v>
      </c>
      <c r="D137" s="2" t="str">
        <f t="shared" si="31"/>
        <v>Stress</v>
      </c>
      <c r="E137" s="2">
        <f t="shared" si="38"/>
        <v>4</v>
      </c>
      <c r="F137" s="2">
        <f t="shared" si="31"/>
        <v>4</v>
      </c>
      <c r="G137" s="3">
        <f t="shared" si="37"/>
        <v>44772</v>
      </c>
      <c r="H137" s="3">
        <f t="shared" si="37"/>
        <v>44793</v>
      </c>
      <c r="I137" s="3">
        <f t="shared" si="37"/>
        <v>44817</v>
      </c>
      <c r="J137" s="2">
        <f t="shared" si="32"/>
        <v>45</v>
      </c>
      <c r="K137" s="2">
        <f t="shared" si="33"/>
        <v>24</v>
      </c>
      <c r="L137" s="2">
        <v>4.4999999999999998E-2</v>
      </c>
      <c r="M137" s="2">
        <v>0.14599999999999999</v>
      </c>
      <c r="N137" s="2">
        <f t="shared" si="34"/>
        <v>0.32</v>
      </c>
      <c r="O137" s="2">
        <f t="shared" si="35"/>
        <v>0.05</v>
      </c>
      <c r="P137" s="2">
        <f t="shared" si="36"/>
        <v>0.37</v>
      </c>
    </row>
    <row r="138" spans="1:16" x14ac:dyDescent="0.25">
      <c r="A138" s="2">
        <v>137</v>
      </c>
      <c r="B138" s="2" t="str">
        <f t="shared" si="27"/>
        <v>P_41</v>
      </c>
      <c r="C138" s="2" t="s">
        <v>62</v>
      </c>
      <c r="D138" s="2" t="str">
        <f t="shared" si="31"/>
        <v>Control</v>
      </c>
      <c r="E138" s="2">
        <f t="shared" si="38"/>
        <v>4</v>
      </c>
      <c r="F138" s="2">
        <f t="shared" si="31"/>
        <v>1</v>
      </c>
      <c r="G138" s="3">
        <f t="shared" si="37"/>
        <v>44772</v>
      </c>
      <c r="H138" s="3">
        <f t="shared" si="37"/>
        <v>44793</v>
      </c>
      <c r="I138" s="3">
        <f t="shared" si="37"/>
        <v>44817</v>
      </c>
      <c r="J138" s="2">
        <f t="shared" si="32"/>
        <v>45</v>
      </c>
      <c r="K138" s="2">
        <f t="shared" si="33"/>
        <v>24</v>
      </c>
      <c r="L138" s="2">
        <v>7.0999999999999994E-2</v>
      </c>
      <c r="M138" s="2">
        <v>0.153</v>
      </c>
      <c r="N138" s="2">
        <f t="shared" si="34"/>
        <v>0.33</v>
      </c>
      <c r="O138" s="2">
        <f t="shared" si="35"/>
        <v>0.15</v>
      </c>
      <c r="P138" s="2">
        <f t="shared" si="36"/>
        <v>0.48</v>
      </c>
    </row>
    <row r="139" spans="1:16" x14ac:dyDescent="0.25">
      <c r="A139" s="2">
        <v>138</v>
      </c>
      <c r="B139" s="2" t="str">
        <f t="shared" si="27"/>
        <v>P_42</v>
      </c>
      <c r="C139" s="2" t="s">
        <v>62</v>
      </c>
      <c r="D139" s="2" t="str">
        <f t="shared" ref="D139:F154" si="39">D131</f>
        <v>Control</v>
      </c>
      <c r="E139" s="2">
        <f t="shared" si="38"/>
        <v>4</v>
      </c>
      <c r="F139" s="2">
        <f t="shared" si="39"/>
        <v>2</v>
      </c>
      <c r="G139" s="3">
        <f t="shared" si="37"/>
        <v>44772</v>
      </c>
      <c r="H139" s="3">
        <f t="shared" si="37"/>
        <v>44793</v>
      </c>
      <c r="I139" s="3">
        <f t="shared" si="37"/>
        <v>44817</v>
      </c>
      <c r="J139" s="2">
        <f t="shared" si="32"/>
        <v>45</v>
      </c>
      <c r="K139" s="2">
        <f t="shared" si="33"/>
        <v>24</v>
      </c>
      <c r="L139" s="2">
        <v>6.6000000000000003E-2</v>
      </c>
      <c r="M139" s="2">
        <v>0.16</v>
      </c>
      <c r="N139" s="2">
        <f t="shared" si="34"/>
        <v>0.34</v>
      </c>
      <c r="O139" s="2">
        <f t="shared" si="35"/>
        <v>0.12</v>
      </c>
      <c r="P139" s="2">
        <f t="shared" si="36"/>
        <v>0.46</v>
      </c>
    </row>
    <row r="140" spans="1:16" x14ac:dyDescent="0.25">
      <c r="A140" s="2">
        <v>139</v>
      </c>
      <c r="B140" s="2" t="str">
        <f t="shared" si="27"/>
        <v>P_43</v>
      </c>
      <c r="C140" s="2" t="s">
        <v>62</v>
      </c>
      <c r="D140" s="2" t="str">
        <f t="shared" si="39"/>
        <v>Control</v>
      </c>
      <c r="E140" s="2">
        <f t="shared" si="38"/>
        <v>4</v>
      </c>
      <c r="F140" s="2">
        <f t="shared" si="39"/>
        <v>3</v>
      </c>
      <c r="G140" s="3">
        <f t="shared" si="37"/>
        <v>44772</v>
      </c>
      <c r="H140" s="3">
        <f t="shared" si="37"/>
        <v>44793</v>
      </c>
      <c r="I140" s="3">
        <f t="shared" si="37"/>
        <v>44817</v>
      </c>
      <c r="J140" s="2">
        <f t="shared" si="32"/>
        <v>45</v>
      </c>
      <c r="K140" s="2">
        <f t="shared" si="33"/>
        <v>24</v>
      </c>
      <c r="L140" s="2">
        <v>7.4999999999999997E-2</v>
      </c>
      <c r="M140" s="2">
        <v>0.13200000000000001</v>
      </c>
      <c r="N140" s="2">
        <f t="shared" si="34"/>
        <v>0.27</v>
      </c>
      <c r="O140" s="2">
        <f t="shared" si="35"/>
        <v>0.18</v>
      </c>
      <c r="P140" s="2">
        <f t="shared" si="36"/>
        <v>0.45</v>
      </c>
    </row>
    <row r="141" spans="1:16" x14ac:dyDescent="0.25">
      <c r="A141" s="2">
        <v>140</v>
      </c>
      <c r="B141" s="2" t="str">
        <f t="shared" si="27"/>
        <v>P_44</v>
      </c>
      <c r="C141" s="2" t="s">
        <v>62</v>
      </c>
      <c r="D141" s="2" t="str">
        <f t="shared" si="39"/>
        <v>Control</v>
      </c>
      <c r="E141" s="2">
        <f t="shared" si="38"/>
        <v>4</v>
      </c>
      <c r="F141" s="2">
        <f t="shared" si="39"/>
        <v>4</v>
      </c>
      <c r="G141" s="3">
        <f t="shared" si="37"/>
        <v>44772</v>
      </c>
      <c r="H141" s="3">
        <f t="shared" si="37"/>
        <v>44793</v>
      </c>
      <c r="I141" s="3">
        <f t="shared" si="37"/>
        <v>44817</v>
      </c>
      <c r="J141" s="2">
        <f t="shared" si="32"/>
        <v>45</v>
      </c>
      <c r="K141" s="2">
        <f t="shared" si="33"/>
        <v>24</v>
      </c>
      <c r="L141" s="2">
        <v>7.6999999999999999E-2</v>
      </c>
      <c r="M141" s="2">
        <v>0.15</v>
      </c>
      <c r="N141" s="2">
        <f t="shared" si="34"/>
        <v>0.32</v>
      </c>
      <c r="O141" s="2">
        <f t="shared" si="35"/>
        <v>0.17</v>
      </c>
      <c r="P141" s="2">
        <f t="shared" si="36"/>
        <v>0.49</v>
      </c>
    </row>
    <row r="142" spans="1:16" x14ac:dyDescent="0.25">
      <c r="A142" s="2">
        <v>141</v>
      </c>
      <c r="B142" s="2" t="str">
        <f t="shared" si="27"/>
        <v>P_45</v>
      </c>
      <c r="C142" s="2" t="s">
        <v>62</v>
      </c>
      <c r="D142" s="2" t="str">
        <f t="shared" si="39"/>
        <v>Stress</v>
      </c>
      <c r="E142" s="2">
        <f t="shared" si="38"/>
        <v>4</v>
      </c>
      <c r="F142" s="2">
        <f t="shared" si="39"/>
        <v>1</v>
      </c>
      <c r="G142" s="3">
        <f t="shared" si="37"/>
        <v>44772</v>
      </c>
      <c r="H142" s="3">
        <f t="shared" si="37"/>
        <v>44793</v>
      </c>
      <c r="I142" s="3">
        <f t="shared" si="37"/>
        <v>44817</v>
      </c>
      <c r="J142" s="2">
        <f t="shared" si="32"/>
        <v>45</v>
      </c>
      <c r="K142" s="2">
        <f t="shared" si="33"/>
        <v>24</v>
      </c>
      <c r="L142" s="2">
        <v>6.5000000000000002E-2</v>
      </c>
      <c r="M142" s="2">
        <v>0.14099999999999999</v>
      </c>
      <c r="N142" s="2">
        <f t="shared" si="34"/>
        <v>0.3</v>
      </c>
      <c r="O142" s="2">
        <f t="shared" si="35"/>
        <v>0.13</v>
      </c>
      <c r="P142" s="2">
        <f t="shared" si="36"/>
        <v>0.43</v>
      </c>
    </row>
    <row r="143" spans="1:16" x14ac:dyDescent="0.25">
      <c r="A143" s="2">
        <v>142</v>
      </c>
      <c r="B143" s="2" t="str">
        <f t="shared" si="27"/>
        <v>P_46</v>
      </c>
      <c r="C143" s="2" t="s">
        <v>62</v>
      </c>
      <c r="D143" s="2" t="str">
        <f t="shared" si="39"/>
        <v>Stress</v>
      </c>
      <c r="E143" s="2">
        <f t="shared" si="38"/>
        <v>4</v>
      </c>
      <c r="F143" s="2">
        <f t="shared" si="39"/>
        <v>2</v>
      </c>
      <c r="G143" s="3">
        <f t="shared" si="37"/>
        <v>44772</v>
      </c>
      <c r="H143" s="3">
        <f t="shared" si="37"/>
        <v>44793</v>
      </c>
      <c r="I143" s="3">
        <f t="shared" si="37"/>
        <v>44817</v>
      </c>
      <c r="J143" s="2">
        <f t="shared" si="32"/>
        <v>45</v>
      </c>
      <c r="K143" s="2">
        <f t="shared" si="33"/>
        <v>24</v>
      </c>
      <c r="L143" s="2">
        <v>6.0999999999999999E-2</v>
      </c>
      <c r="M143" s="2">
        <v>0.152</v>
      </c>
      <c r="N143" s="2">
        <f t="shared" si="34"/>
        <v>0.33</v>
      </c>
      <c r="O143" s="2">
        <f t="shared" si="35"/>
        <v>0.11</v>
      </c>
      <c r="P143" s="2">
        <f t="shared" si="36"/>
        <v>0.44</v>
      </c>
    </row>
    <row r="144" spans="1:16" x14ac:dyDescent="0.25">
      <c r="A144" s="2">
        <v>143</v>
      </c>
      <c r="B144" s="2" t="str">
        <f t="shared" si="27"/>
        <v>P_47</v>
      </c>
      <c r="C144" s="2" t="s">
        <v>62</v>
      </c>
      <c r="D144" s="2" t="str">
        <f t="shared" si="39"/>
        <v>Stress</v>
      </c>
      <c r="E144" s="2">
        <f t="shared" si="38"/>
        <v>4</v>
      </c>
      <c r="F144" s="2">
        <f t="shared" si="39"/>
        <v>3</v>
      </c>
      <c r="G144" s="3">
        <f t="shared" si="37"/>
        <v>44772</v>
      </c>
      <c r="H144" s="3">
        <f t="shared" si="37"/>
        <v>44793</v>
      </c>
      <c r="I144" s="3">
        <f t="shared" si="37"/>
        <v>44817</v>
      </c>
      <c r="J144" s="2">
        <f t="shared" si="32"/>
        <v>45</v>
      </c>
      <c r="K144" s="2">
        <f t="shared" si="33"/>
        <v>24</v>
      </c>
      <c r="L144" s="2">
        <v>5.0999999999999997E-2</v>
      </c>
      <c r="M144" s="2">
        <v>0.155</v>
      </c>
      <c r="N144" s="2">
        <f t="shared" si="34"/>
        <v>0.34</v>
      </c>
      <c r="O144" s="2">
        <f t="shared" si="35"/>
        <v>7.0000000000000007E-2</v>
      </c>
      <c r="P144" s="2">
        <f t="shared" si="36"/>
        <v>0.41000000000000003</v>
      </c>
    </row>
    <row r="145" spans="1:16" x14ac:dyDescent="0.25">
      <c r="A145" s="2">
        <v>144</v>
      </c>
      <c r="B145" s="2" t="str">
        <f t="shared" si="27"/>
        <v>P_48</v>
      </c>
      <c r="C145" s="2" t="s">
        <v>62</v>
      </c>
      <c r="D145" s="2" t="str">
        <f t="shared" si="39"/>
        <v>Stress</v>
      </c>
      <c r="E145" s="2">
        <f t="shared" si="38"/>
        <v>4</v>
      </c>
      <c r="F145" s="2">
        <f t="shared" si="39"/>
        <v>4</v>
      </c>
      <c r="G145" s="3">
        <f t="shared" si="37"/>
        <v>44772</v>
      </c>
      <c r="H145" s="3">
        <f t="shared" si="37"/>
        <v>44793</v>
      </c>
      <c r="I145" s="3">
        <f t="shared" si="37"/>
        <v>44817</v>
      </c>
      <c r="J145" s="2">
        <f t="shared" si="32"/>
        <v>45</v>
      </c>
      <c r="K145" s="2">
        <f t="shared" si="33"/>
        <v>24</v>
      </c>
      <c r="L145" s="2">
        <v>6.3E-2</v>
      </c>
      <c r="M145" s="2">
        <v>0.14399999999999999</v>
      </c>
      <c r="N145" s="2">
        <f t="shared" si="34"/>
        <v>0.31</v>
      </c>
      <c r="O145" s="2">
        <f t="shared" si="35"/>
        <v>0.12</v>
      </c>
      <c r="P145" s="2">
        <f t="shared" si="36"/>
        <v>0.43</v>
      </c>
    </row>
    <row r="146" spans="1:16" x14ac:dyDescent="0.25">
      <c r="A146" s="2">
        <v>145</v>
      </c>
      <c r="B146" s="2" t="str">
        <f t="shared" si="27"/>
        <v>P_49</v>
      </c>
      <c r="C146" s="2" t="s">
        <v>71</v>
      </c>
      <c r="D146" s="2" t="str">
        <f t="shared" si="39"/>
        <v>Control</v>
      </c>
      <c r="E146" s="2">
        <f t="shared" si="38"/>
        <v>4</v>
      </c>
      <c r="F146" s="2">
        <f t="shared" si="39"/>
        <v>1</v>
      </c>
      <c r="G146" s="3">
        <f t="shared" si="37"/>
        <v>44772</v>
      </c>
      <c r="H146" s="3">
        <f t="shared" si="37"/>
        <v>44793</v>
      </c>
      <c r="I146" s="3">
        <f t="shared" si="37"/>
        <v>44817</v>
      </c>
      <c r="J146" s="2">
        <f t="shared" si="32"/>
        <v>45</v>
      </c>
      <c r="K146" s="2">
        <f t="shared" si="33"/>
        <v>24</v>
      </c>
      <c r="L146" s="2">
        <v>6.2E-2</v>
      </c>
      <c r="M146" s="2">
        <v>0.13400000000000001</v>
      </c>
      <c r="N146" s="2">
        <f t="shared" si="34"/>
        <v>0.28999999999999998</v>
      </c>
      <c r="O146" s="2">
        <f t="shared" si="35"/>
        <v>0.13</v>
      </c>
      <c r="P146" s="2">
        <f t="shared" si="36"/>
        <v>0.42</v>
      </c>
    </row>
    <row r="147" spans="1:16" x14ac:dyDescent="0.25">
      <c r="A147" s="2">
        <v>146</v>
      </c>
      <c r="B147" s="2" t="str">
        <f t="shared" si="27"/>
        <v>P_50</v>
      </c>
      <c r="C147" s="2" t="s">
        <v>71</v>
      </c>
      <c r="D147" s="2" t="str">
        <f t="shared" si="39"/>
        <v>Control</v>
      </c>
      <c r="E147" s="2">
        <f t="shared" si="38"/>
        <v>4</v>
      </c>
      <c r="F147" s="2">
        <f t="shared" si="39"/>
        <v>2</v>
      </c>
      <c r="G147" s="3">
        <f t="shared" si="37"/>
        <v>44772</v>
      </c>
      <c r="H147" s="3">
        <f t="shared" si="37"/>
        <v>44793</v>
      </c>
      <c r="I147" s="3">
        <f t="shared" si="37"/>
        <v>44817</v>
      </c>
      <c r="J147" s="2">
        <f t="shared" si="32"/>
        <v>45</v>
      </c>
      <c r="K147" s="2">
        <f t="shared" si="33"/>
        <v>24</v>
      </c>
      <c r="L147" s="2">
        <v>5.7000000000000002E-2</v>
      </c>
      <c r="M147" s="2">
        <v>0.128</v>
      </c>
      <c r="N147" s="2">
        <f t="shared" si="34"/>
        <v>0.27</v>
      </c>
      <c r="O147" s="2">
        <f t="shared" si="35"/>
        <v>0.11</v>
      </c>
      <c r="P147" s="2">
        <f t="shared" si="36"/>
        <v>0.38</v>
      </c>
    </row>
    <row r="148" spans="1:16" x14ac:dyDescent="0.25">
      <c r="A148" s="2">
        <v>147</v>
      </c>
      <c r="B148" s="2" t="str">
        <f t="shared" si="27"/>
        <v>P_51</v>
      </c>
      <c r="C148" s="2" t="s">
        <v>71</v>
      </c>
      <c r="D148" s="2" t="str">
        <f t="shared" si="39"/>
        <v>Control</v>
      </c>
      <c r="E148" s="2">
        <f t="shared" si="38"/>
        <v>4</v>
      </c>
      <c r="F148" s="2">
        <f t="shared" si="39"/>
        <v>3</v>
      </c>
      <c r="G148" s="3">
        <f t="shared" ref="G148:I163" si="40">G147</f>
        <v>44772</v>
      </c>
      <c r="H148" s="3">
        <f t="shared" si="40"/>
        <v>44793</v>
      </c>
      <c r="I148" s="3">
        <f t="shared" si="40"/>
        <v>44817</v>
      </c>
      <c r="J148" s="2">
        <f t="shared" si="32"/>
        <v>45</v>
      </c>
      <c r="K148" s="2">
        <f t="shared" si="33"/>
        <v>24</v>
      </c>
      <c r="L148" s="2">
        <v>6.5000000000000002E-2</v>
      </c>
      <c r="M148" s="2">
        <v>0.13300000000000001</v>
      </c>
      <c r="N148" s="2">
        <f t="shared" si="34"/>
        <v>0.28000000000000003</v>
      </c>
      <c r="O148" s="2">
        <f t="shared" si="35"/>
        <v>0.14000000000000001</v>
      </c>
      <c r="P148" s="2">
        <f t="shared" si="36"/>
        <v>0.42000000000000004</v>
      </c>
    </row>
    <row r="149" spans="1:16" x14ac:dyDescent="0.25">
      <c r="A149" s="2">
        <v>148</v>
      </c>
      <c r="B149" s="2" t="str">
        <f t="shared" si="27"/>
        <v>P_52</v>
      </c>
      <c r="C149" s="2" t="s">
        <v>71</v>
      </c>
      <c r="D149" s="2" t="str">
        <f t="shared" si="39"/>
        <v>Control</v>
      </c>
      <c r="E149" s="2">
        <f t="shared" si="38"/>
        <v>4</v>
      </c>
      <c r="F149" s="2">
        <f t="shared" si="39"/>
        <v>4</v>
      </c>
      <c r="G149" s="3">
        <f t="shared" si="40"/>
        <v>44772</v>
      </c>
      <c r="H149" s="3">
        <f t="shared" si="40"/>
        <v>44793</v>
      </c>
      <c r="I149" s="3">
        <f t="shared" si="40"/>
        <v>44817</v>
      </c>
      <c r="J149" s="2">
        <f t="shared" si="32"/>
        <v>45</v>
      </c>
      <c r="K149" s="2">
        <f t="shared" si="33"/>
        <v>24</v>
      </c>
      <c r="L149" s="2">
        <v>6.7000000000000004E-2</v>
      </c>
      <c r="M149" s="2">
        <v>0.121</v>
      </c>
      <c r="N149" s="2">
        <f t="shared" si="34"/>
        <v>0.25</v>
      </c>
      <c r="O149" s="2">
        <f t="shared" si="35"/>
        <v>0.16</v>
      </c>
      <c r="P149" s="2">
        <f t="shared" si="36"/>
        <v>0.41000000000000003</v>
      </c>
    </row>
    <row r="150" spans="1:16" x14ac:dyDescent="0.25">
      <c r="A150" s="2">
        <v>149</v>
      </c>
      <c r="B150" s="2" t="str">
        <f t="shared" si="27"/>
        <v>P_53</v>
      </c>
      <c r="C150" s="2" t="s">
        <v>71</v>
      </c>
      <c r="D150" s="2" t="str">
        <f t="shared" si="39"/>
        <v>Stress</v>
      </c>
      <c r="E150" s="2">
        <f t="shared" si="38"/>
        <v>4</v>
      </c>
      <c r="F150" s="2">
        <f t="shared" si="39"/>
        <v>1</v>
      </c>
      <c r="G150" s="3">
        <f t="shared" si="40"/>
        <v>44772</v>
      </c>
      <c r="H150" s="3">
        <f t="shared" si="40"/>
        <v>44793</v>
      </c>
      <c r="I150" s="3">
        <f t="shared" si="40"/>
        <v>44817</v>
      </c>
      <c r="J150" s="2">
        <f t="shared" si="32"/>
        <v>45</v>
      </c>
      <c r="K150" s="2">
        <f t="shared" si="33"/>
        <v>24</v>
      </c>
      <c r="L150" s="2">
        <v>4.4999999999999998E-2</v>
      </c>
      <c r="M150" s="2">
        <v>9.7000000000000003E-2</v>
      </c>
      <c r="N150" s="2">
        <f t="shared" si="34"/>
        <v>0.21</v>
      </c>
      <c r="O150" s="2">
        <f t="shared" si="35"/>
        <v>0.09</v>
      </c>
      <c r="P150" s="2">
        <f t="shared" si="36"/>
        <v>0.3</v>
      </c>
    </row>
    <row r="151" spans="1:16" x14ac:dyDescent="0.25">
      <c r="A151" s="2">
        <v>150</v>
      </c>
      <c r="B151" s="2" t="str">
        <f t="shared" si="27"/>
        <v>P_54</v>
      </c>
      <c r="C151" s="2" t="s">
        <v>71</v>
      </c>
      <c r="D151" s="2" t="str">
        <f t="shared" si="39"/>
        <v>Stress</v>
      </c>
      <c r="E151" s="2">
        <f t="shared" si="38"/>
        <v>4</v>
      </c>
      <c r="F151" s="2">
        <f t="shared" si="39"/>
        <v>2</v>
      </c>
      <c r="G151" s="3">
        <f t="shared" si="40"/>
        <v>44772</v>
      </c>
      <c r="H151" s="3">
        <f t="shared" si="40"/>
        <v>44793</v>
      </c>
      <c r="I151" s="3">
        <f t="shared" si="40"/>
        <v>44817</v>
      </c>
      <c r="J151" s="2">
        <f t="shared" si="32"/>
        <v>45</v>
      </c>
      <c r="K151" s="2">
        <f t="shared" si="33"/>
        <v>24</v>
      </c>
      <c r="L151" s="2">
        <v>4.4999999999999998E-2</v>
      </c>
      <c r="M151" s="2">
        <v>0.109</v>
      </c>
      <c r="N151" s="2">
        <f t="shared" si="34"/>
        <v>0.24</v>
      </c>
      <c r="O151" s="2">
        <f t="shared" si="35"/>
        <v>0.08</v>
      </c>
      <c r="P151" s="2">
        <f t="shared" si="36"/>
        <v>0.32</v>
      </c>
    </row>
    <row r="152" spans="1:16" x14ac:dyDescent="0.25">
      <c r="A152" s="2">
        <v>151</v>
      </c>
      <c r="B152" s="2" t="str">
        <f t="shared" si="27"/>
        <v>P_55</v>
      </c>
      <c r="C152" s="2" t="s">
        <v>71</v>
      </c>
      <c r="D152" s="2" t="str">
        <f t="shared" si="39"/>
        <v>Stress</v>
      </c>
      <c r="E152" s="2">
        <f t="shared" si="38"/>
        <v>4</v>
      </c>
      <c r="F152" s="2">
        <f t="shared" si="39"/>
        <v>3</v>
      </c>
      <c r="G152" s="3">
        <f t="shared" si="40"/>
        <v>44772</v>
      </c>
      <c r="H152" s="3">
        <f t="shared" si="40"/>
        <v>44793</v>
      </c>
      <c r="I152" s="3">
        <f t="shared" si="40"/>
        <v>44817</v>
      </c>
      <c r="J152" s="2">
        <f t="shared" si="32"/>
        <v>45</v>
      </c>
      <c r="K152" s="2">
        <f t="shared" si="33"/>
        <v>24</v>
      </c>
      <c r="L152" s="2">
        <v>5.0999999999999997E-2</v>
      </c>
      <c r="M152" s="2">
        <v>0.113</v>
      </c>
      <c r="N152" s="2">
        <f t="shared" si="34"/>
        <v>0.24</v>
      </c>
      <c r="O152" s="2">
        <f t="shared" si="35"/>
        <v>0.1</v>
      </c>
      <c r="P152" s="2">
        <f t="shared" si="36"/>
        <v>0.33999999999999997</v>
      </c>
    </row>
    <row r="153" spans="1:16" x14ac:dyDescent="0.25">
      <c r="A153" s="2">
        <v>152</v>
      </c>
      <c r="B153" s="2" t="str">
        <f t="shared" si="27"/>
        <v>P_56</v>
      </c>
      <c r="C153" s="2" t="s">
        <v>71</v>
      </c>
      <c r="D153" s="2" t="str">
        <f t="shared" si="39"/>
        <v>Stress</v>
      </c>
      <c r="E153" s="2">
        <f t="shared" si="38"/>
        <v>4</v>
      </c>
      <c r="F153" s="2">
        <f t="shared" si="39"/>
        <v>4</v>
      </c>
      <c r="G153" s="3">
        <f t="shared" si="40"/>
        <v>44772</v>
      </c>
      <c r="H153" s="3">
        <f t="shared" si="40"/>
        <v>44793</v>
      </c>
      <c r="I153" s="3">
        <f t="shared" si="40"/>
        <v>44817</v>
      </c>
      <c r="J153" s="2">
        <f t="shared" si="32"/>
        <v>45</v>
      </c>
      <c r="K153" s="2">
        <f t="shared" si="33"/>
        <v>24</v>
      </c>
      <c r="L153" s="2">
        <v>5.2999999999999999E-2</v>
      </c>
      <c r="M153" s="2">
        <v>0.10199999999999999</v>
      </c>
      <c r="N153" s="2">
        <f t="shared" si="34"/>
        <v>0.21</v>
      </c>
      <c r="O153" s="2">
        <f t="shared" si="35"/>
        <v>0.12</v>
      </c>
      <c r="P153" s="2">
        <f t="shared" si="36"/>
        <v>0.32999999999999996</v>
      </c>
    </row>
    <row r="154" spans="1:16" x14ac:dyDescent="0.25">
      <c r="A154" s="2">
        <v>153</v>
      </c>
      <c r="B154" s="2" t="str">
        <f t="shared" si="27"/>
        <v>P_57</v>
      </c>
      <c r="C154" s="2" t="s">
        <v>80</v>
      </c>
      <c r="D154" s="2" t="str">
        <f t="shared" si="39"/>
        <v>Control</v>
      </c>
      <c r="E154" s="2">
        <f t="shared" si="38"/>
        <v>4</v>
      </c>
      <c r="F154" s="2">
        <f t="shared" si="39"/>
        <v>1</v>
      </c>
      <c r="G154" s="3">
        <f t="shared" si="40"/>
        <v>44772</v>
      </c>
      <c r="H154" s="3">
        <f t="shared" si="40"/>
        <v>44793</v>
      </c>
      <c r="I154" s="3">
        <f t="shared" si="40"/>
        <v>44817</v>
      </c>
      <c r="J154" s="2">
        <f t="shared" si="32"/>
        <v>45</v>
      </c>
      <c r="K154" s="2">
        <f t="shared" si="33"/>
        <v>24</v>
      </c>
      <c r="L154" s="2">
        <v>4.2999999999999997E-2</v>
      </c>
      <c r="M154" s="2">
        <v>0.158</v>
      </c>
      <c r="N154" s="2">
        <f t="shared" si="34"/>
        <v>0.35</v>
      </c>
      <c r="O154" s="2">
        <f t="shared" si="35"/>
        <v>0.04</v>
      </c>
      <c r="P154" s="2">
        <f t="shared" si="36"/>
        <v>0.38999999999999996</v>
      </c>
    </row>
    <row r="155" spans="1:16" x14ac:dyDescent="0.25">
      <c r="A155" s="2">
        <v>154</v>
      </c>
      <c r="B155" s="2" t="str">
        <f t="shared" si="27"/>
        <v>P_58</v>
      </c>
      <c r="C155" s="2" t="s">
        <v>80</v>
      </c>
      <c r="D155" s="2" t="str">
        <f t="shared" ref="D155:F170" si="41">D147</f>
        <v>Control</v>
      </c>
      <c r="E155" s="2">
        <f t="shared" si="38"/>
        <v>4</v>
      </c>
      <c r="F155" s="2">
        <f t="shared" si="41"/>
        <v>2</v>
      </c>
      <c r="G155" s="3">
        <f t="shared" si="40"/>
        <v>44772</v>
      </c>
      <c r="H155" s="3">
        <f t="shared" si="40"/>
        <v>44793</v>
      </c>
      <c r="I155" s="3">
        <f t="shared" si="40"/>
        <v>44817</v>
      </c>
      <c r="J155" s="2">
        <f t="shared" si="32"/>
        <v>45</v>
      </c>
      <c r="K155" s="2">
        <f t="shared" si="33"/>
        <v>24</v>
      </c>
      <c r="L155" s="2">
        <v>4.8000000000000001E-2</v>
      </c>
      <c r="M155" s="2">
        <v>0.16500000000000001</v>
      </c>
      <c r="N155" s="2">
        <f t="shared" si="34"/>
        <v>0.37</v>
      </c>
      <c r="O155" s="2">
        <f t="shared" si="35"/>
        <v>0.05</v>
      </c>
      <c r="P155" s="2">
        <f t="shared" si="36"/>
        <v>0.42</v>
      </c>
    </row>
    <row r="156" spans="1:16" x14ac:dyDescent="0.25">
      <c r="A156" s="2">
        <v>155</v>
      </c>
      <c r="B156" s="2" t="str">
        <f t="shared" si="27"/>
        <v>P_59</v>
      </c>
      <c r="C156" s="2" t="s">
        <v>80</v>
      </c>
      <c r="D156" s="2" t="str">
        <f t="shared" si="41"/>
        <v>Control</v>
      </c>
      <c r="E156" s="2">
        <f t="shared" si="38"/>
        <v>4</v>
      </c>
      <c r="F156" s="2">
        <f t="shared" si="41"/>
        <v>3</v>
      </c>
      <c r="G156" s="3">
        <f t="shared" si="40"/>
        <v>44772</v>
      </c>
      <c r="H156" s="3">
        <f t="shared" si="40"/>
        <v>44793</v>
      </c>
      <c r="I156" s="3">
        <f t="shared" si="40"/>
        <v>44817</v>
      </c>
      <c r="J156" s="2">
        <f t="shared" si="32"/>
        <v>45</v>
      </c>
      <c r="K156" s="2">
        <f t="shared" si="33"/>
        <v>24</v>
      </c>
      <c r="L156" s="2">
        <v>3.7999999999999999E-2</v>
      </c>
      <c r="M156" s="2">
        <v>0.17100000000000001</v>
      </c>
      <c r="N156" s="2">
        <f t="shared" si="34"/>
        <v>0.38</v>
      </c>
      <c r="O156" s="2">
        <f t="shared" si="35"/>
        <v>0.01</v>
      </c>
      <c r="P156" s="2">
        <f t="shared" si="36"/>
        <v>0.39</v>
      </c>
    </row>
    <row r="157" spans="1:16" x14ac:dyDescent="0.25">
      <c r="A157" s="2">
        <v>156</v>
      </c>
      <c r="B157" s="2" t="str">
        <f t="shared" si="27"/>
        <v>P_60</v>
      </c>
      <c r="C157" s="2" t="s">
        <v>80</v>
      </c>
      <c r="D157" s="2" t="str">
        <f t="shared" si="41"/>
        <v>Control</v>
      </c>
      <c r="E157" s="2">
        <f t="shared" si="38"/>
        <v>4</v>
      </c>
      <c r="F157" s="2">
        <f t="shared" si="41"/>
        <v>4</v>
      </c>
      <c r="G157" s="3">
        <f t="shared" si="40"/>
        <v>44772</v>
      </c>
      <c r="H157" s="3">
        <f t="shared" si="40"/>
        <v>44793</v>
      </c>
      <c r="I157" s="3">
        <f t="shared" si="40"/>
        <v>44817</v>
      </c>
      <c r="J157" s="2">
        <f t="shared" si="32"/>
        <v>45</v>
      </c>
      <c r="K157" s="2">
        <f t="shared" si="33"/>
        <v>24</v>
      </c>
      <c r="L157" s="2">
        <v>0.05</v>
      </c>
      <c r="M157" s="2">
        <v>0.156</v>
      </c>
      <c r="N157" s="2">
        <f t="shared" si="34"/>
        <v>0.34</v>
      </c>
      <c r="O157" s="2">
        <f t="shared" si="35"/>
        <v>0.06</v>
      </c>
      <c r="P157" s="2">
        <f t="shared" si="36"/>
        <v>0.4</v>
      </c>
    </row>
    <row r="158" spans="1:16" x14ac:dyDescent="0.25">
      <c r="A158" s="2">
        <v>157</v>
      </c>
      <c r="B158" s="2" t="str">
        <f t="shared" si="27"/>
        <v>P_61</v>
      </c>
      <c r="C158" s="2" t="s">
        <v>80</v>
      </c>
      <c r="D158" s="2" t="str">
        <f t="shared" si="41"/>
        <v>Stress</v>
      </c>
      <c r="E158" s="2">
        <f t="shared" si="38"/>
        <v>4</v>
      </c>
      <c r="F158" s="2">
        <f t="shared" si="41"/>
        <v>1</v>
      </c>
      <c r="G158" s="3">
        <f t="shared" si="40"/>
        <v>44772</v>
      </c>
      <c r="H158" s="3">
        <f t="shared" si="40"/>
        <v>44793</v>
      </c>
      <c r="I158" s="3">
        <f t="shared" si="40"/>
        <v>44817</v>
      </c>
      <c r="J158" s="2">
        <f t="shared" si="32"/>
        <v>45</v>
      </c>
      <c r="K158" s="2">
        <f t="shared" si="33"/>
        <v>24</v>
      </c>
      <c r="L158" s="2">
        <v>4.4999999999999998E-2</v>
      </c>
      <c r="M158" s="2">
        <v>0.13200000000000001</v>
      </c>
      <c r="N158" s="2">
        <f t="shared" si="34"/>
        <v>0.28999999999999998</v>
      </c>
      <c r="O158" s="2">
        <f t="shared" si="35"/>
        <v>0.06</v>
      </c>
      <c r="P158" s="2">
        <f t="shared" si="36"/>
        <v>0.35</v>
      </c>
    </row>
    <row r="159" spans="1:16" x14ac:dyDescent="0.25">
      <c r="A159" s="2">
        <v>158</v>
      </c>
      <c r="B159" s="2" t="str">
        <f t="shared" si="27"/>
        <v>P_62</v>
      </c>
      <c r="C159" s="2" t="s">
        <v>80</v>
      </c>
      <c r="D159" s="2" t="str">
        <f t="shared" si="41"/>
        <v>Stress</v>
      </c>
      <c r="E159" s="2">
        <f t="shared" si="38"/>
        <v>4</v>
      </c>
      <c r="F159" s="2">
        <f t="shared" si="41"/>
        <v>2</v>
      </c>
      <c r="G159" s="3">
        <f t="shared" si="40"/>
        <v>44772</v>
      </c>
      <c r="H159" s="3">
        <f t="shared" si="40"/>
        <v>44793</v>
      </c>
      <c r="I159" s="3">
        <f t="shared" si="40"/>
        <v>44817</v>
      </c>
      <c r="J159" s="2">
        <f t="shared" si="32"/>
        <v>45</v>
      </c>
      <c r="K159" s="2">
        <f t="shared" si="33"/>
        <v>24</v>
      </c>
      <c r="L159" s="2">
        <v>5.0999999999999997E-2</v>
      </c>
      <c r="M159" s="2">
        <v>0.13900000000000001</v>
      </c>
      <c r="N159" s="2">
        <f t="shared" si="34"/>
        <v>0.3</v>
      </c>
      <c r="O159" s="2">
        <f t="shared" si="35"/>
        <v>0.08</v>
      </c>
      <c r="P159" s="2">
        <f t="shared" si="36"/>
        <v>0.38</v>
      </c>
    </row>
    <row r="160" spans="1:16" x14ac:dyDescent="0.25">
      <c r="A160" s="2">
        <v>159</v>
      </c>
      <c r="B160" s="2" t="str">
        <f t="shared" si="27"/>
        <v>P_63</v>
      </c>
      <c r="C160" s="2" t="s">
        <v>80</v>
      </c>
      <c r="D160" s="2" t="str">
        <f t="shared" si="41"/>
        <v>Stress</v>
      </c>
      <c r="E160" s="2">
        <f t="shared" si="38"/>
        <v>4</v>
      </c>
      <c r="F160" s="2">
        <f t="shared" si="41"/>
        <v>3</v>
      </c>
      <c r="G160" s="3">
        <f t="shared" si="40"/>
        <v>44772</v>
      </c>
      <c r="H160" s="3">
        <f t="shared" si="40"/>
        <v>44793</v>
      </c>
      <c r="I160" s="3">
        <f t="shared" si="40"/>
        <v>44817</v>
      </c>
      <c r="J160" s="2">
        <f t="shared" si="32"/>
        <v>45</v>
      </c>
      <c r="K160" s="2">
        <f t="shared" si="33"/>
        <v>24</v>
      </c>
      <c r="L160" s="2">
        <v>0.04</v>
      </c>
      <c r="M160" s="2">
        <v>0.14399999999999999</v>
      </c>
      <c r="N160" s="2">
        <f t="shared" si="34"/>
        <v>0.32</v>
      </c>
      <c r="O160" s="2">
        <f t="shared" si="35"/>
        <v>0.04</v>
      </c>
      <c r="P160" s="2">
        <f t="shared" si="36"/>
        <v>0.36</v>
      </c>
    </row>
    <row r="161" spans="1:16" x14ac:dyDescent="0.25">
      <c r="A161" s="2">
        <v>160</v>
      </c>
      <c r="B161" s="2" t="str">
        <f t="shared" si="27"/>
        <v>P_64</v>
      </c>
      <c r="C161" s="2" t="s">
        <v>80</v>
      </c>
      <c r="D161" s="2" t="str">
        <f t="shared" si="41"/>
        <v>Stress</v>
      </c>
      <c r="E161" s="2">
        <f t="shared" si="38"/>
        <v>4</v>
      </c>
      <c r="F161" s="2">
        <f t="shared" si="41"/>
        <v>4</v>
      </c>
      <c r="G161" s="3">
        <f t="shared" si="40"/>
        <v>44772</v>
      </c>
      <c r="H161" s="3">
        <f t="shared" si="40"/>
        <v>44793</v>
      </c>
      <c r="I161" s="3">
        <f t="shared" si="40"/>
        <v>44817</v>
      </c>
      <c r="J161" s="2">
        <f t="shared" si="32"/>
        <v>45</v>
      </c>
      <c r="K161" s="2">
        <f t="shared" si="33"/>
        <v>24</v>
      </c>
      <c r="L161" s="2">
        <v>4.2000000000000003E-2</v>
      </c>
      <c r="M161" s="2">
        <v>0.13100000000000001</v>
      </c>
      <c r="N161" s="2">
        <f t="shared" si="34"/>
        <v>0.28999999999999998</v>
      </c>
      <c r="O161" s="2">
        <f t="shared" si="35"/>
        <v>0.05</v>
      </c>
      <c r="P161" s="2">
        <f t="shared" si="36"/>
        <v>0.33999999999999997</v>
      </c>
    </row>
    <row r="162" spans="1:16" x14ac:dyDescent="0.25">
      <c r="A162" s="2">
        <v>161</v>
      </c>
      <c r="B162" s="2" t="str">
        <f t="shared" si="27"/>
        <v>P_65</v>
      </c>
      <c r="C162" s="2" t="s">
        <v>89</v>
      </c>
      <c r="D162" s="2" t="str">
        <f t="shared" si="41"/>
        <v>Control</v>
      </c>
      <c r="E162" s="2">
        <f t="shared" si="38"/>
        <v>4</v>
      </c>
      <c r="F162" s="2">
        <f t="shared" si="41"/>
        <v>1</v>
      </c>
      <c r="G162" s="3">
        <f t="shared" si="40"/>
        <v>44772</v>
      </c>
      <c r="H162" s="3">
        <f t="shared" si="40"/>
        <v>44793</v>
      </c>
      <c r="I162" s="3">
        <f t="shared" si="40"/>
        <v>44817</v>
      </c>
      <c r="J162" s="2">
        <f t="shared" si="32"/>
        <v>45</v>
      </c>
      <c r="K162" s="2">
        <f t="shared" si="33"/>
        <v>24</v>
      </c>
      <c r="L162" s="2">
        <v>3.9E-2</v>
      </c>
      <c r="M162" s="2">
        <v>0.17899999999999999</v>
      </c>
      <c r="N162" s="2">
        <f t="shared" ref="N162:N169" si="42">ABS(ROUND(((11.75*(M162))-(2.35*(L162)))*(5/25),2))</f>
        <v>0.4</v>
      </c>
      <c r="O162" s="2">
        <f t="shared" ref="O162:O169" si="43">ABS(ROUND((((18.81)*L162)-((3.96)*(M162)))*(5/25),2))</f>
        <v>0</v>
      </c>
      <c r="P162" s="2">
        <f t="shared" ref="P162:P169" si="44">N162+O162</f>
        <v>0.4</v>
      </c>
    </row>
    <row r="163" spans="1:16" x14ac:dyDescent="0.25">
      <c r="A163" s="2">
        <v>162</v>
      </c>
      <c r="B163" s="2" t="str">
        <f t="shared" ref="B163:B226" si="45">B67</f>
        <v>P_66</v>
      </c>
      <c r="C163" s="2" t="s">
        <v>89</v>
      </c>
      <c r="D163" s="2" t="str">
        <f t="shared" si="41"/>
        <v>Control</v>
      </c>
      <c r="E163" s="2">
        <f t="shared" si="38"/>
        <v>4</v>
      </c>
      <c r="F163" s="2">
        <f t="shared" si="41"/>
        <v>2</v>
      </c>
      <c r="G163" s="3">
        <f t="shared" si="40"/>
        <v>44772</v>
      </c>
      <c r="H163" s="3">
        <f t="shared" si="40"/>
        <v>44793</v>
      </c>
      <c r="I163" s="3">
        <f t="shared" si="40"/>
        <v>44817</v>
      </c>
      <c r="J163" s="2">
        <f t="shared" si="32"/>
        <v>45</v>
      </c>
      <c r="K163" s="2">
        <f t="shared" si="33"/>
        <v>24</v>
      </c>
      <c r="L163" s="2">
        <v>6.8000000000000005E-2</v>
      </c>
      <c r="M163" s="2">
        <v>0.158</v>
      </c>
      <c r="N163" s="2">
        <f t="shared" si="42"/>
        <v>0.34</v>
      </c>
      <c r="O163" s="2">
        <f t="shared" si="43"/>
        <v>0.13</v>
      </c>
      <c r="P163" s="2">
        <f t="shared" si="44"/>
        <v>0.47000000000000003</v>
      </c>
    </row>
    <row r="164" spans="1:16" x14ac:dyDescent="0.25">
      <c r="A164" s="2">
        <v>163</v>
      </c>
      <c r="B164" s="2" t="str">
        <f t="shared" si="45"/>
        <v>P_67</v>
      </c>
      <c r="C164" s="2" t="s">
        <v>89</v>
      </c>
      <c r="D164" s="2" t="str">
        <f t="shared" si="41"/>
        <v>Control</v>
      </c>
      <c r="E164" s="2">
        <f t="shared" si="38"/>
        <v>4</v>
      </c>
      <c r="F164" s="2">
        <f t="shared" si="41"/>
        <v>3</v>
      </c>
      <c r="G164" s="3">
        <f t="shared" ref="G164:I179" si="46">G163</f>
        <v>44772</v>
      </c>
      <c r="H164" s="3">
        <f t="shared" si="46"/>
        <v>44793</v>
      </c>
      <c r="I164" s="3">
        <f t="shared" si="46"/>
        <v>44817</v>
      </c>
      <c r="J164" s="2">
        <f t="shared" si="32"/>
        <v>45</v>
      </c>
      <c r="K164" s="2">
        <f t="shared" si="33"/>
        <v>24</v>
      </c>
      <c r="L164" s="2">
        <v>6.0999999999999999E-2</v>
      </c>
      <c r="M164" s="2">
        <v>0.13600000000000001</v>
      </c>
      <c r="N164" s="2">
        <f t="shared" si="42"/>
        <v>0.28999999999999998</v>
      </c>
      <c r="O164" s="2">
        <f t="shared" si="43"/>
        <v>0.12</v>
      </c>
      <c r="P164" s="2">
        <f t="shared" si="44"/>
        <v>0.41</v>
      </c>
    </row>
    <row r="165" spans="1:16" x14ac:dyDescent="0.25">
      <c r="A165" s="2">
        <v>164</v>
      </c>
      <c r="B165" s="2" t="str">
        <f t="shared" si="45"/>
        <v>P_68</v>
      </c>
      <c r="C165" s="2" t="s">
        <v>89</v>
      </c>
      <c r="D165" s="2" t="str">
        <f t="shared" si="41"/>
        <v>Control</v>
      </c>
      <c r="E165" s="2">
        <f t="shared" si="38"/>
        <v>4</v>
      </c>
      <c r="F165" s="2">
        <f t="shared" si="41"/>
        <v>4</v>
      </c>
      <c r="G165" s="3">
        <f t="shared" si="46"/>
        <v>44772</v>
      </c>
      <c r="H165" s="3">
        <f t="shared" si="46"/>
        <v>44793</v>
      </c>
      <c r="I165" s="3">
        <f t="shared" si="46"/>
        <v>44817</v>
      </c>
      <c r="J165" s="2">
        <f t="shared" si="32"/>
        <v>45</v>
      </c>
      <c r="K165" s="2">
        <f t="shared" si="33"/>
        <v>24</v>
      </c>
      <c r="L165" s="2">
        <v>0.08</v>
      </c>
      <c r="M165" s="2">
        <v>0.14799999999999999</v>
      </c>
      <c r="N165" s="2">
        <f t="shared" si="42"/>
        <v>0.31</v>
      </c>
      <c r="O165" s="2">
        <f t="shared" si="43"/>
        <v>0.18</v>
      </c>
      <c r="P165" s="2">
        <f t="shared" si="44"/>
        <v>0.49</v>
      </c>
    </row>
    <row r="166" spans="1:16" x14ac:dyDescent="0.25">
      <c r="A166" s="2">
        <v>165</v>
      </c>
      <c r="B166" s="2" t="str">
        <f t="shared" si="45"/>
        <v>P_69</v>
      </c>
      <c r="C166" s="2" t="s">
        <v>89</v>
      </c>
      <c r="D166" s="2" t="str">
        <f t="shared" si="41"/>
        <v>Stress</v>
      </c>
      <c r="E166" s="2">
        <f t="shared" si="38"/>
        <v>4</v>
      </c>
      <c r="F166" s="2">
        <f t="shared" si="41"/>
        <v>1</v>
      </c>
      <c r="G166" s="3">
        <f t="shared" si="46"/>
        <v>44772</v>
      </c>
      <c r="H166" s="3">
        <f t="shared" si="46"/>
        <v>44793</v>
      </c>
      <c r="I166" s="3">
        <f t="shared" si="46"/>
        <v>44817</v>
      </c>
      <c r="J166" s="2">
        <f t="shared" si="32"/>
        <v>45</v>
      </c>
      <c r="K166" s="2">
        <f t="shared" si="33"/>
        <v>24</v>
      </c>
      <c r="L166" s="2">
        <v>4.5999999999999999E-2</v>
      </c>
      <c r="M166" s="2">
        <v>0.14000000000000001</v>
      </c>
      <c r="N166" s="2">
        <f t="shared" si="42"/>
        <v>0.31</v>
      </c>
      <c r="O166" s="2">
        <f t="shared" si="43"/>
        <v>0.06</v>
      </c>
      <c r="P166" s="2">
        <f t="shared" si="44"/>
        <v>0.37</v>
      </c>
    </row>
    <row r="167" spans="1:16" x14ac:dyDescent="0.25">
      <c r="A167" s="2">
        <v>166</v>
      </c>
      <c r="B167" s="2" t="str">
        <f t="shared" si="45"/>
        <v>P_70</v>
      </c>
      <c r="C167" s="2" t="s">
        <v>89</v>
      </c>
      <c r="D167" s="2" t="str">
        <f t="shared" si="41"/>
        <v>Stress</v>
      </c>
      <c r="E167" s="2">
        <f t="shared" si="38"/>
        <v>4</v>
      </c>
      <c r="F167" s="2">
        <f t="shared" si="41"/>
        <v>2</v>
      </c>
      <c r="G167" s="3">
        <f t="shared" si="46"/>
        <v>44772</v>
      </c>
      <c r="H167" s="3">
        <f t="shared" si="46"/>
        <v>44793</v>
      </c>
      <c r="I167" s="3">
        <f t="shared" si="46"/>
        <v>44817</v>
      </c>
      <c r="J167" s="2">
        <f t="shared" si="32"/>
        <v>45</v>
      </c>
      <c r="K167" s="2">
        <f t="shared" si="33"/>
        <v>24</v>
      </c>
      <c r="L167" s="2">
        <v>5.0999999999999997E-2</v>
      </c>
      <c r="M167" s="2">
        <v>0.15</v>
      </c>
      <c r="N167" s="2">
        <f t="shared" si="42"/>
        <v>0.33</v>
      </c>
      <c r="O167" s="2">
        <f t="shared" si="43"/>
        <v>7.0000000000000007E-2</v>
      </c>
      <c r="P167" s="2">
        <f t="shared" si="44"/>
        <v>0.4</v>
      </c>
    </row>
    <row r="168" spans="1:16" x14ac:dyDescent="0.25">
      <c r="A168" s="2">
        <v>167</v>
      </c>
      <c r="B168" s="2" t="str">
        <f t="shared" si="45"/>
        <v>P_71</v>
      </c>
      <c r="C168" s="2" t="s">
        <v>89</v>
      </c>
      <c r="D168" s="2" t="str">
        <f t="shared" si="41"/>
        <v>Stress</v>
      </c>
      <c r="E168" s="2">
        <f t="shared" si="38"/>
        <v>4</v>
      </c>
      <c r="F168" s="2">
        <f t="shared" si="41"/>
        <v>3</v>
      </c>
      <c r="G168" s="3">
        <f t="shared" si="46"/>
        <v>44772</v>
      </c>
      <c r="H168" s="3">
        <f t="shared" si="46"/>
        <v>44793</v>
      </c>
      <c r="I168" s="3">
        <f t="shared" si="46"/>
        <v>44817</v>
      </c>
      <c r="J168" s="2">
        <f t="shared" si="32"/>
        <v>45</v>
      </c>
      <c r="K168" s="2">
        <f t="shared" si="33"/>
        <v>24</v>
      </c>
      <c r="L168" s="2">
        <v>6.3E-2</v>
      </c>
      <c r="M168" s="2">
        <v>0.154</v>
      </c>
      <c r="N168" s="2">
        <f t="shared" si="42"/>
        <v>0.33</v>
      </c>
      <c r="O168" s="2">
        <f t="shared" si="43"/>
        <v>0.12</v>
      </c>
      <c r="P168" s="2">
        <f t="shared" si="44"/>
        <v>0.45</v>
      </c>
    </row>
    <row r="169" spans="1:16" x14ac:dyDescent="0.25">
      <c r="A169" s="2">
        <v>168</v>
      </c>
      <c r="B169" s="2" t="str">
        <f t="shared" si="45"/>
        <v>P_72</v>
      </c>
      <c r="C169" s="2" t="s">
        <v>89</v>
      </c>
      <c r="D169" s="2" t="str">
        <f t="shared" si="41"/>
        <v>Stress</v>
      </c>
      <c r="E169" s="2">
        <f t="shared" si="38"/>
        <v>4</v>
      </c>
      <c r="F169" s="2">
        <f t="shared" si="41"/>
        <v>4</v>
      </c>
      <c r="G169" s="3">
        <f t="shared" si="46"/>
        <v>44772</v>
      </c>
      <c r="H169" s="3">
        <f t="shared" si="46"/>
        <v>44793</v>
      </c>
      <c r="I169" s="3">
        <f t="shared" si="46"/>
        <v>44817</v>
      </c>
      <c r="J169" s="2">
        <f t="shared" si="32"/>
        <v>45</v>
      </c>
      <c r="K169" s="2">
        <f t="shared" si="33"/>
        <v>24</v>
      </c>
      <c r="L169" s="2">
        <v>5.0999999999999997E-2</v>
      </c>
      <c r="M169" s="2">
        <v>0.14299999999999999</v>
      </c>
      <c r="N169" s="2">
        <f t="shared" si="42"/>
        <v>0.31</v>
      </c>
      <c r="O169" s="2">
        <f t="shared" si="43"/>
        <v>0.08</v>
      </c>
      <c r="P169" s="2">
        <f t="shared" si="44"/>
        <v>0.39</v>
      </c>
    </row>
    <row r="170" spans="1:16" x14ac:dyDescent="0.25">
      <c r="A170" s="2">
        <v>169</v>
      </c>
      <c r="B170" s="2" t="str">
        <f t="shared" si="45"/>
        <v>P_73</v>
      </c>
      <c r="C170" s="2" t="s">
        <v>98</v>
      </c>
      <c r="D170" s="2" t="str">
        <f t="shared" si="41"/>
        <v>Control</v>
      </c>
      <c r="E170" s="2">
        <f t="shared" si="38"/>
        <v>4</v>
      </c>
      <c r="F170" s="2">
        <f t="shared" si="41"/>
        <v>1</v>
      </c>
      <c r="G170" s="3">
        <f t="shared" si="46"/>
        <v>44772</v>
      </c>
      <c r="H170" s="3">
        <f t="shared" si="46"/>
        <v>44793</v>
      </c>
      <c r="I170" s="3">
        <f t="shared" si="46"/>
        <v>44817</v>
      </c>
      <c r="J170" s="2">
        <f t="shared" si="32"/>
        <v>45</v>
      </c>
      <c r="K170" s="2">
        <f t="shared" si="33"/>
        <v>24</v>
      </c>
      <c r="L170" s="2">
        <v>5.3999999999999999E-2</v>
      </c>
      <c r="M170" s="2">
        <v>0.13600000000000001</v>
      </c>
      <c r="N170" s="2">
        <f t="shared" si="34"/>
        <v>0.28999999999999998</v>
      </c>
      <c r="O170" s="2">
        <f t="shared" si="35"/>
        <v>0.1</v>
      </c>
      <c r="P170" s="2">
        <f t="shared" si="36"/>
        <v>0.39</v>
      </c>
    </row>
    <row r="171" spans="1:16" x14ac:dyDescent="0.25">
      <c r="A171" s="2">
        <v>170</v>
      </c>
      <c r="B171" s="2" t="str">
        <f t="shared" si="45"/>
        <v>P_74</v>
      </c>
      <c r="C171" s="2" t="s">
        <v>98</v>
      </c>
      <c r="D171" s="2" t="str">
        <f t="shared" ref="D171:F186" si="47">D163</f>
        <v>Control</v>
      </c>
      <c r="E171" s="2">
        <f t="shared" si="38"/>
        <v>4</v>
      </c>
      <c r="F171" s="2">
        <f t="shared" si="47"/>
        <v>2</v>
      </c>
      <c r="G171" s="3">
        <f t="shared" si="46"/>
        <v>44772</v>
      </c>
      <c r="H171" s="3">
        <f t="shared" si="46"/>
        <v>44793</v>
      </c>
      <c r="I171" s="3">
        <f t="shared" si="46"/>
        <v>44817</v>
      </c>
      <c r="J171" s="2">
        <f t="shared" si="32"/>
        <v>45</v>
      </c>
      <c r="K171" s="2">
        <f t="shared" si="33"/>
        <v>24</v>
      </c>
      <c r="L171" s="2">
        <v>0.06</v>
      </c>
      <c r="M171" s="2">
        <v>0.14199999999999999</v>
      </c>
      <c r="N171" s="2">
        <f t="shared" si="34"/>
        <v>0.31</v>
      </c>
      <c r="O171" s="2">
        <f t="shared" si="35"/>
        <v>0.11</v>
      </c>
      <c r="P171" s="2">
        <f t="shared" si="36"/>
        <v>0.42</v>
      </c>
    </row>
    <row r="172" spans="1:16" x14ac:dyDescent="0.25">
      <c r="A172" s="2">
        <v>171</v>
      </c>
      <c r="B172" s="2" t="str">
        <f t="shared" si="45"/>
        <v>P_75</v>
      </c>
      <c r="C172" s="2" t="s">
        <v>98</v>
      </c>
      <c r="D172" s="2" t="str">
        <f t="shared" si="47"/>
        <v>Control</v>
      </c>
      <c r="E172" s="2">
        <f t="shared" si="38"/>
        <v>4</v>
      </c>
      <c r="F172" s="2">
        <f t="shared" si="47"/>
        <v>3</v>
      </c>
      <c r="G172" s="3">
        <f t="shared" si="46"/>
        <v>44772</v>
      </c>
      <c r="H172" s="3">
        <f t="shared" si="46"/>
        <v>44793</v>
      </c>
      <c r="I172" s="3">
        <f t="shared" si="46"/>
        <v>44817</v>
      </c>
      <c r="J172" s="2">
        <f t="shared" si="32"/>
        <v>45</v>
      </c>
      <c r="K172" s="2">
        <f t="shared" si="33"/>
        <v>24</v>
      </c>
      <c r="L172" s="2">
        <v>6.9000000000000006E-2</v>
      </c>
      <c r="M172" s="2">
        <v>0.14599999999999999</v>
      </c>
      <c r="N172" s="2">
        <f t="shared" si="34"/>
        <v>0.31</v>
      </c>
      <c r="O172" s="2">
        <f t="shared" si="35"/>
        <v>0.14000000000000001</v>
      </c>
      <c r="P172" s="2">
        <f t="shared" si="36"/>
        <v>0.45</v>
      </c>
    </row>
    <row r="173" spans="1:16" x14ac:dyDescent="0.25">
      <c r="A173" s="2">
        <v>172</v>
      </c>
      <c r="B173" s="2" t="str">
        <f t="shared" si="45"/>
        <v>P_76</v>
      </c>
      <c r="C173" s="2" t="s">
        <v>98</v>
      </c>
      <c r="D173" s="2" t="str">
        <f t="shared" si="47"/>
        <v>Control</v>
      </c>
      <c r="E173" s="2">
        <f t="shared" si="38"/>
        <v>4</v>
      </c>
      <c r="F173" s="2">
        <f t="shared" si="47"/>
        <v>4</v>
      </c>
      <c r="G173" s="3">
        <f t="shared" si="46"/>
        <v>44772</v>
      </c>
      <c r="H173" s="3">
        <f t="shared" si="46"/>
        <v>44793</v>
      </c>
      <c r="I173" s="3">
        <f t="shared" si="46"/>
        <v>44817</v>
      </c>
      <c r="J173" s="2">
        <f t="shared" si="32"/>
        <v>45</v>
      </c>
      <c r="K173" s="2">
        <f t="shared" si="33"/>
        <v>24</v>
      </c>
      <c r="L173" s="2">
        <v>7.0999999999999994E-2</v>
      </c>
      <c r="M173" s="2">
        <v>0.13300000000000001</v>
      </c>
      <c r="N173" s="2">
        <f t="shared" si="34"/>
        <v>0.28000000000000003</v>
      </c>
      <c r="O173" s="2">
        <f t="shared" si="35"/>
        <v>0.16</v>
      </c>
      <c r="P173" s="2">
        <f t="shared" si="36"/>
        <v>0.44000000000000006</v>
      </c>
    </row>
    <row r="174" spans="1:16" x14ac:dyDescent="0.25">
      <c r="A174" s="2">
        <v>173</v>
      </c>
      <c r="B174" s="2" t="str">
        <f t="shared" si="45"/>
        <v>P_77</v>
      </c>
      <c r="C174" s="2" t="s">
        <v>98</v>
      </c>
      <c r="D174" s="2" t="str">
        <f t="shared" si="47"/>
        <v>Stress</v>
      </c>
      <c r="E174" s="2">
        <f t="shared" si="38"/>
        <v>4</v>
      </c>
      <c r="F174" s="2">
        <f t="shared" si="47"/>
        <v>1</v>
      </c>
      <c r="G174" s="3">
        <f t="shared" si="46"/>
        <v>44772</v>
      </c>
      <c r="H174" s="3">
        <f t="shared" si="46"/>
        <v>44793</v>
      </c>
      <c r="I174" s="3">
        <f t="shared" si="46"/>
        <v>44817</v>
      </c>
      <c r="J174" s="2">
        <f t="shared" si="32"/>
        <v>45</v>
      </c>
      <c r="K174" s="2">
        <f t="shared" si="33"/>
        <v>24</v>
      </c>
      <c r="L174" s="2">
        <v>0.06</v>
      </c>
      <c r="M174" s="2">
        <v>0.125</v>
      </c>
      <c r="N174" s="2">
        <f t="shared" si="34"/>
        <v>0.27</v>
      </c>
      <c r="O174" s="2">
        <f t="shared" si="35"/>
        <v>0.13</v>
      </c>
      <c r="P174" s="2">
        <f t="shared" si="36"/>
        <v>0.4</v>
      </c>
    </row>
    <row r="175" spans="1:16" x14ac:dyDescent="0.25">
      <c r="A175" s="2">
        <v>174</v>
      </c>
      <c r="B175" s="2" t="str">
        <f t="shared" si="45"/>
        <v>P_78</v>
      </c>
      <c r="C175" s="2" t="s">
        <v>98</v>
      </c>
      <c r="D175" s="2" t="str">
        <f t="shared" si="47"/>
        <v>Stress</v>
      </c>
      <c r="E175" s="2">
        <f t="shared" si="38"/>
        <v>4</v>
      </c>
      <c r="F175" s="2">
        <f t="shared" si="47"/>
        <v>2</v>
      </c>
      <c r="G175" s="3">
        <f t="shared" si="46"/>
        <v>44772</v>
      </c>
      <c r="H175" s="3">
        <f t="shared" si="46"/>
        <v>44793</v>
      </c>
      <c r="I175" s="3">
        <f t="shared" si="46"/>
        <v>44817</v>
      </c>
      <c r="J175" s="2">
        <f t="shared" si="32"/>
        <v>45</v>
      </c>
      <c r="K175" s="2">
        <f t="shared" si="33"/>
        <v>24</v>
      </c>
      <c r="L175" s="2">
        <v>5.6000000000000001E-2</v>
      </c>
      <c r="M175" s="2">
        <v>0.13100000000000001</v>
      </c>
      <c r="N175" s="2">
        <f t="shared" si="34"/>
        <v>0.28000000000000003</v>
      </c>
      <c r="O175" s="2">
        <f t="shared" si="35"/>
        <v>0.11</v>
      </c>
      <c r="P175" s="2">
        <f t="shared" si="36"/>
        <v>0.39</v>
      </c>
    </row>
    <row r="176" spans="1:16" x14ac:dyDescent="0.25">
      <c r="A176" s="2">
        <v>175</v>
      </c>
      <c r="B176" s="2" t="str">
        <f t="shared" si="45"/>
        <v>P_79</v>
      </c>
      <c r="C176" s="2" t="s">
        <v>98</v>
      </c>
      <c r="D176" s="2" t="str">
        <f t="shared" si="47"/>
        <v>Stress</v>
      </c>
      <c r="E176" s="2">
        <f t="shared" si="38"/>
        <v>4</v>
      </c>
      <c r="F176" s="2">
        <f t="shared" si="47"/>
        <v>3</v>
      </c>
      <c r="G176" s="3">
        <f t="shared" si="46"/>
        <v>44772</v>
      </c>
      <c r="H176" s="3">
        <f t="shared" si="46"/>
        <v>44793</v>
      </c>
      <c r="I176" s="3">
        <f t="shared" si="46"/>
        <v>44817</v>
      </c>
      <c r="J176" s="2">
        <f t="shared" si="32"/>
        <v>45</v>
      </c>
      <c r="K176" s="2">
        <f t="shared" si="33"/>
        <v>24</v>
      </c>
      <c r="L176" s="2">
        <v>6.4000000000000001E-2</v>
      </c>
      <c r="M176" s="2">
        <v>0.13600000000000001</v>
      </c>
      <c r="N176" s="2">
        <f t="shared" si="34"/>
        <v>0.28999999999999998</v>
      </c>
      <c r="O176" s="2">
        <f t="shared" si="35"/>
        <v>0.13</v>
      </c>
      <c r="P176" s="2">
        <f t="shared" si="36"/>
        <v>0.42</v>
      </c>
    </row>
    <row r="177" spans="1:16" x14ac:dyDescent="0.25">
      <c r="A177" s="2">
        <v>176</v>
      </c>
      <c r="B177" s="2" t="str">
        <f t="shared" si="45"/>
        <v>P_80</v>
      </c>
      <c r="C177" s="2" t="s">
        <v>98</v>
      </c>
      <c r="D177" s="2" t="str">
        <f t="shared" si="47"/>
        <v>Stress</v>
      </c>
      <c r="E177" s="2">
        <f t="shared" si="38"/>
        <v>4</v>
      </c>
      <c r="F177" s="2">
        <f t="shared" si="47"/>
        <v>4</v>
      </c>
      <c r="G177" s="3">
        <f t="shared" si="46"/>
        <v>44772</v>
      </c>
      <c r="H177" s="3">
        <f t="shared" si="46"/>
        <v>44793</v>
      </c>
      <c r="I177" s="3">
        <f t="shared" si="46"/>
        <v>44817</v>
      </c>
      <c r="J177" s="2">
        <f t="shared" si="32"/>
        <v>45</v>
      </c>
      <c r="K177" s="2">
        <f t="shared" si="33"/>
        <v>24</v>
      </c>
      <c r="L177" s="2">
        <v>6.5000000000000002E-2</v>
      </c>
      <c r="M177" s="2">
        <v>0.104</v>
      </c>
      <c r="N177" s="2">
        <f t="shared" si="34"/>
        <v>0.21</v>
      </c>
      <c r="O177" s="2">
        <f t="shared" si="35"/>
        <v>0.16</v>
      </c>
      <c r="P177" s="2">
        <f t="shared" si="36"/>
        <v>0.37</v>
      </c>
    </row>
    <row r="178" spans="1:16" x14ac:dyDescent="0.25">
      <c r="A178" s="2">
        <v>177</v>
      </c>
      <c r="B178" s="2" t="str">
        <f t="shared" si="45"/>
        <v>P_81</v>
      </c>
      <c r="C178" s="2" t="s">
        <v>107</v>
      </c>
      <c r="D178" s="2" t="str">
        <f t="shared" si="47"/>
        <v>Control</v>
      </c>
      <c r="E178" s="2">
        <f t="shared" si="38"/>
        <v>4</v>
      </c>
      <c r="F178" s="2">
        <f t="shared" si="47"/>
        <v>1</v>
      </c>
      <c r="G178" s="3">
        <f t="shared" si="46"/>
        <v>44772</v>
      </c>
      <c r="H178" s="3">
        <f t="shared" si="46"/>
        <v>44793</v>
      </c>
      <c r="I178" s="3">
        <f t="shared" si="46"/>
        <v>44817</v>
      </c>
      <c r="J178" s="2">
        <f t="shared" si="32"/>
        <v>45</v>
      </c>
      <c r="K178" s="2">
        <f t="shared" si="33"/>
        <v>24</v>
      </c>
      <c r="L178" s="2">
        <v>4.7E-2</v>
      </c>
      <c r="M178" s="2">
        <v>0.12</v>
      </c>
      <c r="N178" s="2">
        <f t="shared" si="34"/>
        <v>0.26</v>
      </c>
      <c r="O178" s="2">
        <f t="shared" si="35"/>
        <v>0.08</v>
      </c>
      <c r="P178" s="2">
        <f t="shared" si="36"/>
        <v>0.34</v>
      </c>
    </row>
    <row r="179" spans="1:16" x14ac:dyDescent="0.25">
      <c r="A179" s="2">
        <v>178</v>
      </c>
      <c r="B179" s="2" t="str">
        <f t="shared" si="45"/>
        <v>P_82</v>
      </c>
      <c r="C179" s="2" t="s">
        <v>107</v>
      </c>
      <c r="D179" s="2" t="str">
        <f t="shared" si="47"/>
        <v>Control</v>
      </c>
      <c r="E179" s="2">
        <f t="shared" si="38"/>
        <v>4</v>
      </c>
      <c r="F179" s="2">
        <f t="shared" si="47"/>
        <v>2</v>
      </c>
      <c r="G179" s="3">
        <f t="shared" si="46"/>
        <v>44772</v>
      </c>
      <c r="H179" s="3">
        <f t="shared" si="46"/>
        <v>44793</v>
      </c>
      <c r="I179" s="3">
        <f t="shared" si="46"/>
        <v>44817</v>
      </c>
      <c r="J179" s="2">
        <f t="shared" si="32"/>
        <v>45</v>
      </c>
      <c r="K179" s="2">
        <f t="shared" si="33"/>
        <v>24</v>
      </c>
      <c r="L179" s="2">
        <v>4.3999999999999997E-2</v>
      </c>
      <c r="M179" s="2">
        <v>0.125</v>
      </c>
      <c r="N179" s="2">
        <f t="shared" si="34"/>
        <v>0.27</v>
      </c>
      <c r="O179" s="2">
        <f t="shared" si="35"/>
        <v>7.0000000000000007E-2</v>
      </c>
      <c r="P179" s="2">
        <f t="shared" si="36"/>
        <v>0.34</v>
      </c>
    </row>
    <row r="180" spans="1:16" x14ac:dyDescent="0.25">
      <c r="A180" s="2">
        <v>179</v>
      </c>
      <c r="B180" s="2" t="str">
        <f t="shared" si="45"/>
        <v>P_83</v>
      </c>
      <c r="C180" s="2" t="s">
        <v>107</v>
      </c>
      <c r="D180" s="2" t="str">
        <f t="shared" si="47"/>
        <v>Control</v>
      </c>
      <c r="E180" s="2">
        <f t="shared" si="38"/>
        <v>4</v>
      </c>
      <c r="F180" s="2">
        <f t="shared" si="47"/>
        <v>3</v>
      </c>
      <c r="G180" s="3">
        <f t="shared" ref="G180:I195" si="48">G179</f>
        <v>44772</v>
      </c>
      <c r="H180" s="3">
        <f t="shared" si="48"/>
        <v>44793</v>
      </c>
      <c r="I180" s="3">
        <f t="shared" si="48"/>
        <v>44817</v>
      </c>
      <c r="J180" s="2">
        <f t="shared" si="32"/>
        <v>45</v>
      </c>
      <c r="K180" s="2">
        <f t="shared" si="33"/>
        <v>24</v>
      </c>
      <c r="L180" s="2">
        <v>6.0999999999999999E-2</v>
      </c>
      <c r="M180" s="2">
        <v>0.13</v>
      </c>
      <c r="N180" s="2">
        <f t="shared" si="34"/>
        <v>0.28000000000000003</v>
      </c>
      <c r="O180" s="2">
        <f t="shared" si="35"/>
        <v>0.13</v>
      </c>
      <c r="P180" s="2">
        <f t="shared" si="36"/>
        <v>0.41000000000000003</v>
      </c>
    </row>
    <row r="181" spans="1:16" x14ac:dyDescent="0.25">
      <c r="A181" s="2">
        <v>180</v>
      </c>
      <c r="B181" s="2" t="str">
        <f t="shared" si="45"/>
        <v>P_84</v>
      </c>
      <c r="C181" s="2" t="s">
        <v>107</v>
      </c>
      <c r="D181" s="2" t="str">
        <f t="shared" si="47"/>
        <v>Control</v>
      </c>
      <c r="E181" s="2">
        <f t="shared" si="38"/>
        <v>4</v>
      </c>
      <c r="F181" s="2">
        <f t="shared" si="47"/>
        <v>4</v>
      </c>
      <c r="G181" s="3">
        <f t="shared" si="48"/>
        <v>44772</v>
      </c>
      <c r="H181" s="3">
        <f t="shared" si="48"/>
        <v>44793</v>
      </c>
      <c r="I181" s="3">
        <f t="shared" si="48"/>
        <v>44817</v>
      </c>
      <c r="J181" s="2">
        <f t="shared" si="32"/>
        <v>45</v>
      </c>
      <c r="K181" s="2">
        <f t="shared" si="33"/>
        <v>24</v>
      </c>
      <c r="L181" s="2">
        <v>6.3E-2</v>
      </c>
      <c r="M181" s="2">
        <v>0.108</v>
      </c>
      <c r="N181" s="2">
        <f t="shared" si="34"/>
        <v>0.22</v>
      </c>
      <c r="O181" s="2">
        <f t="shared" si="35"/>
        <v>0.15</v>
      </c>
      <c r="P181" s="2">
        <f t="shared" si="36"/>
        <v>0.37</v>
      </c>
    </row>
    <row r="182" spans="1:16" x14ac:dyDescent="0.25">
      <c r="A182" s="2">
        <v>181</v>
      </c>
      <c r="B182" s="2" t="str">
        <f t="shared" si="45"/>
        <v>P_85</v>
      </c>
      <c r="C182" s="2" t="s">
        <v>107</v>
      </c>
      <c r="D182" s="2" t="str">
        <f t="shared" si="47"/>
        <v>Stress</v>
      </c>
      <c r="E182" s="2">
        <f t="shared" si="38"/>
        <v>4</v>
      </c>
      <c r="F182" s="2">
        <f t="shared" si="47"/>
        <v>1</v>
      </c>
      <c r="G182" s="3">
        <f t="shared" si="48"/>
        <v>44772</v>
      </c>
      <c r="H182" s="3">
        <f t="shared" si="48"/>
        <v>44793</v>
      </c>
      <c r="I182" s="3">
        <f t="shared" si="48"/>
        <v>44817</v>
      </c>
      <c r="J182" s="2">
        <f t="shared" si="32"/>
        <v>45</v>
      </c>
      <c r="K182" s="2">
        <f t="shared" si="33"/>
        <v>24</v>
      </c>
      <c r="L182" s="2">
        <v>6.5000000000000002E-2</v>
      </c>
      <c r="M182" s="2">
        <v>9.8000000000000004E-2</v>
      </c>
      <c r="N182" s="2">
        <f t="shared" si="34"/>
        <v>0.2</v>
      </c>
      <c r="O182" s="2">
        <f t="shared" si="35"/>
        <v>0.17</v>
      </c>
      <c r="P182" s="2">
        <f t="shared" si="36"/>
        <v>0.37</v>
      </c>
    </row>
    <row r="183" spans="1:16" x14ac:dyDescent="0.25">
      <c r="A183" s="2">
        <v>182</v>
      </c>
      <c r="B183" s="2" t="str">
        <f t="shared" si="45"/>
        <v>P_86</v>
      </c>
      <c r="C183" s="2" t="s">
        <v>107</v>
      </c>
      <c r="D183" s="2" t="str">
        <f t="shared" si="47"/>
        <v>Stress</v>
      </c>
      <c r="E183" s="2">
        <f t="shared" si="38"/>
        <v>4</v>
      </c>
      <c r="F183" s="2">
        <f t="shared" si="47"/>
        <v>2</v>
      </c>
      <c r="G183" s="3">
        <f t="shared" si="48"/>
        <v>44772</v>
      </c>
      <c r="H183" s="3">
        <f t="shared" si="48"/>
        <v>44793</v>
      </c>
      <c r="I183" s="3">
        <f t="shared" si="48"/>
        <v>44817</v>
      </c>
      <c r="J183" s="2">
        <f t="shared" si="32"/>
        <v>45</v>
      </c>
      <c r="K183" s="2">
        <f t="shared" si="33"/>
        <v>24</v>
      </c>
      <c r="L183" s="2">
        <v>4.2000000000000003E-2</v>
      </c>
      <c r="M183" s="2">
        <v>0.14199999999999999</v>
      </c>
      <c r="N183" s="2">
        <f t="shared" si="34"/>
        <v>0.31</v>
      </c>
      <c r="O183" s="2">
        <f t="shared" si="35"/>
        <v>0.05</v>
      </c>
      <c r="P183" s="2">
        <f t="shared" si="36"/>
        <v>0.36</v>
      </c>
    </row>
    <row r="184" spans="1:16" x14ac:dyDescent="0.25">
      <c r="A184" s="2">
        <v>183</v>
      </c>
      <c r="B184" s="2" t="str">
        <f t="shared" si="45"/>
        <v>P_87</v>
      </c>
      <c r="C184" s="2" t="s">
        <v>107</v>
      </c>
      <c r="D184" s="2" t="str">
        <f t="shared" si="47"/>
        <v>Stress</v>
      </c>
      <c r="E184" s="2">
        <f t="shared" si="38"/>
        <v>4</v>
      </c>
      <c r="F184" s="2">
        <f t="shared" si="47"/>
        <v>3</v>
      </c>
      <c r="G184" s="3">
        <f t="shared" si="48"/>
        <v>44772</v>
      </c>
      <c r="H184" s="3">
        <f t="shared" si="48"/>
        <v>44793</v>
      </c>
      <c r="I184" s="3">
        <f t="shared" si="48"/>
        <v>44817</v>
      </c>
      <c r="J184" s="2">
        <f t="shared" si="32"/>
        <v>45</v>
      </c>
      <c r="K184" s="2">
        <f t="shared" si="33"/>
        <v>24</v>
      </c>
      <c r="L184" s="2">
        <v>3.2000000000000001E-2</v>
      </c>
      <c r="M184" s="2">
        <v>0.13800000000000001</v>
      </c>
      <c r="N184" s="2">
        <f t="shared" si="34"/>
        <v>0.31</v>
      </c>
      <c r="O184" s="2">
        <f t="shared" si="35"/>
        <v>0.01</v>
      </c>
      <c r="P184" s="2">
        <f t="shared" si="36"/>
        <v>0.32</v>
      </c>
    </row>
    <row r="185" spans="1:16" x14ac:dyDescent="0.25">
      <c r="A185" s="2">
        <v>184</v>
      </c>
      <c r="B185" s="2" t="str">
        <f t="shared" si="45"/>
        <v>P_88</v>
      </c>
      <c r="C185" s="2" t="s">
        <v>107</v>
      </c>
      <c r="D185" s="2" t="str">
        <f t="shared" si="47"/>
        <v>Stress</v>
      </c>
      <c r="E185" s="2">
        <f t="shared" si="38"/>
        <v>4</v>
      </c>
      <c r="F185" s="2">
        <f t="shared" si="47"/>
        <v>4</v>
      </c>
      <c r="G185" s="3">
        <f t="shared" si="48"/>
        <v>44772</v>
      </c>
      <c r="H185" s="3">
        <f t="shared" si="48"/>
        <v>44793</v>
      </c>
      <c r="I185" s="3">
        <f t="shared" si="48"/>
        <v>44817</v>
      </c>
      <c r="J185" s="2">
        <f t="shared" si="32"/>
        <v>45</v>
      </c>
      <c r="K185" s="2">
        <f t="shared" si="33"/>
        <v>24</v>
      </c>
      <c r="L185" s="2">
        <v>3.4000000000000002E-2</v>
      </c>
      <c r="M185" s="2">
        <v>0.13300000000000001</v>
      </c>
      <c r="N185" s="2">
        <f t="shared" si="34"/>
        <v>0.3</v>
      </c>
      <c r="O185" s="2">
        <f t="shared" si="35"/>
        <v>0.02</v>
      </c>
      <c r="P185" s="2">
        <f t="shared" si="36"/>
        <v>0.32</v>
      </c>
    </row>
    <row r="186" spans="1:16" x14ac:dyDescent="0.25">
      <c r="A186" s="2">
        <v>185</v>
      </c>
      <c r="B186" s="2" t="str">
        <f t="shared" si="45"/>
        <v>P_89</v>
      </c>
      <c r="C186" s="2" t="s">
        <v>116</v>
      </c>
      <c r="D186" s="2" t="str">
        <f t="shared" si="47"/>
        <v>Control</v>
      </c>
      <c r="E186" s="2">
        <f t="shared" si="38"/>
        <v>4</v>
      </c>
      <c r="F186" s="2">
        <f t="shared" si="47"/>
        <v>1</v>
      </c>
      <c r="G186" s="3">
        <f t="shared" si="48"/>
        <v>44772</v>
      </c>
      <c r="H186" s="3">
        <f t="shared" si="48"/>
        <v>44793</v>
      </c>
      <c r="I186" s="3">
        <f t="shared" si="48"/>
        <v>44817</v>
      </c>
      <c r="J186" s="2">
        <f t="shared" si="32"/>
        <v>45</v>
      </c>
      <c r="K186" s="2">
        <f t="shared" si="33"/>
        <v>24</v>
      </c>
      <c r="L186" s="2">
        <v>7.1999999999999995E-2</v>
      </c>
      <c r="M186" s="2">
        <v>0.124</v>
      </c>
      <c r="N186" s="2">
        <f t="shared" si="34"/>
        <v>0.26</v>
      </c>
      <c r="O186" s="2">
        <f t="shared" si="35"/>
        <v>0.17</v>
      </c>
      <c r="P186" s="2">
        <f t="shared" si="36"/>
        <v>0.43000000000000005</v>
      </c>
    </row>
    <row r="187" spans="1:16" x14ac:dyDescent="0.25">
      <c r="A187" s="2">
        <v>186</v>
      </c>
      <c r="B187" s="2" t="str">
        <f t="shared" si="45"/>
        <v>P_90</v>
      </c>
      <c r="C187" s="2" t="s">
        <v>116</v>
      </c>
      <c r="D187" s="2" t="str">
        <f t="shared" ref="D187:F202" si="49">D179</f>
        <v>Control</v>
      </c>
      <c r="E187" s="2">
        <f t="shared" si="38"/>
        <v>4</v>
      </c>
      <c r="F187" s="2">
        <f t="shared" si="49"/>
        <v>2</v>
      </c>
      <c r="G187" s="3">
        <f t="shared" si="48"/>
        <v>44772</v>
      </c>
      <c r="H187" s="3">
        <f t="shared" si="48"/>
        <v>44793</v>
      </c>
      <c r="I187" s="3">
        <f t="shared" si="48"/>
        <v>44817</v>
      </c>
      <c r="J187" s="2">
        <f t="shared" si="32"/>
        <v>45</v>
      </c>
      <c r="K187" s="2">
        <f t="shared" si="33"/>
        <v>24</v>
      </c>
      <c r="L187" s="2">
        <v>6.7000000000000004E-2</v>
      </c>
      <c r="M187" s="2">
        <v>0.153</v>
      </c>
      <c r="N187" s="2">
        <f t="shared" si="34"/>
        <v>0.33</v>
      </c>
      <c r="O187" s="2">
        <f t="shared" si="35"/>
        <v>0.13</v>
      </c>
      <c r="P187" s="2">
        <f t="shared" si="36"/>
        <v>0.46</v>
      </c>
    </row>
    <row r="188" spans="1:16" x14ac:dyDescent="0.25">
      <c r="A188" s="2">
        <v>187</v>
      </c>
      <c r="B188" s="2" t="str">
        <f t="shared" si="45"/>
        <v>P_91</v>
      </c>
      <c r="C188" s="2" t="s">
        <v>116</v>
      </c>
      <c r="D188" s="2" t="str">
        <f t="shared" si="49"/>
        <v>Control</v>
      </c>
      <c r="E188" s="2">
        <f t="shared" si="38"/>
        <v>4</v>
      </c>
      <c r="F188" s="2">
        <f t="shared" si="49"/>
        <v>3</v>
      </c>
      <c r="G188" s="3">
        <f t="shared" si="48"/>
        <v>44772</v>
      </c>
      <c r="H188" s="3">
        <f t="shared" si="48"/>
        <v>44793</v>
      </c>
      <c r="I188" s="3">
        <f t="shared" si="48"/>
        <v>44817</v>
      </c>
      <c r="J188" s="2">
        <f t="shared" si="32"/>
        <v>45</v>
      </c>
      <c r="K188" s="2">
        <f t="shared" si="33"/>
        <v>24</v>
      </c>
      <c r="L188" s="2">
        <v>7.5999999999999998E-2</v>
      </c>
      <c r="M188" s="2">
        <v>0.114</v>
      </c>
      <c r="N188" s="2">
        <f t="shared" si="34"/>
        <v>0.23</v>
      </c>
      <c r="O188" s="2">
        <f t="shared" si="35"/>
        <v>0.2</v>
      </c>
      <c r="P188" s="2">
        <f t="shared" si="36"/>
        <v>0.43000000000000005</v>
      </c>
    </row>
    <row r="189" spans="1:16" x14ac:dyDescent="0.25">
      <c r="A189" s="2">
        <v>188</v>
      </c>
      <c r="B189" s="2" t="str">
        <f t="shared" si="45"/>
        <v>P_92</v>
      </c>
      <c r="C189" s="2" t="s">
        <v>116</v>
      </c>
      <c r="D189" s="2" t="str">
        <f t="shared" si="49"/>
        <v>Control</v>
      </c>
      <c r="E189" s="2">
        <f t="shared" si="38"/>
        <v>4</v>
      </c>
      <c r="F189" s="2">
        <f t="shared" si="49"/>
        <v>4</v>
      </c>
      <c r="G189" s="3">
        <f t="shared" si="48"/>
        <v>44772</v>
      </c>
      <c r="H189" s="3">
        <f t="shared" si="48"/>
        <v>44793</v>
      </c>
      <c r="I189" s="3">
        <f t="shared" si="48"/>
        <v>44817</v>
      </c>
      <c r="J189" s="2">
        <f t="shared" si="32"/>
        <v>45</v>
      </c>
      <c r="K189" s="2">
        <f t="shared" si="33"/>
        <v>24</v>
      </c>
      <c r="L189" s="2">
        <v>4.7E-2</v>
      </c>
      <c r="M189" s="2">
        <v>0.14299999999999999</v>
      </c>
      <c r="N189" s="2">
        <f t="shared" si="34"/>
        <v>0.31</v>
      </c>
      <c r="O189" s="2">
        <f t="shared" si="35"/>
        <v>0.06</v>
      </c>
      <c r="P189" s="2">
        <f t="shared" si="36"/>
        <v>0.37</v>
      </c>
    </row>
    <row r="190" spans="1:16" x14ac:dyDescent="0.25">
      <c r="A190" s="2">
        <v>189</v>
      </c>
      <c r="B190" s="2" t="str">
        <f t="shared" si="45"/>
        <v>P_93</v>
      </c>
      <c r="C190" s="2" t="s">
        <v>116</v>
      </c>
      <c r="D190" s="2" t="str">
        <f t="shared" si="49"/>
        <v>Stress</v>
      </c>
      <c r="E190" s="2">
        <f t="shared" si="38"/>
        <v>4</v>
      </c>
      <c r="F190" s="2">
        <f t="shared" si="49"/>
        <v>1</v>
      </c>
      <c r="G190" s="3">
        <f t="shared" si="48"/>
        <v>44772</v>
      </c>
      <c r="H190" s="3">
        <f t="shared" si="48"/>
        <v>44793</v>
      </c>
      <c r="I190" s="3">
        <f t="shared" si="48"/>
        <v>44817</v>
      </c>
      <c r="J190" s="2">
        <f t="shared" si="32"/>
        <v>45</v>
      </c>
      <c r="K190" s="2">
        <f t="shared" si="33"/>
        <v>24</v>
      </c>
      <c r="L190" s="2">
        <v>0.05</v>
      </c>
      <c r="M190" s="2">
        <v>0.14099999999999999</v>
      </c>
      <c r="N190" s="2">
        <f t="shared" si="34"/>
        <v>0.31</v>
      </c>
      <c r="O190" s="2">
        <f t="shared" si="35"/>
        <v>0.08</v>
      </c>
      <c r="P190" s="2">
        <f t="shared" si="36"/>
        <v>0.39</v>
      </c>
    </row>
    <row r="191" spans="1:16" x14ac:dyDescent="0.25">
      <c r="A191" s="2">
        <v>190</v>
      </c>
      <c r="B191" s="2" t="str">
        <f t="shared" si="45"/>
        <v>P_94</v>
      </c>
      <c r="C191" s="2" t="s">
        <v>116</v>
      </c>
      <c r="D191" s="2" t="str">
        <f t="shared" si="49"/>
        <v>Stress</v>
      </c>
      <c r="E191" s="2">
        <f t="shared" si="38"/>
        <v>4</v>
      </c>
      <c r="F191" s="2">
        <f t="shared" si="49"/>
        <v>2</v>
      </c>
      <c r="G191" s="3">
        <f t="shared" si="48"/>
        <v>44772</v>
      </c>
      <c r="H191" s="3">
        <f t="shared" si="48"/>
        <v>44793</v>
      </c>
      <c r="I191" s="3">
        <f t="shared" si="48"/>
        <v>44817</v>
      </c>
      <c r="J191" s="2">
        <f t="shared" si="32"/>
        <v>45</v>
      </c>
      <c r="K191" s="2">
        <f t="shared" si="33"/>
        <v>24</v>
      </c>
      <c r="L191" s="2">
        <v>6.7000000000000004E-2</v>
      </c>
      <c r="M191" s="2">
        <v>0.126</v>
      </c>
      <c r="N191" s="2">
        <f t="shared" si="34"/>
        <v>0.26</v>
      </c>
      <c r="O191" s="2">
        <f t="shared" si="35"/>
        <v>0.15</v>
      </c>
      <c r="P191" s="2">
        <f t="shared" si="36"/>
        <v>0.41000000000000003</v>
      </c>
    </row>
    <row r="192" spans="1:16" x14ac:dyDescent="0.25">
      <c r="A192" s="2">
        <v>191</v>
      </c>
      <c r="B192" s="2" t="str">
        <f t="shared" si="45"/>
        <v>P_95</v>
      </c>
      <c r="C192" s="2" t="s">
        <v>116</v>
      </c>
      <c r="D192" s="2" t="str">
        <f t="shared" si="49"/>
        <v>Stress</v>
      </c>
      <c r="E192" s="2">
        <f t="shared" si="38"/>
        <v>4</v>
      </c>
      <c r="F192" s="2">
        <f t="shared" si="49"/>
        <v>3</v>
      </c>
      <c r="G192" s="3">
        <f t="shared" si="48"/>
        <v>44772</v>
      </c>
      <c r="H192" s="3">
        <f t="shared" si="48"/>
        <v>44793</v>
      </c>
      <c r="I192" s="3">
        <f t="shared" si="48"/>
        <v>44817</v>
      </c>
      <c r="J192" s="2">
        <f t="shared" si="32"/>
        <v>45</v>
      </c>
      <c r="K192" s="2">
        <f t="shared" si="33"/>
        <v>24</v>
      </c>
      <c r="L192" s="2">
        <v>7.5999999999999998E-2</v>
      </c>
      <c r="M192" s="2">
        <v>0.109</v>
      </c>
      <c r="N192" s="2">
        <f t="shared" si="34"/>
        <v>0.22</v>
      </c>
      <c r="O192" s="2">
        <f t="shared" si="35"/>
        <v>0.2</v>
      </c>
      <c r="P192" s="2">
        <f t="shared" si="36"/>
        <v>0.42000000000000004</v>
      </c>
    </row>
    <row r="193" spans="1:16" x14ac:dyDescent="0.25">
      <c r="A193" s="2">
        <v>192</v>
      </c>
      <c r="B193" s="2" t="str">
        <f t="shared" si="45"/>
        <v>P_96</v>
      </c>
      <c r="C193" s="2" t="s">
        <v>116</v>
      </c>
      <c r="D193" s="2" t="str">
        <f t="shared" si="49"/>
        <v>Stress</v>
      </c>
      <c r="E193" s="2">
        <f t="shared" si="38"/>
        <v>4</v>
      </c>
      <c r="F193" s="2">
        <f t="shared" si="49"/>
        <v>4</v>
      </c>
      <c r="G193" s="3">
        <f t="shared" si="48"/>
        <v>44772</v>
      </c>
      <c r="H193" s="3">
        <f t="shared" si="48"/>
        <v>44793</v>
      </c>
      <c r="I193" s="3">
        <f t="shared" si="48"/>
        <v>44817</v>
      </c>
      <c r="J193" s="2">
        <f t="shared" si="32"/>
        <v>45</v>
      </c>
      <c r="K193" s="2">
        <f t="shared" si="33"/>
        <v>24</v>
      </c>
      <c r="L193" s="2">
        <v>7.8E-2</v>
      </c>
      <c r="M193" s="2">
        <v>0.11700000000000001</v>
      </c>
      <c r="N193" s="2">
        <f t="shared" si="34"/>
        <v>0.24</v>
      </c>
      <c r="O193" s="2">
        <f t="shared" si="35"/>
        <v>0.2</v>
      </c>
      <c r="P193" s="2">
        <f t="shared" si="36"/>
        <v>0.44</v>
      </c>
    </row>
    <row r="194" spans="1:16" x14ac:dyDescent="0.25">
      <c r="A194" s="2">
        <v>193</v>
      </c>
      <c r="B194" s="2" t="str">
        <f t="shared" si="45"/>
        <v>P_01</v>
      </c>
      <c r="C194" s="2" t="s">
        <v>15</v>
      </c>
      <c r="D194" s="2" t="str">
        <f t="shared" si="49"/>
        <v>Control</v>
      </c>
      <c r="E194" s="2">
        <f t="shared" si="38"/>
        <v>4</v>
      </c>
      <c r="F194" s="2">
        <f t="shared" si="49"/>
        <v>1</v>
      </c>
      <c r="G194" s="3">
        <f t="shared" si="48"/>
        <v>44772</v>
      </c>
      <c r="H194" s="3">
        <f t="shared" si="48"/>
        <v>44793</v>
      </c>
      <c r="I194" s="3">
        <v>44828</v>
      </c>
      <c r="J194" s="2">
        <f t="shared" si="32"/>
        <v>56</v>
      </c>
      <c r="K194" s="2">
        <f t="shared" si="33"/>
        <v>35</v>
      </c>
      <c r="L194" s="2">
        <v>5.2999999999999999E-2</v>
      </c>
      <c r="M194" s="2">
        <v>0.20399999999999999</v>
      </c>
      <c r="N194" s="2">
        <f t="shared" si="34"/>
        <v>0.45</v>
      </c>
      <c r="O194" s="2">
        <f t="shared" si="35"/>
        <v>0.04</v>
      </c>
      <c r="P194" s="2">
        <f t="shared" si="36"/>
        <v>0.49</v>
      </c>
    </row>
    <row r="195" spans="1:16" x14ac:dyDescent="0.25">
      <c r="A195" s="2">
        <v>194</v>
      </c>
      <c r="B195" s="2" t="str">
        <f t="shared" si="45"/>
        <v>P_02</v>
      </c>
      <c r="C195" s="2" t="s">
        <v>15</v>
      </c>
      <c r="D195" s="2" t="str">
        <f t="shared" si="49"/>
        <v>Control</v>
      </c>
      <c r="E195" s="2">
        <f t="shared" si="38"/>
        <v>4</v>
      </c>
      <c r="F195" s="2">
        <f t="shared" si="49"/>
        <v>2</v>
      </c>
      <c r="G195" s="3">
        <f t="shared" si="48"/>
        <v>44772</v>
      </c>
      <c r="H195" s="3">
        <f t="shared" si="48"/>
        <v>44793</v>
      </c>
      <c r="I195" s="3">
        <f t="shared" si="48"/>
        <v>44828</v>
      </c>
      <c r="J195" s="2">
        <f t="shared" ref="J195:J258" si="50">I195-G195</f>
        <v>56</v>
      </c>
      <c r="K195" s="2">
        <f t="shared" ref="K195:K258" si="51">I195-H195</f>
        <v>35</v>
      </c>
      <c r="L195" s="2">
        <v>5.6000000000000001E-2</v>
      </c>
      <c r="M195" s="2">
        <v>0.214</v>
      </c>
      <c r="N195" s="2">
        <f t="shared" ref="N195:N258" si="52">ABS(ROUND(((11.75*(M195))-(2.35*(L195)))*(5/25),2))</f>
        <v>0.48</v>
      </c>
      <c r="O195" s="2">
        <f t="shared" ref="O195:O258" si="53">ABS(ROUND((((18.81)*L195)-((3.96)*(M195)))*(5/25),2))</f>
        <v>0.04</v>
      </c>
      <c r="P195" s="2">
        <f t="shared" ref="P195:P258" si="54">N195+O195</f>
        <v>0.52</v>
      </c>
    </row>
    <row r="196" spans="1:16" x14ac:dyDescent="0.25">
      <c r="A196" s="2">
        <v>195</v>
      </c>
      <c r="B196" s="2" t="str">
        <f t="shared" si="45"/>
        <v>P_03</v>
      </c>
      <c r="C196" s="2" t="s">
        <v>15</v>
      </c>
      <c r="D196" s="2" t="str">
        <f t="shared" si="49"/>
        <v>Control</v>
      </c>
      <c r="E196" s="2">
        <f t="shared" si="38"/>
        <v>4</v>
      </c>
      <c r="F196" s="2">
        <f t="shared" si="49"/>
        <v>3</v>
      </c>
      <c r="G196" s="3">
        <f t="shared" ref="G196:I211" si="55">G195</f>
        <v>44772</v>
      </c>
      <c r="H196" s="3">
        <f t="shared" si="55"/>
        <v>44793</v>
      </c>
      <c r="I196" s="3">
        <f t="shared" si="55"/>
        <v>44828</v>
      </c>
      <c r="J196" s="2">
        <f t="shared" si="50"/>
        <v>56</v>
      </c>
      <c r="K196" s="2">
        <f t="shared" si="51"/>
        <v>35</v>
      </c>
      <c r="L196" s="2">
        <v>6.9000000000000006E-2</v>
      </c>
      <c r="M196" s="2">
        <v>0.161</v>
      </c>
      <c r="N196" s="2">
        <f t="shared" si="52"/>
        <v>0.35</v>
      </c>
      <c r="O196" s="2">
        <f t="shared" si="53"/>
        <v>0.13</v>
      </c>
      <c r="P196" s="2">
        <f t="shared" si="54"/>
        <v>0.48</v>
      </c>
    </row>
    <row r="197" spans="1:16" x14ac:dyDescent="0.25">
      <c r="A197" s="2">
        <v>196</v>
      </c>
      <c r="B197" s="2" t="str">
        <f t="shared" si="45"/>
        <v>P_04</v>
      </c>
      <c r="C197" s="2" t="s">
        <v>15</v>
      </c>
      <c r="D197" s="2" t="str">
        <f t="shared" si="49"/>
        <v>Control</v>
      </c>
      <c r="E197" s="2">
        <f t="shared" si="38"/>
        <v>4</v>
      </c>
      <c r="F197" s="2">
        <f t="shared" si="49"/>
        <v>4</v>
      </c>
      <c r="G197" s="3">
        <f t="shared" si="55"/>
        <v>44772</v>
      </c>
      <c r="H197" s="3">
        <f t="shared" si="55"/>
        <v>44793</v>
      </c>
      <c r="I197" s="3">
        <f t="shared" si="55"/>
        <v>44828</v>
      </c>
      <c r="J197" s="2">
        <f t="shared" si="50"/>
        <v>56</v>
      </c>
      <c r="K197" s="2">
        <f t="shared" si="51"/>
        <v>35</v>
      </c>
      <c r="L197" s="2">
        <v>0.05</v>
      </c>
      <c r="M197" s="2">
        <v>0.20100000000000001</v>
      </c>
      <c r="N197" s="2">
        <f t="shared" si="52"/>
        <v>0.45</v>
      </c>
      <c r="O197" s="2">
        <f t="shared" si="53"/>
        <v>0.03</v>
      </c>
      <c r="P197" s="2">
        <f t="shared" si="54"/>
        <v>0.48</v>
      </c>
    </row>
    <row r="198" spans="1:16" x14ac:dyDescent="0.25">
      <c r="A198" s="2">
        <v>197</v>
      </c>
      <c r="B198" s="2" t="str">
        <f t="shared" si="45"/>
        <v>P_05</v>
      </c>
      <c r="C198" s="2" t="s">
        <v>15</v>
      </c>
      <c r="D198" s="2" t="str">
        <f t="shared" si="49"/>
        <v>Stress</v>
      </c>
      <c r="E198" s="2">
        <f t="shared" ref="E198:E261" si="56">E197</f>
        <v>4</v>
      </c>
      <c r="F198" s="2">
        <f t="shared" si="49"/>
        <v>1</v>
      </c>
      <c r="G198" s="3">
        <f t="shared" si="55"/>
        <v>44772</v>
      </c>
      <c r="H198" s="3">
        <f t="shared" si="55"/>
        <v>44793</v>
      </c>
      <c r="I198" s="3">
        <f t="shared" si="55"/>
        <v>44828</v>
      </c>
      <c r="J198" s="2">
        <f t="shared" si="50"/>
        <v>56</v>
      </c>
      <c r="K198" s="2">
        <f t="shared" si="51"/>
        <v>35</v>
      </c>
      <c r="L198" s="2">
        <v>6.2E-2</v>
      </c>
      <c r="M198" s="2">
        <v>0.161</v>
      </c>
      <c r="N198" s="2">
        <f t="shared" si="52"/>
        <v>0.35</v>
      </c>
      <c r="O198" s="2">
        <f t="shared" si="53"/>
        <v>0.11</v>
      </c>
      <c r="P198" s="2">
        <f t="shared" si="54"/>
        <v>0.45999999999999996</v>
      </c>
    </row>
    <row r="199" spans="1:16" x14ac:dyDescent="0.25">
      <c r="A199" s="2">
        <v>198</v>
      </c>
      <c r="B199" s="2" t="str">
        <f t="shared" si="45"/>
        <v>P_06</v>
      </c>
      <c r="C199" s="2" t="s">
        <v>15</v>
      </c>
      <c r="D199" s="2" t="str">
        <f t="shared" si="49"/>
        <v>Stress</v>
      </c>
      <c r="E199" s="2">
        <f t="shared" si="56"/>
        <v>4</v>
      </c>
      <c r="F199" s="2">
        <f t="shared" si="49"/>
        <v>2</v>
      </c>
      <c r="G199" s="3">
        <f t="shared" si="55"/>
        <v>44772</v>
      </c>
      <c r="H199" s="3">
        <f t="shared" si="55"/>
        <v>44793</v>
      </c>
      <c r="I199" s="3">
        <f t="shared" si="55"/>
        <v>44828</v>
      </c>
      <c r="J199" s="2">
        <f t="shared" si="50"/>
        <v>56</v>
      </c>
      <c r="K199" s="2">
        <f t="shared" si="51"/>
        <v>35</v>
      </c>
      <c r="L199" s="2">
        <v>0.08</v>
      </c>
      <c r="M199" s="2">
        <v>0.15</v>
      </c>
      <c r="N199" s="2">
        <f t="shared" si="52"/>
        <v>0.31</v>
      </c>
      <c r="O199" s="2">
        <f t="shared" si="53"/>
        <v>0.18</v>
      </c>
      <c r="P199" s="2">
        <f t="shared" si="54"/>
        <v>0.49</v>
      </c>
    </row>
    <row r="200" spans="1:16" x14ac:dyDescent="0.25">
      <c r="A200" s="2">
        <v>199</v>
      </c>
      <c r="B200" s="2" t="str">
        <f t="shared" si="45"/>
        <v>P_07</v>
      </c>
      <c r="C200" s="2" t="s">
        <v>15</v>
      </c>
      <c r="D200" s="2" t="str">
        <f t="shared" si="49"/>
        <v>Stress</v>
      </c>
      <c r="E200" s="2">
        <f t="shared" si="56"/>
        <v>4</v>
      </c>
      <c r="F200" s="2">
        <f t="shared" si="49"/>
        <v>3</v>
      </c>
      <c r="G200" s="3">
        <f t="shared" si="55"/>
        <v>44772</v>
      </c>
      <c r="H200" s="3">
        <f t="shared" si="55"/>
        <v>44793</v>
      </c>
      <c r="I200" s="3">
        <f t="shared" si="55"/>
        <v>44828</v>
      </c>
      <c r="J200" s="2">
        <f t="shared" si="50"/>
        <v>56</v>
      </c>
      <c r="K200" s="2">
        <f t="shared" si="51"/>
        <v>35</v>
      </c>
      <c r="L200" s="2">
        <v>8.1000000000000003E-2</v>
      </c>
      <c r="M200" s="2">
        <v>0.14599999999999999</v>
      </c>
      <c r="N200" s="2">
        <f t="shared" si="52"/>
        <v>0.31</v>
      </c>
      <c r="O200" s="2">
        <f t="shared" si="53"/>
        <v>0.19</v>
      </c>
      <c r="P200" s="2">
        <f t="shared" si="54"/>
        <v>0.5</v>
      </c>
    </row>
    <row r="201" spans="1:16" x14ac:dyDescent="0.25">
      <c r="A201" s="2">
        <v>200</v>
      </c>
      <c r="B201" s="2" t="str">
        <f t="shared" si="45"/>
        <v>P_08</v>
      </c>
      <c r="C201" s="2" t="s">
        <v>15</v>
      </c>
      <c r="D201" s="2" t="str">
        <f t="shared" si="49"/>
        <v>Stress</v>
      </c>
      <c r="E201" s="2">
        <f t="shared" si="56"/>
        <v>4</v>
      </c>
      <c r="F201" s="2">
        <f t="shared" si="49"/>
        <v>4</v>
      </c>
      <c r="G201" s="3">
        <f t="shared" si="55"/>
        <v>44772</v>
      </c>
      <c r="H201" s="3">
        <f t="shared" si="55"/>
        <v>44793</v>
      </c>
      <c r="I201" s="3">
        <f t="shared" si="55"/>
        <v>44828</v>
      </c>
      <c r="J201" s="2">
        <f t="shared" si="50"/>
        <v>56</v>
      </c>
      <c r="K201" s="2">
        <f t="shared" si="51"/>
        <v>35</v>
      </c>
      <c r="L201" s="2">
        <v>4.2000000000000003E-2</v>
      </c>
      <c r="M201" s="2">
        <v>0.22800000000000001</v>
      </c>
      <c r="N201" s="2">
        <f t="shared" si="52"/>
        <v>0.52</v>
      </c>
      <c r="O201" s="2">
        <f t="shared" si="53"/>
        <v>0.02</v>
      </c>
      <c r="P201" s="2">
        <f t="shared" si="54"/>
        <v>0.54</v>
      </c>
    </row>
    <row r="202" spans="1:16" x14ac:dyDescent="0.25">
      <c r="A202" s="2">
        <v>201</v>
      </c>
      <c r="B202" s="2" t="str">
        <f t="shared" si="45"/>
        <v>P_09</v>
      </c>
      <c r="C202" s="2" t="s">
        <v>26</v>
      </c>
      <c r="D202" s="2" t="str">
        <f t="shared" si="49"/>
        <v>Control</v>
      </c>
      <c r="E202" s="2">
        <f t="shared" si="56"/>
        <v>4</v>
      </c>
      <c r="F202" s="2">
        <f t="shared" si="49"/>
        <v>1</v>
      </c>
      <c r="G202" s="3">
        <f t="shared" si="55"/>
        <v>44772</v>
      </c>
      <c r="H202" s="3">
        <f t="shared" si="55"/>
        <v>44793</v>
      </c>
      <c r="I202" s="3">
        <f t="shared" si="55"/>
        <v>44828</v>
      </c>
      <c r="J202" s="2">
        <f t="shared" si="50"/>
        <v>56</v>
      </c>
      <c r="K202" s="2">
        <f t="shared" si="51"/>
        <v>35</v>
      </c>
      <c r="L202" s="2">
        <v>4.2000000000000003E-2</v>
      </c>
      <c r="M202" s="2">
        <v>0.16600000000000001</v>
      </c>
      <c r="N202" s="2">
        <f t="shared" si="52"/>
        <v>0.37</v>
      </c>
      <c r="O202" s="2">
        <f t="shared" si="53"/>
        <v>0.03</v>
      </c>
      <c r="P202" s="2">
        <f t="shared" si="54"/>
        <v>0.4</v>
      </c>
    </row>
    <row r="203" spans="1:16" x14ac:dyDescent="0.25">
      <c r="A203" s="2">
        <v>202</v>
      </c>
      <c r="B203" s="2" t="str">
        <f t="shared" si="45"/>
        <v>P_10</v>
      </c>
      <c r="C203" s="2" t="s">
        <v>26</v>
      </c>
      <c r="D203" s="2" t="str">
        <f t="shared" ref="D203:F218" si="57">D195</f>
        <v>Control</v>
      </c>
      <c r="E203" s="2">
        <f t="shared" si="56"/>
        <v>4</v>
      </c>
      <c r="F203" s="2">
        <f t="shared" si="57"/>
        <v>2</v>
      </c>
      <c r="G203" s="3">
        <f t="shared" si="55"/>
        <v>44772</v>
      </c>
      <c r="H203" s="3">
        <f t="shared" si="55"/>
        <v>44793</v>
      </c>
      <c r="I203" s="3">
        <f t="shared" si="55"/>
        <v>44828</v>
      </c>
      <c r="J203" s="2">
        <f t="shared" si="50"/>
        <v>56</v>
      </c>
      <c r="K203" s="2">
        <f t="shared" si="51"/>
        <v>35</v>
      </c>
      <c r="L203" s="2">
        <v>4.9000000000000002E-2</v>
      </c>
      <c r="M203" s="2">
        <v>0.17399999999999999</v>
      </c>
      <c r="N203" s="2">
        <f t="shared" si="52"/>
        <v>0.39</v>
      </c>
      <c r="O203" s="2">
        <f t="shared" si="53"/>
        <v>0.05</v>
      </c>
      <c r="P203" s="2">
        <f t="shared" si="54"/>
        <v>0.44</v>
      </c>
    </row>
    <row r="204" spans="1:16" x14ac:dyDescent="0.25">
      <c r="A204" s="2">
        <v>203</v>
      </c>
      <c r="B204" s="2" t="str">
        <f t="shared" si="45"/>
        <v>P_11</v>
      </c>
      <c r="C204" s="2" t="s">
        <v>26</v>
      </c>
      <c r="D204" s="2" t="str">
        <f t="shared" si="57"/>
        <v>Control</v>
      </c>
      <c r="E204" s="2">
        <f t="shared" si="56"/>
        <v>4</v>
      </c>
      <c r="F204" s="2">
        <f t="shared" si="57"/>
        <v>3</v>
      </c>
      <c r="G204" s="3">
        <f t="shared" si="55"/>
        <v>44772</v>
      </c>
      <c r="H204" s="3">
        <f t="shared" si="55"/>
        <v>44793</v>
      </c>
      <c r="I204" s="3">
        <f t="shared" si="55"/>
        <v>44828</v>
      </c>
      <c r="J204" s="2">
        <f t="shared" si="50"/>
        <v>56</v>
      </c>
      <c r="K204" s="2">
        <f t="shared" si="51"/>
        <v>35</v>
      </c>
      <c r="L204" s="2">
        <v>5.8000000000000003E-2</v>
      </c>
      <c r="M204" s="2">
        <v>0.18</v>
      </c>
      <c r="N204" s="2">
        <f t="shared" si="52"/>
        <v>0.4</v>
      </c>
      <c r="O204" s="2">
        <f t="shared" si="53"/>
        <v>0.08</v>
      </c>
      <c r="P204" s="2">
        <f t="shared" si="54"/>
        <v>0.48000000000000004</v>
      </c>
    </row>
    <row r="205" spans="1:16" x14ac:dyDescent="0.25">
      <c r="A205" s="2">
        <v>204</v>
      </c>
      <c r="B205" s="2" t="str">
        <f t="shared" si="45"/>
        <v>P_12</v>
      </c>
      <c r="C205" s="2" t="s">
        <v>26</v>
      </c>
      <c r="D205" s="2" t="str">
        <f t="shared" si="57"/>
        <v>Control</v>
      </c>
      <c r="E205" s="2">
        <f t="shared" si="56"/>
        <v>4</v>
      </c>
      <c r="F205" s="2">
        <f t="shared" si="57"/>
        <v>4</v>
      </c>
      <c r="G205" s="3">
        <f t="shared" si="55"/>
        <v>44772</v>
      </c>
      <c r="H205" s="3">
        <f t="shared" si="55"/>
        <v>44793</v>
      </c>
      <c r="I205" s="3">
        <f t="shared" si="55"/>
        <v>44828</v>
      </c>
      <c r="J205" s="2">
        <f t="shared" si="50"/>
        <v>56</v>
      </c>
      <c r="K205" s="2">
        <f t="shared" si="51"/>
        <v>35</v>
      </c>
      <c r="L205" s="2">
        <v>3.9E-2</v>
      </c>
      <c r="M205" s="2">
        <v>0.16300000000000001</v>
      </c>
      <c r="N205" s="2">
        <f t="shared" si="52"/>
        <v>0.36</v>
      </c>
      <c r="O205" s="2">
        <f t="shared" si="53"/>
        <v>0.02</v>
      </c>
      <c r="P205" s="2">
        <f t="shared" si="54"/>
        <v>0.38</v>
      </c>
    </row>
    <row r="206" spans="1:16" x14ac:dyDescent="0.25">
      <c r="A206" s="2">
        <v>205</v>
      </c>
      <c r="B206" s="2" t="str">
        <f t="shared" si="45"/>
        <v>P_13</v>
      </c>
      <c r="C206" s="2" t="s">
        <v>26</v>
      </c>
      <c r="D206" s="2" t="str">
        <f t="shared" si="57"/>
        <v>Stress</v>
      </c>
      <c r="E206" s="2">
        <f t="shared" si="56"/>
        <v>4</v>
      </c>
      <c r="F206" s="2">
        <f t="shared" si="57"/>
        <v>1</v>
      </c>
      <c r="G206" s="3">
        <f t="shared" si="55"/>
        <v>44772</v>
      </c>
      <c r="H206" s="3">
        <f t="shared" si="55"/>
        <v>44793</v>
      </c>
      <c r="I206" s="3">
        <f t="shared" si="55"/>
        <v>44828</v>
      </c>
      <c r="J206" s="2">
        <f t="shared" si="50"/>
        <v>56</v>
      </c>
      <c r="K206" s="2">
        <f t="shared" si="51"/>
        <v>35</v>
      </c>
      <c r="L206" s="2">
        <v>3.5000000000000003E-2</v>
      </c>
      <c r="M206" s="2">
        <v>0.111</v>
      </c>
      <c r="N206" s="2">
        <f t="shared" si="52"/>
        <v>0.24</v>
      </c>
      <c r="O206" s="2">
        <f t="shared" si="53"/>
        <v>0.04</v>
      </c>
      <c r="P206" s="2">
        <f t="shared" si="54"/>
        <v>0.27999999999999997</v>
      </c>
    </row>
    <row r="207" spans="1:16" x14ac:dyDescent="0.25">
      <c r="A207" s="2">
        <v>206</v>
      </c>
      <c r="B207" s="2" t="str">
        <f t="shared" si="45"/>
        <v>P_14</v>
      </c>
      <c r="C207" s="2" t="s">
        <v>26</v>
      </c>
      <c r="D207" s="2" t="str">
        <f t="shared" si="57"/>
        <v>Stress</v>
      </c>
      <c r="E207" s="2">
        <f t="shared" si="56"/>
        <v>4</v>
      </c>
      <c r="F207" s="2">
        <f t="shared" si="57"/>
        <v>2</v>
      </c>
      <c r="G207" s="3">
        <f t="shared" si="55"/>
        <v>44772</v>
      </c>
      <c r="H207" s="3">
        <f t="shared" si="55"/>
        <v>44793</v>
      </c>
      <c r="I207" s="3">
        <f t="shared" si="55"/>
        <v>44828</v>
      </c>
      <c r="J207" s="2">
        <f t="shared" si="50"/>
        <v>56</v>
      </c>
      <c r="K207" s="2">
        <f t="shared" si="51"/>
        <v>35</v>
      </c>
      <c r="L207" s="2">
        <v>2.4E-2</v>
      </c>
      <c r="M207" s="2">
        <v>0.11600000000000001</v>
      </c>
      <c r="N207" s="2">
        <f t="shared" si="52"/>
        <v>0.26</v>
      </c>
      <c r="O207" s="2">
        <f t="shared" si="53"/>
        <v>0</v>
      </c>
      <c r="P207" s="2">
        <f t="shared" si="54"/>
        <v>0.26</v>
      </c>
    </row>
    <row r="208" spans="1:16" x14ac:dyDescent="0.25">
      <c r="A208" s="2">
        <v>207</v>
      </c>
      <c r="B208" s="2" t="str">
        <f t="shared" si="45"/>
        <v>P_15</v>
      </c>
      <c r="C208" s="2" t="s">
        <v>26</v>
      </c>
      <c r="D208" s="2" t="str">
        <f t="shared" si="57"/>
        <v>Stress</v>
      </c>
      <c r="E208" s="2">
        <f t="shared" si="56"/>
        <v>4</v>
      </c>
      <c r="F208" s="2">
        <f t="shared" si="57"/>
        <v>3</v>
      </c>
      <c r="G208" s="3">
        <f t="shared" si="55"/>
        <v>44772</v>
      </c>
      <c r="H208" s="3">
        <f t="shared" si="55"/>
        <v>44793</v>
      </c>
      <c r="I208" s="3">
        <f t="shared" si="55"/>
        <v>44828</v>
      </c>
      <c r="J208" s="2">
        <f t="shared" si="50"/>
        <v>56</v>
      </c>
      <c r="K208" s="2">
        <f t="shared" si="51"/>
        <v>35</v>
      </c>
      <c r="L208" s="2">
        <v>5.2999999999999999E-2</v>
      </c>
      <c r="M208" s="2">
        <v>0.09</v>
      </c>
      <c r="N208" s="2">
        <f t="shared" si="52"/>
        <v>0.19</v>
      </c>
      <c r="O208" s="2">
        <f t="shared" si="53"/>
        <v>0.13</v>
      </c>
      <c r="P208" s="2">
        <f t="shared" si="54"/>
        <v>0.32</v>
      </c>
    </row>
    <row r="209" spans="1:16" x14ac:dyDescent="0.25">
      <c r="A209" s="2">
        <v>208</v>
      </c>
      <c r="B209" s="2" t="str">
        <f t="shared" si="45"/>
        <v>P_16</v>
      </c>
      <c r="C209" s="2" t="s">
        <v>26</v>
      </c>
      <c r="D209" s="2" t="str">
        <f t="shared" si="57"/>
        <v>Stress</v>
      </c>
      <c r="E209" s="2">
        <f t="shared" si="56"/>
        <v>4</v>
      </c>
      <c r="F209" s="2">
        <f t="shared" si="57"/>
        <v>4</v>
      </c>
      <c r="G209" s="3">
        <f t="shared" si="55"/>
        <v>44772</v>
      </c>
      <c r="H209" s="3">
        <f t="shared" si="55"/>
        <v>44793</v>
      </c>
      <c r="I209" s="3">
        <f t="shared" si="55"/>
        <v>44828</v>
      </c>
      <c r="J209" s="2">
        <f t="shared" si="50"/>
        <v>56</v>
      </c>
      <c r="K209" s="2">
        <f t="shared" si="51"/>
        <v>35</v>
      </c>
      <c r="L209" s="2">
        <v>5.5E-2</v>
      </c>
      <c r="M209" s="2">
        <v>7.9000000000000001E-2</v>
      </c>
      <c r="N209" s="2">
        <f t="shared" si="52"/>
        <v>0.16</v>
      </c>
      <c r="O209" s="2">
        <f t="shared" si="53"/>
        <v>0.14000000000000001</v>
      </c>
      <c r="P209" s="2">
        <f t="shared" si="54"/>
        <v>0.30000000000000004</v>
      </c>
    </row>
    <row r="210" spans="1:16" x14ac:dyDescent="0.25">
      <c r="A210" s="2">
        <v>209</v>
      </c>
      <c r="B210" s="2" t="str">
        <f t="shared" si="45"/>
        <v>P_17</v>
      </c>
      <c r="C210" s="2" t="s">
        <v>35</v>
      </c>
      <c r="D210" s="2" t="str">
        <f t="shared" si="57"/>
        <v>Control</v>
      </c>
      <c r="E210" s="2">
        <f t="shared" si="56"/>
        <v>4</v>
      </c>
      <c r="F210" s="2">
        <f t="shared" si="57"/>
        <v>1</v>
      </c>
      <c r="G210" s="3">
        <f t="shared" si="55"/>
        <v>44772</v>
      </c>
      <c r="H210" s="3">
        <f t="shared" si="55"/>
        <v>44793</v>
      </c>
      <c r="I210" s="3">
        <f t="shared" si="55"/>
        <v>44828</v>
      </c>
      <c r="J210" s="2">
        <f t="shared" si="50"/>
        <v>56</v>
      </c>
      <c r="K210" s="2">
        <f t="shared" si="51"/>
        <v>35</v>
      </c>
      <c r="L210" s="2">
        <v>7.0000000000000007E-2</v>
      </c>
      <c r="M210" s="2">
        <v>0.121</v>
      </c>
      <c r="N210" s="2">
        <f t="shared" si="52"/>
        <v>0.25</v>
      </c>
      <c r="O210" s="2">
        <f t="shared" si="53"/>
        <v>0.17</v>
      </c>
      <c r="P210" s="2">
        <f t="shared" si="54"/>
        <v>0.42000000000000004</v>
      </c>
    </row>
    <row r="211" spans="1:16" x14ac:dyDescent="0.25">
      <c r="A211" s="2">
        <v>210</v>
      </c>
      <c r="B211" s="2" t="str">
        <f t="shared" si="45"/>
        <v>P_18</v>
      </c>
      <c r="C211" s="2" t="s">
        <v>35</v>
      </c>
      <c r="D211" s="2" t="str">
        <f t="shared" si="57"/>
        <v>Control</v>
      </c>
      <c r="E211" s="2">
        <f t="shared" si="56"/>
        <v>4</v>
      </c>
      <c r="F211" s="2">
        <f t="shared" si="57"/>
        <v>2</v>
      </c>
      <c r="G211" s="3">
        <f t="shared" si="55"/>
        <v>44772</v>
      </c>
      <c r="H211" s="3">
        <f t="shared" si="55"/>
        <v>44793</v>
      </c>
      <c r="I211" s="3">
        <f t="shared" si="55"/>
        <v>44828</v>
      </c>
      <c r="J211" s="2">
        <f t="shared" si="50"/>
        <v>56</v>
      </c>
      <c r="K211" s="2">
        <f t="shared" si="51"/>
        <v>35</v>
      </c>
      <c r="L211" s="2">
        <v>6.0999999999999999E-2</v>
      </c>
      <c r="M211" s="2">
        <v>0.13400000000000001</v>
      </c>
      <c r="N211" s="2">
        <f t="shared" si="52"/>
        <v>0.28999999999999998</v>
      </c>
      <c r="O211" s="2">
        <f t="shared" si="53"/>
        <v>0.12</v>
      </c>
      <c r="P211" s="2">
        <f t="shared" si="54"/>
        <v>0.41</v>
      </c>
    </row>
    <row r="212" spans="1:16" x14ac:dyDescent="0.25">
      <c r="A212" s="2">
        <v>211</v>
      </c>
      <c r="B212" s="2" t="str">
        <f t="shared" si="45"/>
        <v>P_19</v>
      </c>
      <c r="C212" s="2" t="s">
        <v>35</v>
      </c>
      <c r="D212" s="2" t="str">
        <f t="shared" si="57"/>
        <v>Control</v>
      </c>
      <c r="E212" s="2">
        <f t="shared" si="56"/>
        <v>4</v>
      </c>
      <c r="F212" s="2">
        <f t="shared" si="57"/>
        <v>3</v>
      </c>
      <c r="G212" s="3">
        <f t="shared" ref="G212:I227" si="58">G211</f>
        <v>44772</v>
      </c>
      <c r="H212" s="3">
        <f t="shared" si="58"/>
        <v>44793</v>
      </c>
      <c r="I212" s="3">
        <f t="shared" si="58"/>
        <v>44828</v>
      </c>
      <c r="J212" s="2">
        <f t="shared" si="50"/>
        <v>56</v>
      </c>
      <c r="K212" s="2">
        <f t="shared" si="51"/>
        <v>35</v>
      </c>
      <c r="L212" s="2">
        <v>7.0000000000000007E-2</v>
      </c>
      <c r="M212" s="2">
        <v>0.12</v>
      </c>
      <c r="N212" s="2">
        <f t="shared" si="52"/>
        <v>0.25</v>
      </c>
      <c r="O212" s="2">
        <f t="shared" si="53"/>
        <v>0.17</v>
      </c>
      <c r="P212" s="2">
        <f t="shared" si="54"/>
        <v>0.42000000000000004</v>
      </c>
    </row>
    <row r="213" spans="1:16" x14ac:dyDescent="0.25">
      <c r="A213" s="2">
        <v>212</v>
      </c>
      <c r="B213" s="2" t="str">
        <f t="shared" si="45"/>
        <v>P_20</v>
      </c>
      <c r="C213" s="2" t="s">
        <v>35</v>
      </c>
      <c r="D213" s="2" t="str">
        <f t="shared" si="57"/>
        <v>Control</v>
      </c>
      <c r="E213" s="2">
        <f t="shared" si="56"/>
        <v>4</v>
      </c>
      <c r="F213" s="2">
        <f t="shared" si="57"/>
        <v>4</v>
      </c>
      <c r="G213" s="3">
        <f t="shared" si="58"/>
        <v>44772</v>
      </c>
      <c r="H213" s="3">
        <f t="shared" si="58"/>
        <v>44793</v>
      </c>
      <c r="I213" s="3">
        <f t="shared" si="58"/>
        <v>44828</v>
      </c>
      <c r="J213" s="2">
        <f t="shared" si="50"/>
        <v>56</v>
      </c>
      <c r="K213" s="2">
        <f t="shared" si="51"/>
        <v>35</v>
      </c>
      <c r="L213" s="2">
        <v>7.1999999999999995E-2</v>
      </c>
      <c r="M213" s="2">
        <v>0.107</v>
      </c>
      <c r="N213" s="2">
        <f t="shared" si="52"/>
        <v>0.22</v>
      </c>
      <c r="O213" s="2">
        <f t="shared" si="53"/>
        <v>0.19</v>
      </c>
      <c r="P213" s="2">
        <f t="shared" si="54"/>
        <v>0.41000000000000003</v>
      </c>
    </row>
    <row r="214" spans="1:16" x14ac:dyDescent="0.25">
      <c r="A214" s="2">
        <v>213</v>
      </c>
      <c r="B214" s="2" t="str">
        <f t="shared" si="45"/>
        <v>P_21</v>
      </c>
      <c r="C214" s="2" t="s">
        <v>35</v>
      </c>
      <c r="D214" s="2" t="str">
        <f t="shared" si="57"/>
        <v>Stress</v>
      </c>
      <c r="E214" s="2">
        <f t="shared" si="56"/>
        <v>4</v>
      </c>
      <c r="F214" s="2">
        <f t="shared" si="57"/>
        <v>1</v>
      </c>
      <c r="G214" s="3">
        <f t="shared" si="58"/>
        <v>44772</v>
      </c>
      <c r="H214" s="3">
        <f t="shared" si="58"/>
        <v>44793</v>
      </c>
      <c r="I214" s="3">
        <f t="shared" si="58"/>
        <v>44828</v>
      </c>
      <c r="J214" s="2">
        <f t="shared" si="50"/>
        <v>56</v>
      </c>
      <c r="K214" s="2">
        <f t="shared" si="51"/>
        <v>35</v>
      </c>
      <c r="L214" s="2">
        <v>4.1000000000000002E-2</v>
      </c>
      <c r="M214" s="2">
        <v>9.1999999999999998E-2</v>
      </c>
      <c r="N214" s="2">
        <f t="shared" si="52"/>
        <v>0.2</v>
      </c>
      <c r="O214" s="2">
        <f t="shared" si="53"/>
        <v>0.08</v>
      </c>
      <c r="P214" s="2">
        <f t="shared" si="54"/>
        <v>0.28000000000000003</v>
      </c>
    </row>
    <row r="215" spans="1:16" x14ac:dyDescent="0.25">
      <c r="A215" s="2">
        <v>214</v>
      </c>
      <c r="B215" s="2" t="str">
        <f t="shared" si="45"/>
        <v>P_22</v>
      </c>
      <c r="C215" s="2" t="s">
        <v>35</v>
      </c>
      <c r="D215" s="2" t="str">
        <f t="shared" si="57"/>
        <v>Stress</v>
      </c>
      <c r="E215" s="2">
        <f t="shared" si="56"/>
        <v>4</v>
      </c>
      <c r="F215" s="2">
        <f t="shared" si="57"/>
        <v>2</v>
      </c>
      <c r="G215" s="3">
        <f t="shared" si="58"/>
        <v>44772</v>
      </c>
      <c r="H215" s="3">
        <f t="shared" si="58"/>
        <v>44793</v>
      </c>
      <c r="I215" s="3">
        <f t="shared" si="58"/>
        <v>44828</v>
      </c>
      <c r="J215" s="2">
        <f t="shared" si="50"/>
        <v>56</v>
      </c>
      <c r="K215" s="2">
        <f t="shared" si="51"/>
        <v>35</v>
      </c>
      <c r="L215" s="2">
        <v>3.9E-2</v>
      </c>
      <c r="M215" s="2">
        <v>9.6000000000000002E-2</v>
      </c>
      <c r="N215" s="2">
        <f t="shared" si="52"/>
        <v>0.21</v>
      </c>
      <c r="O215" s="2">
        <f t="shared" si="53"/>
        <v>7.0000000000000007E-2</v>
      </c>
      <c r="P215" s="2">
        <f t="shared" si="54"/>
        <v>0.28000000000000003</v>
      </c>
    </row>
    <row r="216" spans="1:16" x14ac:dyDescent="0.25">
      <c r="A216" s="2">
        <v>215</v>
      </c>
      <c r="B216" s="2" t="str">
        <f t="shared" si="45"/>
        <v>P_23</v>
      </c>
      <c r="C216" s="2" t="s">
        <v>35</v>
      </c>
      <c r="D216" s="2" t="str">
        <f t="shared" si="57"/>
        <v>Stress</v>
      </c>
      <c r="E216" s="2">
        <f t="shared" si="56"/>
        <v>4</v>
      </c>
      <c r="F216" s="2">
        <f t="shared" si="57"/>
        <v>3</v>
      </c>
      <c r="G216" s="3">
        <f t="shared" si="58"/>
        <v>44772</v>
      </c>
      <c r="H216" s="3">
        <f t="shared" si="58"/>
        <v>44793</v>
      </c>
      <c r="I216" s="3">
        <f t="shared" si="58"/>
        <v>44828</v>
      </c>
      <c r="J216" s="2">
        <f t="shared" si="50"/>
        <v>56</v>
      </c>
      <c r="K216" s="2">
        <f t="shared" si="51"/>
        <v>35</v>
      </c>
      <c r="L216" s="2">
        <v>2.4E-2</v>
      </c>
      <c r="M216" s="2">
        <v>9.9000000000000005E-2</v>
      </c>
      <c r="N216" s="2">
        <f t="shared" si="52"/>
        <v>0.22</v>
      </c>
      <c r="O216" s="2">
        <f t="shared" si="53"/>
        <v>0.01</v>
      </c>
      <c r="P216" s="2">
        <f t="shared" si="54"/>
        <v>0.23</v>
      </c>
    </row>
    <row r="217" spans="1:16" x14ac:dyDescent="0.25">
      <c r="A217" s="2">
        <v>216</v>
      </c>
      <c r="B217" s="2" t="str">
        <f t="shared" si="45"/>
        <v>P_24</v>
      </c>
      <c r="C217" s="2" t="s">
        <v>35</v>
      </c>
      <c r="D217" s="2" t="str">
        <f t="shared" si="57"/>
        <v>Stress</v>
      </c>
      <c r="E217" s="2">
        <f t="shared" si="56"/>
        <v>4</v>
      </c>
      <c r="F217" s="2">
        <f t="shared" si="57"/>
        <v>4</v>
      </c>
      <c r="G217" s="3">
        <f t="shared" si="58"/>
        <v>44772</v>
      </c>
      <c r="H217" s="3">
        <f t="shared" si="58"/>
        <v>44793</v>
      </c>
      <c r="I217" s="3">
        <f t="shared" si="58"/>
        <v>44828</v>
      </c>
      <c r="J217" s="2">
        <f t="shared" si="50"/>
        <v>56</v>
      </c>
      <c r="K217" s="2">
        <f t="shared" si="51"/>
        <v>35</v>
      </c>
      <c r="L217" s="2">
        <v>3.2000000000000001E-2</v>
      </c>
      <c r="M217" s="2">
        <v>8.8999999999999996E-2</v>
      </c>
      <c r="N217" s="2">
        <f t="shared" si="52"/>
        <v>0.19</v>
      </c>
      <c r="O217" s="2">
        <f t="shared" si="53"/>
        <v>0.05</v>
      </c>
      <c r="P217" s="2">
        <f t="shared" si="54"/>
        <v>0.24</v>
      </c>
    </row>
    <row r="218" spans="1:16" x14ac:dyDescent="0.25">
      <c r="A218" s="2">
        <v>217</v>
      </c>
      <c r="B218" s="2" t="str">
        <f t="shared" si="45"/>
        <v>P_25</v>
      </c>
      <c r="C218" s="2" t="s">
        <v>44</v>
      </c>
      <c r="D218" s="2" t="str">
        <f t="shared" si="57"/>
        <v>Control</v>
      </c>
      <c r="E218" s="2">
        <f t="shared" si="56"/>
        <v>4</v>
      </c>
      <c r="F218" s="2">
        <f t="shared" si="57"/>
        <v>1</v>
      </c>
      <c r="G218" s="3">
        <f t="shared" si="58"/>
        <v>44772</v>
      </c>
      <c r="H218" s="3">
        <f t="shared" si="58"/>
        <v>44793</v>
      </c>
      <c r="I218" s="3">
        <f t="shared" si="58"/>
        <v>44828</v>
      </c>
      <c r="J218" s="2">
        <f t="shared" si="50"/>
        <v>56</v>
      </c>
      <c r="K218" s="2">
        <f t="shared" si="51"/>
        <v>35</v>
      </c>
      <c r="L218" s="2">
        <v>6.6000000000000003E-2</v>
      </c>
      <c r="M218" s="2">
        <v>0.14499999999999999</v>
      </c>
      <c r="N218" s="2">
        <f t="shared" si="52"/>
        <v>0.31</v>
      </c>
      <c r="O218" s="2">
        <f t="shared" si="53"/>
        <v>0.13</v>
      </c>
      <c r="P218" s="2">
        <f t="shared" si="54"/>
        <v>0.44</v>
      </c>
    </row>
    <row r="219" spans="1:16" x14ac:dyDescent="0.25">
      <c r="A219" s="2">
        <v>218</v>
      </c>
      <c r="B219" s="2" t="str">
        <f t="shared" si="45"/>
        <v>P_26</v>
      </c>
      <c r="C219" s="2" t="s">
        <v>44</v>
      </c>
      <c r="D219" s="2" t="str">
        <f t="shared" ref="D219:F234" si="59">D211</f>
        <v>Control</v>
      </c>
      <c r="E219" s="2">
        <f t="shared" si="56"/>
        <v>4</v>
      </c>
      <c r="F219" s="2">
        <f t="shared" si="59"/>
        <v>2</v>
      </c>
      <c r="G219" s="3">
        <f t="shared" si="58"/>
        <v>44772</v>
      </c>
      <c r="H219" s="3">
        <f t="shared" si="58"/>
        <v>44793</v>
      </c>
      <c r="I219" s="3">
        <f t="shared" si="58"/>
        <v>44828</v>
      </c>
      <c r="J219" s="2">
        <f t="shared" si="50"/>
        <v>56</v>
      </c>
      <c r="K219" s="2">
        <f t="shared" si="51"/>
        <v>35</v>
      </c>
      <c r="L219" s="2">
        <v>0.06</v>
      </c>
      <c r="M219" s="2">
        <v>0.13900000000000001</v>
      </c>
      <c r="N219" s="2">
        <f t="shared" si="52"/>
        <v>0.3</v>
      </c>
      <c r="O219" s="2">
        <f t="shared" si="53"/>
        <v>0.12</v>
      </c>
      <c r="P219" s="2">
        <f t="shared" si="54"/>
        <v>0.42</v>
      </c>
    </row>
    <row r="220" spans="1:16" x14ac:dyDescent="0.25">
      <c r="A220" s="2">
        <v>219</v>
      </c>
      <c r="B220" s="2" t="str">
        <f t="shared" si="45"/>
        <v>P_27</v>
      </c>
      <c r="C220" s="2" t="s">
        <v>44</v>
      </c>
      <c r="D220" s="2" t="str">
        <f t="shared" si="59"/>
        <v>Control</v>
      </c>
      <c r="E220" s="2">
        <f t="shared" si="56"/>
        <v>4</v>
      </c>
      <c r="F220" s="2">
        <f t="shared" si="59"/>
        <v>3</v>
      </c>
      <c r="G220" s="3">
        <f t="shared" si="58"/>
        <v>44772</v>
      </c>
      <c r="H220" s="3">
        <f t="shared" si="58"/>
        <v>44793</v>
      </c>
      <c r="I220" s="3">
        <f t="shared" si="58"/>
        <v>44828</v>
      </c>
      <c r="J220" s="2">
        <f t="shared" si="50"/>
        <v>56</v>
      </c>
      <c r="K220" s="2">
        <f t="shared" si="51"/>
        <v>35</v>
      </c>
      <c r="L220" s="2">
        <v>6.8000000000000005E-2</v>
      </c>
      <c r="M220" s="2">
        <v>0.14299999999999999</v>
      </c>
      <c r="N220" s="2">
        <f t="shared" si="52"/>
        <v>0.3</v>
      </c>
      <c r="O220" s="2">
        <f t="shared" si="53"/>
        <v>0.14000000000000001</v>
      </c>
      <c r="P220" s="2">
        <f t="shared" si="54"/>
        <v>0.44</v>
      </c>
    </row>
    <row r="221" spans="1:16" x14ac:dyDescent="0.25">
      <c r="A221" s="2">
        <v>220</v>
      </c>
      <c r="B221" s="2" t="str">
        <f t="shared" si="45"/>
        <v>P_28</v>
      </c>
      <c r="C221" s="2" t="s">
        <v>44</v>
      </c>
      <c r="D221" s="2" t="str">
        <f t="shared" si="59"/>
        <v>Control</v>
      </c>
      <c r="E221" s="2">
        <f t="shared" si="56"/>
        <v>4</v>
      </c>
      <c r="F221" s="2">
        <f t="shared" si="59"/>
        <v>4</v>
      </c>
      <c r="G221" s="3">
        <f t="shared" si="58"/>
        <v>44772</v>
      </c>
      <c r="H221" s="3">
        <f t="shared" si="58"/>
        <v>44793</v>
      </c>
      <c r="I221" s="3">
        <f t="shared" si="58"/>
        <v>44828</v>
      </c>
      <c r="J221" s="2">
        <f t="shared" si="50"/>
        <v>56</v>
      </c>
      <c r="K221" s="2">
        <f t="shared" si="51"/>
        <v>35</v>
      </c>
      <c r="L221" s="2">
        <v>6.9000000000000006E-2</v>
      </c>
      <c r="M221" s="2">
        <v>0.13</v>
      </c>
      <c r="N221" s="2">
        <f t="shared" si="52"/>
        <v>0.27</v>
      </c>
      <c r="O221" s="2">
        <f t="shared" si="53"/>
        <v>0.16</v>
      </c>
      <c r="P221" s="2">
        <f t="shared" si="54"/>
        <v>0.43000000000000005</v>
      </c>
    </row>
    <row r="222" spans="1:16" x14ac:dyDescent="0.25">
      <c r="A222" s="2">
        <v>221</v>
      </c>
      <c r="B222" s="2" t="str">
        <f t="shared" si="45"/>
        <v>P_29</v>
      </c>
      <c r="C222" s="2" t="s">
        <v>44</v>
      </c>
      <c r="D222" s="2" t="str">
        <f t="shared" si="59"/>
        <v>Stress</v>
      </c>
      <c r="E222" s="2">
        <f t="shared" si="56"/>
        <v>4</v>
      </c>
      <c r="F222" s="2">
        <f t="shared" si="59"/>
        <v>1</v>
      </c>
      <c r="G222" s="3">
        <f t="shared" si="58"/>
        <v>44772</v>
      </c>
      <c r="H222" s="3">
        <f t="shared" si="58"/>
        <v>44793</v>
      </c>
      <c r="I222" s="3">
        <f t="shared" si="58"/>
        <v>44828</v>
      </c>
      <c r="J222" s="2">
        <f t="shared" si="50"/>
        <v>56</v>
      </c>
      <c r="K222" s="2">
        <f t="shared" si="51"/>
        <v>35</v>
      </c>
      <c r="L222" s="2">
        <v>0.05</v>
      </c>
      <c r="M222" s="2">
        <v>7.6999999999999999E-2</v>
      </c>
      <c r="N222" s="2">
        <f t="shared" si="52"/>
        <v>0.16</v>
      </c>
      <c r="O222" s="2">
        <f t="shared" si="53"/>
        <v>0.13</v>
      </c>
      <c r="P222" s="2">
        <f t="shared" si="54"/>
        <v>0.29000000000000004</v>
      </c>
    </row>
    <row r="223" spans="1:16" x14ac:dyDescent="0.25">
      <c r="A223" s="2">
        <v>222</v>
      </c>
      <c r="B223" s="2" t="str">
        <f t="shared" si="45"/>
        <v>P_30</v>
      </c>
      <c r="C223" s="2" t="s">
        <v>44</v>
      </c>
      <c r="D223" s="2" t="str">
        <f t="shared" si="59"/>
        <v>Stress</v>
      </c>
      <c r="E223" s="2">
        <f t="shared" si="56"/>
        <v>4</v>
      </c>
      <c r="F223" s="2">
        <f t="shared" si="59"/>
        <v>2</v>
      </c>
      <c r="G223" s="3">
        <f t="shared" si="58"/>
        <v>44772</v>
      </c>
      <c r="H223" s="3">
        <f t="shared" si="58"/>
        <v>44793</v>
      </c>
      <c r="I223" s="3">
        <f t="shared" si="58"/>
        <v>44828</v>
      </c>
      <c r="J223" s="2">
        <f t="shared" si="50"/>
        <v>56</v>
      </c>
      <c r="K223" s="2">
        <f t="shared" si="51"/>
        <v>35</v>
      </c>
      <c r="L223" s="2">
        <v>4.7E-2</v>
      </c>
      <c r="M223" s="2">
        <v>6.9000000000000006E-2</v>
      </c>
      <c r="N223" s="2">
        <f t="shared" si="52"/>
        <v>0.14000000000000001</v>
      </c>
      <c r="O223" s="2">
        <f t="shared" si="53"/>
        <v>0.12</v>
      </c>
      <c r="P223" s="2">
        <f t="shared" si="54"/>
        <v>0.26</v>
      </c>
    </row>
    <row r="224" spans="1:16" x14ac:dyDescent="0.25">
      <c r="A224" s="2">
        <v>223</v>
      </c>
      <c r="B224" s="2" t="str">
        <f t="shared" si="45"/>
        <v>P_31</v>
      </c>
      <c r="C224" s="2" t="s">
        <v>44</v>
      </c>
      <c r="D224" s="2" t="str">
        <f t="shared" si="59"/>
        <v>Stress</v>
      </c>
      <c r="E224" s="2">
        <f t="shared" si="56"/>
        <v>4</v>
      </c>
      <c r="F224" s="2">
        <f t="shared" si="59"/>
        <v>3</v>
      </c>
      <c r="G224" s="3">
        <f t="shared" si="58"/>
        <v>44772</v>
      </c>
      <c r="H224" s="3">
        <f t="shared" si="58"/>
        <v>44793</v>
      </c>
      <c r="I224" s="3">
        <f t="shared" si="58"/>
        <v>44828</v>
      </c>
      <c r="J224" s="2">
        <f t="shared" si="50"/>
        <v>56</v>
      </c>
      <c r="K224" s="2">
        <f t="shared" si="51"/>
        <v>35</v>
      </c>
      <c r="L224" s="2">
        <v>5.2999999999999999E-2</v>
      </c>
      <c r="M224" s="2">
        <v>0.08</v>
      </c>
      <c r="N224" s="2">
        <f t="shared" si="52"/>
        <v>0.16</v>
      </c>
      <c r="O224" s="2">
        <f t="shared" si="53"/>
        <v>0.14000000000000001</v>
      </c>
      <c r="P224" s="2">
        <f t="shared" si="54"/>
        <v>0.30000000000000004</v>
      </c>
    </row>
    <row r="225" spans="1:16" x14ac:dyDescent="0.25">
      <c r="A225" s="2">
        <v>224</v>
      </c>
      <c r="B225" s="2" t="str">
        <f t="shared" si="45"/>
        <v>P_32</v>
      </c>
      <c r="C225" s="2" t="s">
        <v>44</v>
      </c>
      <c r="D225" s="2" t="str">
        <f t="shared" si="59"/>
        <v>Stress</v>
      </c>
      <c r="E225" s="2">
        <f t="shared" si="56"/>
        <v>4</v>
      </c>
      <c r="F225" s="2">
        <f t="shared" si="59"/>
        <v>4</v>
      </c>
      <c r="G225" s="3">
        <f t="shared" si="58"/>
        <v>44772</v>
      </c>
      <c r="H225" s="3">
        <f t="shared" si="58"/>
        <v>44793</v>
      </c>
      <c r="I225" s="3">
        <f t="shared" si="58"/>
        <v>44828</v>
      </c>
      <c r="J225" s="2">
        <f t="shared" si="50"/>
        <v>56</v>
      </c>
      <c r="K225" s="2">
        <f t="shared" si="51"/>
        <v>35</v>
      </c>
      <c r="L225" s="2">
        <v>5.5E-2</v>
      </c>
      <c r="M225" s="2">
        <v>6.9000000000000006E-2</v>
      </c>
      <c r="N225" s="2">
        <f t="shared" si="52"/>
        <v>0.14000000000000001</v>
      </c>
      <c r="O225" s="2">
        <f t="shared" si="53"/>
        <v>0.15</v>
      </c>
      <c r="P225" s="2">
        <f t="shared" si="54"/>
        <v>0.29000000000000004</v>
      </c>
    </row>
    <row r="226" spans="1:16" x14ac:dyDescent="0.25">
      <c r="A226" s="2">
        <v>225</v>
      </c>
      <c r="B226" s="2" t="str">
        <f t="shared" si="45"/>
        <v>P_33</v>
      </c>
      <c r="C226" s="2" t="s">
        <v>53</v>
      </c>
      <c r="D226" s="2" t="str">
        <f t="shared" si="59"/>
        <v>Control</v>
      </c>
      <c r="E226" s="2">
        <f t="shared" si="56"/>
        <v>4</v>
      </c>
      <c r="F226" s="2">
        <f t="shared" si="59"/>
        <v>1</v>
      </c>
      <c r="G226" s="3">
        <f t="shared" si="58"/>
        <v>44772</v>
      </c>
      <c r="H226" s="3">
        <f t="shared" si="58"/>
        <v>44793</v>
      </c>
      <c r="I226" s="3">
        <f t="shared" si="58"/>
        <v>44828</v>
      </c>
      <c r="J226" s="2">
        <f t="shared" si="50"/>
        <v>56</v>
      </c>
      <c r="K226" s="2">
        <f t="shared" si="51"/>
        <v>35</v>
      </c>
      <c r="L226" s="2">
        <v>5.7000000000000002E-2</v>
      </c>
      <c r="M226" s="2">
        <v>0.17100000000000001</v>
      </c>
      <c r="N226" s="2">
        <f t="shared" si="52"/>
        <v>0.38</v>
      </c>
      <c r="O226" s="2">
        <f t="shared" si="53"/>
        <v>0.08</v>
      </c>
      <c r="P226" s="2">
        <f t="shared" si="54"/>
        <v>0.46</v>
      </c>
    </row>
    <row r="227" spans="1:16" x14ac:dyDescent="0.25">
      <c r="A227" s="2">
        <v>226</v>
      </c>
      <c r="B227" s="2" t="str">
        <f t="shared" ref="B227:B289" si="60">B131</f>
        <v>P_34</v>
      </c>
      <c r="C227" s="2" t="s">
        <v>53</v>
      </c>
      <c r="D227" s="2" t="str">
        <f t="shared" si="59"/>
        <v>Control</v>
      </c>
      <c r="E227" s="2">
        <f t="shared" si="56"/>
        <v>4</v>
      </c>
      <c r="F227" s="2">
        <f t="shared" si="59"/>
        <v>2</v>
      </c>
      <c r="G227" s="3">
        <f t="shared" si="58"/>
        <v>44772</v>
      </c>
      <c r="H227" s="3">
        <f t="shared" si="58"/>
        <v>44793</v>
      </c>
      <c r="I227" s="3">
        <f t="shared" si="58"/>
        <v>44828</v>
      </c>
      <c r="J227" s="2">
        <f t="shared" si="50"/>
        <v>56</v>
      </c>
      <c r="K227" s="2">
        <f t="shared" si="51"/>
        <v>35</v>
      </c>
      <c r="L227" s="2">
        <v>0.04</v>
      </c>
      <c r="M227" s="2">
        <v>0.17899999999999999</v>
      </c>
      <c r="N227" s="2">
        <f t="shared" si="52"/>
        <v>0.4</v>
      </c>
      <c r="O227" s="2">
        <f t="shared" si="53"/>
        <v>0.01</v>
      </c>
      <c r="P227" s="2">
        <f t="shared" si="54"/>
        <v>0.41000000000000003</v>
      </c>
    </row>
    <row r="228" spans="1:16" x14ac:dyDescent="0.25">
      <c r="A228" s="2">
        <v>227</v>
      </c>
      <c r="B228" s="2" t="str">
        <f t="shared" si="60"/>
        <v>P_35</v>
      </c>
      <c r="C228" s="2" t="s">
        <v>53</v>
      </c>
      <c r="D228" s="2" t="str">
        <f t="shared" si="59"/>
        <v>Control</v>
      </c>
      <c r="E228" s="2">
        <f t="shared" si="56"/>
        <v>4</v>
      </c>
      <c r="F228" s="2">
        <f t="shared" si="59"/>
        <v>3</v>
      </c>
      <c r="G228" s="3">
        <f t="shared" ref="G228:I243" si="61">G227</f>
        <v>44772</v>
      </c>
      <c r="H228" s="3">
        <f t="shared" si="61"/>
        <v>44793</v>
      </c>
      <c r="I228" s="3">
        <f t="shared" si="61"/>
        <v>44828</v>
      </c>
      <c r="J228" s="2">
        <f t="shared" si="50"/>
        <v>56</v>
      </c>
      <c r="K228" s="2">
        <f t="shared" si="51"/>
        <v>35</v>
      </c>
      <c r="L228" s="2">
        <v>6.0999999999999999E-2</v>
      </c>
      <c r="M228" s="2">
        <v>0.184</v>
      </c>
      <c r="N228" s="2">
        <f t="shared" si="52"/>
        <v>0.4</v>
      </c>
      <c r="O228" s="2">
        <f t="shared" si="53"/>
        <v>0.08</v>
      </c>
      <c r="P228" s="2">
        <f t="shared" si="54"/>
        <v>0.48000000000000004</v>
      </c>
    </row>
    <row r="229" spans="1:16" x14ac:dyDescent="0.25">
      <c r="A229" s="2">
        <v>228</v>
      </c>
      <c r="B229" s="2" t="str">
        <f t="shared" si="60"/>
        <v>P_36</v>
      </c>
      <c r="C229" s="2" t="s">
        <v>53</v>
      </c>
      <c r="D229" s="2" t="str">
        <f t="shared" si="59"/>
        <v>Control</v>
      </c>
      <c r="E229" s="2">
        <f t="shared" si="56"/>
        <v>4</v>
      </c>
      <c r="F229" s="2">
        <f t="shared" si="59"/>
        <v>4</v>
      </c>
      <c r="G229" s="3">
        <f t="shared" si="61"/>
        <v>44772</v>
      </c>
      <c r="H229" s="3">
        <f t="shared" si="61"/>
        <v>44793</v>
      </c>
      <c r="I229" s="3">
        <f t="shared" si="61"/>
        <v>44828</v>
      </c>
      <c r="J229" s="2">
        <f t="shared" si="50"/>
        <v>56</v>
      </c>
      <c r="K229" s="2">
        <f t="shared" si="51"/>
        <v>35</v>
      </c>
      <c r="L229" s="2">
        <v>5.2999999999999999E-2</v>
      </c>
      <c r="M229" s="2">
        <v>0.16700000000000001</v>
      </c>
      <c r="N229" s="2">
        <f t="shared" si="52"/>
        <v>0.37</v>
      </c>
      <c r="O229" s="2">
        <f t="shared" si="53"/>
        <v>7.0000000000000007E-2</v>
      </c>
      <c r="P229" s="2">
        <f t="shared" si="54"/>
        <v>0.44</v>
      </c>
    </row>
    <row r="230" spans="1:16" x14ac:dyDescent="0.25">
      <c r="A230" s="2">
        <v>229</v>
      </c>
      <c r="B230" s="2" t="str">
        <f t="shared" si="60"/>
        <v>P_37</v>
      </c>
      <c r="C230" s="2" t="s">
        <v>53</v>
      </c>
      <c r="D230" s="2" t="str">
        <f t="shared" si="59"/>
        <v>Stress</v>
      </c>
      <c r="E230" s="2">
        <f t="shared" si="56"/>
        <v>4</v>
      </c>
      <c r="F230" s="2">
        <f t="shared" si="59"/>
        <v>1</v>
      </c>
      <c r="G230" s="3">
        <f t="shared" si="61"/>
        <v>44772</v>
      </c>
      <c r="H230" s="3">
        <f t="shared" si="61"/>
        <v>44793</v>
      </c>
      <c r="I230" s="3">
        <f t="shared" si="61"/>
        <v>44828</v>
      </c>
      <c r="J230" s="2">
        <f t="shared" si="50"/>
        <v>56</v>
      </c>
      <c r="K230" s="2">
        <f t="shared" si="51"/>
        <v>35</v>
      </c>
      <c r="L230" s="2">
        <v>0.06</v>
      </c>
      <c r="M230" s="2">
        <v>0.152</v>
      </c>
      <c r="N230" s="2">
        <f t="shared" si="52"/>
        <v>0.33</v>
      </c>
      <c r="O230" s="2">
        <f t="shared" si="53"/>
        <v>0.11</v>
      </c>
      <c r="P230" s="2">
        <f t="shared" si="54"/>
        <v>0.44</v>
      </c>
    </row>
    <row r="231" spans="1:16" x14ac:dyDescent="0.25">
      <c r="A231" s="2">
        <v>230</v>
      </c>
      <c r="B231" s="2" t="str">
        <f t="shared" si="60"/>
        <v>P_38</v>
      </c>
      <c r="C231" s="2" t="s">
        <v>53</v>
      </c>
      <c r="D231" s="2" t="str">
        <f t="shared" si="59"/>
        <v>Stress</v>
      </c>
      <c r="E231" s="2">
        <f t="shared" si="56"/>
        <v>4</v>
      </c>
      <c r="F231" s="2">
        <f t="shared" si="59"/>
        <v>2</v>
      </c>
      <c r="G231" s="3">
        <f t="shared" si="61"/>
        <v>44772</v>
      </c>
      <c r="H231" s="3">
        <f t="shared" si="61"/>
        <v>44793</v>
      </c>
      <c r="I231" s="3">
        <f t="shared" si="61"/>
        <v>44828</v>
      </c>
      <c r="J231" s="2">
        <f t="shared" si="50"/>
        <v>56</v>
      </c>
      <c r="K231" s="2">
        <f t="shared" si="51"/>
        <v>35</v>
      </c>
      <c r="L231" s="2">
        <v>6.2E-2</v>
      </c>
      <c r="M231" s="2">
        <v>0.159</v>
      </c>
      <c r="N231" s="2">
        <f t="shared" si="52"/>
        <v>0.34</v>
      </c>
      <c r="O231" s="2">
        <f t="shared" si="53"/>
        <v>0.11</v>
      </c>
      <c r="P231" s="2">
        <f t="shared" si="54"/>
        <v>0.45</v>
      </c>
    </row>
    <row r="232" spans="1:16" x14ac:dyDescent="0.25">
      <c r="A232" s="2">
        <v>231</v>
      </c>
      <c r="B232" s="2" t="str">
        <f t="shared" si="60"/>
        <v>P_39</v>
      </c>
      <c r="C232" s="2" t="s">
        <v>53</v>
      </c>
      <c r="D232" s="2" t="str">
        <f t="shared" si="59"/>
        <v>Stress</v>
      </c>
      <c r="E232" s="2">
        <f t="shared" si="56"/>
        <v>4</v>
      </c>
      <c r="F232" s="2">
        <f t="shared" si="59"/>
        <v>3</v>
      </c>
      <c r="G232" s="3">
        <f t="shared" si="61"/>
        <v>44772</v>
      </c>
      <c r="H232" s="3">
        <f t="shared" si="61"/>
        <v>44793</v>
      </c>
      <c r="I232" s="3">
        <f t="shared" si="61"/>
        <v>44828</v>
      </c>
      <c r="J232" s="2">
        <f t="shared" si="50"/>
        <v>56</v>
      </c>
      <c r="K232" s="2">
        <f t="shared" si="51"/>
        <v>35</v>
      </c>
      <c r="L232" s="2">
        <v>3.4000000000000002E-2</v>
      </c>
      <c r="M232" s="2">
        <v>0.16400000000000001</v>
      </c>
      <c r="N232" s="2">
        <f t="shared" si="52"/>
        <v>0.37</v>
      </c>
      <c r="O232" s="2">
        <f t="shared" si="53"/>
        <v>0</v>
      </c>
      <c r="P232" s="2">
        <f t="shared" si="54"/>
        <v>0.37</v>
      </c>
    </row>
    <row r="233" spans="1:16" x14ac:dyDescent="0.25">
      <c r="A233" s="2">
        <v>232</v>
      </c>
      <c r="B233" s="2" t="str">
        <f t="shared" si="60"/>
        <v>P_40</v>
      </c>
      <c r="C233" s="2" t="s">
        <v>53</v>
      </c>
      <c r="D233" s="2" t="str">
        <f t="shared" si="59"/>
        <v>Stress</v>
      </c>
      <c r="E233" s="2">
        <f t="shared" si="56"/>
        <v>4</v>
      </c>
      <c r="F233" s="2">
        <f t="shared" si="59"/>
        <v>4</v>
      </c>
      <c r="G233" s="3">
        <f t="shared" si="61"/>
        <v>44772</v>
      </c>
      <c r="H233" s="3">
        <f t="shared" si="61"/>
        <v>44793</v>
      </c>
      <c r="I233" s="3">
        <f t="shared" si="61"/>
        <v>44828</v>
      </c>
      <c r="J233" s="2">
        <f t="shared" si="50"/>
        <v>56</v>
      </c>
      <c r="K233" s="2">
        <f t="shared" si="51"/>
        <v>35</v>
      </c>
      <c r="L233" s="2">
        <v>4.5999999999999999E-2</v>
      </c>
      <c r="M233" s="2">
        <v>0.14899999999999999</v>
      </c>
      <c r="N233" s="2">
        <f t="shared" si="52"/>
        <v>0.33</v>
      </c>
      <c r="O233" s="2">
        <f t="shared" si="53"/>
        <v>0.06</v>
      </c>
      <c r="P233" s="2">
        <f t="shared" si="54"/>
        <v>0.39</v>
      </c>
    </row>
    <row r="234" spans="1:16" x14ac:dyDescent="0.25">
      <c r="A234" s="2">
        <v>233</v>
      </c>
      <c r="B234" s="2" t="str">
        <f t="shared" si="60"/>
        <v>P_41</v>
      </c>
      <c r="C234" s="2" t="s">
        <v>62</v>
      </c>
      <c r="D234" s="2" t="str">
        <f t="shared" si="59"/>
        <v>Control</v>
      </c>
      <c r="E234" s="2">
        <f t="shared" si="56"/>
        <v>4</v>
      </c>
      <c r="F234" s="2">
        <f t="shared" si="59"/>
        <v>1</v>
      </c>
      <c r="G234" s="3">
        <f t="shared" si="61"/>
        <v>44772</v>
      </c>
      <c r="H234" s="3">
        <f t="shared" si="61"/>
        <v>44793</v>
      </c>
      <c r="I234" s="3">
        <f t="shared" si="61"/>
        <v>44828</v>
      </c>
      <c r="J234" s="2">
        <f t="shared" si="50"/>
        <v>56</v>
      </c>
      <c r="K234" s="2">
        <f t="shared" si="51"/>
        <v>35</v>
      </c>
      <c r="L234" s="2">
        <v>7.6999999999999999E-2</v>
      </c>
      <c r="M234" s="2">
        <v>0.16700000000000001</v>
      </c>
      <c r="N234" s="2">
        <f t="shared" si="52"/>
        <v>0.36</v>
      </c>
      <c r="O234" s="2">
        <f t="shared" si="53"/>
        <v>0.16</v>
      </c>
      <c r="P234" s="2">
        <f t="shared" si="54"/>
        <v>0.52</v>
      </c>
    </row>
    <row r="235" spans="1:16" x14ac:dyDescent="0.25">
      <c r="A235" s="2">
        <v>234</v>
      </c>
      <c r="B235" s="2" t="str">
        <f t="shared" si="60"/>
        <v>P_42</v>
      </c>
      <c r="C235" s="2" t="s">
        <v>62</v>
      </c>
      <c r="D235" s="2" t="str">
        <f t="shared" ref="D235:F250" si="62">D227</f>
        <v>Control</v>
      </c>
      <c r="E235" s="2">
        <f t="shared" si="56"/>
        <v>4</v>
      </c>
      <c r="F235" s="2">
        <f t="shared" si="62"/>
        <v>2</v>
      </c>
      <c r="G235" s="3">
        <f t="shared" si="61"/>
        <v>44772</v>
      </c>
      <c r="H235" s="3">
        <f t="shared" si="61"/>
        <v>44793</v>
      </c>
      <c r="I235" s="3">
        <f t="shared" si="61"/>
        <v>44828</v>
      </c>
      <c r="J235" s="2">
        <f t="shared" si="50"/>
        <v>56</v>
      </c>
      <c r="K235" s="2">
        <f t="shared" si="51"/>
        <v>35</v>
      </c>
      <c r="L235" s="2">
        <v>7.1999999999999995E-2</v>
      </c>
      <c r="M235" s="2">
        <v>0.17399999999999999</v>
      </c>
      <c r="N235" s="2">
        <f t="shared" si="52"/>
        <v>0.38</v>
      </c>
      <c r="O235" s="2">
        <f t="shared" si="53"/>
        <v>0.13</v>
      </c>
      <c r="P235" s="2">
        <f t="shared" si="54"/>
        <v>0.51</v>
      </c>
    </row>
    <row r="236" spans="1:16" x14ac:dyDescent="0.25">
      <c r="A236" s="2">
        <v>235</v>
      </c>
      <c r="B236" s="2" t="str">
        <f t="shared" si="60"/>
        <v>P_43</v>
      </c>
      <c r="C236" s="2" t="s">
        <v>62</v>
      </c>
      <c r="D236" s="2" t="str">
        <f t="shared" si="62"/>
        <v>Control</v>
      </c>
      <c r="E236" s="2">
        <f t="shared" si="56"/>
        <v>4</v>
      </c>
      <c r="F236" s="2">
        <f t="shared" si="62"/>
        <v>3</v>
      </c>
      <c r="G236" s="3">
        <f t="shared" si="61"/>
        <v>44772</v>
      </c>
      <c r="H236" s="3">
        <f t="shared" si="61"/>
        <v>44793</v>
      </c>
      <c r="I236" s="3">
        <f t="shared" si="61"/>
        <v>44828</v>
      </c>
      <c r="J236" s="2">
        <f t="shared" si="50"/>
        <v>56</v>
      </c>
      <c r="K236" s="2">
        <f t="shared" si="51"/>
        <v>35</v>
      </c>
      <c r="L236" s="2">
        <v>8.2000000000000003E-2</v>
      </c>
      <c r="M236" s="2">
        <v>0.14399999999999999</v>
      </c>
      <c r="N236" s="2">
        <f t="shared" si="52"/>
        <v>0.3</v>
      </c>
      <c r="O236" s="2">
        <f t="shared" si="53"/>
        <v>0.19</v>
      </c>
      <c r="P236" s="2">
        <f t="shared" si="54"/>
        <v>0.49</v>
      </c>
    </row>
    <row r="237" spans="1:16" x14ac:dyDescent="0.25">
      <c r="A237" s="2">
        <v>236</v>
      </c>
      <c r="B237" s="2" t="str">
        <f t="shared" si="60"/>
        <v>P_44</v>
      </c>
      <c r="C237" s="2" t="s">
        <v>62</v>
      </c>
      <c r="D237" s="2" t="str">
        <f t="shared" si="62"/>
        <v>Control</v>
      </c>
      <c r="E237" s="2">
        <f t="shared" si="56"/>
        <v>4</v>
      </c>
      <c r="F237" s="2">
        <f t="shared" si="62"/>
        <v>4</v>
      </c>
      <c r="G237" s="3">
        <f t="shared" si="61"/>
        <v>44772</v>
      </c>
      <c r="H237" s="3">
        <f t="shared" si="61"/>
        <v>44793</v>
      </c>
      <c r="I237" s="3">
        <f t="shared" si="61"/>
        <v>44828</v>
      </c>
      <c r="J237" s="2">
        <f t="shared" si="50"/>
        <v>56</v>
      </c>
      <c r="K237" s="2">
        <f t="shared" si="51"/>
        <v>35</v>
      </c>
      <c r="L237" s="2">
        <v>8.4000000000000005E-2</v>
      </c>
      <c r="M237" s="2">
        <v>0.16400000000000001</v>
      </c>
      <c r="N237" s="2">
        <f t="shared" si="52"/>
        <v>0.35</v>
      </c>
      <c r="O237" s="2">
        <f t="shared" si="53"/>
        <v>0.19</v>
      </c>
      <c r="P237" s="2">
        <f t="shared" si="54"/>
        <v>0.54</v>
      </c>
    </row>
    <row r="238" spans="1:16" x14ac:dyDescent="0.25">
      <c r="A238" s="2">
        <v>237</v>
      </c>
      <c r="B238" s="2" t="str">
        <f t="shared" si="60"/>
        <v>P_45</v>
      </c>
      <c r="C238" s="2" t="s">
        <v>62</v>
      </c>
      <c r="D238" s="2" t="str">
        <f t="shared" si="62"/>
        <v>Stress</v>
      </c>
      <c r="E238" s="2">
        <f t="shared" si="56"/>
        <v>4</v>
      </c>
      <c r="F238" s="2">
        <f t="shared" si="62"/>
        <v>1</v>
      </c>
      <c r="G238" s="3">
        <f t="shared" si="61"/>
        <v>44772</v>
      </c>
      <c r="H238" s="3">
        <f t="shared" si="61"/>
        <v>44793</v>
      </c>
      <c r="I238" s="3">
        <f t="shared" si="61"/>
        <v>44828</v>
      </c>
      <c r="J238" s="2">
        <f t="shared" si="50"/>
        <v>56</v>
      </c>
      <c r="K238" s="2">
        <f t="shared" si="51"/>
        <v>35</v>
      </c>
      <c r="L238" s="2">
        <v>6.8000000000000005E-2</v>
      </c>
      <c r="M238" s="2">
        <v>0.14799999999999999</v>
      </c>
      <c r="N238" s="2">
        <f t="shared" si="52"/>
        <v>0.32</v>
      </c>
      <c r="O238" s="2">
        <f t="shared" si="53"/>
        <v>0.14000000000000001</v>
      </c>
      <c r="P238" s="2">
        <f t="shared" si="54"/>
        <v>0.46</v>
      </c>
    </row>
    <row r="239" spans="1:16" x14ac:dyDescent="0.25">
      <c r="A239" s="2">
        <v>238</v>
      </c>
      <c r="B239" s="2" t="str">
        <f t="shared" si="60"/>
        <v>P_46</v>
      </c>
      <c r="C239" s="2" t="s">
        <v>62</v>
      </c>
      <c r="D239" s="2" t="str">
        <f t="shared" si="62"/>
        <v>Stress</v>
      </c>
      <c r="E239" s="2">
        <f t="shared" si="56"/>
        <v>4</v>
      </c>
      <c r="F239" s="2">
        <f t="shared" si="62"/>
        <v>2</v>
      </c>
      <c r="G239" s="3">
        <f t="shared" si="61"/>
        <v>44772</v>
      </c>
      <c r="H239" s="3">
        <f t="shared" si="61"/>
        <v>44793</v>
      </c>
      <c r="I239" s="3">
        <f t="shared" si="61"/>
        <v>44828</v>
      </c>
      <c r="J239" s="2">
        <f t="shared" si="50"/>
        <v>56</v>
      </c>
      <c r="K239" s="2">
        <f t="shared" si="51"/>
        <v>35</v>
      </c>
      <c r="L239" s="2">
        <v>6.4000000000000001E-2</v>
      </c>
      <c r="M239" s="2">
        <v>0.16400000000000001</v>
      </c>
      <c r="N239" s="2">
        <f t="shared" si="52"/>
        <v>0.36</v>
      </c>
      <c r="O239" s="2">
        <f t="shared" si="53"/>
        <v>0.11</v>
      </c>
      <c r="P239" s="2">
        <f t="shared" si="54"/>
        <v>0.47</v>
      </c>
    </row>
    <row r="240" spans="1:16" x14ac:dyDescent="0.25">
      <c r="A240" s="2">
        <v>239</v>
      </c>
      <c r="B240" s="2" t="str">
        <f t="shared" si="60"/>
        <v>P_47</v>
      </c>
      <c r="C240" s="2" t="s">
        <v>62</v>
      </c>
      <c r="D240" s="2" t="str">
        <f t="shared" si="62"/>
        <v>Stress</v>
      </c>
      <c r="E240" s="2">
        <f t="shared" si="56"/>
        <v>4</v>
      </c>
      <c r="F240" s="2">
        <f t="shared" si="62"/>
        <v>3</v>
      </c>
      <c r="G240" s="3">
        <f t="shared" si="61"/>
        <v>44772</v>
      </c>
      <c r="H240" s="3">
        <f t="shared" si="61"/>
        <v>44793</v>
      </c>
      <c r="I240" s="3">
        <f t="shared" si="61"/>
        <v>44828</v>
      </c>
      <c r="J240" s="2">
        <f t="shared" si="50"/>
        <v>56</v>
      </c>
      <c r="K240" s="2">
        <f t="shared" si="51"/>
        <v>35</v>
      </c>
      <c r="L240" s="2">
        <v>5.6000000000000001E-2</v>
      </c>
      <c r="M240" s="2">
        <v>0.16600000000000001</v>
      </c>
      <c r="N240" s="2">
        <f t="shared" si="52"/>
        <v>0.36</v>
      </c>
      <c r="O240" s="2">
        <f t="shared" si="53"/>
        <v>0.08</v>
      </c>
      <c r="P240" s="2">
        <f t="shared" si="54"/>
        <v>0.44</v>
      </c>
    </row>
    <row r="241" spans="1:16" x14ac:dyDescent="0.25">
      <c r="A241" s="2">
        <v>240</v>
      </c>
      <c r="B241" s="2" t="str">
        <f t="shared" si="60"/>
        <v>P_48</v>
      </c>
      <c r="C241" s="2" t="s">
        <v>62</v>
      </c>
      <c r="D241" s="2" t="str">
        <f t="shared" si="62"/>
        <v>Stress</v>
      </c>
      <c r="E241" s="2">
        <f t="shared" si="56"/>
        <v>4</v>
      </c>
      <c r="F241" s="2">
        <f t="shared" si="62"/>
        <v>4</v>
      </c>
      <c r="G241" s="3">
        <f t="shared" si="61"/>
        <v>44772</v>
      </c>
      <c r="H241" s="3">
        <f t="shared" si="61"/>
        <v>44793</v>
      </c>
      <c r="I241" s="3">
        <f t="shared" si="61"/>
        <v>44828</v>
      </c>
      <c r="J241" s="2">
        <f t="shared" si="50"/>
        <v>56</v>
      </c>
      <c r="K241" s="2">
        <f t="shared" si="51"/>
        <v>35</v>
      </c>
      <c r="L241" s="2">
        <v>6.9000000000000006E-2</v>
      </c>
      <c r="M241" s="2">
        <v>0.157</v>
      </c>
      <c r="N241" s="2">
        <f t="shared" si="52"/>
        <v>0.34</v>
      </c>
      <c r="O241" s="2">
        <f t="shared" si="53"/>
        <v>0.14000000000000001</v>
      </c>
      <c r="P241" s="2">
        <f t="shared" si="54"/>
        <v>0.48000000000000004</v>
      </c>
    </row>
    <row r="242" spans="1:16" x14ac:dyDescent="0.25">
      <c r="A242" s="2">
        <v>241</v>
      </c>
      <c r="B242" s="2" t="str">
        <f t="shared" si="60"/>
        <v>P_49</v>
      </c>
      <c r="C242" s="2" t="s">
        <v>71</v>
      </c>
      <c r="D242" s="2" t="str">
        <f t="shared" si="62"/>
        <v>Control</v>
      </c>
      <c r="E242" s="2">
        <f t="shared" si="56"/>
        <v>4</v>
      </c>
      <c r="F242" s="2">
        <f t="shared" si="62"/>
        <v>1</v>
      </c>
      <c r="G242" s="3">
        <f t="shared" si="61"/>
        <v>44772</v>
      </c>
      <c r="H242" s="3">
        <f t="shared" si="61"/>
        <v>44793</v>
      </c>
      <c r="I242" s="3">
        <f t="shared" si="61"/>
        <v>44828</v>
      </c>
      <c r="J242" s="2">
        <f t="shared" si="50"/>
        <v>56</v>
      </c>
      <c r="K242" s="2">
        <f t="shared" si="51"/>
        <v>35</v>
      </c>
      <c r="L242" s="2">
        <v>6.4000000000000001E-2</v>
      </c>
      <c r="M242" s="2">
        <v>0.13900000000000001</v>
      </c>
      <c r="N242" s="2">
        <f t="shared" si="52"/>
        <v>0.3</v>
      </c>
      <c r="O242" s="2">
        <f t="shared" si="53"/>
        <v>0.13</v>
      </c>
      <c r="P242" s="2">
        <f t="shared" si="54"/>
        <v>0.43</v>
      </c>
    </row>
    <row r="243" spans="1:16" x14ac:dyDescent="0.25">
      <c r="A243" s="2">
        <v>242</v>
      </c>
      <c r="B243" s="2" t="str">
        <f t="shared" si="60"/>
        <v>P_50</v>
      </c>
      <c r="C243" s="2" t="s">
        <v>71</v>
      </c>
      <c r="D243" s="2" t="str">
        <f t="shared" si="62"/>
        <v>Control</v>
      </c>
      <c r="E243" s="2">
        <f t="shared" si="56"/>
        <v>4</v>
      </c>
      <c r="F243" s="2">
        <f t="shared" si="62"/>
        <v>2</v>
      </c>
      <c r="G243" s="3">
        <f t="shared" si="61"/>
        <v>44772</v>
      </c>
      <c r="H243" s="3">
        <f t="shared" si="61"/>
        <v>44793</v>
      </c>
      <c r="I243" s="3">
        <f t="shared" si="61"/>
        <v>44828</v>
      </c>
      <c r="J243" s="2">
        <f t="shared" si="50"/>
        <v>56</v>
      </c>
      <c r="K243" s="2">
        <f t="shared" si="51"/>
        <v>35</v>
      </c>
      <c r="L243" s="2">
        <v>5.8000000000000003E-2</v>
      </c>
      <c r="M243" s="2">
        <v>0.122</v>
      </c>
      <c r="N243" s="2">
        <f t="shared" si="52"/>
        <v>0.26</v>
      </c>
      <c r="O243" s="2">
        <f t="shared" si="53"/>
        <v>0.12</v>
      </c>
      <c r="P243" s="2">
        <f t="shared" si="54"/>
        <v>0.38</v>
      </c>
    </row>
    <row r="244" spans="1:16" x14ac:dyDescent="0.25">
      <c r="A244" s="2">
        <v>243</v>
      </c>
      <c r="B244" s="2" t="str">
        <f t="shared" si="60"/>
        <v>P_51</v>
      </c>
      <c r="C244" s="2" t="s">
        <v>71</v>
      </c>
      <c r="D244" s="2" t="str">
        <f t="shared" si="62"/>
        <v>Control</v>
      </c>
      <c r="E244" s="2">
        <f t="shared" si="56"/>
        <v>4</v>
      </c>
      <c r="F244" s="2">
        <f t="shared" si="62"/>
        <v>3</v>
      </c>
      <c r="G244" s="3">
        <f t="shared" ref="G244:I259" si="63">G243</f>
        <v>44772</v>
      </c>
      <c r="H244" s="3">
        <f t="shared" si="63"/>
        <v>44793</v>
      </c>
      <c r="I244" s="3">
        <f t="shared" si="63"/>
        <v>44828</v>
      </c>
      <c r="J244" s="2">
        <f t="shared" si="50"/>
        <v>56</v>
      </c>
      <c r="K244" s="2">
        <f t="shared" si="51"/>
        <v>35</v>
      </c>
      <c r="L244" s="2">
        <v>6.6000000000000003E-2</v>
      </c>
      <c r="M244" s="2">
        <v>0.126</v>
      </c>
      <c r="N244" s="2">
        <f t="shared" si="52"/>
        <v>0.27</v>
      </c>
      <c r="O244" s="2">
        <f t="shared" si="53"/>
        <v>0.15</v>
      </c>
      <c r="P244" s="2">
        <f t="shared" si="54"/>
        <v>0.42000000000000004</v>
      </c>
    </row>
    <row r="245" spans="1:16" x14ac:dyDescent="0.25">
      <c r="A245" s="2">
        <v>244</v>
      </c>
      <c r="B245" s="2" t="str">
        <f t="shared" si="60"/>
        <v>P_52</v>
      </c>
      <c r="C245" s="2" t="s">
        <v>71</v>
      </c>
      <c r="D245" s="2" t="str">
        <f t="shared" si="62"/>
        <v>Control</v>
      </c>
      <c r="E245" s="2">
        <f t="shared" si="56"/>
        <v>4</v>
      </c>
      <c r="F245" s="2">
        <f t="shared" si="62"/>
        <v>4</v>
      </c>
      <c r="G245" s="3">
        <f t="shared" si="63"/>
        <v>44772</v>
      </c>
      <c r="H245" s="3">
        <f t="shared" si="63"/>
        <v>44793</v>
      </c>
      <c r="I245" s="3">
        <f t="shared" si="63"/>
        <v>44828</v>
      </c>
      <c r="J245" s="2">
        <f t="shared" si="50"/>
        <v>56</v>
      </c>
      <c r="K245" s="2">
        <f t="shared" si="51"/>
        <v>35</v>
      </c>
      <c r="L245" s="2">
        <v>6.8000000000000005E-2</v>
      </c>
      <c r="M245" s="2">
        <v>0.115</v>
      </c>
      <c r="N245" s="2">
        <f t="shared" si="52"/>
        <v>0.24</v>
      </c>
      <c r="O245" s="2">
        <f t="shared" si="53"/>
        <v>0.16</v>
      </c>
      <c r="P245" s="2">
        <f t="shared" si="54"/>
        <v>0.4</v>
      </c>
    </row>
    <row r="246" spans="1:16" x14ac:dyDescent="0.25">
      <c r="A246" s="2">
        <v>245</v>
      </c>
      <c r="B246" s="2" t="str">
        <f t="shared" si="60"/>
        <v>P_53</v>
      </c>
      <c r="C246" s="2" t="s">
        <v>71</v>
      </c>
      <c r="D246" s="2" t="str">
        <f t="shared" si="62"/>
        <v>Stress</v>
      </c>
      <c r="E246" s="2">
        <f t="shared" si="56"/>
        <v>4</v>
      </c>
      <c r="F246" s="2">
        <f t="shared" si="62"/>
        <v>1</v>
      </c>
      <c r="G246" s="3">
        <f t="shared" si="63"/>
        <v>44772</v>
      </c>
      <c r="H246" s="3">
        <f t="shared" si="63"/>
        <v>44793</v>
      </c>
      <c r="I246" s="3">
        <f t="shared" si="63"/>
        <v>44828</v>
      </c>
      <c r="J246" s="2">
        <f t="shared" si="50"/>
        <v>56</v>
      </c>
      <c r="K246" s="2">
        <f t="shared" si="51"/>
        <v>35</v>
      </c>
      <c r="L246" s="2">
        <v>3.7999999999999999E-2</v>
      </c>
      <c r="M246" s="2">
        <v>8.1000000000000003E-2</v>
      </c>
      <c r="N246" s="2">
        <f t="shared" si="52"/>
        <v>0.17</v>
      </c>
      <c r="O246" s="2">
        <f t="shared" si="53"/>
        <v>0.08</v>
      </c>
      <c r="P246" s="2">
        <f t="shared" si="54"/>
        <v>0.25</v>
      </c>
    </row>
    <row r="247" spans="1:16" x14ac:dyDescent="0.25">
      <c r="A247" s="2">
        <v>246</v>
      </c>
      <c r="B247" s="2" t="str">
        <f t="shared" si="60"/>
        <v>P_54</v>
      </c>
      <c r="C247" s="2" t="s">
        <v>71</v>
      </c>
      <c r="D247" s="2" t="str">
        <f t="shared" si="62"/>
        <v>Stress</v>
      </c>
      <c r="E247" s="2">
        <f t="shared" si="56"/>
        <v>4</v>
      </c>
      <c r="F247" s="2">
        <f t="shared" si="62"/>
        <v>2</v>
      </c>
      <c r="G247" s="3">
        <f t="shared" si="63"/>
        <v>44772</v>
      </c>
      <c r="H247" s="3">
        <f t="shared" si="63"/>
        <v>44793</v>
      </c>
      <c r="I247" s="3">
        <f t="shared" si="63"/>
        <v>44828</v>
      </c>
      <c r="J247" s="2">
        <f t="shared" si="50"/>
        <v>56</v>
      </c>
      <c r="K247" s="2">
        <f t="shared" si="51"/>
        <v>35</v>
      </c>
      <c r="L247" s="2">
        <v>3.7999999999999999E-2</v>
      </c>
      <c r="M247" s="2">
        <v>9.1999999999999998E-2</v>
      </c>
      <c r="N247" s="2">
        <f t="shared" si="52"/>
        <v>0.2</v>
      </c>
      <c r="O247" s="2">
        <f t="shared" si="53"/>
        <v>7.0000000000000007E-2</v>
      </c>
      <c r="P247" s="2">
        <f t="shared" si="54"/>
        <v>0.27</v>
      </c>
    </row>
    <row r="248" spans="1:16" x14ac:dyDescent="0.25">
      <c r="A248" s="2">
        <v>247</v>
      </c>
      <c r="B248" s="2" t="str">
        <f t="shared" si="60"/>
        <v>P_55</v>
      </c>
      <c r="C248" s="2" t="s">
        <v>71</v>
      </c>
      <c r="D248" s="2" t="str">
        <f t="shared" si="62"/>
        <v>Stress</v>
      </c>
      <c r="E248" s="2">
        <f t="shared" si="56"/>
        <v>4</v>
      </c>
      <c r="F248" s="2">
        <f t="shared" si="62"/>
        <v>3</v>
      </c>
      <c r="G248" s="3">
        <f t="shared" si="63"/>
        <v>44772</v>
      </c>
      <c r="H248" s="3">
        <f t="shared" si="63"/>
        <v>44793</v>
      </c>
      <c r="I248" s="3">
        <f t="shared" si="63"/>
        <v>44828</v>
      </c>
      <c r="J248" s="2">
        <f t="shared" si="50"/>
        <v>56</v>
      </c>
      <c r="K248" s="2">
        <f t="shared" si="51"/>
        <v>35</v>
      </c>
      <c r="L248" s="2">
        <v>4.2999999999999997E-2</v>
      </c>
      <c r="M248" s="2">
        <v>9.5000000000000001E-2</v>
      </c>
      <c r="N248" s="2">
        <f t="shared" si="52"/>
        <v>0.2</v>
      </c>
      <c r="O248" s="2">
        <f t="shared" si="53"/>
        <v>0.09</v>
      </c>
      <c r="P248" s="2">
        <f t="shared" si="54"/>
        <v>0.29000000000000004</v>
      </c>
    </row>
    <row r="249" spans="1:16" x14ac:dyDescent="0.25">
      <c r="A249" s="2">
        <v>248</v>
      </c>
      <c r="B249" s="2" t="str">
        <f t="shared" si="60"/>
        <v>P_56</v>
      </c>
      <c r="C249" s="2" t="s">
        <v>71</v>
      </c>
      <c r="D249" s="2" t="str">
        <f t="shared" si="62"/>
        <v>Stress</v>
      </c>
      <c r="E249" s="2">
        <f t="shared" si="56"/>
        <v>4</v>
      </c>
      <c r="F249" s="2">
        <f t="shared" si="62"/>
        <v>4</v>
      </c>
      <c r="G249" s="3">
        <f t="shared" si="63"/>
        <v>44772</v>
      </c>
      <c r="H249" s="3">
        <f t="shared" si="63"/>
        <v>44793</v>
      </c>
      <c r="I249" s="3">
        <f t="shared" si="63"/>
        <v>44828</v>
      </c>
      <c r="J249" s="2">
        <f t="shared" si="50"/>
        <v>56</v>
      </c>
      <c r="K249" s="2">
        <f t="shared" si="51"/>
        <v>35</v>
      </c>
      <c r="L249" s="2">
        <v>4.4999999999999998E-2</v>
      </c>
      <c r="M249" s="2">
        <v>8.5999999999999993E-2</v>
      </c>
      <c r="N249" s="2">
        <f t="shared" si="52"/>
        <v>0.18</v>
      </c>
      <c r="O249" s="2">
        <f t="shared" si="53"/>
        <v>0.1</v>
      </c>
      <c r="P249" s="2">
        <f t="shared" si="54"/>
        <v>0.28000000000000003</v>
      </c>
    </row>
    <row r="250" spans="1:16" x14ac:dyDescent="0.25">
      <c r="A250" s="2">
        <v>249</v>
      </c>
      <c r="B250" s="2" t="str">
        <f t="shared" si="60"/>
        <v>P_57</v>
      </c>
      <c r="C250" s="2" t="s">
        <v>80</v>
      </c>
      <c r="D250" s="2" t="str">
        <f t="shared" si="62"/>
        <v>Control</v>
      </c>
      <c r="E250" s="2">
        <f t="shared" si="56"/>
        <v>4</v>
      </c>
      <c r="F250" s="2">
        <f t="shared" si="62"/>
        <v>1</v>
      </c>
      <c r="G250" s="3">
        <f t="shared" si="63"/>
        <v>44772</v>
      </c>
      <c r="H250" s="3">
        <f t="shared" si="63"/>
        <v>44793</v>
      </c>
      <c r="I250" s="3">
        <f t="shared" si="63"/>
        <v>44828</v>
      </c>
      <c r="J250" s="2">
        <f t="shared" si="50"/>
        <v>56</v>
      </c>
      <c r="K250" s="2">
        <f t="shared" si="51"/>
        <v>35</v>
      </c>
      <c r="L250" s="2">
        <v>4.3999999999999997E-2</v>
      </c>
      <c r="M250" s="2">
        <v>0.161</v>
      </c>
      <c r="N250" s="2">
        <f t="shared" si="52"/>
        <v>0.36</v>
      </c>
      <c r="O250" s="2">
        <f t="shared" si="53"/>
        <v>0.04</v>
      </c>
      <c r="P250" s="2">
        <f t="shared" si="54"/>
        <v>0.39999999999999997</v>
      </c>
    </row>
    <row r="251" spans="1:16" x14ac:dyDescent="0.25">
      <c r="A251" s="2">
        <v>250</v>
      </c>
      <c r="B251" s="2" t="str">
        <f t="shared" si="60"/>
        <v>P_58</v>
      </c>
      <c r="C251" s="2" t="s">
        <v>80</v>
      </c>
      <c r="D251" s="2" t="str">
        <f t="shared" ref="D251:F266" si="64">D243</f>
        <v>Control</v>
      </c>
      <c r="E251" s="2">
        <f t="shared" si="56"/>
        <v>4</v>
      </c>
      <c r="F251" s="2">
        <f t="shared" si="64"/>
        <v>2</v>
      </c>
      <c r="G251" s="3">
        <f t="shared" si="63"/>
        <v>44772</v>
      </c>
      <c r="H251" s="3">
        <f t="shared" si="63"/>
        <v>44793</v>
      </c>
      <c r="I251" s="3">
        <f t="shared" si="63"/>
        <v>44828</v>
      </c>
      <c r="J251" s="2">
        <f t="shared" si="50"/>
        <v>56</v>
      </c>
      <c r="K251" s="2">
        <f t="shared" si="51"/>
        <v>35</v>
      </c>
      <c r="L251" s="2">
        <v>4.9000000000000002E-2</v>
      </c>
      <c r="M251" s="2">
        <v>0.16800000000000001</v>
      </c>
      <c r="N251" s="2">
        <f t="shared" si="52"/>
        <v>0.37</v>
      </c>
      <c r="O251" s="2">
        <f t="shared" si="53"/>
        <v>0.05</v>
      </c>
      <c r="P251" s="2">
        <f t="shared" si="54"/>
        <v>0.42</v>
      </c>
    </row>
    <row r="252" spans="1:16" x14ac:dyDescent="0.25">
      <c r="A252" s="2">
        <v>251</v>
      </c>
      <c r="B252" s="2" t="str">
        <f t="shared" si="60"/>
        <v>P_59</v>
      </c>
      <c r="C252" s="2" t="s">
        <v>80</v>
      </c>
      <c r="D252" s="2" t="str">
        <f t="shared" si="64"/>
        <v>Control</v>
      </c>
      <c r="E252" s="2">
        <f t="shared" si="56"/>
        <v>4</v>
      </c>
      <c r="F252" s="2">
        <f t="shared" si="64"/>
        <v>3</v>
      </c>
      <c r="G252" s="3">
        <f t="shared" si="63"/>
        <v>44772</v>
      </c>
      <c r="H252" s="3">
        <f t="shared" si="63"/>
        <v>44793</v>
      </c>
      <c r="I252" s="3">
        <f t="shared" si="63"/>
        <v>44828</v>
      </c>
      <c r="J252" s="2">
        <f t="shared" si="50"/>
        <v>56</v>
      </c>
      <c r="K252" s="2">
        <f t="shared" si="51"/>
        <v>35</v>
      </c>
      <c r="L252" s="2">
        <v>3.9E-2</v>
      </c>
      <c r="M252" s="2">
        <v>0.17399999999999999</v>
      </c>
      <c r="N252" s="2">
        <f t="shared" si="52"/>
        <v>0.39</v>
      </c>
      <c r="O252" s="2">
        <f t="shared" si="53"/>
        <v>0.01</v>
      </c>
      <c r="P252" s="2">
        <f t="shared" si="54"/>
        <v>0.4</v>
      </c>
    </row>
    <row r="253" spans="1:16" x14ac:dyDescent="0.25">
      <c r="A253" s="2">
        <v>252</v>
      </c>
      <c r="B253" s="2" t="str">
        <f t="shared" si="60"/>
        <v>P_60</v>
      </c>
      <c r="C253" s="2" t="s">
        <v>80</v>
      </c>
      <c r="D253" s="2" t="str">
        <f t="shared" si="64"/>
        <v>Control</v>
      </c>
      <c r="E253" s="2">
        <f t="shared" si="56"/>
        <v>4</v>
      </c>
      <c r="F253" s="2">
        <f t="shared" si="64"/>
        <v>4</v>
      </c>
      <c r="G253" s="3">
        <f t="shared" si="63"/>
        <v>44772</v>
      </c>
      <c r="H253" s="3">
        <f t="shared" si="63"/>
        <v>44793</v>
      </c>
      <c r="I253" s="3">
        <f t="shared" si="63"/>
        <v>44828</v>
      </c>
      <c r="J253" s="2">
        <f t="shared" si="50"/>
        <v>56</v>
      </c>
      <c r="K253" s="2">
        <f t="shared" si="51"/>
        <v>35</v>
      </c>
      <c r="L253" s="2">
        <v>5.0999999999999997E-2</v>
      </c>
      <c r="M253" s="2">
        <v>0.159</v>
      </c>
      <c r="N253" s="2">
        <f t="shared" si="52"/>
        <v>0.35</v>
      </c>
      <c r="O253" s="2">
        <f t="shared" si="53"/>
        <v>7.0000000000000007E-2</v>
      </c>
      <c r="P253" s="2">
        <f t="shared" si="54"/>
        <v>0.42</v>
      </c>
    </row>
    <row r="254" spans="1:16" x14ac:dyDescent="0.25">
      <c r="A254" s="2">
        <v>253</v>
      </c>
      <c r="B254" s="2" t="str">
        <f t="shared" si="60"/>
        <v>P_61</v>
      </c>
      <c r="C254" s="2" t="s">
        <v>80</v>
      </c>
      <c r="D254" s="2" t="str">
        <f t="shared" si="64"/>
        <v>Stress</v>
      </c>
      <c r="E254" s="2">
        <f t="shared" si="56"/>
        <v>4</v>
      </c>
      <c r="F254" s="2">
        <f t="shared" si="64"/>
        <v>1</v>
      </c>
      <c r="G254" s="3">
        <f t="shared" si="63"/>
        <v>44772</v>
      </c>
      <c r="H254" s="3">
        <f t="shared" si="63"/>
        <v>44793</v>
      </c>
      <c r="I254" s="3">
        <f t="shared" si="63"/>
        <v>44828</v>
      </c>
      <c r="J254" s="2">
        <f t="shared" si="50"/>
        <v>56</v>
      </c>
      <c r="K254" s="2">
        <f t="shared" si="51"/>
        <v>35</v>
      </c>
      <c r="L254" s="2">
        <v>4.1000000000000002E-2</v>
      </c>
      <c r="M254" s="2">
        <v>0.121</v>
      </c>
      <c r="N254" s="2">
        <f t="shared" si="52"/>
        <v>0.27</v>
      </c>
      <c r="O254" s="2">
        <f t="shared" si="53"/>
        <v>0.06</v>
      </c>
      <c r="P254" s="2">
        <f t="shared" si="54"/>
        <v>0.33</v>
      </c>
    </row>
    <row r="255" spans="1:16" x14ac:dyDescent="0.25">
      <c r="A255" s="2">
        <v>254</v>
      </c>
      <c r="B255" s="2" t="str">
        <f t="shared" si="60"/>
        <v>P_62</v>
      </c>
      <c r="C255" s="2" t="s">
        <v>80</v>
      </c>
      <c r="D255" s="2" t="str">
        <f t="shared" si="64"/>
        <v>Stress</v>
      </c>
      <c r="E255" s="2">
        <f t="shared" si="56"/>
        <v>4</v>
      </c>
      <c r="F255" s="2">
        <f t="shared" si="64"/>
        <v>2</v>
      </c>
      <c r="G255" s="3">
        <f t="shared" si="63"/>
        <v>44772</v>
      </c>
      <c r="H255" s="3">
        <f t="shared" si="63"/>
        <v>44793</v>
      </c>
      <c r="I255" s="3">
        <f t="shared" si="63"/>
        <v>44828</v>
      </c>
      <c r="J255" s="2">
        <f t="shared" si="50"/>
        <v>56</v>
      </c>
      <c r="K255" s="2">
        <f t="shared" si="51"/>
        <v>35</v>
      </c>
      <c r="L255" s="2">
        <v>4.7E-2</v>
      </c>
      <c r="M255" s="2">
        <v>0.128</v>
      </c>
      <c r="N255" s="2">
        <f t="shared" si="52"/>
        <v>0.28000000000000003</v>
      </c>
      <c r="O255" s="2">
        <f t="shared" si="53"/>
        <v>0.08</v>
      </c>
      <c r="P255" s="2">
        <f t="shared" si="54"/>
        <v>0.36000000000000004</v>
      </c>
    </row>
    <row r="256" spans="1:16" x14ac:dyDescent="0.25">
      <c r="A256" s="2">
        <v>255</v>
      </c>
      <c r="B256" s="2" t="str">
        <f t="shared" si="60"/>
        <v>P_63</v>
      </c>
      <c r="C256" s="2" t="s">
        <v>80</v>
      </c>
      <c r="D256" s="2" t="str">
        <f t="shared" si="64"/>
        <v>Stress</v>
      </c>
      <c r="E256" s="2">
        <f t="shared" si="56"/>
        <v>4</v>
      </c>
      <c r="F256" s="2">
        <f t="shared" si="64"/>
        <v>3</v>
      </c>
      <c r="G256" s="3">
        <f t="shared" si="63"/>
        <v>44772</v>
      </c>
      <c r="H256" s="3">
        <f t="shared" si="63"/>
        <v>44793</v>
      </c>
      <c r="I256" s="3">
        <f t="shared" si="63"/>
        <v>44828</v>
      </c>
      <c r="J256" s="2">
        <f t="shared" si="50"/>
        <v>56</v>
      </c>
      <c r="K256" s="2">
        <f t="shared" si="51"/>
        <v>35</v>
      </c>
      <c r="L256" s="2">
        <v>3.6999999999999998E-2</v>
      </c>
      <c r="M256" s="2">
        <v>0.13200000000000001</v>
      </c>
      <c r="N256" s="2">
        <f t="shared" si="52"/>
        <v>0.28999999999999998</v>
      </c>
      <c r="O256" s="2">
        <f t="shared" si="53"/>
        <v>0.03</v>
      </c>
      <c r="P256" s="2">
        <f t="shared" si="54"/>
        <v>0.31999999999999995</v>
      </c>
    </row>
    <row r="257" spans="1:16" x14ac:dyDescent="0.25">
      <c r="A257" s="2">
        <v>256</v>
      </c>
      <c r="B257" s="2" t="str">
        <f t="shared" si="60"/>
        <v>P_64</v>
      </c>
      <c r="C257" s="2" t="s">
        <v>80</v>
      </c>
      <c r="D257" s="2" t="str">
        <f t="shared" si="64"/>
        <v>Stress</v>
      </c>
      <c r="E257" s="2">
        <f t="shared" si="56"/>
        <v>4</v>
      </c>
      <c r="F257" s="2">
        <f t="shared" si="64"/>
        <v>4</v>
      </c>
      <c r="G257" s="3">
        <f t="shared" si="63"/>
        <v>44772</v>
      </c>
      <c r="H257" s="3">
        <f t="shared" si="63"/>
        <v>44793</v>
      </c>
      <c r="I257" s="3">
        <f t="shared" si="63"/>
        <v>44828</v>
      </c>
      <c r="J257" s="2">
        <f t="shared" si="50"/>
        <v>56</v>
      </c>
      <c r="K257" s="2">
        <f t="shared" si="51"/>
        <v>35</v>
      </c>
      <c r="L257" s="2">
        <v>3.9E-2</v>
      </c>
      <c r="M257" s="2">
        <v>0.121</v>
      </c>
      <c r="N257" s="2">
        <f t="shared" si="52"/>
        <v>0.27</v>
      </c>
      <c r="O257" s="2">
        <f t="shared" si="53"/>
        <v>0.05</v>
      </c>
      <c r="P257" s="2">
        <f t="shared" si="54"/>
        <v>0.32</v>
      </c>
    </row>
    <row r="258" spans="1:16" x14ac:dyDescent="0.25">
      <c r="A258" s="2">
        <v>257</v>
      </c>
      <c r="B258" s="2" t="str">
        <f t="shared" si="60"/>
        <v>P_65</v>
      </c>
      <c r="C258" s="2" t="s">
        <v>89</v>
      </c>
      <c r="D258" s="2" t="str">
        <f t="shared" si="64"/>
        <v>Control</v>
      </c>
      <c r="E258" s="2">
        <f t="shared" si="56"/>
        <v>4</v>
      </c>
      <c r="F258" s="2">
        <f t="shared" si="64"/>
        <v>1</v>
      </c>
      <c r="G258" s="3">
        <f t="shared" si="63"/>
        <v>44772</v>
      </c>
      <c r="H258" s="3">
        <f t="shared" si="63"/>
        <v>44793</v>
      </c>
      <c r="I258" s="3">
        <f t="shared" si="63"/>
        <v>44828</v>
      </c>
      <c r="J258" s="2">
        <f t="shared" si="50"/>
        <v>56</v>
      </c>
      <c r="K258" s="2">
        <f t="shared" si="51"/>
        <v>35</v>
      </c>
      <c r="L258" s="2">
        <v>4.2999999999999997E-2</v>
      </c>
      <c r="M258" s="2">
        <v>0.23100000000000001</v>
      </c>
      <c r="N258" s="2">
        <f t="shared" si="52"/>
        <v>0.52</v>
      </c>
      <c r="O258" s="2">
        <f t="shared" si="53"/>
        <v>0.02</v>
      </c>
      <c r="P258" s="2">
        <f t="shared" si="54"/>
        <v>0.54</v>
      </c>
    </row>
    <row r="259" spans="1:16" x14ac:dyDescent="0.25">
      <c r="A259" s="2">
        <v>258</v>
      </c>
      <c r="B259" s="2" t="str">
        <f t="shared" si="60"/>
        <v>P_66</v>
      </c>
      <c r="C259" s="2" t="s">
        <v>89</v>
      </c>
      <c r="D259" s="2" t="str">
        <f t="shared" si="64"/>
        <v>Control</v>
      </c>
      <c r="E259" s="2">
        <f t="shared" si="56"/>
        <v>4</v>
      </c>
      <c r="F259" s="2">
        <f t="shared" si="64"/>
        <v>2</v>
      </c>
      <c r="G259" s="3">
        <f t="shared" si="63"/>
        <v>44772</v>
      </c>
      <c r="H259" s="3">
        <f t="shared" si="63"/>
        <v>44793</v>
      </c>
      <c r="I259" s="3">
        <f t="shared" si="63"/>
        <v>44828</v>
      </c>
      <c r="J259" s="2">
        <f t="shared" ref="J259:J289" si="65">I259-G259</f>
        <v>56</v>
      </c>
      <c r="K259" s="2">
        <f t="shared" ref="K259:K289" si="66">I259-H259</f>
        <v>35</v>
      </c>
      <c r="L259" s="2">
        <v>7.3999999999999996E-2</v>
      </c>
      <c r="M259" s="2">
        <v>0.17199999999999999</v>
      </c>
      <c r="N259" s="2">
        <f t="shared" ref="N259:N289" si="67">ABS(ROUND(((11.75*(M259))-(2.35*(L259)))*(5/25),2))</f>
        <v>0.37</v>
      </c>
      <c r="O259" s="2">
        <f t="shared" ref="O259:O289" si="68">ABS(ROUND((((18.81)*L259)-((3.96)*(M259)))*(5/25),2))</f>
        <v>0.14000000000000001</v>
      </c>
      <c r="P259" s="2">
        <f t="shared" ref="P259:P289" si="69">N259+O259</f>
        <v>0.51</v>
      </c>
    </row>
    <row r="260" spans="1:16" x14ac:dyDescent="0.25">
      <c r="A260" s="2">
        <v>259</v>
      </c>
      <c r="B260" s="2" t="str">
        <f t="shared" si="60"/>
        <v>P_67</v>
      </c>
      <c r="C260" s="2" t="s">
        <v>89</v>
      </c>
      <c r="D260" s="2" t="str">
        <f t="shared" si="64"/>
        <v>Control</v>
      </c>
      <c r="E260" s="2">
        <f t="shared" si="56"/>
        <v>4</v>
      </c>
      <c r="F260" s="2">
        <f t="shared" si="64"/>
        <v>3</v>
      </c>
      <c r="G260" s="3">
        <f t="shared" ref="G260:I275" si="70">G259</f>
        <v>44772</v>
      </c>
      <c r="H260" s="3">
        <f t="shared" si="70"/>
        <v>44793</v>
      </c>
      <c r="I260" s="3">
        <f t="shared" si="70"/>
        <v>44828</v>
      </c>
      <c r="J260" s="2">
        <f t="shared" si="65"/>
        <v>56</v>
      </c>
      <c r="K260" s="2">
        <f t="shared" si="66"/>
        <v>35</v>
      </c>
      <c r="L260" s="2">
        <v>7.2999999999999995E-2</v>
      </c>
      <c r="M260" s="2">
        <v>0.14799999999999999</v>
      </c>
      <c r="N260" s="2">
        <f t="shared" si="67"/>
        <v>0.31</v>
      </c>
      <c r="O260" s="2">
        <f t="shared" si="68"/>
        <v>0.16</v>
      </c>
      <c r="P260" s="2">
        <f t="shared" si="69"/>
        <v>0.47</v>
      </c>
    </row>
    <row r="261" spans="1:16" x14ac:dyDescent="0.25">
      <c r="A261" s="2">
        <v>260</v>
      </c>
      <c r="B261" s="2" t="str">
        <f t="shared" si="60"/>
        <v>P_68</v>
      </c>
      <c r="C261" s="2" t="s">
        <v>89</v>
      </c>
      <c r="D261" s="2" t="str">
        <f t="shared" si="64"/>
        <v>Control</v>
      </c>
      <c r="E261" s="2">
        <f t="shared" si="56"/>
        <v>4</v>
      </c>
      <c r="F261" s="2">
        <f t="shared" si="64"/>
        <v>4</v>
      </c>
      <c r="G261" s="3">
        <f t="shared" si="70"/>
        <v>44772</v>
      </c>
      <c r="H261" s="3">
        <f t="shared" si="70"/>
        <v>44793</v>
      </c>
      <c r="I261" s="3">
        <f t="shared" si="70"/>
        <v>44828</v>
      </c>
      <c r="J261" s="2">
        <f t="shared" si="65"/>
        <v>56</v>
      </c>
      <c r="K261" s="2">
        <f t="shared" si="66"/>
        <v>35</v>
      </c>
      <c r="L261" s="2">
        <v>8.6999999999999994E-2</v>
      </c>
      <c r="M261" s="2">
        <v>0.161</v>
      </c>
      <c r="N261" s="2">
        <f t="shared" si="67"/>
        <v>0.34</v>
      </c>
      <c r="O261" s="2">
        <f t="shared" si="68"/>
        <v>0.2</v>
      </c>
      <c r="P261" s="2">
        <f t="shared" si="69"/>
        <v>0.54</v>
      </c>
    </row>
    <row r="262" spans="1:16" x14ac:dyDescent="0.25">
      <c r="A262" s="2">
        <v>261</v>
      </c>
      <c r="B262" s="2" t="str">
        <f t="shared" si="60"/>
        <v>P_69</v>
      </c>
      <c r="C262" s="2" t="s">
        <v>89</v>
      </c>
      <c r="D262" s="2" t="str">
        <f t="shared" si="64"/>
        <v>Stress</v>
      </c>
      <c r="E262" s="2">
        <f t="shared" ref="E262:E289" si="71">E261</f>
        <v>4</v>
      </c>
      <c r="F262" s="2">
        <f t="shared" si="64"/>
        <v>1</v>
      </c>
      <c r="G262" s="3">
        <f t="shared" si="70"/>
        <v>44772</v>
      </c>
      <c r="H262" s="3">
        <f t="shared" si="70"/>
        <v>44793</v>
      </c>
      <c r="I262" s="3">
        <f t="shared" si="70"/>
        <v>44828</v>
      </c>
      <c r="J262" s="2">
        <f t="shared" si="65"/>
        <v>56</v>
      </c>
      <c r="K262" s="2">
        <f t="shared" si="66"/>
        <v>35</v>
      </c>
      <c r="L262" s="2">
        <v>4.8000000000000001E-2</v>
      </c>
      <c r="M262" s="2">
        <v>0.14699999999999999</v>
      </c>
      <c r="N262" s="2">
        <f t="shared" si="67"/>
        <v>0.32</v>
      </c>
      <c r="O262" s="2">
        <f t="shared" si="68"/>
        <v>0.06</v>
      </c>
      <c r="P262" s="2">
        <f t="shared" si="69"/>
        <v>0.38</v>
      </c>
    </row>
    <row r="263" spans="1:16" x14ac:dyDescent="0.25">
      <c r="A263" s="2">
        <v>262</v>
      </c>
      <c r="B263" s="2" t="str">
        <f t="shared" si="60"/>
        <v>P_70</v>
      </c>
      <c r="C263" s="2" t="s">
        <v>89</v>
      </c>
      <c r="D263" s="2" t="str">
        <f t="shared" si="64"/>
        <v>Stress</v>
      </c>
      <c r="E263" s="2">
        <f t="shared" si="71"/>
        <v>4</v>
      </c>
      <c r="F263" s="2">
        <f t="shared" si="64"/>
        <v>2</v>
      </c>
      <c r="G263" s="3">
        <f t="shared" si="70"/>
        <v>44772</v>
      </c>
      <c r="H263" s="3">
        <f t="shared" si="70"/>
        <v>44793</v>
      </c>
      <c r="I263" s="3">
        <f t="shared" si="70"/>
        <v>44828</v>
      </c>
      <c r="J263" s="2">
        <f t="shared" si="65"/>
        <v>56</v>
      </c>
      <c r="K263" s="2">
        <f t="shared" si="66"/>
        <v>35</v>
      </c>
      <c r="L263" s="2">
        <v>5.3999999999999999E-2</v>
      </c>
      <c r="M263" s="2">
        <v>0.16200000000000001</v>
      </c>
      <c r="N263" s="2">
        <f t="shared" si="67"/>
        <v>0.36</v>
      </c>
      <c r="O263" s="2">
        <f t="shared" si="68"/>
        <v>7.0000000000000007E-2</v>
      </c>
      <c r="P263" s="2">
        <f t="shared" si="69"/>
        <v>0.43</v>
      </c>
    </row>
    <row r="264" spans="1:16" x14ac:dyDescent="0.25">
      <c r="A264" s="2">
        <v>263</v>
      </c>
      <c r="B264" s="2" t="str">
        <f t="shared" si="60"/>
        <v>P_71</v>
      </c>
      <c r="C264" s="2" t="s">
        <v>89</v>
      </c>
      <c r="D264" s="2" t="str">
        <f t="shared" si="64"/>
        <v>Stress</v>
      </c>
      <c r="E264" s="2">
        <f t="shared" si="71"/>
        <v>4</v>
      </c>
      <c r="F264" s="2">
        <f t="shared" si="64"/>
        <v>3</v>
      </c>
      <c r="G264" s="3">
        <f t="shared" si="70"/>
        <v>44772</v>
      </c>
      <c r="H264" s="3">
        <f t="shared" si="70"/>
        <v>44793</v>
      </c>
      <c r="I264" s="3">
        <f t="shared" si="70"/>
        <v>44828</v>
      </c>
      <c r="J264" s="2">
        <f t="shared" si="65"/>
        <v>56</v>
      </c>
      <c r="K264" s="2">
        <f t="shared" si="66"/>
        <v>35</v>
      </c>
      <c r="L264" s="2">
        <v>6.9000000000000006E-2</v>
      </c>
      <c r="M264" s="2">
        <v>0.16500000000000001</v>
      </c>
      <c r="N264" s="2">
        <f t="shared" si="67"/>
        <v>0.36</v>
      </c>
      <c r="O264" s="2">
        <f t="shared" si="68"/>
        <v>0.13</v>
      </c>
      <c r="P264" s="2">
        <f t="shared" si="69"/>
        <v>0.49</v>
      </c>
    </row>
    <row r="265" spans="1:16" x14ac:dyDescent="0.25">
      <c r="A265" s="2">
        <v>264</v>
      </c>
      <c r="B265" s="2" t="str">
        <f t="shared" si="60"/>
        <v>P_72</v>
      </c>
      <c r="C265" s="2" t="s">
        <v>89</v>
      </c>
      <c r="D265" s="2" t="str">
        <f t="shared" si="64"/>
        <v>Stress</v>
      </c>
      <c r="E265" s="2">
        <f t="shared" si="71"/>
        <v>4</v>
      </c>
      <c r="F265" s="2">
        <f t="shared" si="64"/>
        <v>4</v>
      </c>
      <c r="G265" s="3">
        <f t="shared" si="70"/>
        <v>44772</v>
      </c>
      <c r="H265" s="3">
        <f t="shared" si="70"/>
        <v>44793</v>
      </c>
      <c r="I265" s="3">
        <f t="shared" si="70"/>
        <v>44828</v>
      </c>
      <c r="J265" s="2">
        <f t="shared" si="65"/>
        <v>56</v>
      </c>
      <c r="K265" s="2">
        <f t="shared" si="66"/>
        <v>35</v>
      </c>
      <c r="L265" s="2">
        <v>5.6000000000000001E-2</v>
      </c>
      <c r="M265" s="2">
        <v>0.156</v>
      </c>
      <c r="N265" s="2">
        <f t="shared" si="67"/>
        <v>0.34</v>
      </c>
      <c r="O265" s="2">
        <f t="shared" si="68"/>
        <v>0.09</v>
      </c>
      <c r="P265" s="2">
        <f t="shared" si="69"/>
        <v>0.43000000000000005</v>
      </c>
    </row>
    <row r="266" spans="1:16" x14ac:dyDescent="0.25">
      <c r="A266" s="2">
        <v>265</v>
      </c>
      <c r="B266" s="2" t="str">
        <f t="shared" si="60"/>
        <v>P_73</v>
      </c>
      <c r="C266" s="2" t="s">
        <v>98</v>
      </c>
      <c r="D266" s="2" t="str">
        <f t="shared" si="64"/>
        <v>Control</v>
      </c>
      <c r="E266" s="2">
        <f t="shared" si="71"/>
        <v>4</v>
      </c>
      <c r="F266" s="2">
        <f t="shared" si="64"/>
        <v>1</v>
      </c>
      <c r="G266" s="3">
        <f t="shared" si="70"/>
        <v>44772</v>
      </c>
      <c r="H266" s="3">
        <f t="shared" si="70"/>
        <v>44793</v>
      </c>
      <c r="I266" s="3">
        <f t="shared" si="70"/>
        <v>44828</v>
      </c>
      <c r="J266" s="2">
        <f t="shared" si="65"/>
        <v>56</v>
      </c>
      <c r="K266" s="2">
        <f t="shared" si="66"/>
        <v>35</v>
      </c>
      <c r="L266" s="2">
        <v>5.7000000000000002E-2</v>
      </c>
      <c r="M266" s="2">
        <v>0.14399999999999999</v>
      </c>
      <c r="N266" s="2">
        <f t="shared" si="67"/>
        <v>0.31</v>
      </c>
      <c r="O266" s="2">
        <f t="shared" si="68"/>
        <v>0.1</v>
      </c>
      <c r="P266" s="2">
        <f t="shared" si="69"/>
        <v>0.41000000000000003</v>
      </c>
    </row>
    <row r="267" spans="1:16" x14ac:dyDescent="0.25">
      <c r="A267" s="2">
        <v>266</v>
      </c>
      <c r="B267" s="2" t="str">
        <f t="shared" si="60"/>
        <v>P_74</v>
      </c>
      <c r="C267" s="2" t="s">
        <v>98</v>
      </c>
      <c r="D267" s="2" t="str">
        <f t="shared" ref="D267:F282" si="72">D259</f>
        <v>Control</v>
      </c>
      <c r="E267" s="2">
        <f t="shared" si="71"/>
        <v>4</v>
      </c>
      <c r="F267" s="2">
        <f t="shared" si="72"/>
        <v>2</v>
      </c>
      <c r="G267" s="3">
        <f t="shared" si="70"/>
        <v>44772</v>
      </c>
      <c r="H267" s="3">
        <f t="shared" si="70"/>
        <v>44793</v>
      </c>
      <c r="I267" s="3">
        <f t="shared" si="70"/>
        <v>44828</v>
      </c>
      <c r="J267" s="2">
        <f t="shared" si="65"/>
        <v>56</v>
      </c>
      <c r="K267" s="2">
        <f t="shared" si="66"/>
        <v>35</v>
      </c>
      <c r="L267" s="2">
        <v>6.4000000000000001E-2</v>
      </c>
      <c r="M267" s="2">
        <v>0.151</v>
      </c>
      <c r="N267" s="2">
        <f t="shared" si="67"/>
        <v>0.32</v>
      </c>
      <c r="O267" s="2">
        <f t="shared" si="68"/>
        <v>0.12</v>
      </c>
      <c r="P267" s="2">
        <f t="shared" si="69"/>
        <v>0.44</v>
      </c>
    </row>
    <row r="268" spans="1:16" x14ac:dyDescent="0.25">
      <c r="A268" s="2">
        <v>267</v>
      </c>
      <c r="B268" s="2" t="str">
        <f t="shared" si="60"/>
        <v>P_75</v>
      </c>
      <c r="C268" s="2" t="s">
        <v>98</v>
      </c>
      <c r="D268" s="2" t="str">
        <f t="shared" si="72"/>
        <v>Control</v>
      </c>
      <c r="E268" s="2">
        <f t="shared" si="71"/>
        <v>4</v>
      </c>
      <c r="F268" s="2">
        <f t="shared" si="72"/>
        <v>3</v>
      </c>
      <c r="G268" s="3">
        <f t="shared" si="70"/>
        <v>44772</v>
      </c>
      <c r="H268" s="3">
        <f t="shared" si="70"/>
        <v>44793</v>
      </c>
      <c r="I268" s="3">
        <f t="shared" si="70"/>
        <v>44828</v>
      </c>
      <c r="J268" s="2">
        <f t="shared" si="65"/>
        <v>56</v>
      </c>
      <c r="K268" s="2">
        <f t="shared" si="66"/>
        <v>35</v>
      </c>
      <c r="L268" s="2">
        <v>7.2999999999999995E-2</v>
      </c>
      <c r="M268" s="2">
        <v>0.155</v>
      </c>
      <c r="N268" s="2">
        <f t="shared" si="67"/>
        <v>0.33</v>
      </c>
      <c r="O268" s="2">
        <f t="shared" si="68"/>
        <v>0.15</v>
      </c>
      <c r="P268" s="2">
        <f t="shared" si="69"/>
        <v>0.48</v>
      </c>
    </row>
    <row r="269" spans="1:16" x14ac:dyDescent="0.25">
      <c r="A269" s="2">
        <v>268</v>
      </c>
      <c r="B269" s="2" t="str">
        <f t="shared" si="60"/>
        <v>P_76</v>
      </c>
      <c r="C269" s="2" t="s">
        <v>98</v>
      </c>
      <c r="D269" s="2" t="str">
        <f t="shared" si="72"/>
        <v>Control</v>
      </c>
      <c r="E269" s="2">
        <f t="shared" si="71"/>
        <v>4</v>
      </c>
      <c r="F269" s="2">
        <f t="shared" si="72"/>
        <v>4</v>
      </c>
      <c r="G269" s="3">
        <f t="shared" si="70"/>
        <v>44772</v>
      </c>
      <c r="H269" s="3">
        <f t="shared" si="70"/>
        <v>44793</v>
      </c>
      <c r="I269" s="3">
        <f t="shared" si="70"/>
        <v>44828</v>
      </c>
      <c r="J269" s="2">
        <f t="shared" si="65"/>
        <v>56</v>
      </c>
      <c r="K269" s="2">
        <f t="shared" si="66"/>
        <v>35</v>
      </c>
      <c r="L269" s="2">
        <v>7.4999999999999997E-2</v>
      </c>
      <c r="M269" s="2">
        <v>0.14099999999999999</v>
      </c>
      <c r="N269" s="2">
        <f t="shared" si="67"/>
        <v>0.3</v>
      </c>
      <c r="O269" s="2">
        <f t="shared" si="68"/>
        <v>0.17</v>
      </c>
      <c r="P269" s="2">
        <f t="shared" si="69"/>
        <v>0.47</v>
      </c>
    </row>
    <row r="270" spans="1:16" x14ac:dyDescent="0.25">
      <c r="A270" s="2">
        <v>269</v>
      </c>
      <c r="B270" s="2" t="str">
        <f t="shared" si="60"/>
        <v>P_77</v>
      </c>
      <c r="C270" s="2" t="s">
        <v>98</v>
      </c>
      <c r="D270" s="2" t="str">
        <f t="shared" si="72"/>
        <v>Stress</v>
      </c>
      <c r="E270" s="2">
        <f t="shared" si="71"/>
        <v>4</v>
      </c>
      <c r="F270" s="2">
        <f t="shared" si="72"/>
        <v>1</v>
      </c>
      <c r="G270" s="3">
        <f t="shared" si="70"/>
        <v>44772</v>
      </c>
      <c r="H270" s="3">
        <f t="shared" si="70"/>
        <v>44793</v>
      </c>
      <c r="I270" s="3">
        <f t="shared" si="70"/>
        <v>44828</v>
      </c>
      <c r="J270" s="2">
        <f t="shared" si="65"/>
        <v>56</v>
      </c>
      <c r="K270" s="2">
        <f t="shared" si="66"/>
        <v>35</v>
      </c>
      <c r="L270" s="2">
        <v>6.0999999999999999E-2</v>
      </c>
      <c r="M270" s="2">
        <v>0.128</v>
      </c>
      <c r="N270" s="2">
        <f t="shared" si="67"/>
        <v>0.27</v>
      </c>
      <c r="O270" s="2">
        <f t="shared" si="68"/>
        <v>0.13</v>
      </c>
      <c r="P270" s="2">
        <f t="shared" si="69"/>
        <v>0.4</v>
      </c>
    </row>
    <row r="271" spans="1:16" x14ac:dyDescent="0.25">
      <c r="A271" s="2">
        <v>270</v>
      </c>
      <c r="B271" s="2" t="str">
        <f t="shared" si="60"/>
        <v>P_78</v>
      </c>
      <c r="C271" s="2" t="s">
        <v>98</v>
      </c>
      <c r="D271" s="2" t="str">
        <f t="shared" si="72"/>
        <v>Stress</v>
      </c>
      <c r="E271" s="2">
        <f t="shared" si="71"/>
        <v>4</v>
      </c>
      <c r="F271" s="2">
        <f t="shared" si="72"/>
        <v>2</v>
      </c>
      <c r="G271" s="3">
        <f t="shared" si="70"/>
        <v>44772</v>
      </c>
      <c r="H271" s="3">
        <f t="shared" si="70"/>
        <v>44793</v>
      </c>
      <c r="I271" s="3">
        <f t="shared" si="70"/>
        <v>44828</v>
      </c>
      <c r="J271" s="2">
        <f t="shared" si="65"/>
        <v>56</v>
      </c>
      <c r="K271" s="2">
        <f t="shared" si="66"/>
        <v>35</v>
      </c>
      <c r="L271" s="2">
        <v>5.7000000000000002E-2</v>
      </c>
      <c r="M271" s="2">
        <v>0.13400000000000001</v>
      </c>
      <c r="N271" s="2">
        <f t="shared" si="67"/>
        <v>0.28999999999999998</v>
      </c>
      <c r="O271" s="2">
        <f t="shared" si="68"/>
        <v>0.11</v>
      </c>
      <c r="P271" s="2">
        <f t="shared" si="69"/>
        <v>0.39999999999999997</v>
      </c>
    </row>
    <row r="272" spans="1:16" x14ac:dyDescent="0.25">
      <c r="A272" s="2">
        <v>271</v>
      </c>
      <c r="B272" s="2" t="str">
        <f t="shared" si="60"/>
        <v>P_79</v>
      </c>
      <c r="C272" s="2" t="s">
        <v>98</v>
      </c>
      <c r="D272" s="2" t="str">
        <f t="shared" si="72"/>
        <v>Stress</v>
      </c>
      <c r="E272" s="2">
        <f t="shared" si="71"/>
        <v>4</v>
      </c>
      <c r="F272" s="2">
        <f t="shared" si="72"/>
        <v>3</v>
      </c>
      <c r="G272" s="3">
        <f t="shared" si="70"/>
        <v>44772</v>
      </c>
      <c r="H272" s="3">
        <f t="shared" si="70"/>
        <v>44793</v>
      </c>
      <c r="I272" s="3">
        <f t="shared" si="70"/>
        <v>44828</v>
      </c>
      <c r="J272" s="2">
        <f t="shared" si="65"/>
        <v>56</v>
      </c>
      <c r="K272" s="2">
        <f t="shared" si="66"/>
        <v>35</v>
      </c>
      <c r="L272" s="2">
        <v>6.5000000000000002E-2</v>
      </c>
      <c r="M272" s="2">
        <v>0.13900000000000001</v>
      </c>
      <c r="N272" s="2">
        <f t="shared" si="67"/>
        <v>0.3</v>
      </c>
      <c r="O272" s="2">
        <f t="shared" si="68"/>
        <v>0.13</v>
      </c>
      <c r="P272" s="2">
        <f t="shared" si="69"/>
        <v>0.43</v>
      </c>
    </row>
    <row r="273" spans="1:16" x14ac:dyDescent="0.25">
      <c r="A273" s="2">
        <v>272</v>
      </c>
      <c r="B273" s="2" t="str">
        <f t="shared" si="60"/>
        <v>P_80</v>
      </c>
      <c r="C273" s="2" t="s">
        <v>98</v>
      </c>
      <c r="D273" s="2" t="str">
        <f t="shared" si="72"/>
        <v>Stress</v>
      </c>
      <c r="E273" s="2">
        <f t="shared" si="71"/>
        <v>4</v>
      </c>
      <c r="F273" s="2">
        <f t="shared" si="72"/>
        <v>4</v>
      </c>
      <c r="G273" s="3">
        <f t="shared" si="70"/>
        <v>44772</v>
      </c>
      <c r="H273" s="3">
        <f t="shared" si="70"/>
        <v>44793</v>
      </c>
      <c r="I273" s="3">
        <f t="shared" si="70"/>
        <v>44828</v>
      </c>
      <c r="J273" s="2">
        <f t="shared" si="65"/>
        <v>56</v>
      </c>
      <c r="K273" s="2">
        <f t="shared" si="66"/>
        <v>35</v>
      </c>
      <c r="L273" s="2">
        <v>6.6000000000000003E-2</v>
      </c>
      <c r="M273" s="2">
        <v>0.106</v>
      </c>
      <c r="N273" s="2">
        <f t="shared" si="67"/>
        <v>0.22</v>
      </c>
      <c r="O273" s="2">
        <f t="shared" si="68"/>
        <v>0.16</v>
      </c>
      <c r="P273" s="2">
        <f t="shared" si="69"/>
        <v>0.38</v>
      </c>
    </row>
    <row r="274" spans="1:16" x14ac:dyDescent="0.25">
      <c r="A274" s="2">
        <v>273</v>
      </c>
      <c r="B274" s="2" t="str">
        <f t="shared" si="60"/>
        <v>P_81</v>
      </c>
      <c r="C274" s="2" t="s">
        <v>107</v>
      </c>
      <c r="D274" s="2" t="str">
        <f t="shared" si="72"/>
        <v>Control</v>
      </c>
      <c r="E274" s="2">
        <f t="shared" si="71"/>
        <v>4</v>
      </c>
      <c r="F274" s="2">
        <f t="shared" si="72"/>
        <v>1</v>
      </c>
      <c r="G274" s="3">
        <f t="shared" si="70"/>
        <v>44772</v>
      </c>
      <c r="H274" s="3">
        <f t="shared" si="70"/>
        <v>44793</v>
      </c>
      <c r="I274" s="3">
        <f t="shared" si="70"/>
        <v>44828</v>
      </c>
      <c r="J274" s="2">
        <f t="shared" si="65"/>
        <v>56</v>
      </c>
      <c r="K274" s="2">
        <f t="shared" si="66"/>
        <v>35</v>
      </c>
      <c r="L274" s="2">
        <v>4.8000000000000001E-2</v>
      </c>
      <c r="M274" s="2">
        <v>0.122</v>
      </c>
      <c r="N274" s="2">
        <f t="shared" si="67"/>
        <v>0.26</v>
      </c>
      <c r="O274" s="2">
        <f t="shared" si="68"/>
        <v>0.08</v>
      </c>
      <c r="P274" s="2">
        <f t="shared" si="69"/>
        <v>0.34</v>
      </c>
    </row>
    <row r="275" spans="1:16" x14ac:dyDescent="0.25">
      <c r="A275" s="2">
        <v>274</v>
      </c>
      <c r="B275" s="2" t="str">
        <f t="shared" si="60"/>
        <v>P_82</v>
      </c>
      <c r="C275" s="2" t="s">
        <v>107</v>
      </c>
      <c r="D275" s="2" t="str">
        <f t="shared" si="72"/>
        <v>Control</v>
      </c>
      <c r="E275" s="2">
        <f t="shared" si="71"/>
        <v>4</v>
      </c>
      <c r="F275" s="2">
        <f t="shared" si="72"/>
        <v>2</v>
      </c>
      <c r="G275" s="3">
        <f t="shared" si="70"/>
        <v>44772</v>
      </c>
      <c r="H275" s="3">
        <f t="shared" si="70"/>
        <v>44793</v>
      </c>
      <c r="I275" s="3">
        <f t="shared" si="70"/>
        <v>44828</v>
      </c>
      <c r="J275" s="2">
        <f t="shared" si="65"/>
        <v>56</v>
      </c>
      <c r="K275" s="2">
        <f t="shared" si="66"/>
        <v>35</v>
      </c>
      <c r="L275" s="2">
        <v>4.4999999999999998E-2</v>
      </c>
      <c r="M275" s="2">
        <v>0.128</v>
      </c>
      <c r="N275" s="2">
        <f t="shared" si="67"/>
        <v>0.28000000000000003</v>
      </c>
      <c r="O275" s="2">
        <f t="shared" si="68"/>
        <v>7.0000000000000007E-2</v>
      </c>
      <c r="P275" s="2">
        <f t="shared" si="69"/>
        <v>0.35000000000000003</v>
      </c>
    </row>
    <row r="276" spans="1:16" x14ac:dyDescent="0.25">
      <c r="A276" s="2">
        <v>275</v>
      </c>
      <c r="B276" s="2" t="str">
        <f t="shared" si="60"/>
        <v>P_83</v>
      </c>
      <c r="C276" s="2" t="s">
        <v>107</v>
      </c>
      <c r="D276" s="2" t="str">
        <f t="shared" si="72"/>
        <v>Control</v>
      </c>
      <c r="E276" s="2">
        <f t="shared" si="71"/>
        <v>4</v>
      </c>
      <c r="F276" s="2">
        <f t="shared" si="72"/>
        <v>3</v>
      </c>
      <c r="G276" s="3">
        <f t="shared" ref="G276:I289" si="73">G275</f>
        <v>44772</v>
      </c>
      <c r="H276" s="3">
        <f t="shared" si="73"/>
        <v>44793</v>
      </c>
      <c r="I276" s="3">
        <f t="shared" si="73"/>
        <v>44828</v>
      </c>
      <c r="J276" s="2">
        <f t="shared" si="65"/>
        <v>56</v>
      </c>
      <c r="K276" s="2">
        <f t="shared" si="66"/>
        <v>35</v>
      </c>
      <c r="L276" s="2">
        <v>6.2E-2</v>
      </c>
      <c r="M276" s="2">
        <v>0.13300000000000001</v>
      </c>
      <c r="N276" s="2">
        <f t="shared" si="67"/>
        <v>0.28000000000000003</v>
      </c>
      <c r="O276" s="2">
        <f t="shared" si="68"/>
        <v>0.13</v>
      </c>
      <c r="P276" s="2">
        <f t="shared" si="69"/>
        <v>0.41000000000000003</v>
      </c>
    </row>
    <row r="277" spans="1:16" x14ac:dyDescent="0.25">
      <c r="A277" s="2">
        <v>276</v>
      </c>
      <c r="B277" s="2" t="str">
        <f t="shared" si="60"/>
        <v>P_84</v>
      </c>
      <c r="C277" s="2" t="s">
        <v>107</v>
      </c>
      <c r="D277" s="2" t="str">
        <f t="shared" si="72"/>
        <v>Control</v>
      </c>
      <c r="E277" s="2">
        <f t="shared" si="71"/>
        <v>4</v>
      </c>
      <c r="F277" s="2">
        <f t="shared" si="72"/>
        <v>4</v>
      </c>
      <c r="G277" s="3">
        <f t="shared" si="73"/>
        <v>44772</v>
      </c>
      <c r="H277" s="3">
        <f t="shared" si="73"/>
        <v>44793</v>
      </c>
      <c r="I277" s="3">
        <f t="shared" si="73"/>
        <v>44828</v>
      </c>
      <c r="J277" s="2">
        <f t="shared" si="65"/>
        <v>56</v>
      </c>
      <c r="K277" s="2">
        <f t="shared" si="66"/>
        <v>35</v>
      </c>
      <c r="L277" s="2">
        <v>6.4000000000000001E-2</v>
      </c>
      <c r="M277" s="2">
        <v>0.11</v>
      </c>
      <c r="N277" s="2">
        <f t="shared" si="67"/>
        <v>0.23</v>
      </c>
      <c r="O277" s="2">
        <f t="shared" si="68"/>
        <v>0.15</v>
      </c>
      <c r="P277" s="2">
        <f t="shared" si="69"/>
        <v>0.38</v>
      </c>
    </row>
    <row r="278" spans="1:16" x14ac:dyDescent="0.25">
      <c r="A278" s="2">
        <v>277</v>
      </c>
      <c r="B278" s="2" t="str">
        <f t="shared" si="60"/>
        <v>P_85</v>
      </c>
      <c r="C278" s="2" t="s">
        <v>107</v>
      </c>
      <c r="D278" s="2" t="str">
        <f t="shared" si="72"/>
        <v>Stress</v>
      </c>
      <c r="E278" s="2">
        <f t="shared" si="71"/>
        <v>4</v>
      </c>
      <c r="F278" s="2">
        <f t="shared" si="72"/>
        <v>1</v>
      </c>
      <c r="G278" s="3">
        <f t="shared" si="73"/>
        <v>44772</v>
      </c>
      <c r="H278" s="3">
        <f t="shared" si="73"/>
        <v>44793</v>
      </c>
      <c r="I278" s="3">
        <f t="shared" si="73"/>
        <v>44828</v>
      </c>
      <c r="J278" s="2">
        <f t="shared" si="65"/>
        <v>56</v>
      </c>
      <c r="K278" s="2">
        <f t="shared" si="66"/>
        <v>35</v>
      </c>
      <c r="L278" s="2">
        <v>0.06</v>
      </c>
      <c r="M278" s="2">
        <v>0.09</v>
      </c>
      <c r="N278" s="2">
        <f t="shared" si="67"/>
        <v>0.18</v>
      </c>
      <c r="O278" s="2">
        <f t="shared" si="68"/>
        <v>0.15</v>
      </c>
      <c r="P278" s="2">
        <f t="shared" si="69"/>
        <v>0.32999999999999996</v>
      </c>
    </row>
    <row r="279" spans="1:16" x14ac:dyDescent="0.25">
      <c r="A279" s="2">
        <v>278</v>
      </c>
      <c r="B279" s="2" t="str">
        <f t="shared" si="60"/>
        <v>P_86</v>
      </c>
      <c r="C279" s="2" t="s">
        <v>107</v>
      </c>
      <c r="D279" s="2" t="str">
        <f t="shared" si="72"/>
        <v>Stress</v>
      </c>
      <c r="E279" s="2">
        <f t="shared" si="71"/>
        <v>4</v>
      </c>
      <c r="F279" s="2">
        <f t="shared" si="72"/>
        <v>2</v>
      </c>
      <c r="G279" s="3">
        <f t="shared" si="73"/>
        <v>44772</v>
      </c>
      <c r="H279" s="3">
        <f t="shared" si="73"/>
        <v>44793</v>
      </c>
      <c r="I279" s="3">
        <f t="shared" si="73"/>
        <v>44828</v>
      </c>
      <c r="J279" s="2">
        <f t="shared" si="65"/>
        <v>56</v>
      </c>
      <c r="K279" s="2">
        <f t="shared" si="66"/>
        <v>35</v>
      </c>
      <c r="L279" s="2">
        <v>3.9E-2</v>
      </c>
      <c r="M279" s="2">
        <v>0.13100000000000001</v>
      </c>
      <c r="N279" s="2">
        <f t="shared" si="67"/>
        <v>0.28999999999999998</v>
      </c>
      <c r="O279" s="2">
        <f t="shared" si="68"/>
        <v>0.04</v>
      </c>
      <c r="P279" s="2">
        <f t="shared" si="69"/>
        <v>0.32999999999999996</v>
      </c>
    </row>
    <row r="280" spans="1:16" x14ac:dyDescent="0.25">
      <c r="A280" s="2">
        <v>279</v>
      </c>
      <c r="B280" s="2" t="str">
        <f t="shared" si="60"/>
        <v>P_87</v>
      </c>
      <c r="C280" s="2" t="s">
        <v>107</v>
      </c>
      <c r="D280" s="2" t="str">
        <f t="shared" si="72"/>
        <v>Stress</v>
      </c>
      <c r="E280" s="2">
        <f t="shared" si="71"/>
        <v>4</v>
      </c>
      <c r="F280" s="2">
        <f t="shared" si="72"/>
        <v>3</v>
      </c>
      <c r="G280" s="3">
        <f t="shared" si="73"/>
        <v>44772</v>
      </c>
      <c r="H280" s="3">
        <f t="shared" si="73"/>
        <v>44793</v>
      </c>
      <c r="I280" s="3">
        <f t="shared" si="73"/>
        <v>44828</v>
      </c>
      <c r="J280" s="2">
        <f t="shared" si="65"/>
        <v>56</v>
      </c>
      <c r="K280" s="2">
        <f t="shared" si="66"/>
        <v>35</v>
      </c>
      <c r="L280" s="2">
        <v>2.9000000000000001E-2</v>
      </c>
      <c r="M280" s="2">
        <v>0.127</v>
      </c>
      <c r="N280" s="2">
        <f t="shared" si="67"/>
        <v>0.28000000000000003</v>
      </c>
      <c r="O280" s="2">
        <f t="shared" si="68"/>
        <v>0.01</v>
      </c>
      <c r="P280" s="2">
        <f t="shared" si="69"/>
        <v>0.29000000000000004</v>
      </c>
    </row>
    <row r="281" spans="1:16" x14ac:dyDescent="0.25">
      <c r="A281" s="2">
        <v>280</v>
      </c>
      <c r="B281" s="2" t="str">
        <f t="shared" si="60"/>
        <v>P_88</v>
      </c>
      <c r="C281" s="2" t="s">
        <v>107</v>
      </c>
      <c r="D281" s="2" t="str">
        <f t="shared" si="72"/>
        <v>Stress</v>
      </c>
      <c r="E281" s="2">
        <f t="shared" si="71"/>
        <v>4</v>
      </c>
      <c r="F281" s="2">
        <f t="shared" si="72"/>
        <v>4</v>
      </c>
      <c r="G281" s="3">
        <f t="shared" si="73"/>
        <v>44772</v>
      </c>
      <c r="H281" s="3">
        <f t="shared" si="73"/>
        <v>44793</v>
      </c>
      <c r="I281" s="3">
        <f t="shared" si="73"/>
        <v>44828</v>
      </c>
      <c r="J281" s="2">
        <f t="shared" si="65"/>
        <v>56</v>
      </c>
      <c r="K281" s="2">
        <f t="shared" si="66"/>
        <v>35</v>
      </c>
      <c r="L281" s="2">
        <v>3.1E-2</v>
      </c>
      <c r="M281" s="2">
        <v>0.122</v>
      </c>
      <c r="N281" s="2">
        <f t="shared" si="67"/>
        <v>0.27</v>
      </c>
      <c r="O281" s="2">
        <f t="shared" si="68"/>
        <v>0.02</v>
      </c>
      <c r="P281" s="2">
        <f t="shared" si="69"/>
        <v>0.29000000000000004</v>
      </c>
    </row>
    <row r="282" spans="1:16" x14ac:dyDescent="0.25">
      <c r="A282" s="2">
        <v>281</v>
      </c>
      <c r="B282" s="2" t="str">
        <f t="shared" si="60"/>
        <v>P_89</v>
      </c>
      <c r="C282" s="2" t="s">
        <v>116</v>
      </c>
      <c r="D282" s="2" t="str">
        <f t="shared" si="72"/>
        <v>Control</v>
      </c>
      <c r="E282" s="2">
        <f t="shared" si="71"/>
        <v>4</v>
      </c>
      <c r="F282" s="2">
        <f t="shared" si="72"/>
        <v>1</v>
      </c>
      <c r="G282" s="3">
        <f t="shared" si="73"/>
        <v>44772</v>
      </c>
      <c r="H282" s="3">
        <f t="shared" si="73"/>
        <v>44793</v>
      </c>
      <c r="I282" s="3">
        <f t="shared" si="73"/>
        <v>44828</v>
      </c>
      <c r="J282" s="2">
        <f t="shared" si="65"/>
        <v>56</v>
      </c>
      <c r="K282" s="2">
        <f t="shared" si="66"/>
        <v>35</v>
      </c>
      <c r="L282" s="2">
        <v>7.5999999999999998E-2</v>
      </c>
      <c r="M282" s="2">
        <v>0.13100000000000001</v>
      </c>
      <c r="N282" s="2">
        <f t="shared" si="67"/>
        <v>0.27</v>
      </c>
      <c r="O282" s="2">
        <f t="shared" si="68"/>
        <v>0.18</v>
      </c>
      <c r="P282" s="2">
        <f t="shared" si="69"/>
        <v>0.45</v>
      </c>
    </row>
    <row r="283" spans="1:16" x14ac:dyDescent="0.25">
      <c r="A283" s="2">
        <v>282</v>
      </c>
      <c r="B283" s="2" t="str">
        <f t="shared" si="60"/>
        <v>P_90</v>
      </c>
      <c r="C283" s="2" t="s">
        <v>116</v>
      </c>
      <c r="D283" s="2" t="str">
        <f t="shared" ref="D283:F289" si="74">D275</f>
        <v>Control</v>
      </c>
      <c r="E283" s="2">
        <f t="shared" si="71"/>
        <v>4</v>
      </c>
      <c r="F283" s="2">
        <f t="shared" si="74"/>
        <v>2</v>
      </c>
      <c r="G283" s="3">
        <f t="shared" si="73"/>
        <v>44772</v>
      </c>
      <c r="H283" s="3">
        <f t="shared" si="73"/>
        <v>44793</v>
      </c>
      <c r="I283" s="3">
        <f t="shared" si="73"/>
        <v>44828</v>
      </c>
      <c r="J283" s="2">
        <f t="shared" si="65"/>
        <v>56</v>
      </c>
      <c r="K283" s="2">
        <f t="shared" si="66"/>
        <v>35</v>
      </c>
      <c r="L283" s="2">
        <v>7.0999999999999994E-2</v>
      </c>
      <c r="M283" s="2">
        <v>0.16200000000000001</v>
      </c>
      <c r="N283" s="2">
        <f t="shared" si="67"/>
        <v>0.35</v>
      </c>
      <c r="O283" s="2">
        <f t="shared" si="68"/>
        <v>0.14000000000000001</v>
      </c>
      <c r="P283" s="2">
        <f t="shared" si="69"/>
        <v>0.49</v>
      </c>
    </row>
    <row r="284" spans="1:16" x14ac:dyDescent="0.25">
      <c r="A284" s="2">
        <v>283</v>
      </c>
      <c r="B284" s="2" t="str">
        <f t="shared" si="60"/>
        <v>P_91</v>
      </c>
      <c r="C284" s="2" t="s">
        <v>116</v>
      </c>
      <c r="D284" s="2" t="str">
        <f t="shared" si="74"/>
        <v>Control</v>
      </c>
      <c r="E284" s="2">
        <f t="shared" si="71"/>
        <v>4</v>
      </c>
      <c r="F284" s="2">
        <f t="shared" si="74"/>
        <v>3</v>
      </c>
      <c r="G284" s="3">
        <f t="shared" si="73"/>
        <v>44772</v>
      </c>
      <c r="H284" s="3">
        <f t="shared" si="73"/>
        <v>44793</v>
      </c>
      <c r="I284" s="3">
        <f t="shared" si="73"/>
        <v>44828</v>
      </c>
      <c r="J284" s="2">
        <f t="shared" si="65"/>
        <v>56</v>
      </c>
      <c r="K284" s="2">
        <f t="shared" si="66"/>
        <v>35</v>
      </c>
      <c r="L284" s="2">
        <v>8.1000000000000003E-2</v>
      </c>
      <c r="M284" s="2">
        <v>0.121</v>
      </c>
      <c r="N284" s="2">
        <f t="shared" si="67"/>
        <v>0.25</v>
      </c>
      <c r="O284" s="2">
        <f t="shared" si="68"/>
        <v>0.21</v>
      </c>
      <c r="P284" s="2">
        <f t="shared" si="69"/>
        <v>0.45999999999999996</v>
      </c>
    </row>
    <row r="285" spans="1:16" x14ac:dyDescent="0.25">
      <c r="A285" s="2">
        <v>284</v>
      </c>
      <c r="B285" s="2" t="str">
        <f t="shared" si="60"/>
        <v>P_92</v>
      </c>
      <c r="C285" s="2" t="s">
        <v>116</v>
      </c>
      <c r="D285" s="2" t="str">
        <f t="shared" si="74"/>
        <v>Control</v>
      </c>
      <c r="E285" s="2">
        <f t="shared" si="71"/>
        <v>4</v>
      </c>
      <c r="F285" s="2">
        <f t="shared" si="74"/>
        <v>4</v>
      </c>
      <c r="G285" s="3">
        <f t="shared" si="73"/>
        <v>44772</v>
      </c>
      <c r="H285" s="3">
        <f t="shared" si="73"/>
        <v>44793</v>
      </c>
      <c r="I285" s="3">
        <f t="shared" si="73"/>
        <v>44828</v>
      </c>
      <c r="J285" s="2">
        <f t="shared" si="65"/>
        <v>56</v>
      </c>
      <c r="K285" s="2">
        <f t="shared" si="66"/>
        <v>35</v>
      </c>
      <c r="L285" s="2">
        <v>0.05</v>
      </c>
      <c r="M285" s="2">
        <v>0.152</v>
      </c>
      <c r="N285" s="2">
        <f t="shared" si="67"/>
        <v>0.33</v>
      </c>
      <c r="O285" s="2">
        <f t="shared" si="68"/>
        <v>7.0000000000000007E-2</v>
      </c>
      <c r="P285" s="2">
        <f t="shared" si="69"/>
        <v>0.4</v>
      </c>
    </row>
    <row r="286" spans="1:16" x14ac:dyDescent="0.25">
      <c r="A286" s="2">
        <v>285</v>
      </c>
      <c r="B286" s="2" t="str">
        <f t="shared" si="60"/>
        <v>P_93</v>
      </c>
      <c r="C286" s="2" t="s">
        <v>116</v>
      </c>
      <c r="D286" s="2" t="str">
        <f t="shared" si="74"/>
        <v>Stress</v>
      </c>
      <c r="E286" s="2">
        <f t="shared" si="71"/>
        <v>4</v>
      </c>
      <c r="F286" s="2">
        <f t="shared" si="74"/>
        <v>1</v>
      </c>
      <c r="G286" s="3">
        <f t="shared" si="73"/>
        <v>44772</v>
      </c>
      <c r="H286" s="3">
        <f t="shared" si="73"/>
        <v>44793</v>
      </c>
      <c r="I286" s="3">
        <f t="shared" si="73"/>
        <v>44828</v>
      </c>
      <c r="J286" s="2">
        <f t="shared" si="65"/>
        <v>56</v>
      </c>
      <c r="K286" s="2">
        <f t="shared" si="66"/>
        <v>35</v>
      </c>
      <c r="L286" s="2">
        <v>5.5E-2</v>
      </c>
      <c r="M286" s="2">
        <v>0.151</v>
      </c>
      <c r="N286" s="2">
        <f t="shared" si="67"/>
        <v>0.33</v>
      </c>
      <c r="O286" s="2">
        <f t="shared" si="68"/>
        <v>0.09</v>
      </c>
      <c r="P286" s="2">
        <f t="shared" si="69"/>
        <v>0.42000000000000004</v>
      </c>
    </row>
    <row r="287" spans="1:16" x14ac:dyDescent="0.25">
      <c r="A287" s="2">
        <v>286</v>
      </c>
      <c r="B287" s="2" t="str">
        <f t="shared" si="60"/>
        <v>P_94</v>
      </c>
      <c r="C287" s="2" t="s">
        <v>116</v>
      </c>
      <c r="D287" s="2" t="str">
        <f t="shared" si="74"/>
        <v>Stress</v>
      </c>
      <c r="E287" s="2">
        <f t="shared" si="71"/>
        <v>4</v>
      </c>
      <c r="F287" s="2">
        <f t="shared" si="74"/>
        <v>2</v>
      </c>
      <c r="G287" s="3">
        <f t="shared" si="73"/>
        <v>44772</v>
      </c>
      <c r="H287" s="3">
        <f t="shared" si="73"/>
        <v>44793</v>
      </c>
      <c r="I287" s="3">
        <f t="shared" si="73"/>
        <v>44828</v>
      </c>
      <c r="J287" s="2">
        <f t="shared" si="65"/>
        <v>56</v>
      </c>
      <c r="K287" s="2">
        <f t="shared" si="66"/>
        <v>35</v>
      </c>
      <c r="L287" s="2">
        <v>7.3999999999999996E-2</v>
      </c>
      <c r="M287" s="2">
        <v>0.13500000000000001</v>
      </c>
      <c r="N287" s="2">
        <f t="shared" si="67"/>
        <v>0.28000000000000003</v>
      </c>
      <c r="O287" s="2">
        <f t="shared" si="68"/>
        <v>0.17</v>
      </c>
      <c r="P287" s="2">
        <f t="shared" si="69"/>
        <v>0.45000000000000007</v>
      </c>
    </row>
    <row r="288" spans="1:16" x14ac:dyDescent="0.25">
      <c r="A288" s="2">
        <v>287</v>
      </c>
      <c r="B288" s="2" t="str">
        <f t="shared" si="60"/>
        <v>P_95</v>
      </c>
      <c r="C288" s="2" t="s">
        <v>116</v>
      </c>
      <c r="D288" s="2" t="str">
        <f t="shared" si="74"/>
        <v>Stress</v>
      </c>
      <c r="E288" s="2">
        <f t="shared" si="71"/>
        <v>4</v>
      </c>
      <c r="F288" s="2">
        <f t="shared" si="74"/>
        <v>3</v>
      </c>
      <c r="G288" s="3">
        <f t="shared" si="73"/>
        <v>44772</v>
      </c>
      <c r="H288" s="3">
        <f t="shared" si="73"/>
        <v>44793</v>
      </c>
      <c r="I288" s="3">
        <f t="shared" si="73"/>
        <v>44828</v>
      </c>
      <c r="J288" s="2">
        <f t="shared" si="65"/>
        <v>56</v>
      </c>
      <c r="K288" s="2">
        <f t="shared" si="66"/>
        <v>35</v>
      </c>
      <c r="L288" s="2">
        <v>8.4000000000000005E-2</v>
      </c>
      <c r="M288" s="2">
        <v>0.11700000000000001</v>
      </c>
      <c r="N288" s="2">
        <f t="shared" si="67"/>
        <v>0.24</v>
      </c>
      <c r="O288" s="2">
        <f t="shared" si="68"/>
        <v>0.22</v>
      </c>
      <c r="P288" s="2">
        <f t="shared" si="69"/>
        <v>0.45999999999999996</v>
      </c>
    </row>
    <row r="289" spans="1:16" x14ac:dyDescent="0.25">
      <c r="A289" s="2">
        <v>288</v>
      </c>
      <c r="B289" s="2" t="str">
        <f t="shared" si="60"/>
        <v>P_96</v>
      </c>
      <c r="C289" s="2" t="s">
        <v>116</v>
      </c>
      <c r="D289" s="2" t="str">
        <f t="shared" si="74"/>
        <v>Stress</v>
      </c>
      <c r="E289" s="2">
        <f t="shared" si="71"/>
        <v>4</v>
      </c>
      <c r="F289" s="2">
        <f t="shared" si="74"/>
        <v>4</v>
      </c>
      <c r="G289" s="3">
        <f t="shared" si="73"/>
        <v>44772</v>
      </c>
      <c r="H289" s="3">
        <f t="shared" si="73"/>
        <v>44793</v>
      </c>
      <c r="I289" s="3">
        <f t="shared" si="73"/>
        <v>44828</v>
      </c>
      <c r="J289" s="2">
        <f t="shared" si="65"/>
        <v>56</v>
      </c>
      <c r="K289" s="2">
        <f t="shared" si="66"/>
        <v>35</v>
      </c>
      <c r="L289" s="2">
        <v>8.5999999999999993E-2</v>
      </c>
      <c r="M289" s="2">
        <v>0.125</v>
      </c>
      <c r="N289" s="2">
        <f t="shared" si="67"/>
        <v>0.25</v>
      </c>
      <c r="O289" s="2">
        <f t="shared" si="68"/>
        <v>0.22</v>
      </c>
      <c r="P289" s="2">
        <f t="shared" si="69"/>
        <v>0.47</v>
      </c>
    </row>
    <row r="290" spans="1:16" x14ac:dyDescent="0.25">
      <c r="G290" s="3"/>
      <c r="H290" s="3"/>
      <c r="I290" s="3"/>
    </row>
    <row r="291" spans="1:16" x14ac:dyDescent="0.25">
      <c r="G291" s="3"/>
      <c r="H291" s="3"/>
      <c r="I291" s="3"/>
    </row>
    <row r="292" spans="1:16" x14ac:dyDescent="0.25">
      <c r="G292" s="3"/>
      <c r="H292" s="3"/>
      <c r="I292" s="3"/>
    </row>
    <row r="293" spans="1:16" x14ac:dyDescent="0.25">
      <c r="G293" s="3"/>
      <c r="H293" s="3"/>
      <c r="I293" s="3"/>
    </row>
    <row r="294" spans="1:16" x14ac:dyDescent="0.25">
      <c r="G294" s="3"/>
      <c r="H294" s="3"/>
      <c r="I294" s="3"/>
    </row>
    <row r="295" spans="1:16" x14ac:dyDescent="0.25">
      <c r="G295" s="3"/>
      <c r="H295" s="3"/>
      <c r="I295" s="3"/>
    </row>
    <row r="296" spans="1:16" x14ac:dyDescent="0.25">
      <c r="G296" s="3"/>
      <c r="H296" s="3"/>
      <c r="I296" s="3"/>
    </row>
    <row r="297" spans="1:16" x14ac:dyDescent="0.25">
      <c r="G297" s="3"/>
      <c r="H297" s="3"/>
      <c r="I297" s="3"/>
    </row>
    <row r="298" spans="1:16" x14ac:dyDescent="0.25">
      <c r="G298" s="3"/>
      <c r="H298" s="3"/>
      <c r="I298" s="3"/>
    </row>
    <row r="299" spans="1:16" x14ac:dyDescent="0.25">
      <c r="G299" s="3"/>
      <c r="H299" s="3"/>
      <c r="I299" s="3"/>
    </row>
    <row r="300" spans="1:16" x14ac:dyDescent="0.25">
      <c r="G300" s="3"/>
      <c r="H300" s="3"/>
      <c r="I300" s="3"/>
    </row>
    <row r="301" spans="1:16" x14ac:dyDescent="0.25">
      <c r="G301" s="3"/>
      <c r="H301" s="3"/>
      <c r="I301" s="3"/>
    </row>
    <row r="302" spans="1:16" x14ac:dyDescent="0.25">
      <c r="G302" s="3"/>
      <c r="H302" s="3"/>
      <c r="I302" s="3"/>
    </row>
    <row r="303" spans="1:16" x14ac:dyDescent="0.25">
      <c r="G303" s="3"/>
      <c r="H303" s="3"/>
      <c r="I303" s="3"/>
    </row>
    <row r="304" spans="1:16" x14ac:dyDescent="0.25">
      <c r="G304" s="3"/>
      <c r="H304" s="3"/>
      <c r="I304" s="3"/>
    </row>
    <row r="305" spans="7:9" x14ac:dyDescent="0.25">
      <c r="G305" s="3"/>
      <c r="H305" s="3"/>
      <c r="I305" s="3"/>
    </row>
    <row r="306" spans="7:9" x14ac:dyDescent="0.25">
      <c r="G306" s="3"/>
      <c r="H306" s="3"/>
      <c r="I306" s="3"/>
    </row>
    <row r="307" spans="7:9" x14ac:dyDescent="0.25">
      <c r="G307" s="3"/>
      <c r="H307" s="3"/>
      <c r="I307" s="3"/>
    </row>
    <row r="308" spans="7:9" x14ac:dyDescent="0.25">
      <c r="G308" s="3"/>
      <c r="H308" s="3"/>
      <c r="I308" s="3"/>
    </row>
    <row r="309" spans="7:9" x14ac:dyDescent="0.25">
      <c r="G309" s="3"/>
      <c r="H309" s="3"/>
      <c r="I309" s="3"/>
    </row>
    <row r="310" spans="7:9" x14ac:dyDescent="0.25">
      <c r="G310" s="3"/>
      <c r="H310" s="3"/>
      <c r="I310" s="3"/>
    </row>
    <row r="311" spans="7:9" x14ac:dyDescent="0.25">
      <c r="G311" s="3"/>
      <c r="H311" s="3"/>
      <c r="I311" s="3"/>
    </row>
    <row r="312" spans="7:9" x14ac:dyDescent="0.25">
      <c r="G312" s="3"/>
      <c r="H312" s="3"/>
      <c r="I312" s="3"/>
    </row>
    <row r="313" spans="7:9" x14ac:dyDescent="0.25">
      <c r="G313" s="3"/>
      <c r="H313" s="3"/>
      <c r="I313" s="3"/>
    </row>
    <row r="314" spans="7:9" x14ac:dyDescent="0.25">
      <c r="G314" s="3"/>
      <c r="H314" s="3"/>
      <c r="I314" s="3"/>
    </row>
    <row r="315" spans="7:9" x14ac:dyDescent="0.25">
      <c r="G315" s="3"/>
      <c r="H315" s="3"/>
      <c r="I315" s="3"/>
    </row>
    <row r="316" spans="7:9" x14ac:dyDescent="0.25">
      <c r="G316" s="3"/>
      <c r="H316" s="3"/>
      <c r="I316" s="3"/>
    </row>
    <row r="317" spans="7:9" x14ac:dyDescent="0.25">
      <c r="G317" s="3"/>
      <c r="H317" s="3"/>
      <c r="I317" s="3"/>
    </row>
    <row r="318" spans="7:9" x14ac:dyDescent="0.25">
      <c r="G318" s="3"/>
      <c r="H318" s="3"/>
      <c r="I318" s="3"/>
    </row>
    <row r="319" spans="7:9" x14ac:dyDescent="0.25">
      <c r="G319" s="3"/>
      <c r="H319" s="3"/>
      <c r="I319" s="3"/>
    </row>
    <row r="320" spans="7:9" x14ac:dyDescent="0.25">
      <c r="G320" s="3"/>
      <c r="H320" s="3"/>
      <c r="I320" s="3"/>
    </row>
    <row r="321" spans="7:9" x14ac:dyDescent="0.25">
      <c r="G321" s="3"/>
      <c r="H321" s="3"/>
      <c r="I321" s="3"/>
    </row>
    <row r="322" spans="7:9" x14ac:dyDescent="0.25">
      <c r="G322" s="3"/>
      <c r="H322" s="3"/>
      <c r="I322" s="3"/>
    </row>
    <row r="323" spans="7:9" x14ac:dyDescent="0.25">
      <c r="G323" s="3"/>
      <c r="H323" s="3"/>
      <c r="I323" s="3"/>
    </row>
    <row r="324" spans="7:9" x14ac:dyDescent="0.25">
      <c r="G324" s="3"/>
      <c r="H324" s="3"/>
      <c r="I324" s="3"/>
    </row>
    <row r="325" spans="7:9" x14ac:dyDescent="0.25">
      <c r="G325" s="3"/>
      <c r="H325" s="3"/>
      <c r="I325" s="3"/>
    </row>
    <row r="326" spans="7:9" x14ac:dyDescent="0.25">
      <c r="G326" s="3"/>
      <c r="H326" s="3"/>
      <c r="I326" s="3"/>
    </row>
    <row r="327" spans="7:9" x14ac:dyDescent="0.25">
      <c r="G327" s="3"/>
      <c r="H327" s="3"/>
      <c r="I327" s="3"/>
    </row>
    <row r="328" spans="7:9" x14ac:dyDescent="0.25">
      <c r="G328" s="3"/>
      <c r="H328" s="3"/>
      <c r="I328" s="3"/>
    </row>
    <row r="329" spans="7:9" x14ac:dyDescent="0.25">
      <c r="G329" s="3"/>
      <c r="H329" s="3"/>
      <c r="I329" s="3"/>
    </row>
    <row r="330" spans="7:9" x14ac:dyDescent="0.25">
      <c r="G330" s="3"/>
      <c r="H330" s="3"/>
      <c r="I330" s="3"/>
    </row>
    <row r="331" spans="7:9" x14ac:dyDescent="0.25">
      <c r="G331" s="3"/>
      <c r="H331" s="3"/>
      <c r="I331" s="3"/>
    </row>
    <row r="332" spans="7:9" x14ac:dyDescent="0.25">
      <c r="G332" s="3"/>
      <c r="H332" s="3"/>
      <c r="I332" s="3"/>
    </row>
    <row r="333" spans="7:9" x14ac:dyDescent="0.25">
      <c r="G333" s="3"/>
      <c r="H333" s="3"/>
      <c r="I333" s="3"/>
    </row>
    <row r="334" spans="7:9" x14ac:dyDescent="0.25">
      <c r="G334" s="3"/>
      <c r="H334" s="3"/>
      <c r="I334" s="3"/>
    </row>
    <row r="335" spans="7:9" x14ac:dyDescent="0.25">
      <c r="G335" s="3"/>
      <c r="H335" s="3"/>
      <c r="I335" s="3"/>
    </row>
    <row r="336" spans="7:9" x14ac:dyDescent="0.25">
      <c r="G336" s="3"/>
      <c r="H336" s="3"/>
      <c r="I336" s="3"/>
    </row>
    <row r="337" spans="7:9" x14ac:dyDescent="0.25">
      <c r="G337" s="3"/>
      <c r="H337" s="3"/>
      <c r="I337" s="3"/>
    </row>
    <row r="338" spans="7:9" x14ac:dyDescent="0.25">
      <c r="G338" s="3"/>
      <c r="H338" s="3"/>
      <c r="I338" s="3"/>
    </row>
    <row r="339" spans="7:9" x14ac:dyDescent="0.25">
      <c r="G339" s="3"/>
      <c r="H339" s="3"/>
      <c r="I339" s="3"/>
    </row>
    <row r="340" spans="7:9" x14ac:dyDescent="0.25">
      <c r="G340" s="3"/>
      <c r="H340" s="3"/>
      <c r="I340" s="3"/>
    </row>
    <row r="341" spans="7:9" x14ac:dyDescent="0.25">
      <c r="G341" s="3"/>
      <c r="H341" s="3"/>
      <c r="I341" s="3"/>
    </row>
    <row r="342" spans="7:9" x14ac:dyDescent="0.25">
      <c r="G342" s="3"/>
      <c r="H342" s="3"/>
      <c r="I342" s="3"/>
    </row>
    <row r="343" spans="7:9" x14ac:dyDescent="0.25">
      <c r="G343" s="3"/>
      <c r="H343" s="3"/>
      <c r="I343" s="3"/>
    </row>
    <row r="344" spans="7:9" x14ac:dyDescent="0.25">
      <c r="G344" s="3"/>
      <c r="H344" s="3"/>
      <c r="I344" s="3"/>
    </row>
    <row r="345" spans="7:9" x14ac:dyDescent="0.25">
      <c r="G345" s="3"/>
      <c r="H345" s="3"/>
      <c r="I345" s="3"/>
    </row>
    <row r="346" spans="7:9" x14ac:dyDescent="0.25">
      <c r="G346" s="3"/>
      <c r="H346" s="3"/>
      <c r="I346" s="3"/>
    </row>
    <row r="347" spans="7:9" x14ac:dyDescent="0.25">
      <c r="G347" s="3"/>
      <c r="H347" s="3"/>
      <c r="I347" s="3"/>
    </row>
    <row r="348" spans="7:9" x14ac:dyDescent="0.25">
      <c r="G348" s="3"/>
      <c r="H348" s="3"/>
      <c r="I348" s="3"/>
    </row>
    <row r="349" spans="7:9" x14ac:dyDescent="0.25">
      <c r="G349" s="3"/>
      <c r="H349" s="3"/>
      <c r="I349" s="3"/>
    </row>
    <row r="350" spans="7:9" x14ac:dyDescent="0.25">
      <c r="G350" s="3"/>
      <c r="H350" s="3"/>
      <c r="I350" s="3"/>
    </row>
    <row r="351" spans="7:9" x14ac:dyDescent="0.25">
      <c r="G351" s="3"/>
      <c r="H351" s="3"/>
      <c r="I351" s="3"/>
    </row>
    <row r="352" spans="7:9" x14ac:dyDescent="0.25">
      <c r="G352" s="3"/>
      <c r="H352" s="3"/>
      <c r="I352" s="3"/>
    </row>
    <row r="353" spans="7:9" x14ac:dyDescent="0.25">
      <c r="G353" s="3"/>
      <c r="H353" s="3"/>
      <c r="I353" s="3"/>
    </row>
    <row r="354" spans="7:9" x14ac:dyDescent="0.25">
      <c r="G354" s="3"/>
      <c r="H354" s="3"/>
      <c r="I354" s="3"/>
    </row>
    <row r="355" spans="7:9" x14ac:dyDescent="0.25">
      <c r="G355" s="3"/>
      <c r="H355" s="3"/>
      <c r="I355" s="3"/>
    </row>
    <row r="356" spans="7:9" x14ac:dyDescent="0.25">
      <c r="G356" s="3"/>
      <c r="H356" s="3"/>
      <c r="I356" s="3"/>
    </row>
    <row r="357" spans="7:9" x14ac:dyDescent="0.25">
      <c r="G357" s="3"/>
      <c r="H357" s="3"/>
      <c r="I357" s="3"/>
    </row>
    <row r="358" spans="7:9" x14ac:dyDescent="0.25">
      <c r="G358" s="3"/>
      <c r="H358" s="3"/>
      <c r="I358" s="3"/>
    </row>
    <row r="359" spans="7:9" x14ac:dyDescent="0.25">
      <c r="G359" s="3"/>
      <c r="H359" s="3"/>
      <c r="I359" s="3"/>
    </row>
    <row r="360" spans="7:9" x14ac:dyDescent="0.25">
      <c r="G360" s="3"/>
      <c r="H360" s="3"/>
      <c r="I360" s="3"/>
    </row>
    <row r="361" spans="7:9" x14ac:dyDescent="0.25">
      <c r="G361" s="3"/>
      <c r="H361" s="3"/>
      <c r="I361" s="3"/>
    </row>
    <row r="362" spans="7:9" x14ac:dyDescent="0.25">
      <c r="G362" s="3"/>
      <c r="H362" s="3"/>
      <c r="I362" s="3"/>
    </row>
    <row r="363" spans="7:9" x14ac:dyDescent="0.25">
      <c r="G363" s="3"/>
      <c r="H363" s="3"/>
      <c r="I363" s="3"/>
    </row>
    <row r="364" spans="7:9" x14ac:dyDescent="0.25">
      <c r="G364" s="3"/>
      <c r="H364" s="3"/>
      <c r="I364" s="3"/>
    </row>
    <row r="365" spans="7:9" x14ac:dyDescent="0.25">
      <c r="G365" s="3"/>
      <c r="H365" s="3"/>
      <c r="I365" s="3"/>
    </row>
    <row r="366" spans="7:9" x14ac:dyDescent="0.25">
      <c r="G366" s="3"/>
      <c r="H366" s="3"/>
      <c r="I366" s="3"/>
    </row>
    <row r="367" spans="7:9" x14ac:dyDescent="0.25">
      <c r="G367" s="3"/>
      <c r="H367" s="3"/>
      <c r="I367" s="3"/>
    </row>
    <row r="368" spans="7:9" x14ac:dyDescent="0.25">
      <c r="G368" s="3"/>
      <c r="H368" s="3"/>
      <c r="I368" s="3"/>
    </row>
    <row r="369" spans="7:9" x14ac:dyDescent="0.25">
      <c r="G369" s="3"/>
      <c r="H369" s="3"/>
      <c r="I369" s="3"/>
    </row>
    <row r="370" spans="7:9" x14ac:dyDescent="0.25">
      <c r="G370" s="3"/>
      <c r="H370" s="3"/>
      <c r="I370" s="3"/>
    </row>
    <row r="371" spans="7:9" x14ac:dyDescent="0.25">
      <c r="G371" s="3"/>
      <c r="H371" s="3"/>
      <c r="I371" s="3"/>
    </row>
    <row r="372" spans="7:9" x14ac:dyDescent="0.25">
      <c r="G372" s="3"/>
      <c r="H372" s="3"/>
      <c r="I372" s="3"/>
    </row>
    <row r="373" spans="7:9" x14ac:dyDescent="0.25">
      <c r="G373" s="3"/>
      <c r="H373" s="3"/>
      <c r="I373" s="3"/>
    </row>
    <row r="374" spans="7:9" x14ac:dyDescent="0.25">
      <c r="G374" s="3"/>
      <c r="H374" s="3"/>
      <c r="I374" s="3"/>
    </row>
    <row r="375" spans="7:9" x14ac:dyDescent="0.25">
      <c r="G375" s="3"/>
      <c r="H375" s="3"/>
      <c r="I375" s="3"/>
    </row>
    <row r="376" spans="7:9" x14ac:dyDescent="0.25">
      <c r="G376" s="3"/>
      <c r="H376" s="3"/>
      <c r="I376" s="3"/>
    </row>
    <row r="377" spans="7:9" x14ac:dyDescent="0.25">
      <c r="G377" s="3"/>
      <c r="H377" s="3"/>
      <c r="I377" s="3"/>
    </row>
    <row r="378" spans="7:9" x14ac:dyDescent="0.25">
      <c r="G378" s="3"/>
      <c r="H378" s="3"/>
      <c r="I378" s="3"/>
    </row>
    <row r="379" spans="7:9" x14ac:dyDescent="0.25">
      <c r="G379" s="3"/>
      <c r="H379" s="3"/>
      <c r="I379" s="3"/>
    </row>
    <row r="380" spans="7:9" x14ac:dyDescent="0.25">
      <c r="G380" s="3"/>
      <c r="H380" s="3"/>
      <c r="I380" s="3"/>
    </row>
    <row r="381" spans="7:9" x14ac:dyDescent="0.25">
      <c r="G381" s="3"/>
      <c r="H381" s="3"/>
      <c r="I381" s="3"/>
    </row>
    <row r="382" spans="7:9" x14ac:dyDescent="0.25">
      <c r="G382" s="3"/>
      <c r="H382" s="3"/>
      <c r="I382" s="3"/>
    </row>
    <row r="383" spans="7:9" x14ac:dyDescent="0.25">
      <c r="G383" s="3"/>
      <c r="H383" s="3"/>
      <c r="I383" s="3"/>
    </row>
    <row r="384" spans="7:9" x14ac:dyDescent="0.25">
      <c r="G384" s="3"/>
      <c r="H384" s="3"/>
      <c r="I384" s="3"/>
    </row>
    <row r="385" spans="7:9" x14ac:dyDescent="0.25">
      <c r="G385" s="3"/>
      <c r="H385" s="3"/>
      <c r="I385" s="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289"/>
  <sheetViews>
    <sheetView topLeftCell="N1" workbookViewId="0">
      <pane ySplit="1" topLeftCell="A2" activePane="bottomLeft" state="frozen"/>
      <selection pane="bottomLeft" activeCell="Y12" sqref="Y12"/>
    </sheetView>
  </sheetViews>
  <sheetFormatPr defaultColWidth="8.85546875" defaultRowHeight="15.75" x14ac:dyDescent="0.25"/>
  <cols>
    <col min="1" max="1" width="7.42578125" style="2" bestFit="1" customWidth="1"/>
    <col min="2" max="2" width="6.5703125" style="2" bestFit="1" customWidth="1"/>
    <col min="3" max="3" width="17.42578125" style="2" bestFit="1" customWidth="1"/>
    <col min="4" max="4" width="17" style="2" bestFit="1" customWidth="1"/>
    <col min="5" max="5" width="4.7109375" style="2" bestFit="1" customWidth="1"/>
    <col min="6" max="6" width="8.7109375" style="2" bestFit="1" customWidth="1"/>
    <col min="7" max="7" width="9.5703125" style="2" bestFit="1" customWidth="1"/>
    <col min="8" max="9" width="10.5703125" style="2" bestFit="1" customWidth="1"/>
    <col min="10" max="11" width="8.7109375" style="2" customWidth="1"/>
    <col min="12" max="12" width="12.140625" style="2" bestFit="1" customWidth="1"/>
    <col min="13" max="13" width="12.85546875" style="2" bestFit="1" customWidth="1"/>
    <col min="14" max="14" width="9.140625" style="2" bestFit="1" customWidth="1"/>
    <col min="15" max="15" width="11.7109375" style="2" bestFit="1" customWidth="1"/>
    <col min="16" max="16" width="17.28515625" style="2" bestFit="1" customWidth="1"/>
    <col min="17" max="17" width="15.5703125" style="2" bestFit="1" customWidth="1"/>
    <col min="18" max="18" width="12" style="2" bestFit="1" customWidth="1"/>
    <col min="19" max="20" width="10.7109375" style="2" bestFit="1" customWidth="1"/>
    <col min="21" max="28" width="12" style="2" bestFit="1" customWidth="1"/>
    <col min="29" max="29" width="15.28515625" style="2" bestFit="1" customWidth="1"/>
    <col min="30" max="16384" width="8.85546875" style="2"/>
  </cols>
  <sheetData>
    <row r="1" spans="1:29" ht="18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156</v>
      </c>
      <c r="G1" s="1" t="s">
        <v>124</v>
      </c>
      <c r="H1" s="1" t="s">
        <v>125</v>
      </c>
      <c r="I1" s="1" t="s">
        <v>126</v>
      </c>
      <c r="J1" s="1" t="s">
        <v>6</v>
      </c>
      <c r="K1" s="1" t="s">
        <v>127</v>
      </c>
      <c r="L1" s="1" t="s">
        <v>219</v>
      </c>
      <c r="M1" s="1" t="s">
        <v>220</v>
      </c>
      <c r="N1" s="1" t="s">
        <v>218</v>
      </c>
      <c r="O1" s="1"/>
      <c r="P1" s="1"/>
      <c r="Q1"/>
      <c r="R1"/>
      <c r="S1" s="1"/>
      <c r="T1" s="1"/>
    </row>
    <row r="2" spans="1:29" x14ac:dyDescent="0.25">
      <c r="A2" s="2">
        <v>1</v>
      </c>
      <c r="B2" s="2" t="s">
        <v>14</v>
      </c>
      <c r="C2" s="2" t="s">
        <v>15</v>
      </c>
      <c r="D2" s="2" t="s">
        <v>16</v>
      </c>
      <c r="E2" s="2">
        <v>4</v>
      </c>
      <c r="F2" s="2">
        <v>1</v>
      </c>
      <c r="G2" s="3">
        <v>44772</v>
      </c>
      <c r="H2" s="3">
        <v>44793</v>
      </c>
      <c r="I2" s="3">
        <v>44793</v>
      </c>
      <c r="J2" s="2">
        <f>I2-G2</f>
        <v>21</v>
      </c>
      <c r="K2" s="2">
        <f>I2-H2</f>
        <v>0</v>
      </c>
      <c r="L2" s="7">
        <v>26.35</v>
      </c>
      <c r="M2" s="7">
        <v>131.19999999999999</v>
      </c>
      <c r="N2" s="7">
        <f>(1-(L2/M2))*100</f>
        <v>79.916158536585357</v>
      </c>
      <c r="O2" s="7"/>
      <c r="P2" s="9" t="s">
        <v>248</v>
      </c>
      <c r="Q2" s="9" t="s">
        <v>222</v>
      </c>
      <c r="R2"/>
      <c r="S2"/>
      <c r="T2"/>
    </row>
    <row r="3" spans="1:29" x14ac:dyDescent="0.25">
      <c r="A3" s="2">
        <v>2</v>
      </c>
      <c r="B3" s="2" t="s">
        <v>17</v>
      </c>
      <c r="C3" s="2" t="s">
        <v>15</v>
      </c>
      <c r="D3" s="2" t="str">
        <f>D2</f>
        <v>Control</v>
      </c>
      <c r="E3" s="2">
        <f>E2</f>
        <v>4</v>
      </c>
      <c r="F3" s="2">
        <v>2</v>
      </c>
      <c r="G3" s="3">
        <f>G2</f>
        <v>44772</v>
      </c>
      <c r="H3" s="3">
        <f>H2</f>
        <v>44793</v>
      </c>
      <c r="I3" s="3">
        <f>I2</f>
        <v>44793</v>
      </c>
      <c r="J3" s="2">
        <f t="shared" ref="J3:J66" si="0">I3-G3</f>
        <v>21</v>
      </c>
      <c r="K3" s="2">
        <f t="shared" ref="K3:K66" si="1">I3-H3</f>
        <v>0</v>
      </c>
      <c r="L3" s="7">
        <v>28.46</v>
      </c>
      <c r="M3" s="7">
        <v>136.44999999999999</v>
      </c>
      <c r="N3" s="7">
        <f>(1-(L3/M3))*100</f>
        <v>79.142543056064497</v>
      </c>
      <c r="O3" s="7"/>
      <c r="P3" s="9" t="s">
        <v>221</v>
      </c>
      <c r="Q3" t="s">
        <v>16</v>
      </c>
      <c r="R3" t="s">
        <v>21</v>
      </c>
      <c r="S3"/>
      <c r="T3"/>
      <c r="U3" s="2" t="s">
        <v>221</v>
      </c>
      <c r="V3" s="2" t="s">
        <v>16</v>
      </c>
      <c r="W3" s="2" t="s">
        <v>21</v>
      </c>
    </row>
    <row r="4" spans="1:29" x14ac:dyDescent="0.25">
      <c r="A4" s="2">
        <v>3</v>
      </c>
      <c r="B4" s="2" t="s">
        <v>18</v>
      </c>
      <c r="C4" s="2" t="s">
        <v>15</v>
      </c>
      <c r="D4" s="2" t="str">
        <f t="shared" ref="D4:E19" si="2">D3</f>
        <v>Control</v>
      </c>
      <c r="E4" s="2">
        <f t="shared" si="2"/>
        <v>4</v>
      </c>
      <c r="F4" s="2">
        <v>3</v>
      </c>
      <c r="G4" s="3">
        <f t="shared" ref="G4:I19" si="3">G3</f>
        <v>44772</v>
      </c>
      <c r="H4" s="3">
        <f t="shared" si="3"/>
        <v>44793</v>
      </c>
      <c r="I4" s="3">
        <f t="shared" si="3"/>
        <v>44793</v>
      </c>
      <c r="J4" s="2">
        <f t="shared" si="0"/>
        <v>21</v>
      </c>
      <c r="K4" s="2">
        <f t="shared" si="1"/>
        <v>0</v>
      </c>
      <c r="L4" s="7">
        <v>27.4</v>
      </c>
      <c r="M4" s="7">
        <v>133.82</v>
      </c>
      <c r="N4" s="7">
        <f>(1-(L4/M4))*100</f>
        <v>79.524734718278282</v>
      </c>
      <c r="O4" s="7"/>
      <c r="P4" s="27" t="s">
        <v>15</v>
      </c>
      <c r="Q4" s="10">
        <v>79.675747433449914</v>
      </c>
      <c r="R4" s="10">
        <v>76.686678211048203</v>
      </c>
      <c r="S4"/>
      <c r="T4"/>
      <c r="U4" t="s">
        <v>15</v>
      </c>
      <c r="V4">
        <v>79.675747433449914</v>
      </c>
      <c r="W4">
        <v>76.686678211048203</v>
      </c>
      <c r="X4"/>
      <c r="Y4"/>
      <c r="Z4"/>
      <c r="AA4"/>
      <c r="AB4"/>
      <c r="AC4"/>
    </row>
    <row r="5" spans="1:29" x14ac:dyDescent="0.25">
      <c r="A5" s="2">
        <v>4</v>
      </c>
      <c r="B5" s="2" t="s">
        <v>19</v>
      </c>
      <c r="C5" s="2" t="s">
        <v>15</v>
      </c>
      <c r="D5" s="2" t="str">
        <f t="shared" si="2"/>
        <v>Control</v>
      </c>
      <c r="E5" s="2">
        <f t="shared" si="2"/>
        <v>4</v>
      </c>
      <c r="F5" s="2">
        <v>4</v>
      </c>
      <c r="G5" s="3">
        <f t="shared" si="3"/>
        <v>44772</v>
      </c>
      <c r="H5" s="3">
        <f t="shared" si="3"/>
        <v>44793</v>
      </c>
      <c r="I5" s="3">
        <f t="shared" si="3"/>
        <v>44793</v>
      </c>
      <c r="J5" s="2">
        <f t="shared" si="0"/>
        <v>21</v>
      </c>
      <c r="K5" s="2">
        <f t="shared" si="1"/>
        <v>0</v>
      </c>
      <c r="L5" s="7">
        <v>29.6</v>
      </c>
      <c r="M5" s="7">
        <v>124.46</v>
      </c>
      <c r="N5" s="7">
        <f>(1-(L5/M5))*100</f>
        <v>76.217258556966101</v>
      </c>
      <c r="O5" s="7"/>
      <c r="P5" s="27" t="s">
        <v>26</v>
      </c>
      <c r="Q5" s="10">
        <v>79.509993947809889</v>
      </c>
      <c r="R5" s="10">
        <v>75.289446452635943</v>
      </c>
      <c r="S5"/>
      <c r="T5"/>
      <c r="U5" t="s">
        <v>26</v>
      </c>
      <c r="V5">
        <v>79.509993947809889</v>
      </c>
      <c r="W5">
        <v>75.289446452635943</v>
      </c>
      <c r="X5"/>
      <c r="Y5"/>
      <c r="Z5"/>
      <c r="AA5"/>
      <c r="AB5"/>
      <c r="AC5"/>
    </row>
    <row r="6" spans="1:29" x14ac:dyDescent="0.25">
      <c r="A6" s="2">
        <v>5</v>
      </c>
      <c r="B6" s="2" t="s">
        <v>20</v>
      </c>
      <c r="C6" s="2" t="s">
        <v>15</v>
      </c>
      <c r="D6" s="2" t="s">
        <v>21</v>
      </c>
      <c r="E6" s="2">
        <f t="shared" si="2"/>
        <v>4</v>
      </c>
      <c r="F6" s="2">
        <f>F2</f>
        <v>1</v>
      </c>
      <c r="G6" s="3">
        <f t="shared" si="3"/>
        <v>44772</v>
      </c>
      <c r="H6" s="3">
        <f t="shared" si="3"/>
        <v>44793</v>
      </c>
      <c r="I6" s="3">
        <f t="shared" si="3"/>
        <v>44793</v>
      </c>
      <c r="J6" s="2">
        <f t="shared" si="0"/>
        <v>21</v>
      </c>
      <c r="K6" s="2">
        <f t="shared" si="1"/>
        <v>0</v>
      </c>
      <c r="L6" s="7">
        <v>27.19</v>
      </c>
      <c r="M6" s="7">
        <v>132.04</v>
      </c>
      <c r="N6" s="7">
        <f t="shared" ref="N6:N21" si="4">(1-(L6/M6))*100</f>
        <v>79.407755225689186</v>
      </c>
      <c r="O6" s="7"/>
      <c r="P6" s="27" t="s">
        <v>35</v>
      </c>
      <c r="Q6" s="10">
        <v>78.896196441344017</v>
      </c>
      <c r="R6" s="10">
        <v>74.79607852073984</v>
      </c>
      <c r="S6"/>
      <c r="T6"/>
      <c r="U6" t="s">
        <v>35</v>
      </c>
      <c r="V6">
        <v>78.896196441344017</v>
      </c>
      <c r="W6">
        <v>74.79607852073984</v>
      </c>
      <c r="X6"/>
      <c r="Y6"/>
      <c r="Z6"/>
      <c r="AA6"/>
      <c r="AB6"/>
      <c r="AC6"/>
    </row>
    <row r="7" spans="1:29" x14ac:dyDescent="0.25">
      <c r="A7" s="2">
        <v>6</v>
      </c>
      <c r="B7" s="2" t="s">
        <v>22</v>
      </c>
      <c r="C7" s="2" t="s">
        <v>15</v>
      </c>
      <c r="D7" s="2" t="str">
        <f>D6</f>
        <v>Stress</v>
      </c>
      <c r="E7" s="2">
        <f t="shared" si="2"/>
        <v>4</v>
      </c>
      <c r="F7" s="2">
        <f t="shared" ref="F7:F9" si="5">F3</f>
        <v>2</v>
      </c>
      <c r="G7" s="3">
        <f t="shared" si="3"/>
        <v>44772</v>
      </c>
      <c r="H7" s="3">
        <f t="shared" si="3"/>
        <v>44793</v>
      </c>
      <c r="I7" s="3">
        <f t="shared" si="3"/>
        <v>44793</v>
      </c>
      <c r="J7" s="2">
        <f t="shared" si="0"/>
        <v>21</v>
      </c>
      <c r="K7" s="2">
        <f t="shared" si="1"/>
        <v>0</v>
      </c>
      <c r="L7" s="7">
        <v>27.62</v>
      </c>
      <c r="M7" s="7">
        <v>135.61000000000001</v>
      </c>
      <c r="N7" s="7">
        <f t="shared" si="4"/>
        <v>79.632770444657481</v>
      </c>
      <c r="O7" s="7"/>
      <c r="P7" s="27" t="s">
        <v>44</v>
      </c>
      <c r="Q7" s="10">
        <v>80.05441285913632</v>
      </c>
      <c r="R7" s="10">
        <v>76.206005221019907</v>
      </c>
      <c r="S7"/>
      <c r="T7"/>
      <c r="U7" t="s">
        <v>44</v>
      </c>
      <c r="V7">
        <v>80.05441285913632</v>
      </c>
      <c r="W7">
        <v>76.206005221019907</v>
      </c>
      <c r="X7"/>
      <c r="Y7"/>
      <c r="Z7"/>
      <c r="AA7"/>
      <c r="AB7"/>
      <c r="AC7"/>
    </row>
    <row r="8" spans="1:29" x14ac:dyDescent="0.25">
      <c r="A8" s="2">
        <v>7</v>
      </c>
      <c r="B8" s="2" t="s">
        <v>23</v>
      </c>
      <c r="C8" s="2" t="s">
        <v>15</v>
      </c>
      <c r="D8" s="2" t="str">
        <f t="shared" ref="D8:D9" si="6">D7</f>
        <v>Stress</v>
      </c>
      <c r="E8" s="2">
        <f t="shared" si="2"/>
        <v>4</v>
      </c>
      <c r="F8" s="2">
        <f t="shared" si="5"/>
        <v>3</v>
      </c>
      <c r="G8" s="3">
        <f t="shared" si="3"/>
        <v>44772</v>
      </c>
      <c r="H8" s="3">
        <f t="shared" si="3"/>
        <v>44793</v>
      </c>
      <c r="I8" s="3">
        <f t="shared" si="3"/>
        <v>44793</v>
      </c>
      <c r="J8" s="2">
        <f t="shared" si="0"/>
        <v>21</v>
      </c>
      <c r="K8" s="2">
        <f t="shared" si="1"/>
        <v>0</v>
      </c>
      <c r="L8" s="7">
        <v>28.27</v>
      </c>
      <c r="M8" s="7">
        <v>134.69999999999999</v>
      </c>
      <c r="N8" s="7">
        <f t="shared" si="4"/>
        <v>79.012620638455815</v>
      </c>
      <c r="O8" s="7"/>
      <c r="P8" s="27" t="s">
        <v>53</v>
      </c>
      <c r="Q8" s="10">
        <v>80.462576597865151</v>
      </c>
      <c r="R8" s="10">
        <v>77.35652505507646</v>
      </c>
      <c r="S8"/>
      <c r="T8"/>
      <c r="U8" t="s">
        <v>53</v>
      </c>
      <c r="V8">
        <v>80.462576597865151</v>
      </c>
      <c r="W8">
        <v>77.35652505507646</v>
      </c>
      <c r="X8"/>
      <c r="Y8"/>
      <c r="Z8"/>
      <c r="AA8"/>
      <c r="AB8"/>
      <c r="AC8"/>
    </row>
    <row r="9" spans="1:29" x14ac:dyDescent="0.25">
      <c r="A9" s="2">
        <v>8</v>
      </c>
      <c r="B9" s="2" t="s">
        <v>24</v>
      </c>
      <c r="C9" s="2" t="s">
        <v>15</v>
      </c>
      <c r="D9" s="2" t="str">
        <f t="shared" si="6"/>
        <v>Stress</v>
      </c>
      <c r="E9" s="2">
        <f t="shared" si="2"/>
        <v>4</v>
      </c>
      <c r="F9" s="2">
        <f t="shared" si="5"/>
        <v>4</v>
      </c>
      <c r="G9" s="3">
        <f t="shared" si="3"/>
        <v>44772</v>
      </c>
      <c r="H9" s="3">
        <f t="shared" si="3"/>
        <v>44793</v>
      </c>
      <c r="I9" s="3">
        <f t="shared" si="3"/>
        <v>44793</v>
      </c>
      <c r="J9" s="2">
        <f t="shared" si="0"/>
        <v>21</v>
      </c>
      <c r="K9" s="2">
        <f t="shared" si="1"/>
        <v>0</v>
      </c>
      <c r="L9" s="7">
        <v>30.57</v>
      </c>
      <c r="M9" s="7">
        <v>125.58</v>
      </c>
      <c r="N9" s="7">
        <f t="shared" si="4"/>
        <v>75.656951743908266</v>
      </c>
      <c r="O9" s="7"/>
      <c r="P9" s="27" t="s">
        <v>62</v>
      </c>
      <c r="Q9" s="10">
        <v>80.366899734897814</v>
      </c>
      <c r="R9" s="10">
        <v>77.572127533223153</v>
      </c>
      <c r="S9"/>
      <c r="T9"/>
      <c r="U9" t="s">
        <v>62</v>
      </c>
      <c r="V9">
        <v>80.366899734897814</v>
      </c>
      <c r="W9" s="2">
        <v>77.572127533223153</v>
      </c>
    </row>
    <row r="10" spans="1:29" x14ac:dyDescent="0.25">
      <c r="A10" s="2">
        <v>9</v>
      </c>
      <c r="B10" s="2" t="s">
        <v>25</v>
      </c>
      <c r="C10" s="2" t="s">
        <v>26</v>
      </c>
      <c r="D10" s="2" t="str">
        <f>D2</f>
        <v>Control</v>
      </c>
      <c r="E10" s="2">
        <f t="shared" si="2"/>
        <v>4</v>
      </c>
      <c r="F10" s="2">
        <f>F2</f>
        <v>1</v>
      </c>
      <c r="G10" s="3">
        <f t="shared" si="3"/>
        <v>44772</v>
      </c>
      <c r="H10" s="3">
        <f t="shared" si="3"/>
        <v>44793</v>
      </c>
      <c r="I10" s="3">
        <f t="shared" si="3"/>
        <v>44793</v>
      </c>
      <c r="J10" s="2">
        <f t="shared" si="0"/>
        <v>21</v>
      </c>
      <c r="K10" s="2">
        <f t="shared" si="1"/>
        <v>0</v>
      </c>
      <c r="L10" s="7">
        <v>26.77</v>
      </c>
      <c r="M10" s="7">
        <v>131.62</v>
      </c>
      <c r="N10" s="7">
        <f t="shared" si="4"/>
        <v>79.66114572253457</v>
      </c>
      <c r="O10" s="7"/>
      <c r="P10" s="27" t="s">
        <v>71</v>
      </c>
      <c r="Q10" s="10">
        <v>79.986279733308038</v>
      </c>
      <c r="R10" s="10">
        <v>75.314542719760382</v>
      </c>
      <c r="S10"/>
      <c r="T10"/>
      <c r="U10" t="s">
        <v>71</v>
      </c>
      <c r="V10">
        <v>79.986279733308038</v>
      </c>
      <c r="W10" s="2">
        <v>75.314542719760382</v>
      </c>
    </row>
    <row r="11" spans="1:29" x14ac:dyDescent="0.25">
      <c r="A11" s="2">
        <v>10</v>
      </c>
      <c r="B11" s="2" t="s">
        <v>27</v>
      </c>
      <c r="C11" s="2" t="s">
        <v>26</v>
      </c>
      <c r="D11" s="2" t="str">
        <f t="shared" ref="D11:F26" si="7">D3</f>
        <v>Control</v>
      </c>
      <c r="E11" s="2">
        <f t="shared" si="2"/>
        <v>4</v>
      </c>
      <c r="F11" s="2">
        <f t="shared" si="7"/>
        <v>2</v>
      </c>
      <c r="G11" s="3">
        <f t="shared" si="3"/>
        <v>44772</v>
      </c>
      <c r="H11" s="3">
        <f t="shared" si="3"/>
        <v>44793</v>
      </c>
      <c r="I11" s="3">
        <f t="shared" si="3"/>
        <v>44793</v>
      </c>
      <c r="J11" s="2">
        <f t="shared" si="0"/>
        <v>21</v>
      </c>
      <c r="K11" s="2">
        <f t="shared" si="1"/>
        <v>0</v>
      </c>
      <c r="L11" s="7">
        <v>28.04</v>
      </c>
      <c r="M11" s="7">
        <v>136.03</v>
      </c>
      <c r="N11" s="7">
        <f t="shared" si="4"/>
        <v>79.386899948540773</v>
      </c>
      <c r="O11" s="7"/>
      <c r="P11" s="27" t="s">
        <v>80</v>
      </c>
      <c r="Q11" s="10">
        <v>80.963958198066891</v>
      </c>
      <c r="R11" s="10">
        <v>76.355066566808048</v>
      </c>
      <c r="S11"/>
      <c r="T11"/>
      <c r="U11" t="s">
        <v>80</v>
      </c>
      <c r="V11">
        <v>80.963958198066891</v>
      </c>
      <c r="W11" s="2">
        <v>76.355066566808048</v>
      </c>
    </row>
    <row r="12" spans="1:29" x14ac:dyDescent="0.25">
      <c r="A12" s="2">
        <v>11</v>
      </c>
      <c r="B12" s="2" t="s">
        <v>28</v>
      </c>
      <c r="C12" s="2" t="s">
        <v>26</v>
      </c>
      <c r="D12" s="2" t="str">
        <f t="shared" si="7"/>
        <v>Control</v>
      </c>
      <c r="E12" s="2">
        <f t="shared" si="2"/>
        <v>4</v>
      </c>
      <c r="F12" s="2">
        <f t="shared" si="7"/>
        <v>3</v>
      </c>
      <c r="G12" s="3">
        <f t="shared" si="3"/>
        <v>44772</v>
      </c>
      <c r="H12" s="3">
        <f t="shared" si="3"/>
        <v>44793</v>
      </c>
      <c r="I12" s="3">
        <f t="shared" si="3"/>
        <v>44793</v>
      </c>
      <c r="J12" s="2">
        <f t="shared" si="0"/>
        <v>21</v>
      </c>
      <c r="K12" s="2">
        <f t="shared" si="1"/>
        <v>0</v>
      </c>
      <c r="L12" s="7">
        <v>27.84</v>
      </c>
      <c r="M12" s="7">
        <v>134.26</v>
      </c>
      <c r="N12" s="7">
        <f t="shared" si="4"/>
        <v>79.264114404886044</v>
      </c>
      <c r="O12" s="7"/>
      <c r="P12" s="27" t="s">
        <v>89</v>
      </c>
      <c r="Q12" s="10">
        <v>80.803519987441248</v>
      </c>
      <c r="R12" s="10">
        <v>77.536955771495485</v>
      </c>
      <c r="S12"/>
      <c r="T12"/>
      <c r="U12" t="s">
        <v>89</v>
      </c>
      <c r="V12">
        <v>80.803519987441248</v>
      </c>
      <c r="W12" s="2">
        <v>77.536955771495485</v>
      </c>
    </row>
    <row r="13" spans="1:29" x14ac:dyDescent="0.25">
      <c r="A13" s="2">
        <v>12</v>
      </c>
      <c r="B13" s="2" t="s">
        <v>29</v>
      </c>
      <c r="C13" s="2" t="s">
        <v>26</v>
      </c>
      <c r="D13" s="2" t="str">
        <f t="shared" si="7"/>
        <v>Control</v>
      </c>
      <c r="E13" s="2">
        <f t="shared" si="2"/>
        <v>4</v>
      </c>
      <c r="F13" s="2">
        <f t="shared" si="7"/>
        <v>4</v>
      </c>
      <c r="G13" s="3">
        <f t="shared" si="3"/>
        <v>44772</v>
      </c>
      <c r="H13" s="3">
        <f t="shared" si="3"/>
        <v>44793</v>
      </c>
      <c r="I13" s="3">
        <f t="shared" si="3"/>
        <v>44793</v>
      </c>
      <c r="J13" s="2">
        <f t="shared" si="0"/>
        <v>21</v>
      </c>
      <c r="K13" s="2">
        <f t="shared" si="1"/>
        <v>0</v>
      </c>
      <c r="L13" s="7">
        <v>30.08</v>
      </c>
      <c r="M13" s="7">
        <v>125.02</v>
      </c>
      <c r="N13" s="7">
        <f t="shared" si="4"/>
        <v>75.939849624060145</v>
      </c>
      <c r="O13" s="7"/>
      <c r="P13" s="27" t="s">
        <v>116</v>
      </c>
      <c r="Q13" s="10">
        <v>81.825772670921324</v>
      </c>
      <c r="R13" s="10">
        <v>77.310969136372023</v>
      </c>
      <c r="S13"/>
      <c r="T13"/>
      <c r="U13" t="s">
        <v>116</v>
      </c>
      <c r="V13">
        <v>81.825772670921324</v>
      </c>
      <c r="W13" s="2">
        <v>77.310969136372023</v>
      </c>
    </row>
    <row r="14" spans="1:29" x14ac:dyDescent="0.25">
      <c r="A14" s="2">
        <v>13</v>
      </c>
      <c r="B14" s="2" t="s">
        <v>30</v>
      </c>
      <c r="C14" s="2" t="s">
        <v>26</v>
      </c>
      <c r="D14" s="2" t="str">
        <f t="shared" si="7"/>
        <v>Stress</v>
      </c>
      <c r="E14" s="2">
        <f t="shared" si="2"/>
        <v>4</v>
      </c>
      <c r="F14" s="2">
        <f t="shared" si="7"/>
        <v>1</v>
      </c>
      <c r="G14" s="3">
        <f t="shared" si="3"/>
        <v>44772</v>
      </c>
      <c r="H14" s="3">
        <f t="shared" si="3"/>
        <v>44793</v>
      </c>
      <c r="I14" s="3">
        <f t="shared" si="3"/>
        <v>44793</v>
      </c>
      <c r="J14" s="2">
        <f t="shared" si="0"/>
        <v>21</v>
      </c>
      <c r="K14" s="2">
        <f t="shared" si="1"/>
        <v>0</v>
      </c>
      <c r="L14" s="7">
        <v>26.98</v>
      </c>
      <c r="M14" s="7">
        <v>131.83000000000001</v>
      </c>
      <c r="N14" s="7">
        <f t="shared" si="4"/>
        <v>79.534248653568994</v>
      </c>
      <c r="O14" s="7"/>
      <c r="P14" s="27" t="s">
        <v>98</v>
      </c>
      <c r="Q14" s="10">
        <v>80.60054514312607</v>
      </c>
      <c r="R14" s="10">
        <v>78.051359449537912</v>
      </c>
      <c r="S14"/>
      <c r="T14"/>
      <c r="U14" t="s">
        <v>98</v>
      </c>
      <c r="V14">
        <v>80.60054514312607</v>
      </c>
      <c r="W14" s="2">
        <v>78.051359449537912</v>
      </c>
    </row>
    <row r="15" spans="1:29" x14ac:dyDescent="0.25">
      <c r="A15" s="2">
        <v>14</v>
      </c>
      <c r="B15" s="2" t="s">
        <v>31</v>
      </c>
      <c r="C15" s="2" t="s">
        <v>26</v>
      </c>
      <c r="D15" s="2" t="str">
        <f t="shared" si="7"/>
        <v>Stress</v>
      </c>
      <c r="E15" s="2">
        <f t="shared" si="2"/>
        <v>4</v>
      </c>
      <c r="F15" s="2">
        <f t="shared" si="7"/>
        <v>2</v>
      </c>
      <c r="G15" s="3">
        <f t="shared" si="3"/>
        <v>44772</v>
      </c>
      <c r="H15" s="3">
        <f t="shared" si="3"/>
        <v>44793</v>
      </c>
      <c r="I15" s="3">
        <f t="shared" si="3"/>
        <v>44793</v>
      </c>
      <c r="J15" s="2">
        <f t="shared" si="0"/>
        <v>21</v>
      </c>
      <c r="K15" s="2">
        <f t="shared" si="1"/>
        <v>0</v>
      </c>
      <c r="L15" s="7">
        <v>27.83</v>
      </c>
      <c r="M15" s="7">
        <v>135.82</v>
      </c>
      <c r="N15" s="7">
        <f t="shared" si="4"/>
        <v>79.50964511853924</v>
      </c>
      <c r="O15" s="7"/>
      <c r="P15" s="27" t="s">
        <v>107</v>
      </c>
      <c r="Q15" s="10">
        <v>81.985254384771125</v>
      </c>
      <c r="R15" s="10">
        <v>77.606682814597889</v>
      </c>
      <c r="S15"/>
      <c r="T15"/>
      <c r="U15" t="s">
        <v>107</v>
      </c>
      <c r="V15">
        <v>81.985254384771125</v>
      </c>
      <c r="W15" s="2">
        <v>77.606682814597889</v>
      </c>
    </row>
    <row r="16" spans="1:29" x14ac:dyDescent="0.25">
      <c r="A16" s="2">
        <v>15</v>
      </c>
      <c r="B16" s="2" t="s">
        <v>32</v>
      </c>
      <c r="C16" s="2" t="s">
        <v>26</v>
      </c>
      <c r="D16" s="2" t="str">
        <f t="shared" si="7"/>
        <v>Stress</v>
      </c>
      <c r="E16" s="2">
        <f t="shared" si="2"/>
        <v>4</v>
      </c>
      <c r="F16" s="2">
        <f t="shared" si="7"/>
        <v>3</v>
      </c>
      <c r="G16" s="3">
        <f t="shared" si="3"/>
        <v>44772</v>
      </c>
      <c r="H16" s="3">
        <f t="shared" si="3"/>
        <v>44793</v>
      </c>
      <c r="I16" s="3">
        <f t="shared" si="3"/>
        <v>44793</v>
      </c>
      <c r="J16" s="2">
        <f t="shared" si="0"/>
        <v>21</v>
      </c>
      <c r="K16" s="2">
        <f t="shared" si="1"/>
        <v>0</v>
      </c>
      <c r="L16" s="7">
        <v>28.06</v>
      </c>
      <c r="M16" s="7">
        <v>134.47999999999999</v>
      </c>
      <c r="N16" s="7">
        <f t="shared" si="4"/>
        <v>79.134443783462231</v>
      </c>
      <c r="O16" s="7"/>
      <c r="P16"/>
      <c r="Q16"/>
      <c r="R16"/>
      <c r="S16"/>
      <c r="T16"/>
      <c r="U16"/>
      <c r="V16"/>
    </row>
    <row r="17" spans="1:22" x14ac:dyDescent="0.25">
      <c r="A17" s="2">
        <v>16</v>
      </c>
      <c r="B17" s="2" t="s">
        <v>33</v>
      </c>
      <c r="C17" s="2" t="s">
        <v>26</v>
      </c>
      <c r="D17" s="2" t="str">
        <f t="shared" si="7"/>
        <v>Stress</v>
      </c>
      <c r="E17" s="2">
        <f t="shared" si="2"/>
        <v>4</v>
      </c>
      <c r="F17" s="2">
        <f t="shared" si="7"/>
        <v>4</v>
      </c>
      <c r="G17" s="3">
        <f t="shared" si="3"/>
        <v>44772</v>
      </c>
      <c r="H17" s="3">
        <f t="shared" si="3"/>
        <v>44793</v>
      </c>
      <c r="I17" s="3">
        <f t="shared" si="3"/>
        <v>44793</v>
      </c>
      <c r="J17" s="2">
        <f t="shared" si="0"/>
        <v>21</v>
      </c>
      <c r="K17" s="2">
        <f t="shared" si="1"/>
        <v>0</v>
      </c>
      <c r="L17" s="7">
        <v>30.32</v>
      </c>
      <c r="M17" s="7">
        <v>125.3</v>
      </c>
      <c r="N17" s="7">
        <f t="shared" si="4"/>
        <v>75.802075019952113</v>
      </c>
      <c r="O17" s="7"/>
      <c r="P17"/>
      <c r="Q17"/>
      <c r="R17"/>
      <c r="S17"/>
      <c r="T17"/>
      <c r="U17"/>
      <c r="V17"/>
    </row>
    <row r="18" spans="1:22" x14ac:dyDescent="0.25">
      <c r="A18" s="2">
        <v>17</v>
      </c>
      <c r="B18" s="2" t="s">
        <v>34</v>
      </c>
      <c r="C18" s="2" t="s">
        <v>35</v>
      </c>
      <c r="D18" s="2" t="str">
        <f t="shared" si="7"/>
        <v>Control</v>
      </c>
      <c r="E18" s="2">
        <f t="shared" si="2"/>
        <v>4</v>
      </c>
      <c r="F18" s="2">
        <f t="shared" si="7"/>
        <v>1</v>
      </c>
      <c r="G18" s="3">
        <f t="shared" si="3"/>
        <v>44772</v>
      </c>
      <c r="H18" s="3">
        <f t="shared" si="3"/>
        <v>44793</v>
      </c>
      <c r="I18" s="3">
        <f t="shared" si="3"/>
        <v>44793</v>
      </c>
      <c r="J18" s="2">
        <f t="shared" si="0"/>
        <v>21</v>
      </c>
      <c r="K18" s="2">
        <f t="shared" si="1"/>
        <v>0</v>
      </c>
      <c r="L18" s="7">
        <v>27.95</v>
      </c>
      <c r="M18" s="7">
        <v>136.99</v>
      </c>
      <c r="N18" s="7">
        <f t="shared" si="4"/>
        <v>79.597050879626252</v>
      </c>
      <c r="O18" s="7"/>
      <c r="P18"/>
      <c r="Q18"/>
      <c r="R18"/>
      <c r="S18"/>
      <c r="T18" s="7"/>
    </row>
    <row r="19" spans="1:22" x14ac:dyDescent="0.25">
      <c r="A19" s="2">
        <v>18</v>
      </c>
      <c r="B19" s="2" t="s">
        <v>36</v>
      </c>
      <c r="C19" s="2" t="s">
        <v>35</v>
      </c>
      <c r="D19" s="2" t="str">
        <f t="shared" si="7"/>
        <v>Control</v>
      </c>
      <c r="E19" s="2">
        <f t="shared" si="2"/>
        <v>4</v>
      </c>
      <c r="F19" s="2">
        <f t="shared" si="7"/>
        <v>2</v>
      </c>
      <c r="G19" s="3">
        <f t="shared" si="3"/>
        <v>44772</v>
      </c>
      <c r="H19" s="3">
        <f t="shared" si="3"/>
        <v>44793</v>
      </c>
      <c r="I19" s="3">
        <f t="shared" si="3"/>
        <v>44793</v>
      </c>
      <c r="J19" s="2">
        <f t="shared" si="0"/>
        <v>21</v>
      </c>
      <c r="K19" s="2">
        <f t="shared" si="1"/>
        <v>0</v>
      </c>
      <c r="L19" s="7">
        <v>29.05</v>
      </c>
      <c r="M19" s="7">
        <v>141.36000000000001</v>
      </c>
      <c r="N19" s="7">
        <f t="shared" si="4"/>
        <v>79.449632144878322</v>
      </c>
      <c r="O19" s="7"/>
      <c r="P19"/>
      <c r="Q19"/>
      <c r="R19"/>
      <c r="S19"/>
      <c r="T19" s="7"/>
    </row>
    <row r="20" spans="1:22" x14ac:dyDescent="0.25">
      <c r="A20" s="2">
        <v>19</v>
      </c>
      <c r="B20" s="2" t="s">
        <v>37</v>
      </c>
      <c r="C20" s="2" t="s">
        <v>35</v>
      </c>
      <c r="D20" s="2" t="str">
        <f t="shared" si="7"/>
        <v>Control</v>
      </c>
      <c r="E20" s="2">
        <f t="shared" ref="E20:E83" si="8">E19</f>
        <v>4</v>
      </c>
      <c r="F20" s="2">
        <f t="shared" si="7"/>
        <v>3</v>
      </c>
      <c r="G20" s="3">
        <f t="shared" ref="G20:I35" si="9">G19</f>
        <v>44772</v>
      </c>
      <c r="H20" s="3">
        <f t="shared" si="9"/>
        <v>44793</v>
      </c>
      <c r="I20" s="3">
        <f t="shared" si="9"/>
        <v>44793</v>
      </c>
      <c r="J20" s="2">
        <f t="shared" si="0"/>
        <v>21</v>
      </c>
      <c r="K20" s="2">
        <f t="shared" si="1"/>
        <v>0</v>
      </c>
      <c r="L20" s="7">
        <v>29.07</v>
      </c>
      <c r="M20" s="7">
        <v>139.75</v>
      </c>
      <c r="N20" s="7">
        <f t="shared" si="4"/>
        <v>79.198568872987479</v>
      </c>
      <c r="O20" s="7"/>
      <c r="P20" s="7"/>
      <c r="Q20"/>
      <c r="R20"/>
      <c r="S20" s="7"/>
      <c r="T20" s="7"/>
    </row>
    <row r="21" spans="1:22" x14ac:dyDescent="0.25">
      <c r="A21" s="2">
        <v>20</v>
      </c>
      <c r="B21" s="2" t="s">
        <v>38</v>
      </c>
      <c r="C21" s="2" t="s">
        <v>35</v>
      </c>
      <c r="D21" s="2" t="str">
        <f t="shared" si="7"/>
        <v>Control</v>
      </c>
      <c r="E21" s="2">
        <f t="shared" si="8"/>
        <v>4</v>
      </c>
      <c r="F21" s="2">
        <f t="shared" si="7"/>
        <v>4</v>
      </c>
      <c r="G21" s="3">
        <f t="shared" si="9"/>
        <v>44772</v>
      </c>
      <c r="H21" s="3">
        <f t="shared" si="9"/>
        <v>44793</v>
      </c>
      <c r="I21" s="3">
        <f t="shared" si="9"/>
        <v>44793</v>
      </c>
      <c r="J21" s="2">
        <f t="shared" si="0"/>
        <v>21</v>
      </c>
      <c r="K21" s="2">
        <f t="shared" si="1"/>
        <v>0</v>
      </c>
      <c r="L21" s="7">
        <v>30.5</v>
      </c>
      <c r="M21" s="7">
        <v>117.65</v>
      </c>
      <c r="N21" s="7">
        <f t="shared" si="4"/>
        <v>74.075648108797282</v>
      </c>
      <c r="O21" s="7"/>
      <c r="P21" s="7"/>
      <c r="Q21"/>
      <c r="R21"/>
      <c r="S21" s="7"/>
      <c r="T21" s="7"/>
    </row>
    <row r="22" spans="1:22" x14ac:dyDescent="0.25">
      <c r="A22" s="2">
        <v>21</v>
      </c>
      <c r="B22" s="2" t="s">
        <v>39</v>
      </c>
      <c r="C22" s="2" t="s">
        <v>35</v>
      </c>
      <c r="D22" s="2" t="str">
        <f t="shared" si="7"/>
        <v>Stress</v>
      </c>
      <c r="E22" s="2">
        <f t="shared" si="8"/>
        <v>4</v>
      </c>
      <c r="F22" s="2">
        <f t="shared" si="7"/>
        <v>1</v>
      </c>
      <c r="G22" s="3">
        <f t="shared" si="9"/>
        <v>44772</v>
      </c>
      <c r="H22" s="3">
        <f t="shared" si="9"/>
        <v>44793</v>
      </c>
      <c r="I22" s="3">
        <f t="shared" si="9"/>
        <v>44793</v>
      </c>
      <c r="J22" s="2">
        <f t="shared" si="0"/>
        <v>21</v>
      </c>
      <c r="K22" s="2">
        <f t="shared" si="1"/>
        <v>0</v>
      </c>
      <c r="L22" s="7">
        <v>27.47</v>
      </c>
      <c r="M22" s="7">
        <v>134.41</v>
      </c>
      <c r="N22" s="7">
        <f t="shared" ref="N22:N85" si="10">(1-(L22/M22))*100</f>
        <v>79.562532549661483</v>
      </c>
      <c r="O22" s="7"/>
      <c r="P22" s="7"/>
      <c r="Q22"/>
      <c r="R22"/>
      <c r="S22" s="7"/>
      <c r="T22" s="7"/>
    </row>
    <row r="23" spans="1:22" x14ac:dyDescent="0.25">
      <c r="A23" s="2">
        <v>22</v>
      </c>
      <c r="B23" s="2" t="s">
        <v>40</v>
      </c>
      <c r="C23" s="2" t="s">
        <v>35</v>
      </c>
      <c r="D23" s="2" t="str">
        <f t="shared" si="7"/>
        <v>Stress</v>
      </c>
      <c r="E23" s="2">
        <f t="shared" si="8"/>
        <v>4</v>
      </c>
      <c r="F23" s="2">
        <f t="shared" si="7"/>
        <v>2</v>
      </c>
      <c r="G23" s="3">
        <f t="shared" si="9"/>
        <v>44772</v>
      </c>
      <c r="H23" s="3">
        <f t="shared" si="9"/>
        <v>44793</v>
      </c>
      <c r="I23" s="3">
        <f t="shared" si="9"/>
        <v>44793</v>
      </c>
      <c r="J23" s="2">
        <f t="shared" si="0"/>
        <v>21</v>
      </c>
      <c r="K23" s="2">
        <f t="shared" si="1"/>
        <v>0</v>
      </c>
      <c r="L23" s="7">
        <v>28.44</v>
      </c>
      <c r="M23" s="7">
        <v>138.59</v>
      </c>
      <c r="N23" s="7">
        <f t="shared" si="10"/>
        <v>79.479038891694927</v>
      </c>
      <c r="O23" s="7"/>
      <c r="P23" s="7"/>
      <c r="Q23"/>
      <c r="R23"/>
      <c r="S23" s="7"/>
      <c r="T23" s="7"/>
    </row>
    <row r="24" spans="1:22" x14ac:dyDescent="0.25">
      <c r="A24" s="2">
        <v>23</v>
      </c>
      <c r="B24" s="2" t="s">
        <v>41</v>
      </c>
      <c r="C24" s="2" t="s">
        <v>35</v>
      </c>
      <c r="D24" s="2" t="str">
        <f t="shared" si="7"/>
        <v>Stress</v>
      </c>
      <c r="E24" s="2">
        <f t="shared" si="8"/>
        <v>4</v>
      </c>
      <c r="F24" s="2">
        <f t="shared" si="7"/>
        <v>3</v>
      </c>
      <c r="G24" s="3">
        <f t="shared" si="9"/>
        <v>44772</v>
      </c>
      <c r="H24" s="3">
        <f t="shared" si="9"/>
        <v>44793</v>
      </c>
      <c r="I24" s="3">
        <f t="shared" si="9"/>
        <v>44793</v>
      </c>
      <c r="J24" s="2">
        <f t="shared" si="0"/>
        <v>21</v>
      </c>
      <c r="K24" s="2">
        <f t="shared" si="1"/>
        <v>0</v>
      </c>
      <c r="L24" s="7">
        <v>28.56</v>
      </c>
      <c r="M24" s="7">
        <v>137.12</v>
      </c>
      <c r="N24" s="7">
        <f t="shared" si="10"/>
        <v>79.171528588098013</v>
      </c>
      <c r="O24" s="7"/>
      <c r="P24" s="7"/>
      <c r="Q24"/>
      <c r="R24"/>
      <c r="S24" s="7"/>
      <c r="T24" s="7"/>
    </row>
    <row r="25" spans="1:22" x14ac:dyDescent="0.25">
      <c r="A25" s="2">
        <v>24</v>
      </c>
      <c r="B25" s="2" t="s">
        <v>42</v>
      </c>
      <c r="C25" s="2" t="s">
        <v>35</v>
      </c>
      <c r="D25" s="2" t="str">
        <f t="shared" si="7"/>
        <v>Stress</v>
      </c>
      <c r="E25" s="2">
        <f t="shared" si="8"/>
        <v>4</v>
      </c>
      <c r="F25" s="2">
        <f t="shared" si="7"/>
        <v>4</v>
      </c>
      <c r="G25" s="3">
        <f t="shared" si="9"/>
        <v>44772</v>
      </c>
      <c r="H25" s="3">
        <f t="shared" si="9"/>
        <v>44793</v>
      </c>
      <c r="I25" s="3">
        <f t="shared" si="9"/>
        <v>44793</v>
      </c>
      <c r="J25" s="2">
        <f t="shared" si="0"/>
        <v>21</v>
      </c>
      <c r="K25" s="2">
        <f t="shared" si="1"/>
        <v>0</v>
      </c>
      <c r="L25" s="7">
        <v>30.41</v>
      </c>
      <c r="M25" s="7">
        <v>121.47</v>
      </c>
      <c r="N25" s="7">
        <f t="shared" si="10"/>
        <v>74.96501193710381</v>
      </c>
      <c r="O25" s="7"/>
      <c r="P25" s="7"/>
      <c r="Q25"/>
      <c r="R25"/>
      <c r="S25" s="7"/>
      <c r="T25" s="7"/>
    </row>
    <row r="26" spans="1:22" x14ac:dyDescent="0.25">
      <c r="A26" s="2">
        <v>25</v>
      </c>
      <c r="B26" s="2" t="s">
        <v>43</v>
      </c>
      <c r="C26" s="2" t="s">
        <v>44</v>
      </c>
      <c r="D26" s="2" t="str">
        <f t="shared" si="7"/>
        <v>Control</v>
      </c>
      <c r="E26" s="2">
        <f t="shared" si="8"/>
        <v>4</v>
      </c>
      <c r="F26" s="2">
        <f t="shared" si="7"/>
        <v>1</v>
      </c>
      <c r="G26" s="3">
        <f t="shared" si="9"/>
        <v>44772</v>
      </c>
      <c r="H26" s="3">
        <f t="shared" si="9"/>
        <v>44793</v>
      </c>
      <c r="I26" s="3">
        <f t="shared" si="9"/>
        <v>44793</v>
      </c>
      <c r="J26" s="2">
        <f t="shared" si="0"/>
        <v>21</v>
      </c>
      <c r="K26" s="2">
        <f t="shared" si="1"/>
        <v>0</v>
      </c>
      <c r="L26" s="7">
        <v>26.6</v>
      </c>
      <c r="M26" s="7">
        <v>135.69999999999999</v>
      </c>
      <c r="N26" s="7">
        <f t="shared" si="10"/>
        <v>80.397936624907885</v>
      </c>
      <c r="O26" s="7"/>
      <c r="P26" s="7"/>
      <c r="Q26"/>
      <c r="R26"/>
      <c r="S26" s="7"/>
      <c r="T26" s="7"/>
    </row>
    <row r="27" spans="1:22" x14ac:dyDescent="0.25">
      <c r="A27" s="2">
        <v>26</v>
      </c>
      <c r="B27" s="2" t="s">
        <v>45</v>
      </c>
      <c r="C27" s="2" t="s">
        <v>44</v>
      </c>
      <c r="D27" s="2" t="str">
        <f t="shared" ref="D27:F42" si="11">D19</f>
        <v>Control</v>
      </c>
      <c r="E27" s="2">
        <f t="shared" si="8"/>
        <v>4</v>
      </c>
      <c r="F27" s="2">
        <f t="shared" si="11"/>
        <v>2</v>
      </c>
      <c r="G27" s="3">
        <f t="shared" si="9"/>
        <v>44772</v>
      </c>
      <c r="H27" s="3">
        <f t="shared" si="9"/>
        <v>44793</v>
      </c>
      <c r="I27" s="3">
        <f t="shared" si="9"/>
        <v>44793</v>
      </c>
      <c r="J27" s="2">
        <f t="shared" si="0"/>
        <v>21</v>
      </c>
      <c r="K27" s="2">
        <f t="shared" si="1"/>
        <v>0</v>
      </c>
      <c r="L27" s="7">
        <v>28.74</v>
      </c>
      <c r="M27" s="7">
        <v>139.97</v>
      </c>
      <c r="N27" s="7">
        <f t="shared" si="10"/>
        <v>79.467028648996219</v>
      </c>
      <c r="O27" s="7"/>
      <c r="P27" s="7"/>
      <c r="Q27"/>
      <c r="R27"/>
      <c r="S27" s="7"/>
      <c r="T27" s="7"/>
    </row>
    <row r="28" spans="1:22" x14ac:dyDescent="0.25">
      <c r="A28" s="2">
        <v>27</v>
      </c>
      <c r="B28" s="2" t="s">
        <v>46</v>
      </c>
      <c r="C28" s="2" t="s">
        <v>44</v>
      </c>
      <c r="D28" s="2" t="str">
        <f t="shared" si="11"/>
        <v>Control</v>
      </c>
      <c r="E28" s="2">
        <f t="shared" si="8"/>
        <v>4</v>
      </c>
      <c r="F28" s="2">
        <f t="shared" si="11"/>
        <v>3</v>
      </c>
      <c r="G28" s="3">
        <f t="shared" si="9"/>
        <v>44772</v>
      </c>
      <c r="H28" s="3">
        <f t="shared" si="9"/>
        <v>44793</v>
      </c>
      <c r="I28" s="3">
        <f t="shared" si="9"/>
        <v>44793</v>
      </c>
      <c r="J28" s="2">
        <f t="shared" si="0"/>
        <v>21</v>
      </c>
      <c r="K28" s="2">
        <f t="shared" si="1"/>
        <v>0</v>
      </c>
      <c r="L28" s="7">
        <v>28.81</v>
      </c>
      <c r="M28" s="7">
        <v>138.43</v>
      </c>
      <c r="N28" s="7">
        <f t="shared" si="10"/>
        <v>79.188037275157114</v>
      </c>
      <c r="O28" s="7"/>
      <c r="P28" s="7"/>
      <c r="Q28"/>
      <c r="R28"/>
      <c r="S28" s="7"/>
      <c r="T28" s="7"/>
    </row>
    <row r="29" spans="1:22" x14ac:dyDescent="0.25">
      <c r="A29" s="2">
        <v>28</v>
      </c>
      <c r="B29" s="2" t="s">
        <v>47</v>
      </c>
      <c r="C29" s="2" t="s">
        <v>44</v>
      </c>
      <c r="D29" s="2" t="str">
        <f t="shared" si="11"/>
        <v>Control</v>
      </c>
      <c r="E29" s="2">
        <f t="shared" si="8"/>
        <v>4</v>
      </c>
      <c r="F29" s="2">
        <f t="shared" si="11"/>
        <v>4</v>
      </c>
      <c r="G29" s="3">
        <f t="shared" si="9"/>
        <v>44772</v>
      </c>
      <c r="H29" s="3">
        <f t="shared" si="9"/>
        <v>44793</v>
      </c>
      <c r="I29" s="3">
        <f t="shared" si="9"/>
        <v>44793</v>
      </c>
      <c r="J29" s="2">
        <f t="shared" si="0"/>
        <v>21</v>
      </c>
      <c r="K29" s="2">
        <f t="shared" si="1"/>
        <v>0</v>
      </c>
      <c r="L29" s="7">
        <v>27.11</v>
      </c>
      <c r="M29" s="7">
        <v>119.56</v>
      </c>
      <c r="N29" s="7">
        <f t="shared" si="10"/>
        <v>77.325192372030784</v>
      </c>
      <c r="O29" s="7"/>
      <c r="P29" s="7"/>
      <c r="Q29" s="7"/>
      <c r="R29" s="7"/>
      <c r="S29" s="7"/>
      <c r="T29" s="7"/>
    </row>
    <row r="30" spans="1:22" x14ac:dyDescent="0.25">
      <c r="A30" s="2">
        <v>29</v>
      </c>
      <c r="B30" s="2" t="s">
        <v>48</v>
      </c>
      <c r="C30" s="2" t="s">
        <v>44</v>
      </c>
      <c r="D30" s="2" t="str">
        <f t="shared" si="11"/>
        <v>Stress</v>
      </c>
      <c r="E30" s="2">
        <f t="shared" si="8"/>
        <v>4</v>
      </c>
      <c r="F30" s="2">
        <f t="shared" si="11"/>
        <v>1</v>
      </c>
      <c r="G30" s="3">
        <f t="shared" si="9"/>
        <v>44772</v>
      </c>
      <c r="H30" s="3">
        <f t="shared" si="9"/>
        <v>44793</v>
      </c>
      <c r="I30" s="3">
        <f t="shared" si="9"/>
        <v>44793</v>
      </c>
      <c r="J30" s="2">
        <f t="shared" si="0"/>
        <v>21</v>
      </c>
      <c r="K30" s="2">
        <f t="shared" si="1"/>
        <v>0</v>
      </c>
      <c r="L30" s="7">
        <v>24.6</v>
      </c>
      <c r="M30" s="7">
        <v>135.06</v>
      </c>
      <c r="N30" s="7">
        <f t="shared" si="10"/>
        <v>81.785872945357625</v>
      </c>
      <c r="O30" s="7"/>
      <c r="P30" s="7"/>
      <c r="Q30" s="7"/>
      <c r="R30" s="7"/>
      <c r="S30" s="7"/>
      <c r="T30" s="7"/>
    </row>
    <row r="31" spans="1:22" x14ac:dyDescent="0.25">
      <c r="A31" s="2">
        <v>30</v>
      </c>
      <c r="B31" s="2" t="s">
        <v>49</v>
      </c>
      <c r="C31" s="2" t="s">
        <v>44</v>
      </c>
      <c r="D31" s="2" t="str">
        <f t="shared" si="11"/>
        <v>Stress</v>
      </c>
      <c r="E31" s="2">
        <f t="shared" si="8"/>
        <v>4</v>
      </c>
      <c r="F31" s="2">
        <f t="shared" si="11"/>
        <v>2</v>
      </c>
      <c r="G31" s="3">
        <f t="shared" si="9"/>
        <v>44772</v>
      </c>
      <c r="H31" s="3">
        <f t="shared" si="9"/>
        <v>44793</v>
      </c>
      <c r="I31" s="3">
        <f t="shared" si="9"/>
        <v>44793</v>
      </c>
      <c r="J31" s="2">
        <f t="shared" si="0"/>
        <v>21</v>
      </c>
      <c r="K31" s="2">
        <f t="shared" si="1"/>
        <v>0</v>
      </c>
      <c r="L31" s="7">
        <v>28.59</v>
      </c>
      <c r="M31" s="7">
        <v>139.28</v>
      </c>
      <c r="N31" s="7">
        <f t="shared" si="10"/>
        <v>79.473004020677777</v>
      </c>
      <c r="O31" s="7"/>
      <c r="P31" s="7"/>
      <c r="Q31" s="7"/>
      <c r="R31" s="7"/>
      <c r="S31" s="7"/>
      <c r="T31" s="7"/>
    </row>
    <row r="32" spans="1:22" x14ac:dyDescent="0.25">
      <c r="A32" s="2">
        <v>31</v>
      </c>
      <c r="B32" s="2" t="s">
        <v>50</v>
      </c>
      <c r="C32" s="2" t="s">
        <v>44</v>
      </c>
      <c r="D32" s="2" t="str">
        <f t="shared" si="11"/>
        <v>Stress</v>
      </c>
      <c r="E32" s="2">
        <f t="shared" si="8"/>
        <v>4</v>
      </c>
      <c r="F32" s="2">
        <f t="shared" si="11"/>
        <v>3</v>
      </c>
      <c r="G32" s="3">
        <f t="shared" si="9"/>
        <v>44772</v>
      </c>
      <c r="H32" s="3">
        <f t="shared" si="9"/>
        <v>44793</v>
      </c>
      <c r="I32" s="3">
        <f t="shared" si="9"/>
        <v>44793</v>
      </c>
      <c r="J32" s="2">
        <f t="shared" si="0"/>
        <v>21</v>
      </c>
      <c r="K32" s="2">
        <f t="shared" si="1"/>
        <v>0</v>
      </c>
      <c r="L32" s="7">
        <v>28.69</v>
      </c>
      <c r="M32" s="7">
        <v>137.77000000000001</v>
      </c>
      <c r="N32" s="7">
        <f t="shared" si="10"/>
        <v>79.175437323074689</v>
      </c>
      <c r="O32" s="7"/>
      <c r="P32" s="7"/>
      <c r="Q32" s="7"/>
      <c r="R32" s="7"/>
      <c r="S32" s="7"/>
      <c r="T32" s="7"/>
    </row>
    <row r="33" spans="1:20" x14ac:dyDescent="0.25">
      <c r="A33" s="2">
        <v>32</v>
      </c>
      <c r="B33" s="2" t="s">
        <v>51</v>
      </c>
      <c r="C33" s="2" t="s">
        <v>44</v>
      </c>
      <c r="D33" s="2" t="str">
        <f t="shared" si="11"/>
        <v>Stress</v>
      </c>
      <c r="E33" s="2">
        <f t="shared" si="8"/>
        <v>4</v>
      </c>
      <c r="F33" s="2">
        <f t="shared" si="11"/>
        <v>4</v>
      </c>
      <c r="G33" s="3">
        <f t="shared" si="9"/>
        <v>44772</v>
      </c>
      <c r="H33" s="3">
        <f t="shared" si="9"/>
        <v>44793</v>
      </c>
      <c r="I33" s="3">
        <f t="shared" si="9"/>
        <v>44793</v>
      </c>
      <c r="J33" s="2">
        <f t="shared" si="0"/>
        <v>21</v>
      </c>
      <c r="K33" s="2">
        <f t="shared" si="1"/>
        <v>0</v>
      </c>
      <c r="L33" s="7">
        <v>25.02</v>
      </c>
      <c r="M33" s="7">
        <v>120.52</v>
      </c>
      <c r="N33" s="7">
        <f t="shared" si="10"/>
        <v>79.239960172585469</v>
      </c>
      <c r="O33" s="7"/>
      <c r="P33" s="7"/>
      <c r="Q33" s="7"/>
      <c r="R33" s="7"/>
      <c r="S33" s="7"/>
      <c r="T33" s="7"/>
    </row>
    <row r="34" spans="1:20" x14ac:dyDescent="0.25">
      <c r="A34" s="2">
        <v>33</v>
      </c>
      <c r="B34" s="2" t="s">
        <v>52</v>
      </c>
      <c r="C34" s="2" t="s">
        <v>53</v>
      </c>
      <c r="D34" s="2" t="str">
        <f t="shared" si="11"/>
        <v>Control</v>
      </c>
      <c r="E34" s="2">
        <f t="shared" si="8"/>
        <v>4</v>
      </c>
      <c r="F34" s="2">
        <f t="shared" si="11"/>
        <v>1</v>
      </c>
      <c r="G34" s="3">
        <f t="shared" si="9"/>
        <v>44772</v>
      </c>
      <c r="H34" s="3">
        <f t="shared" si="9"/>
        <v>44793</v>
      </c>
      <c r="I34" s="3">
        <f t="shared" si="9"/>
        <v>44793</v>
      </c>
      <c r="J34" s="2">
        <f t="shared" si="0"/>
        <v>21</v>
      </c>
      <c r="K34" s="2">
        <f t="shared" si="1"/>
        <v>0</v>
      </c>
      <c r="L34" s="7">
        <v>25.6</v>
      </c>
      <c r="M34" s="7">
        <v>135.38</v>
      </c>
      <c r="N34" s="7">
        <f t="shared" si="10"/>
        <v>81.090264440833209</v>
      </c>
      <c r="O34" s="7"/>
      <c r="P34" s="7"/>
      <c r="Q34" s="7"/>
      <c r="R34" s="7"/>
      <c r="S34" s="7"/>
      <c r="T34" s="7"/>
    </row>
    <row r="35" spans="1:20" x14ac:dyDescent="0.25">
      <c r="A35" s="2">
        <v>34</v>
      </c>
      <c r="B35" s="2" t="s">
        <v>54</v>
      </c>
      <c r="C35" s="2" t="s">
        <v>53</v>
      </c>
      <c r="D35" s="2" t="str">
        <f t="shared" si="11"/>
        <v>Control</v>
      </c>
      <c r="E35" s="2">
        <f t="shared" si="8"/>
        <v>4</v>
      </c>
      <c r="F35" s="2">
        <f t="shared" si="11"/>
        <v>2</v>
      </c>
      <c r="G35" s="3">
        <f t="shared" si="9"/>
        <v>44772</v>
      </c>
      <c r="H35" s="3">
        <f t="shared" si="9"/>
        <v>44793</v>
      </c>
      <c r="I35" s="3">
        <f t="shared" si="9"/>
        <v>44793</v>
      </c>
      <c r="J35" s="2">
        <f t="shared" si="0"/>
        <v>21</v>
      </c>
      <c r="K35" s="2">
        <f t="shared" si="1"/>
        <v>0</v>
      </c>
      <c r="L35" s="7">
        <v>28.67</v>
      </c>
      <c r="M35" s="7">
        <v>139.63</v>
      </c>
      <c r="N35" s="7">
        <f t="shared" si="10"/>
        <v>79.467163217073704</v>
      </c>
      <c r="O35" s="7"/>
      <c r="P35" s="7"/>
      <c r="Q35" s="7"/>
      <c r="R35" s="7"/>
      <c r="S35" s="7"/>
      <c r="T35" s="7"/>
    </row>
    <row r="36" spans="1:20" x14ac:dyDescent="0.25">
      <c r="A36" s="2">
        <v>35</v>
      </c>
      <c r="B36" s="2" t="s">
        <v>55</v>
      </c>
      <c r="C36" s="2" t="s">
        <v>53</v>
      </c>
      <c r="D36" s="2" t="str">
        <f t="shared" si="11"/>
        <v>Control</v>
      </c>
      <c r="E36" s="2">
        <f t="shared" si="8"/>
        <v>4</v>
      </c>
      <c r="F36" s="2">
        <f t="shared" si="11"/>
        <v>3</v>
      </c>
      <c r="G36" s="3">
        <f t="shared" ref="G36:I51" si="12">G35</f>
        <v>44772</v>
      </c>
      <c r="H36" s="3">
        <f t="shared" si="12"/>
        <v>44793</v>
      </c>
      <c r="I36" s="3">
        <f t="shared" si="12"/>
        <v>44793</v>
      </c>
      <c r="J36" s="2">
        <f t="shared" si="0"/>
        <v>21</v>
      </c>
      <c r="K36" s="2">
        <f t="shared" si="1"/>
        <v>0</v>
      </c>
      <c r="L36" s="7">
        <v>28.75</v>
      </c>
      <c r="M36" s="7">
        <v>138.1</v>
      </c>
      <c r="N36" s="7">
        <f t="shared" si="10"/>
        <v>79.181752353367131</v>
      </c>
      <c r="O36" s="7"/>
      <c r="P36" s="7"/>
      <c r="Q36" s="7"/>
      <c r="R36" s="7"/>
      <c r="S36" s="7"/>
      <c r="T36" s="7"/>
    </row>
    <row r="37" spans="1:20" x14ac:dyDescent="0.25">
      <c r="A37" s="2">
        <v>36</v>
      </c>
      <c r="B37" s="2" t="s">
        <v>56</v>
      </c>
      <c r="C37" s="2" t="s">
        <v>53</v>
      </c>
      <c r="D37" s="2" t="str">
        <f t="shared" si="11"/>
        <v>Control</v>
      </c>
      <c r="E37" s="2">
        <f t="shared" si="8"/>
        <v>4</v>
      </c>
      <c r="F37" s="2">
        <f t="shared" si="11"/>
        <v>4</v>
      </c>
      <c r="G37" s="3">
        <f t="shared" si="12"/>
        <v>44772</v>
      </c>
      <c r="H37" s="3">
        <f t="shared" si="12"/>
        <v>44793</v>
      </c>
      <c r="I37" s="3">
        <f t="shared" si="12"/>
        <v>44793</v>
      </c>
      <c r="J37" s="2">
        <f t="shared" si="0"/>
        <v>21</v>
      </c>
      <c r="K37" s="2">
        <f t="shared" si="1"/>
        <v>0</v>
      </c>
      <c r="L37" s="7">
        <v>26.07</v>
      </c>
      <c r="M37" s="7">
        <v>120.04</v>
      </c>
      <c r="N37" s="7">
        <f t="shared" si="10"/>
        <v>78.282239253582148</v>
      </c>
      <c r="O37" s="7"/>
      <c r="P37" s="7"/>
      <c r="Q37" s="7"/>
      <c r="R37" s="7"/>
      <c r="S37" s="7"/>
      <c r="T37" s="7"/>
    </row>
    <row r="38" spans="1:20" x14ac:dyDescent="0.25">
      <c r="A38" s="2">
        <v>37</v>
      </c>
      <c r="B38" s="2" t="s">
        <v>57</v>
      </c>
      <c r="C38" s="2" t="s">
        <v>53</v>
      </c>
      <c r="D38" s="2" t="str">
        <f t="shared" si="11"/>
        <v>Stress</v>
      </c>
      <c r="E38" s="2">
        <f t="shared" si="8"/>
        <v>4</v>
      </c>
      <c r="F38" s="2">
        <f t="shared" si="11"/>
        <v>1</v>
      </c>
      <c r="G38" s="3">
        <f t="shared" si="12"/>
        <v>44772</v>
      </c>
      <c r="H38" s="3">
        <f t="shared" si="12"/>
        <v>44793</v>
      </c>
      <c r="I38" s="3">
        <f t="shared" si="12"/>
        <v>44793</v>
      </c>
      <c r="J38" s="2">
        <f t="shared" si="0"/>
        <v>21</v>
      </c>
      <c r="K38" s="2">
        <f t="shared" si="1"/>
        <v>0</v>
      </c>
      <c r="L38" s="7">
        <v>25.1</v>
      </c>
      <c r="M38" s="7">
        <v>135.22</v>
      </c>
      <c r="N38" s="7">
        <f t="shared" si="10"/>
        <v>81.437657151308969</v>
      </c>
      <c r="O38" s="7"/>
      <c r="P38" s="7"/>
      <c r="Q38" s="7"/>
      <c r="R38" s="7"/>
      <c r="S38" s="7"/>
      <c r="T38" s="7"/>
    </row>
    <row r="39" spans="1:20" x14ac:dyDescent="0.25">
      <c r="A39" s="2">
        <v>38</v>
      </c>
      <c r="B39" s="2" t="s">
        <v>58</v>
      </c>
      <c r="C39" s="2" t="s">
        <v>53</v>
      </c>
      <c r="D39" s="2" t="str">
        <f t="shared" si="11"/>
        <v>Stress</v>
      </c>
      <c r="E39" s="2">
        <f t="shared" si="8"/>
        <v>4</v>
      </c>
      <c r="F39" s="2">
        <f t="shared" si="11"/>
        <v>2</v>
      </c>
      <c r="G39" s="3">
        <f t="shared" si="12"/>
        <v>44772</v>
      </c>
      <c r="H39" s="3">
        <f t="shared" si="12"/>
        <v>44793</v>
      </c>
      <c r="I39" s="3">
        <f t="shared" si="12"/>
        <v>44793</v>
      </c>
      <c r="J39" s="2">
        <f t="shared" si="0"/>
        <v>21</v>
      </c>
      <c r="K39" s="2">
        <f t="shared" si="1"/>
        <v>0</v>
      </c>
      <c r="L39" s="7">
        <v>28.63</v>
      </c>
      <c r="M39" s="7">
        <v>139.44999999999999</v>
      </c>
      <c r="N39" s="7">
        <f t="shared" si="10"/>
        <v>79.469343850842591</v>
      </c>
      <c r="O39" s="7"/>
      <c r="P39" s="7"/>
      <c r="Q39" s="7"/>
      <c r="R39" s="7"/>
      <c r="S39" s="7"/>
      <c r="T39" s="7"/>
    </row>
    <row r="40" spans="1:20" x14ac:dyDescent="0.25">
      <c r="A40" s="2">
        <v>39</v>
      </c>
      <c r="B40" s="2" t="s">
        <v>59</v>
      </c>
      <c r="C40" s="2" t="s">
        <v>53</v>
      </c>
      <c r="D40" s="2" t="str">
        <f t="shared" si="11"/>
        <v>Stress</v>
      </c>
      <c r="E40" s="2">
        <f t="shared" si="8"/>
        <v>4</v>
      </c>
      <c r="F40" s="2">
        <f t="shared" si="11"/>
        <v>3</v>
      </c>
      <c r="G40" s="3">
        <f t="shared" si="12"/>
        <v>44772</v>
      </c>
      <c r="H40" s="3">
        <f t="shared" si="12"/>
        <v>44793</v>
      </c>
      <c r="I40" s="3">
        <f t="shared" si="12"/>
        <v>44793</v>
      </c>
      <c r="J40" s="2">
        <f t="shared" si="0"/>
        <v>21</v>
      </c>
      <c r="K40" s="2">
        <f t="shared" si="1"/>
        <v>0</v>
      </c>
      <c r="L40" s="7">
        <v>28.72</v>
      </c>
      <c r="M40" s="7">
        <v>137.94</v>
      </c>
      <c r="N40" s="7">
        <f t="shared" si="10"/>
        <v>79.179353342032769</v>
      </c>
      <c r="O40" s="7"/>
      <c r="P40" s="7"/>
      <c r="Q40" s="7"/>
      <c r="R40" s="7"/>
      <c r="S40" s="7"/>
      <c r="T40" s="7"/>
    </row>
    <row r="41" spans="1:20" x14ac:dyDescent="0.25">
      <c r="A41" s="2">
        <v>40</v>
      </c>
      <c r="B41" s="2" t="s">
        <v>60</v>
      </c>
      <c r="C41" s="2" t="s">
        <v>53</v>
      </c>
      <c r="D41" s="2" t="str">
        <f t="shared" si="11"/>
        <v>Stress</v>
      </c>
      <c r="E41" s="2">
        <f t="shared" si="8"/>
        <v>4</v>
      </c>
      <c r="F41" s="2">
        <f t="shared" si="11"/>
        <v>4</v>
      </c>
      <c r="G41" s="3">
        <f t="shared" si="12"/>
        <v>44772</v>
      </c>
      <c r="H41" s="3">
        <f t="shared" si="12"/>
        <v>44793</v>
      </c>
      <c r="I41" s="3">
        <f t="shared" si="12"/>
        <v>44793</v>
      </c>
      <c r="J41" s="2">
        <f t="shared" si="0"/>
        <v>21</v>
      </c>
      <c r="K41" s="2">
        <f t="shared" si="1"/>
        <v>0</v>
      </c>
      <c r="L41" s="7">
        <v>25.54</v>
      </c>
      <c r="M41" s="7">
        <v>120.28</v>
      </c>
      <c r="N41" s="7">
        <f t="shared" si="10"/>
        <v>78.766212171599605</v>
      </c>
      <c r="O41" s="7"/>
      <c r="P41" s="7"/>
      <c r="Q41" s="7"/>
      <c r="R41" s="7"/>
      <c r="S41" s="7"/>
      <c r="T41" s="7"/>
    </row>
    <row r="42" spans="1:20" x14ac:dyDescent="0.25">
      <c r="A42" s="2">
        <v>41</v>
      </c>
      <c r="B42" s="2" t="s">
        <v>61</v>
      </c>
      <c r="C42" s="2" t="s">
        <v>62</v>
      </c>
      <c r="D42" s="2" t="str">
        <f t="shared" si="11"/>
        <v>Control</v>
      </c>
      <c r="E42" s="2">
        <f t="shared" si="8"/>
        <v>4</v>
      </c>
      <c r="F42" s="2">
        <f t="shared" si="11"/>
        <v>1</v>
      </c>
      <c r="G42" s="3">
        <f t="shared" si="12"/>
        <v>44772</v>
      </c>
      <c r="H42" s="3">
        <f t="shared" si="12"/>
        <v>44793</v>
      </c>
      <c r="I42" s="3">
        <f t="shared" si="12"/>
        <v>44793</v>
      </c>
      <c r="J42" s="2">
        <f t="shared" si="0"/>
        <v>21</v>
      </c>
      <c r="K42" s="2">
        <f t="shared" si="1"/>
        <v>0</v>
      </c>
      <c r="L42" s="7">
        <v>25.6</v>
      </c>
      <c r="M42" s="7">
        <v>135.30000000000001</v>
      </c>
      <c r="N42" s="7">
        <f t="shared" si="10"/>
        <v>81.079083518107907</v>
      </c>
      <c r="O42" s="7"/>
      <c r="P42" s="7"/>
      <c r="Q42" s="7"/>
      <c r="R42" s="7"/>
      <c r="S42" s="7"/>
      <c r="T42" s="7"/>
    </row>
    <row r="43" spans="1:20" x14ac:dyDescent="0.25">
      <c r="A43" s="2">
        <v>42</v>
      </c>
      <c r="B43" s="2" t="s">
        <v>63</v>
      </c>
      <c r="C43" s="2" t="s">
        <v>62</v>
      </c>
      <c r="D43" s="2" t="str">
        <f t="shared" ref="D43:F58" si="13">D35</f>
        <v>Control</v>
      </c>
      <c r="E43" s="2">
        <f t="shared" si="8"/>
        <v>4</v>
      </c>
      <c r="F43" s="2">
        <f t="shared" si="13"/>
        <v>2</v>
      </c>
      <c r="G43" s="3">
        <f t="shared" si="12"/>
        <v>44772</v>
      </c>
      <c r="H43" s="3">
        <f t="shared" si="12"/>
        <v>44793</v>
      </c>
      <c r="I43" s="3">
        <f t="shared" si="12"/>
        <v>44793</v>
      </c>
      <c r="J43" s="2">
        <f t="shared" si="0"/>
        <v>21</v>
      </c>
      <c r="K43" s="2">
        <f t="shared" si="1"/>
        <v>0</v>
      </c>
      <c r="L43" s="7">
        <v>28.94</v>
      </c>
      <c r="M43" s="7">
        <v>139.54</v>
      </c>
      <c r="N43" s="7">
        <f t="shared" si="10"/>
        <v>79.26042711767235</v>
      </c>
      <c r="O43" s="7"/>
      <c r="P43" s="7"/>
      <c r="Q43" s="7"/>
      <c r="R43" s="7"/>
      <c r="S43" s="7"/>
      <c r="T43" s="7"/>
    </row>
    <row r="44" spans="1:20" x14ac:dyDescent="0.25">
      <c r="A44" s="2">
        <v>43</v>
      </c>
      <c r="B44" s="2" t="s">
        <v>64</v>
      </c>
      <c r="C44" s="2" t="s">
        <v>62</v>
      </c>
      <c r="D44" s="2" t="str">
        <f t="shared" si="13"/>
        <v>Control</v>
      </c>
      <c r="E44" s="2">
        <f t="shared" si="8"/>
        <v>4</v>
      </c>
      <c r="F44" s="2">
        <f t="shared" si="13"/>
        <v>3</v>
      </c>
      <c r="G44" s="3">
        <f t="shared" si="12"/>
        <v>44772</v>
      </c>
      <c r="H44" s="3">
        <f t="shared" si="12"/>
        <v>44793</v>
      </c>
      <c r="I44" s="3">
        <f t="shared" si="12"/>
        <v>44793</v>
      </c>
      <c r="J44" s="2">
        <f t="shared" si="0"/>
        <v>21</v>
      </c>
      <c r="K44" s="2">
        <f t="shared" si="1"/>
        <v>0</v>
      </c>
      <c r="L44" s="7">
        <v>29.02</v>
      </c>
      <c r="M44" s="7">
        <v>138.02000000000001</v>
      </c>
      <c r="N44" s="7">
        <f t="shared" si="10"/>
        <v>78.974061730184033</v>
      </c>
      <c r="O44" s="7"/>
      <c r="P44" s="7"/>
      <c r="Q44" s="7"/>
      <c r="R44" s="7"/>
      <c r="S44" s="7"/>
      <c r="T44" s="7"/>
    </row>
    <row r="45" spans="1:20" x14ac:dyDescent="0.25">
      <c r="A45" s="2">
        <v>44</v>
      </c>
      <c r="B45" s="2" t="s">
        <v>65</v>
      </c>
      <c r="C45" s="2" t="s">
        <v>62</v>
      </c>
      <c r="D45" s="2" t="str">
        <f t="shared" si="13"/>
        <v>Control</v>
      </c>
      <c r="E45" s="2">
        <f t="shared" si="8"/>
        <v>4</v>
      </c>
      <c r="F45" s="2">
        <f t="shared" si="13"/>
        <v>4</v>
      </c>
      <c r="G45" s="3">
        <f t="shared" si="12"/>
        <v>44772</v>
      </c>
      <c r="H45" s="3">
        <f t="shared" si="12"/>
        <v>44793</v>
      </c>
      <c r="I45" s="3">
        <f t="shared" si="12"/>
        <v>44793</v>
      </c>
      <c r="J45" s="2">
        <f t="shared" si="0"/>
        <v>21</v>
      </c>
      <c r="K45" s="2">
        <f t="shared" si="1"/>
        <v>0</v>
      </c>
      <c r="L45" s="7">
        <v>26.06</v>
      </c>
      <c r="M45" s="7">
        <v>120.16</v>
      </c>
      <c r="N45" s="7">
        <f t="shared" si="10"/>
        <v>78.312250332889477</v>
      </c>
      <c r="O45" s="7"/>
      <c r="P45" s="7"/>
      <c r="Q45" s="7"/>
      <c r="R45" s="7"/>
      <c r="S45" s="7"/>
      <c r="T45" s="7"/>
    </row>
    <row r="46" spans="1:20" x14ac:dyDescent="0.25">
      <c r="A46" s="2">
        <v>45</v>
      </c>
      <c r="B46" s="2" t="s">
        <v>66</v>
      </c>
      <c r="C46" s="2" t="s">
        <v>62</v>
      </c>
      <c r="D46" s="2" t="str">
        <f t="shared" si="13"/>
        <v>Stress</v>
      </c>
      <c r="E46" s="2">
        <f t="shared" si="8"/>
        <v>4</v>
      </c>
      <c r="F46" s="2">
        <f t="shared" si="13"/>
        <v>1</v>
      </c>
      <c r="G46" s="3">
        <f t="shared" si="12"/>
        <v>44772</v>
      </c>
      <c r="H46" s="3">
        <f t="shared" si="12"/>
        <v>44793</v>
      </c>
      <c r="I46" s="3">
        <f t="shared" si="12"/>
        <v>44793</v>
      </c>
      <c r="J46" s="2">
        <f t="shared" si="0"/>
        <v>21</v>
      </c>
      <c r="K46" s="2">
        <f t="shared" si="1"/>
        <v>0</v>
      </c>
      <c r="L46" s="7">
        <v>25.6</v>
      </c>
      <c r="M46" s="7">
        <v>135.26</v>
      </c>
      <c r="N46" s="7">
        <f t="shared" si="10"/>
        <v>81.073488096998375</v>
      </c>
      <c r="O46" s="7"/>
      <c r="P46" s="7"/>
      <c r="Q46" s="7"/>
      <c r="R46" s="7"/>
      <c r="S46" s="7"/>
      <c r="T46" s="7"/>
    </row>
    <row r="47" spans="1:20" x14ac:dyDescent="0.25">
      <c r="A47" s="2">
        <v>46</v>
      </c>
      <c r="B47" s="2" t="s">
        <v>67</v>
      </c>
      <c r="C47" s="2" t="s">
        <v>62</v>
      </c>
      <c r="D47" s="2" t="str">
        <f t="shared" si="13"/>
        <v>Stress</v>
      </c>
      <c r="E47" s="2">
        <f t="shared" si="8"/>
        <v>4</v>
      </c>
      <c r="F47" s="2">
        <f t="shared" si="13"/>
        <v>2</v>
      </c>
      <c r="G47" s="3">
        <f t="shared" si="12"/>
        <v>44772</v>
      </c>
      <c r="H47" s="3">
        <f t="shared" si="12"/>
        <v>44793</v>
      </c>
      <c r="I47" s="3">
        <f t="shared" si="12"/>
        <v>44793</v>
      </c>
      <c r="J47" s="2">
        <f t="shared" si="0"/>
        <v>21</v>
      </c>
      <c r="K47" s="2">
        <f t="shared" si="1"/>
        <v>0</v>
      </c>
      <c r="L47" s="7">
        <v>29.07</v>
      </c>
      <c r="M47" s="7">
        <v>139.5</v>
      </c>
      <c r="N47" s="7">
        <f t="shared" si="10"/>
        <v>79.161290322580641</v>
      </c>
      <c r="O47" s="7"/>
      <c r="P47" s="7"/>
      <c r="Q47" s="7"/>
      <c r="R47" s="7"/>
      <c r="S47" s="7"/>
      <c r="T47" s="7"/>
    </row>
    <row r="48" spans="1:20" x14ac:dyDescent="0.25">
      <c r="A48" s="2">
        <v>47</v>
      </c>
      <c r="B48" s="2" t="s">
        <v>68</v>
      </c>
      <c r="C48" s="2" t="s">
        <v>62</v>
      </c>
      <c r="D48" s="2" t="str">
        <f t="shared" si="13"/>
        <v>Stress</v>
      </c>
      <c r="E48" s="2">
        <f t="shared" si="8"/>
        <v>4</v>
      </c>
      <c r="F48" s="2">
        <f t="shared" si="13"/>
        <v>3</v>
      </c>
      <c r="G48" s="3">
        <f t="shared" si="12"/>
        <v>44772</v>
      </c>
      <c r="H48" s="3">
        <f t="shared" si="12"/>
        <v>44793</v>
      </c>
      <c r="I48" s="3">
        <f t="shared" si="12"/>
        <v>44793</v>
      </c>
      <c r="J48" s="2">
        <f t="shared" si="0"/>
        <v>21</v>
      </c>
      <c r="K48" s="2">
        <f t="shared" si="1"/>
        <v>0</v>
      </c>
      <c r="L48" s="7">
        <v>29.16</v>
      </c>
      <c r="M48" s="7">
        <v>137.97999999999999</v>
      </c>
      <c r="N48" s="7">
        <f t="shared" si="10"/>
        <v>78.866502391650954</v>
      </c>
      <c r="O48" s="7"/>
      <c r="P48" s="7"/>
      <c r="Q48" s="7"/>
      <c r="R48" s="7"/>
      <c r="S48" s="7"/>
      <c r="T48" s="7"/>
    </row>
    <row r="49" spans="1:20" x14ac:dyDescent="0.25">
      <c r="A49" s="2">
        <v>48</v>
      </c>
      <c r="B49" s="2" t="s">
        <v>69</v>
      </c>
      <c r="C49" s="2" t="s">
        <v>62</v>
      </c>
      <c r="D49" s="2" t="str">
        <f t="shared" si="13"/>
        <v>Stress</v>
      </c>
      <c r="E49" s="2">
        <f t="shared" si="8"/>
        <v>4</v>
      </c>
      <c r="F49" s="2">
        <f t="shared" si="13"/>
        <v>4</v>
      </c>
      <c r="G49" s="3">
        <f t="shared" si="12"/>
        <v>44772</v>
      </c>
      <c r="H49" s="3">
        <f t="shared" si="12"/>
        <v>44793</v>
      </c>
      <c r="I49" s="3">
        <f t="shared" si="12"/>
        <v>44793</v>
      </c>
      <c r="J49" s="2">
        <f t="shared" si="0"/>
        <v>21</v>
      </c>
      <c r="K49" s="2">
        <f t="shared" si="1"/>
        <v>0</v>
      </c>
      <c r="L49" s="7">
        <v>26.06</v>
      </c>
      <c r="M49" s="7">
        <v>120.22</v>
      </c>
      <c r="N49" s="7">
        <f t="shared" si="10"/>
        <v>78.323074363666606</v>
      </c>
      <c r="O49" s="7"/>
      <c r="P49" s="7"/>
      <c r="Q49" s="7"/>
      <c r="R49" s="7"/>
      <c r="S49" s="7"/>
      <c r="T49" s="7"/>
    </row>
    <row r="50" spans="1:20" x14ac:dyDescent="0.25">
      <c r="A50" s="2">
        <v>49</v>
      </c>
      <c r="B50" s="2" t="s">
        <v>70</v>
      </c>
      <c r="C50" s="2" t="s">
        <v>71</v>
      </c>
      <c r="D50" s="2" t="str">
        <f t="shared" si="13"/>
        <v>Control</v>
      </c>
      <c r="E50" s="2">
        <f t="shared" si="8"/>
        <v>4</v>
      </c>
      <c r="F50" s="2">
        <f t="shared" si="13"/>
        <v>1</v>
      </c>
      <c r="G50" s="3">
        <f t="shared" si="12"/>
        <v>44772</v>
      </c>
      <c r="H50" s="3">
        <f t="shared" si="12"/>
        <v>44793</v>
      </c>
      <c r="I50" s="3">
        <f t="shared" si="12"/>
        <v>44793</v>
      </c>
      <c r="J50" s="2">
        <f t="shared" si="0"/>
        <v>21</v>
      </c>
      <c r="K50" s="2">
        <f t="shared" si="1"/>
        <v>0</v>
      </c>
      <c r="L50" s="7">
        <v>25.86</v>
      </c>
      <c r="M50" s="7">
        <v>135.28</v>
      </c>
      <c r="N50" s="7">
        <f t="shared" si="10"/>
        <v>80.884092253104669</v>
      </c>
      <c r="O50" s="7"/>
      <c r="P50" s="7"/>
      <c r="Q50" s="7"/>
      <c r="R50" s="7"/>
      <c r="S50" s="7"/>
      <c r="T50" s="7"/>
    </row>
    <row r="51" spans="1:20" x14ac:dyDescent="0.25">
      <c r="A51" s="2">
        <v>50</v>
      </c>
      <c r="B51" s="2" t="s">
        <v>72</v>
      </c>
      <c r="C51" s="2" t="s">
        <v>71</v>
      </c>
      <c r="D51" s="2" t="str">
        <f t="shared" si="13"/>
        <v>Control</v>
      </c>
      <c r="E51" s="2">
        <f t="shared" si="8"/>
        <v>4</v>
      </c>
      <c r="F51" s="2">
        <f t="shared" si="13"/>
        <v>2</v>
      </c>
      <c r="G51" s="3">
        <f t="shared" si="12"/>
        <v>44772</v>
      </c>
      <c r="H51" s="3">
        <f t="shared" si="12"/>
        <v>44793</v>
      </c>
      <c r="I51" s="3">
        <f t="shared" si="12"/>
        <v>44793</v>
      </c>
      <c r="J51" s="2">
        <f t="shared" si="0"/>
        <v>21</v>
      </c>
      <c r="K51" s="2">
        <f t="shared" si="1"/>
        <v>0</v>
      </c>
      <c r="L51" s="7">
        <v>29.29</v>
      </c>
      <c r="M51" s="7">
        <v>139.52000000000001</v>
      </c>
      <c r="N51" s="7">
        <f t="shared" si="10"/>
        <v>79.006594036697251</v>
      </c>
      <c r="O51" s="7"/>
      <c r="P51" s="7"/>
      <c r="Q51" s="7"/>
      <c r="R51" s="7"/>
      <c r="S51" s="7"/>
      <c r="T51" s="7"/>
    </row>
    <row r="52" spans="1:20" x14ac:dyDescent="0.25">
      <c r="A52" s="2">
        <v>51</v>
      </c>
      <c r="B52" s="2" t="s">
        <v>73</v>
      </c>
      <c r="C52" s="2" t="s">
        <v>71</v>
      </c>
      <c r="D52" s="2" t="str">
        <f t="shared" si="13"/>
        <v>Control</v>
      </c>
      <c r="E52" s="2">
        <f t="shared" si="8"/>
        <v>4</v>
      </c>
      <c r="F52" s="2">
        <f t="shared" si="13"/>
        <v>3</v>
      </c>
      <c r="G52" s="3">
        <f t="shared" ref="G52:I67" si="14">G51</f>
        <v>44772</v>
      </c>
      <c r="H52" s="3">
        <f t="shared" si="14"/>
        <v>44793</v>
      </c>
      <c r="I52" s="3">
        <f t="shared" si="14"/>
        <v>44793</v>
      </c>
      <c r="J52" s="2">
        <f t="shared" si="0"/>
        <v>21</v>
      </c>
      <c r="K52" s="2">
        <f t="shared" si="1"/>
        <v>0</v>
      </c>
      <c r="L52" s="7">
        <v>29.38</v>
      </c>
      <c r="M52" s="7">
        <v>138</v>
      </c>
      <c r="N52" s="7">
        <f t="shared" si="10"/>
        <v>78.710144927536234</v>
      </c>
      <c r="O52" s="7"/>
      <c r="P52" s="7"/>
      <c r="Q52" s="7"/>
      <c r="R52" s="7"/>
      <c r="S52" s="7"/>
      <c r="T52" s="7"/>
    </row>
    <row r="53" spans="1:20" x14ac:dyDescent="0.25">
      <c r="A53" s="2">
        <v>52</v>
      </c>
      <c r="B53" s="2" t="s">
        <v>74</v>
      </c>
      <c r="C53" s="2" t="s">
        <v>71</v>
      </c>
      <c r="D53" s="2" t="str">
        <f t="shared" si="13"/>
        <v>Control</v>
      </c>
      <c r="E53" s="2">
        <f t="shared" si="8"/>
        <v>4</v>
      </c>
      <c r="F53" s="2">
        <f t="shared" si="13"/>
        <v>4</v>
      </c>
      <c r="G53" s="3">
        <f t="shared" si="14"/>
        <v>44772</v>
      </c>
      <c r="H53" s="3">
        <f t="shared" si="14"/>
        <v>44793</v>
      </c>
      <c r="I53" s="3">
        <f t="shared" si="14"/>
        <v>44793</v>
      </c>
      <c r="J53" s="2">
        <f t="shared" si="0"/>
        <v>21</v>
      </c>
      <c r="K53" s="2">
        <f t="shared" si="1"/>
        <v>0</v>
      </c>
      <c r="L53" s="7">
        <v>26.32</v>
      </c>
      <c r="M53" s="7">
        <v>120.19</v>
      </c>
      <c r="N53" s="7">
        <f t="shared" si="10"/>
        <v>78.10133954571927</v>
      </c>
      <c r="O53" s="7"/>
      <c r="P53" s="7"/>
      <c r="Q53" s="7"/>
      <c r="R53" s="7"/>
      <c r="S53" s="7"/>
      <c r="T53" s="7"/>
    </row>
    <row r="54" spans="1:20" x14ac:dyDescent="0.25">
      <c r="A54" s="2">
        <v>53</v>
      </c>
      <c r="B54" s="2" t="s">
        <v>75</v>
      </c>
      <c r="C54" s="2" t="s">
        <v>71</v>
      </c>
      <c r="D54" s="2" t="str">
        <f t="shared" si="13"/>
        <v>Stress</v>
      </c>
      <c r="E54" s="2">
        <f t="shared" si="8"/>
        <v>4</v>
      </c>
      <c r="F54" s="2">
        <f t="shared" si="13"/>
        <v>1</v>
      </c>
      <c r="G54" s="3">
        <f t="shared" si="14"/>
        <v>44772</v>
      </c>
      <c r="H54" s="3">
        <f t="shared" si="14"/>
        <v>44793</v>
      </c>
      <c r="I54" s="3">
        <f t="shared" si="14"/>
        <v>44793</v>
      </c>
      <c r="J54" s="2">
        <f t="shared" si="0"/>
        <v>21</v>
      </c>
      <c r="K54" s="2">
        <f t="shared" si="1"/>
        <v>0</v>
      </c>
      <c r="L54" s="7">
        <v>25.99</v>
      </c>
      <c r="M54" s="7">
        <v>135.27000000000001</v>
      </c>
      <c r="N54" s="7">
        <f t="shared" si="10"/>
        <v>80.786574998151849</v>
      </c>
      <c r="O54" s="7"/>
      <c r="P54" s="7"/>
      <c r="Q54" s="7"/>
      <c r="R54" s="7"/>
      <c r="S54" s="7"/>
      <c r="T54" s="7"/>
    </row>
    <row r="55" spans="1:20" x14ac:dyDescent="0.25">
      <c r="A55" s="2">
        <v>54</v>
      </c>
      <c r="B55" s="2" t="s">
        <v>76</v>
      </c>
      <c r="C55" s="2" t="s">
        <v>71</v>
      </c>
      <c r="D55" s="2" t="str">
        <f t="shared" si="13"/>
        <v>Stress</v>
      </c>
      <c r="E55" s="2">
        <f t="shared" si="8"/>
        <v>4</v>
      </c>
      <c r="F55" s="2">
        <f t="shared" si="13"/>
        <v>2</v>
      </c>
      <c r="G55" s="3">
        <f t="shared" si="14"/>
        <v>44772</v>
      </c>
      <c r="H55" s="3">
        <f t="shared" si="14"/>
        <v>44793</v>
      </c>
      <c r="I55" s="3">
        <f t="shared" si="14"/>
        <v>44793</v>
      </c>
      <c r="J55" s="2">
        <f t="shared" si="0"/>
        <v>21</v>
      </c>
      <c r="K55" s="2">
        <f t="shared" si="1"/>
        <v>0</v>
      </c>
      <c r="L55" s="7">
        <v>29.47</v>
      </c>
      <c r="M55" s="7">
        <v>139.51</v>
      </c>
      <c r="N55" s="7">
        <f t="shared" si="10"/>
        <v>78.876066231811336</v>
      </c>
      <c r="O55" s="7"/>
      <c r="P55" s="7"/>
      <c r="Q55" s="7"/>
      <c r="R55" s="7"/>
      <c r="S55" s="7"/>
      <c r="T55" s="7"/>
    </row>
    <row r="56" spans="1:20" x14ac:dyDescent="0.25">
      <c r="A56" s="2">
        <v>55</v>
      </c>
      <c r="B56" s="2" t="s">
        <v>77</v>
      </c>
      <c r="C56" s="2" t="s">
        <v>71</v>
      </c>
      <c r="D56" s="2" t="str">
        <f t="shared" si="13"/>
        <v>Stress</v>
      </c>
      <c r="E56" s="2">
        <f t="shared" si="8"/>
        <v>4</v>
      </c>
      <c r="F56" s="2">
        <f t="shared" si="13"/>
        <v>3</v>
      </c>
      <c r="G56" s="3">
        <f t="shared" si="14"/>
        <v>44772</v>
      </c>
      <c r="H56" s="3">
        <f t="shared" si="14"/>
        <v>44793</v>
      </c>
      <c r="I56" s="3">
        <f t="shared" si="14"/>
        <v>44793</v>
      </c>
      <c r="J56" s="2">
        <f t="shared" si="0"/>
        <v>21</v>
      </c>
      <c r="K56" s="2">
        <f t="shared" si="1"/>
        <v>0</v>
      </c>
      <c r="L56" s="7">
        <v>29.56</v>
      </c>
      <c r="M56" s="7">
        <v>137.99</v>
      </c>
      <c r="N56" s="7">
        <f t="shared" si="10"/>
        <v>78.578157837524458</v>
      </c>
      <c r="O56" s="7"/>
      <c r="P56" s="7"/>
      <c r="Q56" s="7"/>
      <c r="R56" s="7"/>
      <c r="S56" s="7"/>
      <c r="T56" s="7"/>
    </row>
    <row r="57" spans="1:20" x14ac:dyDescent="0.25">
      <c r="A57" s="2">
        <v>56</v>
      </c>
      <c r="B57" s="2" t="s">
        <v>78</v>
      </c>
      <c r="C57" s="2" t="s">
        <v>71</v>
      </c>
      <c r="D57" s="2" t="str">
        <f t="shared" si="13"/>
        <v>Stress</v>
      </c>
      <c r="E57" s="2">
        <f t="shared" si="8"/>
        <v>4</v>
      </c>
      <c r="F57" s="2">
        <f t="shared" si="13"/>
        <v>4</v>
      </c>
      <c r="G57" s="3">
        <f t="shared" si="14"/>
        <v>44772</v>
      </c>
      <c r="H57" s="3">
        <f t="shared" si="14"/>
        <v>44793</v>
      </c>
      <c r="I57" s="3">
        <f t="shared" si="14"/>
        <v>44793</v>
      </c>
      <c r="J57" s="2">
        <f t="shared" si="0"/>
        <v>21</v>
      </c>
      <c r="K57" s="2">
        <f t="shared" si="1"/>
        <v>0</v>
      </c>
      <c r="L57" s="7">
        <v>26.45</v>
      </c>
      <c r="M57" s="7">
        <v>120.2</v>
      </c>
      <c r="N57" s="7">
        <f t="shared" si="10"/>
        <v>77.995008319467559</v>
      </c>
      <c r="O57" s="7"/>
      <c r="P57" s="7"/>
      <c r="Q57" s="7"/>
      <c r="R57" s="7"/>
      <c r="S57" s="7"/>
      <c r="T57" s="7"/>
    </row>
    <row r="58" spans="1:20" x14ac:dyDescent="0.25">
      <c r="A58" s="2">
        <v>57</v>
      </c>
      <c r="B58" s="2" t="s">
        <v>79</v>
      </c>
      <c r="C58" s="2" t="s">
        <v>80</v>
      </c>
      <c r="D58" s="2" t="str">
        <f t="shared" si="13"/>
        <v>Control</v>
      </c>
      <c r="E58" s="2">
        <f t="shared" si="8"/>
        <v>4</v>
      </c>
      <c r="F58" s="2">
        <f t="shared" si="13"/>
        <v>1</v>
      </c>
      <c r="G58" s="3">
        <f t="shared" si="14"/>
        <v>44772</v>
      </c>
      <c r="H58" s="3">
        <f t="shared" si="14"/>
        <v>44793</v>
      </c>
      <c r="I58" s="3">
        <f t="shared" si="14"/>
        <v>44793</v>
      </c>
      <c r="J58" s="2">
        <f t="shared" si="0"/>
        <v>21</v>
      </c>
      <c r="K58" s="2">
        <f t="shared" si="1"/>
        <v>0</v>
      </c>
      <c r="L58" s="7">
        <v>24.63</v>
      </c>
      <c r="M58" s="7">
        <v>135.27000000000001</v>
      </c>
      <c r="N58" s="7">
        <f t="shared" si="10"/>
        <v>81.791971612330897</v>
      </c>
      <c r="O58" s="7"/>
      <c r="P58" s="7"/>
      <c r="Q58" s="7"/>
      <c r="R58" s="7"/>
      <c r="S58" s="7"/>
      <c r="T58" s="7"/>
    </row>
    <row r="59" spans="1:20" x14ac:dyDescent="0.25">
      <c r="A59" s="2">
        <v>58</v>
      </c>
      <c r="B59" s="2" t="s">
        <v>81</v>
      </c>
      <c r="C59" s="2" t="s">
        <v>80</v>
      </c>
      <c r="D59" s="2" t="str">
        <f t="shared" ref="D59:F74" si="15">D51</f>
        <v>Control</v>
      </c>
      <c r="E59" s="2">
        <f t="shared" si="8"/>
        <v>4</v>
      </c>
      <c r="F59" s="2">
        <f t="shared" si="15"/>
        <v>2</v>
      </c>
      <c r="G59" s="3">
        <f t="shared" si="14"/>
        <v>44772</v>
      </c>
      <c r="H59" s="3">
        <f t="shared" si="14"/>
        <v>44793</v>
      </c>
      <c r="I59" s="3">
        <f t="shared" si="14"/>
        <v>44793</v>
      </c>
      <c r="J59" s="2">
        <f t="shared" si="0"/>
        <v>21</v>
      </c>
      <c r="K59" s="2">
        <f t="shared" si="1"/>
        <v>0</v>
      </c>
      <c r="L59" s="7">
        <v>27.91</v>
      </c>
      <c r="M59" s="7">
        <v>139.51</v>
      </c>
      <c r="N59" s="7">
        <f t="shared" si="10"/>
        <v>79.994265644039857</v>
      </c>
      <c r="O59" s="7"/>
      <c r="P59" s="7"/>
      <c r="Q59" s="7"/>
      <c r="R59" s="7"/>
      <c r="S59" s="7"/>
      <c r="T59" s="7"/>
    </row>
    <row r="60" spans="1:20" x14ac:dyDescent="0.25">
      <c r="A60" s="2">
        <v>59</v>
      </c>
      <c r="B60" s="2" t="s">
        <v>82</v>
      </c>
      <c r="C60" s="2" t="s">
        <v>80</v>
      </c>
      <c r="D60" s="2" t="str">
        <f t="shared" si="15"/>
        <v>Control</v>
      </c>
      <c r="E60" s="2">
        <f t="shared" si="8"/>
        <v>4</v>
      </c>
      <c r="F60" s="2">
        <f t="shared" si="15"/>
        <v>3</v>
      </c>
      <c r="G60" s="3">
        <f t="shared" si="14"/>
        <v>44772</v>
      </c>
      <c r="H60" s="3">
        <f t="shared" si="14"/>
        <v>44793</v>
      </c>
      <c r="I60" s="3">
        <f t="shared" si="14"/>
        <v>44793</v>
      </c>
      <c r="J60" s="2">
        <f t="shared" si="0"/>
        <v>21</v>
      </c>
      <c r="K60" s="2">
        <f t="shared" si="1"/>
        <v>0</v>
      </c>
      <c r="L60" s="7">
        <v>28</v>
      </c>
      <c r="M60" s="7">
        <v>138</v>
      </c>
      <c r="N60" s="7">
        <f t="shared" si="10"/>
        <v>79.710144927536234</v>
      </c>
      <c r="O60" s="7"/>
      <c r="P60" s="7"/>
      <c r="Q60" s="7"/>
      <c r="R60" s="7"/>
      <c r="S60" s="7"/>
      <c r="T60" s="7"/>
    </row>
    <row r="61" spans="1:20" x14ac:dyDescent="0.25">
      <c r="A61" s="2">
        <v>60</v>
      </c>
      <c r="B61" s="2" t="s">
        <v>83</v>
      </c>
      <c r="C61" s="2" t="s">
        <v>80</v>
      </c>
      <c r="D61" s="2" t="str">
        <f t="shared" si="15"/>
        <v>Control</v>
      </c>
      <c r="E61" s="2">
        <f t="shared" si="8"/>
        <v>4</v>
      </c>
      <c r="F61" s="2">
        <f t="shared" si="15"/>
        <v>4</v>
      </c>
      <c r="G61" s="3">
        <f t="shared" si="14"/>
        <v>44772</v>
      </c>
      <c r="H61" s="3">
        <f t="shared" si="14"/>
        <v>44793</v>
      </c>
      <c r="I61" s="3">
        <f t="shared" si="14"/>
        <v>44793</v>
      </c>
      <c r="J61" s="2">
        <f t="shared" si="0"/>
        <v>21</v>
      </c>
      <c r="K61" s="2">
        <f t="shared" si="1"/>
        <v>0</v>
      </c>
      <c r="L61" s="7">
        <v>25.07</v>
      </c>
      <c r="M61" s="7">
        <v>120.19</v>
      </c>
      <c r="N61" s="7">
        <f t="shared" si="10"/>
        <v>79.141359514102675</v>
      </c>
      <c r="O61" s="7"/>
      <c r="P61" s="7"/>
      <c r="Q61" s="7"/>
      <c r="R61" s="7"/>
      <c r="S61" s="7"/>
      <c r="T61" s="7"/>
    </row>
    <row r="62" spans="1:20" x14ac:dyDescent="0.25">
      <c r="A62" s="2">
        <v>61</v>
      </c>
      <c r="B62" s="2" t="s">
        <v>84</v>
      </c>
      <c r="C62" s="2" t="s">
        <v>80</v>
      </c>
      <c r="D62" s="2" t="str">
        <f t="shared" si="15"/>
        <v>Stress</v>
      </c>
      <c r="E62" s="2">
        <f t="shared" si="8"/>
        <v>4</v>
      </c>
      <c r="F62" s="2">
        <f t="shared" si="15"/>
        <v>1</v>
      </c>
      <c r="G62" s="3">
        <f t="shared" si="14"/>
        <v>44772</v>
      </c>
      <c r="H62" s="3">
        <f t="shared" si="14"/>
        <v>44793</v>
      </c>
      <c r="I62" s="3">
        <f t="shared" si="14"/>
        <v>44793</v>
      </c>
      <c r="J62" s="2">
        <f t="shared" si="0"/>
        <v>21</v>
      </c>
      <c r="K62" s="2">
        <f t="shared" si="1"/>
        <v>0</v>
      </c>
      <c r="L62" s="7">
        <v>25.31</v>
      </c>
      <c r="M62" s="7">
        <v>135.27000000000001</v>
      </c>
      <c r="N62" s="7">
        <f t="shared" si="10"/>
        <v>81.289273305241366</v>
      </c>
      <c r="O62" s="7"/>
      <c r="P62" s="7"/>
      <c r="Q62" s="7"/>
      <c r="R62" s="7"/>
      <c r="S62" s="7"/>
      <c r="T62" s="7"/>
    </row>
    <row r="63" spans="1:20" x14ac:dyDescent="0.25">
      <c r="A63" s="2">
        <v>62</v>
      </c>
      <c r="B63" s="2" t="s">
        <v>85</v>
      </c>
      <c r="C63" s="2" t="s">
        <v>80</v>
      </c>
      <c r="D63" s="2" t="str">
        <f t="shared" si="15"/>
        <v>Stress</v>
      </c>
      <c r="E63" s="2">
        <f t="shared" si="8"/>
        <v>4</v>
      </c>
      <c r="F63" s="2">
        <f t="shared" si="15"/>
        <v>2</v>
      </c>
      <c r="G63" s="3">
        <f t="shared" si="14"/>
        <v>44772</v>
      </c>
      <c r="H63" s="3">
        <f t="shared" si="14"/>
        <v>44793</v>
      </c>
      <c r="I63" s="3">
        <f t="shared" si="14"/>
        <v>44793</v>
      </c>
      <c r="J63" s="2">
        <f t="shared" si="0"/>
        <v>21</v>
      </c>
      <c r="K63" s="2">
        <f t="shared" si="1"/>
        <v>0</v>
      </c>
      <c r="L63" s="7">
        <v>28.69</v>
      </c>
      <c r="M63" s="7">
        <v>139.51</v>
      </c>
      <c r="N63" s="7">
        <f t="shared" si="10"/>
        <v>79.435165937925589</v>
      </c>
      <c r="O63" s="7"/>
      <c r="P63" s="7"/>
      <c r="Q63" s="7"/>
      <c r="R63" s="7"/>
      <c r="S63" s="7"/>
      <c r="T63" s="7"/>
    </row>
    <row r="64" spans="1:20" x14ac:dyDescent="0.25">
      <c r="A64" s="2">
        <v>63</v>
      </c>
      <c r="B64" s="2" t="s">
        <v>86</v>
      </c>
      <c r="C64" s="2" t="s">
        <v>80</v>
      </c>
      <c r="D64" s="2" t="str">
        <f t="shared" si="15"/>
        <v>Stress</v>
      </c>
      <c r="E64" s="2">
        <f t="shared" si="8"/>
        <v>4</v>
      </c>
      <c r="F64" s="2">
        <f t="shared" si="15"/>
        <v>3</v>
      </c>
      <c r="G64" s="3">
        <f t="shared" si="14"/>
        <v>44772</v>
      </c>
      <c r="H64" s="3">
        <f t="shared" si="14"/>
        <v>44793</v>
      </c>
      <c r="I64" s="3">
        <f t="shared" si="14"/>
        <v>44793</v>
      </c>
      <c r="J64" s="2">
        <f t="shared" si="0"/>
        <v>21</v>
      </c>
      <c r="K64" s="2">
        <f t="shared" si="1"/>
        <v>0</v>
      </c>
      <c r="L64" s="7">
        <v>28.78</v>
      </c>
      <c r="M64" s="7">
        <v>137.99</v>
      </c>
      <c r="N64" s="7">
        <f t="shared" si="10"/>
        <v>79.143416189578957</v>
      </c>
      <c r="O64" s="7"/>
      <c r="P64" s="7"/>
      <c r="Q64" s="7"/>
      <c r="R64" s="7"/>
      <c r="S64" s="7"/>
      <c r="T64" s="7"/>
    </row>
    <row r="65" spans="1:20" x14ac:dyDescent="0.25">
      <c r="A65" s="2">
        <v>64</v>
      </c>
      <c r="B65" s="2" t="s">
        <v>87</v>
      </c>
      <c r="C65" s="2" t="s">
        <v>80</v>
      </c>
      <c r="D65" s="2" t="str">
        <f t="shared" si="15"/>
        <v>Stress</v>
      </c>
      <c r="E65" s="2">
        <f t="shared" si="8"/>
        <v>4</v>
      </c>
      <c r="F65" s="2">
        <f t="shared" si="15"/>
        <v>4</v>
      </c>
      <c r="G65" s="3">
        <f t="shared" si="14"/>
        <v>44772</v>
      </c>
      <c r="H65" s="3">
        <f t="shared" si="14"/>
        <v>44793</v>
      </c>
      <c r="I65" s="3">
        <f t="shared" si="14"/>
        <v>44793</v>
      </c>
      <c r="J65" s="2">
        <f t="shared" si="0"/>
        <v>21</v>
      </c>
      <c r="K65" s="2">
        <f t="shared" si="1"/>
        <v>0</v>
      </c>
      <c r="L65" s="7">
        <v>25.76</v>
      </c>
      <c r="M65" s="7">
        <v>120.2</v>
      </c>
      <c r="N65" s="7">
        <f t="shared" si="10"/>
        <v>78.56905158069884</v>
      </c>
      <c r="O65" s="7"/>
      <c r="P65" s="7"/>
      <c r="Q65" s="7"/>
      <c r="R65" s="7"/>
      <c r="S65" s="7"/>
      <c r="T65" s="7"/>
    </row>
    <row r="66" spans="1:20" x14ac:dyDescent="0.25">
      <c r="A66" s="2">
        <v>65</v>
      </c>
      <c r="B66" s="2" t="s">
        <v>88</v>
      </c>
      <c r="C66" s="2" t="s">
        <v>89</v>
      </c>
      <c r="D66" s="2" t="str">
        <f t="shared" si="15"/>
        <v>Control</v>
      </c>
      <c r="E66" s="2">
        <f t="shared" si="8"/>
        <v>4</v>
      </c>
      <c r="F66" s="2">
        <f t="shared" si="15"/>
        <v>1</v>
      </c>
      <c r="G66" s="3">
        <f t="shared" si="14"/>
        <v>44772</v>
      </c>
      <c r="H66" s="3">
        <f t="shared" si="14"/>
        <v>44793</v>
      </c>
      <c r="I66" s="3">
        <f t="shared" si="14"/>
        <v>44793</v>
      </c>
      <c r="J66" s="2">
        <f t="shared" si="0"/>
        <v>21</v>
      </c>
      <c r="K66" s="2">
        <f t="shared" si="1"/>
        <v>0</v>
      </c>
      <c r="L66" s="7">
        <v>24.97</v>
      </c>
      <c r="M66" s="7">
        <v>135.27000000000001</v>
      </c>
      <c r="N66" s="7">
        <f t="shared" si="10"/>
        <v>81.540622458786132</v>
      </c>
      <c r="O66" s="7"/>
      <c r="P66" s="7"/>
      <c r="Q66" s="7"/>
      <c r="R66" s="7"/>
      <c r="S66" s="7"/>
      <c r="T66" s="7"/>
    </row>
    <row r="67" spans="1:20" x14ac:dyDescent="0.25">
      <c r="A67" s="2">
        <v>66</v>
      </c>
      <c r="B67" s="2" t="s">
        <v>90</v>
      </c>
      <c r="C67" s="2" t="s">
        <v>89</v>
      </c>
      <c r="D67" s="2" t="str">
        <f t="shared" si="15"/>
        <v>Control</v>
      </c>
      <c r="E67" s="2">
        <f t="shared" si="8"/>
        <v>4</v>
      </c>
      <c r="F67" s="2">
        <f t="shared" si="15"/>
        <v>2</v>
      </c>
      <c r="G67" s="3">
        <f t="shared" si="14"/>
        <v>44772</v>
      </c>
      <c r="H67" s="3">
        <f t="shared" si="14"/>
        <v>44793</v>
      </c>
      <c r="I67" s="3">
        <f t="shared" si="14"/>
        <v>44793</v>
      </c>
      <c r="J67" s="2">
        <f t="shared" ref="J67:J130" si="16">I67-G67</f>
        <v>21</v>
      </c>
      <c r="K67" s="2">
        <f t="shared" ref="K67:K130" si="17">I67-H67</f>
        <v>0</v>
      </c>
      <c r="L67" s="7">
        <v>28.3</v>
      </c>
      <c r="M67" s="7">
        <v>139.51</v>
      </c>
      <c r="N67" s="7">
        <f t="shared" si="10"/>
        <v>79.714715790982723</v>
      </c>
      <c r="O67" s="7"/>
      <c r="P67" s="7"/>
      <c r="Q67" s="7"/>
      <c r="R67" s="7"/>
      <c r="S67" s="7"/>
      <c r="T67" s="7"/>
    </row>
    <row r="68" spans="1:20" x14ac:dyDescent="0.25">
      <c r="A68" s="2">
        <v>67</v>
      </c>
      <c r="B68" s="2" t="s">
        <v>91</v>
      </c>
      <c r="C68" s="2" t="s">
        <v>89</v>
      </c>
      <c r="D68" s="2" t="str">
        <f t="shared" si="15"/>
        <v>Control</v>
      </c>
      <c r="E68" s="2">
        <f t="shared" si="8"/>
        <v>4</v>
      </c>
      <c r="F68" s="2">
        <f t="shared" si="15"/>
        <v>3</v>
      </c>
      <c r="G68" s="3">
        <f t="shared" ref="G68:I83" si="18">G67</f>
        <v>44772</v>
      </c>
      <c r="H68" s="3">
        <f t="shared" si="18"/>
        <v>44793</v>
      </c>
      <c r="I68" s="3">
        <f t="shared" si="18"/>
        <v>44793</v>
      </c>
      <c r="J68" s="2">
        <f t="shared" si="16"/>
        <v>21</v>
      </c>
      <c r="K68" s="2">
        <f t="shared" si="17"/>
        <v>0</v>
      </c>
      <c r="L68" s="7">
        <v>28.39</v>
      </c>
      <c r="M68" s="7">
        <v>137.99</v>
      </c>
      <c r="N68" s="7">
        <f t="shared" si="10"/>
        <v>79.4260453656062</v>
      </c>
      <c r="O68" s="7"/>
      <c r="P68" s="7"/>
      <c r="Q68" s="7"/>
      <c r="R68" s="7"/>
      <c r="S68" s="7"/>
      <c r="T68" s="7"/>
    </row>
    <row r="69" spans="1:20" x14ac:dyDescent="0.25">
      <c r="A69" s="2">
        <v>68</v>
      </c>
      <c r="B69" s="2" t="s">
        <v>92</v>
      </c>
      <c r="C69" s="2" t="s">
        <v>89</v>
      </c>
      <c r="D69" s="2" t="str">
        <f t="shared" si="15"/>
        <v>Control</v>
      </c>
      <c r="E69" s="2">
        <f t="shared" si="8"/>
        <v>4</v>
      </c>
      <c r="F69" s="2">
        <f t="shared" si="15"/>
        <v>4</v>
      </c>
      <c r="G69" s="3">
        <f t="shared" si="18"/>
        <v>44772</v>
      </c>
      <c r="H69" s="3">
        <f t="shared" si="18"/>
        <v>44793</v>
      </c>
      <c r="I69" s="3">
        <f t="shared" si="18"/>
        <v>44793</v>
      </c>
      <c r="J69" s="2">
        <f t="shared" si="16"/>
        <v>21</v>
      </c>
      <c r="K69" s="2">
        <f t="shared" si="17"/>
        <v>0</v>
      </c>
      <c r="L69" s="7">
        <v>25.42</v>
      </c>
      <c r="M69" s="7">
        <v>120.2</v>
      </c>
      <c r="N69" s="7">
        <f t="shared" si="10"/>
        <v>78.851913477537437</v>
      </c>
      <c r="O69" s="7"/>
      <c r="P69" s="7"/>
      <c r="Q69" s="7"/>
      <c r="R69" s="7"/>
      <c r="S69" s="7"/>
      <c r="T69" s="7"/>
    </row>
    <row r="70" spans="1:20" x14ac:dyDescent="0.25">
      <c r="A70" s="2">
        <v>69</v>
      </c>
      <c r="B70" s="2" t="s">
        <v>93</v>
      </c>
      <c r="C70" s="2" t="s">
        <v>89</v>
      </c>
      <c r="D70" s="2" t="str">
        <f t="shared" si="15"/>
        <v>Stress</v>
      </c>
      <c r="E70" s="2">
        <f t="shared" si="8"/>
        <v>4</v>
      </c>
      <c r="F70" s="2">
        <f t="shared" si="15"/>
        <v>1</v>
      </c>
      <c r="G70" s="3">
        <f t="shared" si="18"/>
        <v>44772</v>
      </c>
      <c r="H70" s="3">
        <f t="shared" si="18"/>
        <v>44793</v>
      </c>
      <c r="I70" s="3">
        <f t="shared" si="18"/>
        <v>44793</v>
      </c>
      <c r="J70" s="2">
        <f t="shared" si="16"/>
        <v>21</v>
      </c>
      <c r="K70" s="2">
        <f t="shared" si="17"/>
        <v>0</v>
      </c>
      <c r="L70" s="7">
        <v>26.14</v>
      </c>
      <c r="M70" s="7">
        <v>140.68</v>
      </c>
      <c r="N70" s="7">
        <f t="shared" si="10"/>
        <v>81.418822860392382</v>
      </c>
      <c r="O70" s="7"/>
      <c r="P70" s="7"/>
      <c r="Q70" s="7"/>
      <c r="R70" s="7"/>
      <c r="S70" s="7"/>
      <c r="T70" s="7"/>
    </row>
    <row r="71" spans="1:20" x14ac:dyDescent="0.25">
      <c r="A71" s="2">
        <v>70</v>
      </c>
      <c r="B71" s="2" t="s">
        <v>94</v>
      </c>
      <c r="C71" s="2" t="s">
        <v>89</v>
      </c>
      <c r="D71" s="2" t="str">
        <f t="shared" si="15"/>
        <v>Stress</v>
      </c>
      <c r="E71" s="2">
        <f t="shared" si="8"/>
        <v>4</v>
      </c>
      <c r="F71" s="2">
        <f t="shared" si="15"/>
        <v>2</v>
      </c>
      <c r="G71" s="3">
        <f t="shared" si="18"/>
        <v>44772</v>
      </c>
      <c r="H71" s="3">
        <f t="shared" si="18"/>
        <v>44793</v>
      </c>
      <c r="I71" s="3">
        <f t="shared" si="18"/>
        <v>44793</v>
      </c>
      <c r="J71" s="2">
        <f t="shared" si="16"/>
        <v>21</v>
      </c>
      <c r="K71" s="2">
        <f t="shared" si="17"/>
        <v>0</v>
      </c>
      <c r="L71" s="7">
        <v>29.64</v>
      </c>
      <c r="M71" s="7">
        <v>145.09</v>
      </c>
      <c r="N71" s="7">
        <f t="shared" si="10"/>
        <v>79.571300572058718</v>
      </c>
      <c r="O71" s="7"/>
      <c r="P71" s="7"/>
      <c r="Q71" s="7"/>
      <c r="R71" s="7"/>
      <c r="S71" s="7"/>
      <c r="T71" s="7"/>
    </row>
    <row r="72" spans="1:20" x14ac:dyDescent="0.25">
      <c r="A72" s="2">
        <v>71</v>
      </c>
      <c r="B72" s="2" t="s">
        <v>95</v>
      </c>
      <c r="C72" s="2" t="s">
        <v>89</v>
      </c>
      <c r="D72" s="2" t="str">
        <f t="shared" si="15"/>
        <v>Stress</v>
      </c>
      <c r="E72" s="2">
        <f t="shared" si="8"/>
        <v>4</v>
      </c>
      <c r="F72" s="2">
        <f t="shared" si="15"/>
        <v>3</v>
      </c>
      <c r="G72" s="3">
        <f t="shared" si="18"/>
        <v>44772</v>
      </c>
      <c r="H72" s="3">
        <f t="shared" si="18"/>
        <v>44793</v>
      </c>
      <c r="I72" s="3">
        <f t="shared" si="18"/>
        <v>44793</v>
      </c>
      <c r="J72" s="2">
        <f t="shared" si="16"/>
        <v>21</v>
      </c>
      <c r="K72" s="2">
        <f t="shared" si="17"/>
        <v>0</v>
      </c>
      <c r="L72" s="7">
        <v>29.73</v>
      </c>
      <c r="M72" s="7">
        <v>143.51</v>
      </c>
      <c r="N72" s="7">
        <f t="shared" si="10"/>
        <v>79.283673611595006</v>
      </c>
      <c r="O72" s="7"/>
      <c r="P72" s="7"/>
      <c r="Q72" s="7"/>
      <c r="R72" s="7"/>
      <c r="S72" s="7"/>
      <c r="T72" s="7"/>
    </row>
    <row r="73" spans="1:20" x14ac:dyDescent="0.25">
      <c r="A73" s="2">
        <v>72</v>
      </c>
      <c r="B73" s="2" t="s">
        <v>96</v>
      </c>
      <c r="C73" s="2" t="s">
        <v>89</v>
      </c>
      <c r="D73" s="2" t="str">
        <f t="shared" si="15"/>
        <v>Stress</v>
      </c>
      <c r="E73" s="2">
        <f t="shared" si="8"/>
        <v>4</v>
      </c>
      <c r="F73" s="2">
        <f t="shared" si="15"/>
        <v>4</v>
      </c>
      <c r="G73" s="3">
        <f t="shared" si="18"/>
        <v>44772</v>
      </c>
      <c r="H73" s="3">
        <f t="shared" si="18"/>
        <v>44793</v>
      </c>
      <c r="I73" s="3">
        <f t="shared" si="18"/>
        <v>44793</v>
      </c>
      <c r="J73" s="2">
        <f t="shared" si="16"/>
        <v>21</v>
      </c>
      <c r="K73" s="2">
        <f t="shared" si="17"/>
        <v>0</v>
      </c>
      <c r="L73" s="7">
        <v>25.84</v>
      </c>
      <c r="M73" s="7">
        <v>112.99</v>
      </c>
      <c r="N73" s="7">
        <f t="shared" si="10"/>
        <v>77.130719532702003</v>
      </c>
      <c r="O73" s="7"/>
      <c r="P73" s="7"/>
      <c r="Q73" s="7"/>
      <c r="R73" s="7"/>
      <c r="S73" s="7"/>
      <c r="T73" s="7"/>
    </row>
    <row r="74" spans="1:20" x14ac:dyDescent="0.25">
      <c r="A74" s="2">
        <v>73</v>
      </c>
      <c r="B74" s="2" t="s">
        <v>97</v>
      </c>
      <c r="C74" s="2" t="s">
        <v>98</v>
      </c>
      <c r="D74" s="2" t="str">
        <f t="shared" si="15"/>
        <v>Control</v>
      </c>
      <c r="E74" s="2">
        <f t="shared" si="8"/>
        <v>4</v>
      </c>
      <c r="F74" s="2">
        <f t="shared" si="15"/>
        <v>1</v>
      </c>
      <c r="G74" s="3">
        <f t="shared" si="18"/>
        <v>44772</v>
      </c>
      <c r="H74" s="3">
        <f t="shared" si="18"/>
        <v>44793</v>
      </c>
      <c r="I74" s="3">
        <f t="shared" si="18"/>
        <v>44793</v>
      </c>
      <c r="J74" s="2">
        <f t="shared" si="16"/>
        <v>21</v>
      </c>
      <c r="K74" s="2">
        <f t="shared" si="17"/>
        <v>0</v>
      </c>
      <c r="L74" s="7">
        <v>25.56</v>
      </c>
      <c r="M74" s="7">
        <v>137.97999999999999</v>
      </c>
      <c r="N74" s="7">
        <f t="shared" si="10"/>
        <v>81.47557617045949</v>
      </c>
      <c r="O74" s="7"/>
      <c r="P74" s="7"/>
      <c r="Q74" s="7"/>
      <c r="R74" s="7"/>
      <c r="S74" s="7"/>
      <c r="T74" s="7"/>
    </row>
    <row r="75" spans="1:20" x14ac:dyDescent="0.25">
      <c r="A75" s="2">
        <v>74</v>
      </c>
      <c r="B75" s="2" t="s">
        <v>99</v>
      </c>
      <c r="C75" s="2" t="s">
        <v>98</v>
      </c>
      <c r="D75" s="2" t="str">
        <f t="shared" ref="D75:F90" si="19">D67</f>
        <v>Control</v>
      </c>
      <c r="E75" s="2">
        <f t="shared" si="8"/>
        <v>4</v>
      </c>
      <c r="F75" s="2">
        <f t="shared" si="19"/>
        <v>2</v>
      </c>
      <c r="G75" s="3">
        <f t="shared" si="18"/>
        <v>44772</v>
      </c>
      <c r="H75" s="3">
        <f t="shared" si="18"/>
        <v>44793</v>
      </c>
      <c r="I75" s="3">
        <f t="shared" si="18"/>
        <v>44793</v>
      </c>
      <c r="J75" s="2">
        <f t="shared" si="16"/>
        <v>21</v>
      </c>
      <c r="K75" s="2">
        <f t="shared" si="17"/>
        <v>0</v>
      </c>
      <c r="L75" s="7">
        <v>28.97</v>
      </c>
      <c r="M75" s="7">
        <v>142.30000000000001</v>
      </c>
      <c r="N75" s="7">
        <f t="shared" si="10"/>
        <v>79.641602248770198</v>
      </c>
      <c r="O75" s="7"/>
      <c r="P75" s="7"/>
      <c r="Q75" s="7"/>
      <c r="R75" s="7"/>
      <c r="S75" s="7"/>
      <c r="T75" s="7"/>
    </row>
    <row r="76" spans="1:20" x14ac:dyDescent="0.25">
      <c r="A76" s="2">
        <v>75</v>
      </c>
      <c r="B76" s="2" t="s">
        <v>100</v>
      </c>
      <c r="C76" s="2" t="s">
        <v>98</v>
      </c>
      <c r="D76" s="2" t="str">
        <f t="shared" si="19"/>
        <v>Control</v>
      </c>
      <c r="E76" s="2">
        <f t="shared" si="8"/>
        <v>4</v>
      </c>
      <c r="F76" s="2">
        <f t="shared" si="19"/>
        <v>3</v>
      </c>
      <c r="G76" s="3">
        <f t="shared" si="18"/>
        <v>44772</v>
      </c>
      <c r="H76" s="3">
        <f t="shared" si="18"/>
        <v>44793</v>
      </c>
      <c r="I76" s="3">
        <f t="shared" si="18"/>
        <v>44793</v>
      </c>
      <c r="J76" s="2">
        <f t="shared" si="16"/>
        <v>21</v>
      </c>
      <c r="K76" s="2">
        <f t="shared" si="17"/>
        <v>0</v>
      </c>
      <c r="L76" s="7">
        <v>29.06</v>
      </c>
      <c r="M76" s="7">
        <v>140.75</v>
      </c>
      <c r="N76" s="7">
        <f t="shared" si="10"/>
        <v>79.353463587921851</v>
      </c>
      <c r="O76" s="7"/>
      <c r="P76" s="7"/>
      <c r="Q76" s="7"/>
      <c r="R76" s="7"/>
      <c r="S76" s="7"/>
      <c r="T76" s="7"/>
    </row>
    <row r="77" spans="1:20" x14ac:dyDescent="0.25">
      <c r="A77" s="2">
        <v>76</v>
      </c>
      <c r="B77" s="2" t="s">
        <v>101</v>
      </c>
      <c r="C77" s="2" t="s">
        <v>98</v>
      </c>
      <c r="D77" s="2" t="str">
        <f t="shared" si="19"/>
        <v>Control</v>
      </c>
      <c r="E77" s="2">
        <f t="shared" si="8"/>
        <v>4</v>
      </c>
      <c r="F77" s="2">
        <f t="shared" si="19"/>
        <v>4</v>
      </c>
      <c r="G77" s="3">
        <f t="shared" si="18"/>
        <v>44772</v>
      </c>
      <c r="H77" s="3">
        <f t="shared" si="18"/>
        <v>44793</v>
      </c>
      <c r="I77" s="3">
        <f t="shared" si="18"/>
        <v>44793</v>
      </c>
      <c r="J77" s="2">
        <f t="shared" si="16"/>
        <v>21</v>
      </c>
      <c r="K77" s="2">
        <f t="shared" si="17"/>
        <v>0</v>
      </c>
      <c r="L77" s="7">
        <v>25.63</v>
      </c>
      <c r="M77" s="7">
        <v>116.59</v>
      </c>
      <c r="N77" s="7">
        <f t="shared" si="10"/>
        <v>78.016982588558207</v>
      </c>
      <c r="O77" s="7"/>
      <c r="P77" s="7"/>
      <c r="Q77" s="7"/>
      <c r="R77" s="7"/>
      <c r="S77" s="7"/>
      <c r="T77" s="7"/>
    </row>
    <row r="78" spans="1:20" x14ac:dyDescent="0.25">
      <c r="A78" s="2">
        <v>77</v>
      </c>
      <c r="B78" s="2" t="s">
        <v>102</v>
      </c>
      <c r="C78" s="2" t="s">
        <v>98</v>
      </c>
      <c r="D78" s="2" t="str">
        <f t="shared" si="19"/>
        <v>Stress</v>
      </c>
      <c r="E78" s="2">
        <f t="shared" si="8"/>
        <v>4</v>
      </c>
      <c r="F78" s="2">
        <f t="shared" si="19"/>
        <v>1</v>
      </c>
      <c r="G78" s="3">
        <f t="shared" si="18"/>
        <v>44772</v>
      </c>
      <c r="H78" s="3">
        <f t="shared" si="18"/>
        <v>44793</v>
      </c>
      <c r="I78" s="3">
        <f t="shared" si="18"/>
        <v>44793</v>
      </c>
      <c r="J78" s="2">
        <f t="shared" si="16"/>
        <v>21</v>
      </c>
      <c r="K78" s="2">
        <f t="shared" si="17"/>
        <v>0</v>
      </c>
      <c r="L78" s="7">
        <v>24.82</v>
      </c>
      <c r="M78" s="7">
        <v>139.33000000000001</v>
      </c>
      <c r="N78" s="7">
        <f t="shared" si="10"/>
        <v>82.18617670279194</v>
      </c>
      <c r="O78" s="7"/>
      <c r="P78" s="7"/>
      <c r="Q78" s="7"/>
      <c r="R78" s="7"/>
      <c r="S78" s="7"/>
      <c r="T78" s="7"/>
    </row>
    <row r="79" spans="1:20" x14ac:dyDescent="0.25">
      <c r="A79" s="2">
        <v>78</v>
      </c>
      <c r="B79" s="2" t="s">
        <v>103</v>
      </c>
      <c r="C79" s="2" t="s">
        <v>98</v>
      </c>
      <c r="D79" s="2" t="str">
        <f t="shared" si="19"/>
        <v>Stress</v>
      </c>
      <c r="E79" s="2">
        <f t="shared" si="8"/>
        <v>4</v>
      </c>
      <c r="F79" s="2">
        <f t="shared" si="19"/>
        <v>2</v>
      </c>
      <c r="G79" s="3">
        <f t="shared" si="18"/>
        <v>44772</v>
      </c>
      <c r="H79" s="3">
        <f t="shared" si="18"/>
        <v>44793</v>
      </c>
      <c r="I79" s="3">
        <f t="shared" si="18"/>
        <v>44793</v>
      </c>
      <c r="J79" s="2">
        <f t="shared" si="16"/>
        <v>21</v>
      </c>
      <c r="K79" s="2">
        <f t="shared" si="17"/>
        <v>0</v>
      </c>
      <c r="L79" s="7">
        <v>29.31</v>
      </c>
      <c r="M79" s="7">
        <v>143.69999999999999</v>
      </c>
      <c r="N79" s="7">
        <f t="shared" si="10"/>
        <v>79.603340292275576</v>
      </c>
      <c r="O79" s="7"/>
      <c r="P79" s="7"/>
      <c r="Q79" s="7"/>
      <c r="R79" s="7"/>
      <c r="S79" s="7"/>
      <c r="T79" s="7"/>
    </row>
    <row r="80" spans="1:20" x14ac:dyDescent="0.25">
      <c r="A80" s="2">
        <v>79</v>
      </c>
      <c r="B80" s="2" t="s">
        <v>104</v>
      </c>
      <c r="C80" s="2" t="s">
        <v>98</v>
      </c>
      <c r="D80" s="2" t="str">
        <f t="shared" si="19"/>
        <v>Stress</v>
      </c>
      <c r="E80" s="2">
        <f t="shared" si="8"/>
        <v>4</v>
      </c>
      <c r="F80" s="2">
        <f t="shared" si="19"/>
        <v>3</v>
      </c>
      <c r="G80" s="3">
        <f t="shared" si="18"/>
        <v>44772</v>
      </c>
      <c r="H80" s="3">
        <f t="shared" si="18"/>
        <v>44793</v>
      </c>
      <c r="I80" s="3">
        <f t="shared" si="18"/>
        <v>44793</v>
      </c>
      <c r="J80" s="2">
        <f t="shared" si="16"/>
        <v>21</v>
      </c>
      <c r="K80" s="2">
        <f t="shared" si="17"/>
        <v>0</v>
      </c>
      <c r="L80" s="7">
        <v>29.39</v>
      </c>
      <c r="M80" s="7">
        <v>142.13</v>
      </c>
      <c r="N80" s="7">
        <f t="shared" si="10"/>
        <v>79.321747695771478</v>
      </c>
      <c r="O80" s="7"/>
      <c r="P80" s="7"/>
      <c r="Q80" s="7"/>
      <c r="R80" s="7"/>
      <c r="S80" s="7"/>
      <c r="T80" s="7"/>
    </row>
    <row r="81" spans="1:20" x14ac:dyDescent="0.25">
      <c r="A81" s="2">
        <v>80</v>
      </c>
      <c r="B81" s="2" t="s">
        <v>105</v>
      </c>
      <c r="C81" s="2" t="s">
        <v>98</v>
      </c>
      <c r="D81" s="2" t="str">
        <f t="shared" si="19"/>
        <v>Stress</v>
      </c>
      <c r="E81" s="2">
        <f t="shared" si="8"/>
        <v>4</v>
      </c>
      <c r="F81" s="2">
        <f t="shared" si="19"/>
        <v>4</v>
      </c>
      <c r="G81" s="3">
        <f t="shared" si="18"/>
        <v>44772</v>
      </c>
      <c r="H81" s="3">
        <f t="shared" si="18"/>
        <v>44793</v>
      </c>
      <c r="I81" s="3">
        <f t="shared" si="18"/>
        <v>44793</v>
      </c>
      <c r="J81" s="2">
        <f t="shared" si="16"/>
        <v>21</v>
      </c>
      <c r="K81" s="2">
        <f t="shared" si="17"/>
        <v>0</v>
      </c>
      <c r="L81" s="7">
        <v>22.91</v>
      </c>
      <c r="M81" s="7">
        <v>114.79</v>
      </c>
      <c r="N81" s="7">
        <f t="shared" si="10"/>
        <v>80.041815489154118</v>
      </c>
      <c r="O81" s="7"/>
      <c r="P81" s="7"/>
      <c r="Q81" s="7"/>
      <c r="R81" s="7"/>
      <c r="S81" s="7"/>
      <c r="T81" s="7"/>
    </row>
    <row r="82" spans="1:20" x14ac:dyDescent="0.25">
      <c r="A82" s="2">
        <v>81</v>
      </c>
      <c r="B82" s="2" t="s">
        <v>106</v>
      </c>
      <c r="C82" s="2" t="s">
        <v>107</v>
      </c>
      <c r="D82" s="2" t="str">
        <f t="shared" si="19"/>
        <v>Control</v>
      </c>
      <c r="E82" s="2">
        <f t="shared" si="8"/>
        <v>4</v>
      </c>
      <c r="F82" s="2">
        <f t="shared" si="19"/>
        <v>1</v>
      </c>
      <c r="G82" s="3">
        <f t="shared" si="18"/>
        <v>44772</v>
      </c>
      <c r="H82" s="3">
        <f t="shared" si="18"/>
        <v>44793</v>
      </c>
      <c r="I82" s="3">
        <f t="shared" si="18"/>
        <v>44793</v>
      </c>
      <c r="J82" s="2">
        <f t="shared" si="16"/>
        <v>21</v>
      </c>
      <c r="K82" s="2">
        <f t="shared" si="17"/>
        <v>0</v>
      </c>
      <c r="L82" s="7">
        <v>22.92</v>
      </c>
      <c r="M82" s="7">
        <v>138.65</v>
      </c>
      <c r="N82" s="7">
        <f t="shared" si="10"/>
        <v>83.469166967183554</v>
      </c>
      <c r="O82" s="7"/>
      <c r="P82" s="7"/>
      <c r="Q82" s="7"/>
      <c r="R82" s="7"/>
      <c r="S82" s="7"/>
      <c r="T82" s="7"/>
    </row>
    <row r="83" spans="1:20" x14ac:dyDescent="0.25">
      <c r="A83" s="2">
        <v>82</v>
      </c>
      <c r="B83" s="2" t="s">
        <v>108</v>
      </c>
      <c r="C83" s="2" t="s">
        <v>107</v>
      </c>
      <c r="D83" s="2" t="str">
        <f t="shared" si="19"/>
        <v>Control</v>
      </c>
      <c r="E83" s="2">
        <f t="shared" si="8"/>
        <v>4</v>
      </c>
      <c r="F83" s="2">
        <f t="shared" si="19"/>
        <v>2</v>
      </c>
      <c r="G83" s="3">
        <f t="shared" si="18"/>
        <v>44772</v>
      </c>
      <c r="H83" s="3">
        <f t="shared" si="18"/>
        <v>44793</v>
      </c>
      <c r="I83" s="3">
        <f t="shared" si="18"/>
        <v>44793</v>
      </c>
      <c r="J83" s="2">
        <f t="shared" si="16"/>
        <v>21</v>
      </c>
      <c r="K83" s="2">
        <f t="shared" si="17"/>
        <v>0</v>
      </c>
      <c r="L83" s="7">
        <v>29.14</v>
      </c>
      <c r="M83" s="7">
        <v>143</v>
      </c>
      <c r="N83" s="7">
        <f t="shared" si="10"/>
        <v>79.622377622377627</v>
      </c>
      <c r="O83" s="7"/>
      <c r="P83" s="7"/>
      <c r="Q83" s="7"/>
      <c r="R83" s="7"/>
      <c r="S83" s="7"/>
      <c r="T83" s="7"/>
    </row>
    <row r="84" spans="1:20" x14ac:dyDescent="0.25">
      <c r="A84" s="2">
        <v>83</v>
      </c>
      <c r="B84" s="2" t="s">
        <v>109</v>
      </c>
      <c r="C84" s="2" t="s">
        <v>107</v>
      </c>
      <c r="D84" s="2" t="str">
        <f t="shared" si="19"/>
        <v>Control</v>
      </c>
      <c r="E84" s="2">
        <f t="shared" ref="E84:E97" si="20">E83</f>
        <v>4</v>
      </c>
      <c r="F84" s="2">
        <f t="shared" si="19"/>
        <v>3</v>
      </c>
      <c r="G84" s="3">
        <f t="shared" ref="G84:I99" si="21">G83</f>
        <v>44772</v>
      </c>
      <c r="H84" s="3">
        <f t="shared" si="21"/>
        <v>44793</v>
      </c>
      <c r="I84" s="3">
        <f t="shared" si="21"/>
        <v>44793</v>
      </c>
      <c r="J84" s="2">
        <f t="shared" si="16"/>
        <v>21</v>
      </c>
      <c r="K84" s="2">
        <f t="shared" si="17"/>
        <v>0</v>
      </c>
      <c r="L84" s="7">
        <v>29.23</v>
      </c>
      <c r="M84" s="7">
        <v>141.44</v>
      </c>
      <c r="N84" s="7">
        <f t="shared" si="10"/>
        <v>79.333993212669682</v>
      </c>
      <c r="O84" s="7"/>
      <c r="P84" s="7"/>
      <c r="Q84" s="7"/>
      <c r="R84" s="7"/>
      <c r="S84" s="7"/>
      <c r="T84" s="7"/>
    </row>
    <row r="85" spans="1:20" x14ac:dyDescent="0.25">
      <c r="A85" s="2">
        <v>84</v>
      </c>
      <c r="B85" s="2" t="s">
        <v>110</v>
      </c>
      <c r="C85" s="2" t="s">
        <v>107</v>
      </c>
      <c r="D85" s="2" t="str">
        <f t="shared" si="19"/>
        <v>Control</v>
      </c>
      <c r="E85" s="2">
        <f t="shared" si="20"/>
        <v>4</v>
      </c>
      <c r="F85" s="2">
        <f t="shared" si="19"/>
        <v>4</v>
      </c>
      <c r="G85" s="3">
        <f t="shared" si="21"/>
        <v>44772</v>
      </c>
      <c r="H85" s="3">
        <f t="shared" si="21"/>
        <v>44793</v>
      </c>
      <c r="I85" s="3">
        <f t="shared" si="21"/>
        <v>44793</v>
      </c>
      <c r="J85" s="2">
        <f t="shared" si="16"/>
        <v>21</v>
      </c>
      <c r="K85" s="2">
        <f t="shared" si="17"/>
        <v>0</v>
      </c>
      <c r="L85" s="7">
        <v>21.11</v>
      </c>
      <c r="M85" s="7">
        <v>115.69</v>
      </c>
      <c r="N85" s="7">
        <f t="shared" si="10"/>
        <v>81.75296049788227</v>
      </c>
      <c r="O85" s="7"/>
      <c r="P85" s="7"/>
      <c r="Q85" s="7"/>
      <c r="R85" s="7"/>
      <c r="S85" s="7"/>
      <c r="T85" s="7"/>
    </row>
    <row r="86" spans="1:20" x14ac:dyDescent="0.25">
      <c r="A86" s="2">
        <v>85</v>
      </c>
      <c r="B86" s="2" t="s">
        <v>111</v>
      </c>
      <c r="C86" s="2" t="s">
        <v>107</v>
      </c>
      <c r="D86" s="2" t="str">
        <f t="shared" si="19"/>
        <v>Stress</v>
      </c>
      <c r="E86" s="2">
        <f t="shared" si="20"/>
        <v>4</v>
      </c>
      <c r="F86" s="2">
        <f t="shared" si="19"/>
        <v>1</v>
      </c>
      <c r="G86" s="3">
        <f t="shared" si="21"/>
        <v>44772</v>
      </c>
      <c r="H86" s="3">
        <f t="shared" si="21"/>
        <v>44793</v>
      </c>
      <c r="I86" s="3">
        <f t="shared" si="21"/>
        <v>44793</v>
      </c>
      <c r="J86" s="2">
        <f t="shared" si="16"/>
        <v>21</v>
      </c>
      <c r="K86" s="2">
        <f t="shared" si="17"/>
        <v>0</v>
      </c>
      <c r="L86" s="7">
        <v>23.87</v>
      </c>
      <c r="M86" s="7">
        <v>138.99</v>
      </c>
      <c r="N86" s="7">
        <f t="shared" ref="N86:N149" si="22">(1-(L86/M86))*100</f>
        <v>82.826102597309159</v>
      </c>
      <c r="O86" s="7"/>
      <c r="P86" s="7"/>
      <c r="Q86" s="7"/>
      <c r="R86" s="7"/>
      <c r="S86" s="7"/>
      <c r="T86" s="7"/>
    </row>
    <row r="87" spans="1:20" x14ac:dyDescent="0.25">
      <c r="A87" s="2">
        <v>86</v>
      </c>
      <c r="B87" s="2" t="s">
        <v>112</v>
      </c>
      <c r="C87" s="2" t="s">
        <v>107</v>
      </c>
      <c r="D87" s="2" t="str">
        <f t="shared" si="19"/>
        <v>Stress</v>
      </c>
      <c r="E87" s="2">
        <f t="shared" si="20"/>
        <v>4</v>
      </c>
      <c r="F87" s="2">
        <f t="shared" si="19"/>
        <v>2</v>
      </c>
      <c r="G87" s="3">
        <f t="shared" si="21"/>
        <v>44772</v>
      </c>
      <c r="H87" s="3">
        <f t="shared" si="21"/>
        <v>44793</v>
      </c>
      <c r="I87" s="3">
        <f t="shared" si="21"/>
        <v>44793</v>
      </c>
      <c r="J87" s="2">
        <f t="shared" si="16"/>
        <v>21</v>
      </c>
      <c r="K87" s="2">
        <f t="shared" si="17"/>
        <v>0</v>
      </c>
      <c r="L87" s="7">
        <v>29.22</v>
      </c>
      <c r="M87" s="7">
        <v>143.35</v>
      </c>
      <c r="N87" s="7">
        <f t="shared" si="22"/>
        <v>79.616323683292634</v>
      </c>
      <c r="O87" s="7"/>
      <c r="P87" s="7"/>
      <c r="Q87" s="7"/>
      <c r="R87" s="7"/>
      <c r="S87" s="7"/>
      <c r="T87" s="7"/>
    </row>
    <row r="88" spans="1:20" x14ac:dyDescent="0.25">
      <c r="A88" s="2">
        <v>87</v>
      </c>
      <c r="B88" s="2" t="s">
        <v>113</v>
      </c>
      <c r="C88" s="2" t="s">
        <v>107</v>
      </c>
      <c r="D88" s="2" t="str">
        <f t="shared" si="19"/>
        <v>Stress</v>
      </c>
      <c r="E88" s="2">
        <f t="shared" si="20"/>
        <v>4</v>
      </c>
      <c r="F88" s="2">
        <f t="shared" si="19"/>
        <v>3</v>
      </c>
      <c r="G88" s="3">
        <f t="shared" si="21"/>
        <v>44772</v>
      </c>
      <c r="H88" s="3">
        <f t="shared" si="21"/>
        <v>44793</v>
      </c>
      <c r="I88" s="3">
        <f t="shared" si="21"/>
        <v>44793</v>
      </c>
      <c r="J88" s="2">
        <f t="shared" si="16"/>
        <v>21</v>
      </c>
      <c r="K88" s="2">
        <f t="shared" si="17"/>
        <v>0</v>
      </c>
      <c r="L88" s="7">
        <v>29.31</v>
      </c>
      <c r="M88" s="7">
        <v>141.79</v>
      </c>
      <c r="N88" s="7">
        <f t="shared" si="22"/>
        <v>79.3285845264123</v>
      </c>
      <c r="O88" s="7"/>
      <c r="P88" s="7"/>
      <c r="Q88" s="7"/>
      <c r="R88" s="7"/>
      <c r="S88" s="7"/>
      <c r="T88" s="7"/>
    </row>
    <row r="89" spans="1:20" x14ac:dyDescent="0.25">
      <c r="A89" s="2">
        <v>88</v>
      </c>
      <c r="B89" s="2" t="s">
        <v>114</v>
      </c>
      <c r="C89" s="2" t="s">
        <v>107</v>
      </c>
      <c r="D89" s="2" t="str">
        <f t="shared" si="19"/>
        <v>Stress</v>
      </c>
      <c r="E89" s="2">
        <f t="shared" si="20"/>
        <v>4</v>
      </c>
      <c r="F89" s="2">
        <f t="shared" si="19"/>
        <v>4</v>
      </c>
      <c r="G89" s="3">
        <f t="shared" si="21"/>
        <v>44772</v>
      </c>
      <c r="H89" s="3">
        <f t="shared" si="21"/>
        <v>44793</v>
      </c>
      <c r="I89" s="3">
        <f t="shared" si="21"/>
        <v>44793</v>
      </c>
      <c r="J89" s="2">
        <f t="shared" si="16"/>
        <v>21</v>
      </c>
      <c r="K89" s="2">
        <f t="shared" si="17"/>
        <v>0</v>
      </c>
      <c r="L89" s="7">
        <v>22.01</v>
      </c>
      <c r="M89" s="7">
        <v>115.24</v>
      </c>
      <c r="N89" s="7">
        <f t="shared" si="22"/>
        <v>80.900728913571669</v>
      </c>
      <c r="O89" s="7"/>
      <c r="P89" s="7"/>
      <c r="Q89" s="7"/>
      <c r="R89" s="7"/>
      <c r="S89" s="7"/>
      <c r="T89" s="7"/>
    </row>
    <row r="90" spans="1:20" x14ac:dyDescent="0.25">
      <c r="A90" s="2">
        <v>89</v>
      </c>
      <c r="B90" s="2" t="s">
        <v>115</v>
      </c>
      <c r="C90" s="2" t="s">
        <v>116</v>
      </c>
      <c r="D90" s="2" t="str">
        <f t="shared" si="19"/>
        <v>Control</v>
      </c>
      <c r="E90" s="2">
        <f t="shared" si="20"/>
        <v>4</v>
      </c>
      <c r="F90" s="2">
        <f t="shared" si="19"/>
        <v>1</v>
      </c>
      <c r="G90" s="3">
        <f t="shared" si="21"/>
        <v>44772</v>
      </c>
      <c r="H90" s="3">
        <f t="shared" si="21"/>
        <v>44793</v>
      </c>
      <c r="I90" s="3">
        <f t="shared" si="21"/>
        <v>44793</v>
      </c>
      <c r="J90" s="2">
        <f t="shared" si="16"/>
        <v>21</v>
      </c>
      <c r="K90" s="2">
        <f t="shared" si="17"/>
        <v>0</v>
      </c>
      <c r="L90" s="7">
        <v>23.39</v>
      </c>
      <c r="M90" s="7">
        <v>138.82</v>
      </c>
      <c r="N90" s="7">
        <f t="shared" si="22"/>
        <v>83.150842818037745</v>
      </c>
      <c r="O90" s="7"/>
      <c r="P90" s="7"/>
      <c r="Q90" s="7"/>
      <c r="R90" s="7"/>
      <c r="S90" s="7"/>
      <c r="T90" s="7"/>
    </row>
    <row r="91" spans="1:20" x14ac:dyDescent="0.25">
      <c r="A91" s="2">
        <v>90</v>
      </c>
      <c r="B91" s="2" t="s">
        <v>117</v>
      </c>
      <c r="C91" s="2" t="s">
        <v>116</v>
      </c>
      <c r="D91" s="2" t="str">
        <f t="shared" ref="D91:F97" si="23">D83</f>
        <v>Control</v>
      </c>
      <c r="E91" s="2">
        <f t="shared" si="20"/>
        <v>4</v>
      </c>
      <c r="F91" s="2">
        <f t="shared" si="23"/>
        <v>2</v>
      </c>
      <c r="G91" s="3">
        <f t="shared" si="21"/>
        <v>44772</v>
      </c>
      <c r="H91" s="3">
        <f t="shared" si="21"/>
        <v>44793</v>
      </c>
      <c r="I91" s="3">
        <f t="shared" si="21"/>
        <v>44793</v>
      </c>
      <c r="J91" s="2">
        <f t="shared" si="16"/>
        <v>21</v>
      </c>
      <c r="K91" s="2">
        <f t="shared" si="17"/>
        <v>0</v>
      </c>
      <c r="L91" s="7">
        <v>29.18</v>
      </c>
      <c r="M91" s="7">
        <v>143.16999999999999</v>
      </c>
      <c r="N91" s="7">
        <f t="shared" si="22"/>
        <v>79.618635188936224</v>
      </c>
      <c r="O91" s="7"/>
      <c r="P91" s="7"/>
      <c r="Q91" s="7"/>
      <c r="R91" s="7"/>
      <c r="S91" s="7"/>
      <c r="T91" s="7"/>
    </row>
    <row r="92" spans="1:20" x14ac:dyDescent="0.25">
      <c r="A92" s="2">
        <v>91</v>
      </c>
      <c r="B92" s="2" t="s">
        <v>118</v>
      </c>
      <c r="C92" s="2" t="s">
        <v>116</v>
      </c>
      <c r="D92" s="2" t="str">
        <f t="shared" si="23"/>
        <v>Control</v>
      </c>
      <c r="E92" s="2">
        <f t="shared" si="20"/>
        <v>4</v>
      </c>
      <c r="F92" s="2">
        <f t="shared" si="23"/>
        <v>3</v>
      </c>
      <c r="G92" s="3">
        <f t="shared" si="21"/>
        <v>44772</v>
      </c>
      <c r="H92" s="3">
        <f t="shared" si="21"/>
        <v>44793</v>
      </c>
      <c r="I92" s="3">
        <f t="shared" si="21"/>
        <v>44793</v>
      </c>
      <c r="J92" s="2">
        <f t="shared" si="16"/>
        <v>21</v>
      </c>
      <c r="K92" s="2">
        <f t="shared" si="17"/>
        <v>0</v>
      </c>
      <c r="L92" s="7">
        <v>29.27</v>
      </c>
      <c r="M92" s="7">
        <v>141.62</v>
      </c>
      <c r="N92" s="7">
        <f t="shared" si="22"/>
        <v>79.332015252083039</v>
      </c>
      <c r="O92" s="7"/>
      <c r="P92" s="7"/>
      <c r="Q92" s="7"/>
      <c r="R92" s="7"/>
      <c r="S92" s="7"/>
      <c r="T92" s="7"/>
    </row>
    <row r="93" spans="1:20" x14ac:dyDescent="0.25">
      <c r="A93" s="2">
        <v>92</v>
      </c>
      <c r="B93" s="2" t="s">
        <v>119</v>
      </c>
      <c r="C93" s="2" t="s">
        <v>116</v>
      </c>
      <c r="D93" s="2" t="str">
        <f t="shared" si="23"/>
        <v>Control</v>
      </c>
      <c r="E93" s="2">
        <f t="shared" si="20"/>
        <v>4</v>
      </c>
      <c r="F93" s="2">
        <f t="shared" si="23"/>
        <v>4</v>
      </c>
      <c r="G93" s="3">
        <f t="shared" si="21"/>
        <v>44772</v>
      </c>
      <c r="H93" s="3">
        <f t="shared" si="21"/>
        <v>44793</v>
      </c>
      <c r="I93" s="3">
        <f t="shared" si="21"/>
        <v>44793</v>
      </c>
      <c r="J93" s="2">
        <f t="shared" si="16"/>
        <v>21</v>
      </c>
      <c r="K93" s="2">
        <f t="shared" si="17"/>
        <v>0</v>
      </c>
      <c r="L93" s="7">
        <v>21.56</v>
      </c>
      <c r="M93" s="7">
        <v>115.46</v>
      </c>
      <c r="N93" s="7">
        <f t="shared" si="22"/>
        <v>81.32686644725446</v>
      </c>
      <c r="O93" s="7"/>
      <c r="P93" s="7"/>
      <c r="Q93" s="7"/>
      <c r="R93" s="7"/>
      <c r="S93" s="7"/>
      <c r="T93" s="7"/>
    </row>
    <row r="94" spans="1:20" x14ac:dyDescent="0.25">
      <c r="A94" s="2">
        <v>93</v>
      </c>
      <c r="B94" s="2" t="s">
        <v>120</v>
      </c>
      <c r="C94" s="2" t="s">
        <v>116</v>
      </c>
      <c r="D94" s="2" t="str">
        <f t="shared" si="23"/>
        <v>Stress</v>
      </c>
      <c r="E94" s="2">
        <f t="shared" si="20"/>
        <v>4</v>
      </c>
      <c r="F94" s="2">
        <f t="shared" si="23"/>
        <v>1</v>
      </c>
      <c r="G94" s="3">
        <f t="shared" si="21"/>
        <v>44772</v>
      </c>
      <c r="H94" s="3">
        <f t="shared" si="21"/>
        <v>44793</v>
      </c>
      <c r="I94" s="3">
        <f t="shared" si="21"/>
        <v>44793</v>
      </c>
      <c r="J94" s="2">
        <f t="shared" si="16"/>
        <v>21</v>
      </c>
      <c r="K94" s="2">
        <f t="shared" si="17"/>
        <v>0</v>
      </c>
      <c r="L94" s="2">
        <v>25.48</v>
      </c>
      <c r="M94" s="2">
        <v>141.26</v>
      </c>
      <c r="N94" s="7">
        <f t="shared" si="22"/>
        <v>81.962338949454903</v>
      </c>
      <c r="O94" s="7"/>
      <c r="P94" s="7"/>
      <c r="Q94" s="7"/>
      <c r="R94" s="7"/>
      <c r="S94" s="7"/>
      <c r="T94" s="7"/>
    </row>
    <row r="95" spans="1:20" x14ac:dyDescent="0.25">
      <c r="A95" s="2">
        <v>94</v>
      </c>
      <c r="B95" s="2" t="s">
        <v>121</v>
      </c>
      <c r="C95" s="2" t="s">
        <v>116</v>
      </c>
      <c r="D95" s="2" t="str">
        <f t="shared" si="23"/>
        <v>Stress</v>
      </c>
      <c r="E95" s="2">
        <f t="shared" si="20"/>
        <v>4</v>
      </c>
      <c r="F95" s="2">
        <f t="shared" si="23"/>
        <v>2</v>
      </c>
      <c r="G95" s="3">
        <f t="shared" si="21"/>
        <v>44772</v>
      </c>
      <c r="H95" s="3">
        <f t="shared" si="21"/>
        <v>44793</v>
      </c>
      <c r="I95" s="3">
        <f t="shared" si="21"/>
        <v>44793</v>
      </c>
      <c r="J95" s="2">
        <f t="shared" si="16"/>
        <v>21</v>
      </c>
      <c r="K95" s="2">
        <f t="shared" si="17"/>
        <v>0</v>
      </c>
      <c r="L95" s="2">
        <v>26.08</v>
      </c>
      <c r="M95" s="2">
        <v>121.26</v>
      </c>
      <c r="N95" s="7">
        <f t="shared" si="22"/>
        <v>78.492495464291608</v>
      </c>
      <c r="O95" s="7"/>
      <c r="P95" s="7"/>
      <c r="Q95" s="7"/>
      <c r="R95" s="7"/>
      <c r="S95" s="7"/>
      <c r="T95" s="7"/>
    </row>
    <row r="96" spans="1:20" x14ac:dyDescent="0.25">
      <c r="A96" s="2">
        <v>95</v>
      </c>
      <c r="B96" s="2" t="s">
        <v>122</v>
      </c>
      <c r="C96" s="2" t="s">
        <v>116</v>
      </c>
      <c r="D96" s="2" t="str">
        <f t="shared" si="23"/>
        <v>Stress</v>
      </c>
      <c r="E96" s="2">
        <f t="shared" si="20"/>
        <v>4</v>
      </c>
      <c r="F96" s="2">
        <f t="shared" si="23"/>
        <v>3</v>
      </c>
      <c r="G96" s="3">
        <f t="shared" si="21"/>
        <v>44772</v>
      </c>
      <c r="H96" s="3">
        <f t="shared" si="21"/>
        <v>44793</v>
      </c>
      <c r="I96" s="3">
        <f t="shared" si="21"/>
        <v>44793</v>
      </c>
      <c r="J96" s="2">
        <f t="shared" si="16"/>
        <v>21</v>
      </c>
      <c r="K96" s="2">
        <f t="shared" si="17"/>
        <v>0</v>
      </c>
      <c r="L96" s="2">
        <v>24.87</v>
      </c>
      <c r="M96" s="2">
        <v>124.05</v>
      </c>
      <c r="N96" s="7">
        <f t="shared" si="22"/>
        <v>79.951632406287786</v>
      </c>
      <c r="O96" s="7"/>
      <c r="P96" s="7"/>
      <c r="Q96" s="7"/>
      <c r="R96" s="7"/>
      <c r="S96" s="7"/>
      <c r="T96" s="7"/>
    </row>
    <row r="97" spans="1:20" x14ac:dyDescent="0.25">
      <c r="A97" s="2">
        <v>96</v>
      </c>
      <c r="B97" s="2" t="s">
        <v>123</v>
      </c>
      <c r="C97" s="2" t="s">
        <v>116</v>
      </c>
      <c r="D97" s="2" t="str">
        <f t="shared" si="23"/>
        <v>Stress</v>
      </c>
      <c r="E97" s="2">
        <f t="shared" si="20"/>
        <v>4</v>
      </c>
      <c r="F97" s="2">
        <f t="shared" si="23"/>
        <v>4</v>
      </c>
      <c r="G97" s="3">
        <f t="shared" si="21"/>
        <v>44772</v>
      </c>
      <c r="H97" s="3">
        <f t="shared" si="21"/>
        <v>44793</v>
      </c>
      <c r="I97" s="3">
        <f t="shared" si="21"/>
        <v>44793</v>
      </c>
      <c r="J97" s="2">
        <f t="shared" si="16"/>
        <v>21</v>
      </c>
      <c r="K97" s="2">
        <f t="shared" si="17"/>
        <v>0</v>
      </c>
      <c r="L97" s="2">
        <v>25.33</v>
      </c>
      <c r="M97" s="2">
        <v>116.85</v>
      </c>
      <c r="N97" s="7">
        <f t="shared" si="22"/>
        <v>78.322635857937527</v>
      </c>
      <c r="O97" s="7"/>
      <c r="P97" s="7"/>
      <c r="Q97" s="7"/>
      <c r="R97" s="7"/>
      <c r="S97" s="7"/>
      <c r="T97" s="7"/>
    </row>
    <row r="98" spans="1:20" x14ac:dyDescent="0.25">
      <c r="B98" s="2" t="str">
        <f>B2</f>
        <v>P_01</v>
      </c>
      <c r="C98" s="2" t="str">
        <f t="shared" ref="C98:F98" si="24">C2</f>
        <v>EC-693356</v>
      </c>
      <c r="D98" s="2" t="str">
        <f t="shared" si="24"/>
        <v>Control</v>
      </c>
      <c r="E98" s="2">
        <f t="shared" si="24"/>
        <v>4</v>
      </c>
      <c r="F98" s="2">
        <f t="shared" si="24"/>
        <v>1</v>
      </c>
      <c r="G98" s="3">
        <f t="shared" si="21"/>
        <v>44772</v>
      </c>
      <c r="H98" s="3">
        <f t="shared" si="21"/>
        <v>44793</v>
      </c>
      <c r="I98" s="3">
        <v>44817</v>
      </c>
      <c r="J98" s="2">
        <f t="shared" si="16"/>
        <v>45</v>
      </c>
      <c r="K98" s="2">
        <f t="shared" si="17"/>
        <v>24</v>
      </c>
      <c r="L98" s="2">
        <v>25.1</v>
      </c>
      <c r="M98" s="2">
        <v>132.05000000000001</v>
      </c>
      <c r="N98" s="7">
        <f t="shared" si="22"/>
        <v>80.992048466489962</v>
      </c>
      <c r="O98" s="7"/>
      <c r="P98" s="7"/>
    </row>
    <row r="99" spans="1:20" x14ac:dyDescent="0.25">
      <c r="B99" s="2" t="str">
        <f t="shared" ref="B99:F99" si="25">B3</f>
        <v>P_02</v>
      </c>
      <c r="C99" s="2" t="str">
        <f t="shared" si="25"/>
        <v>EC-693356</v>
      </c>
      <c r="D99" s="2" t="str">
        <f t="shared" si="25"/>
        <v>Control</v>
      </c>
      <c r="E99" s="2">
        <f t="shared" si="25"/>
        <v>4</v>
      </c>
      <c r="F99" s="2">
        <f t="shared" si="25"/>
        <v>2</v>
      </c>
      <c r="G99" s="3">
        <f t="shared" si="21"/>
        <v>44772</v>
      </c>
      <c r="H99" s="3">
        <f t="shared" si="21"/>
        <v>44793</v>
      </c>
      <c r="I99" s="3">
        <f t="shared" si="21"/>
        <v>44817</v>
      </c>
      <c r="J99" s="2">
        <f t="shared" si="16"/>
        <v>45</v>
      </c>
      <c r="K99" s="2">
        <f t="shared" si="17"/>
        <v>24</v>
      </c>
      <c r="L99" s="2">
        <v>27.21</v>
      </c>
      <c r="M99" s="2">
        <v>137.30000000000001</v>
      </c>
      <c r="N99" s="7">
        <f t="shared" si="22"/>
        <v>80.182083029861616</v>
      </c>
      <c r="O99" s="7"/>
      <c r="P99" s="7"/>
    </row>
    <row r="100" spans="1:20" x14ac:dyDescent="0.25">
      <c r="B100" s="2" t="str">
        <f t="shared" ref="B100:F100" si="26">B4</f>
        <v>P_03</v>
      </c>
      <c r="C100" s="2" t="str">
        <f t="shared" si="26"/>
        <v>EC-693356</v>
      </c>
      <c r="D100" s="2" t="str">
        <f t="shared" si="26"/>
        <v>Control</v>
      </c>
      <c r="E100" s="2">
        <f t="shared" si="26"/>
        <v>4</v>
      </c>
      <c r="F100" s="2">
        <f t="shared" si="26"/>
        <v>3</v>
      </c>
      <c r="G100" s="3">
        <f t="shared" ref="G100:I115" si="27">G99</f>
        <v>44772</v>
      </c>
      <c r="H100" s="3">
        <f t="shared" si="27"/>
        <v>44793</v>
      </c>
      <c r="I100" s="3">
        <f t="shared" si="27"/>
        <v>44817</v>
      </c>
      <c r="J100" s="2">
        <f t="shared" si="16"/>
        <v>45</v>
      </c>
      <c r="K100" s="2">
        <f t="shared" si="17"/>
        <v>24</v>
      </c>
      <c r="L100" s="2">
        <v>26.15</v>
      </c>
      <c r="M100" s="2">
        <v>134.66999999999999</v>
      </c>
      <c r="N100" s="7">
        <f t="shared" si="22"/>
        <v>80.582163807826532</v>
      </c>
      <c r="O100" s="7"/>
      <c r="P100" s="7"/>
    </row>
    <row r="101" spans="1:20" x14ac:dyDescent="0.25">
      <c r="B101" s="2" t="str">
        <f t="shared" ref="B101:F101" si="28">B5</f>
        <v>P_04</v>
      </c>
      <c r="C101" s="2" t="str">
        <f t="shared" si="28"/>
        <v>EC-693356</v>
      </c>
      <c r="D101" s="2" t="str">
        <f t="shared" si="28"/>
        <v>Control</v>
      </c>
      <c r="E101" s="2">
        <f t="shared" si="28"/>
        <v>4</v>
      </c>
      <c r="F101" s="2">
        <f t="shared" si="28"/>
        <v>4</v>
      </c>
      <c r="G101" s="3">
        <f t="shared" si="27"/>
        <v>44772</v>
      </c>
      <c r="H101" s="3">
        <f t="shared" si="27"/>
        <v>44793</v>
      </c>
      <c r="I101" s="3">
        <f t="shared" si="27"/>
        <v>44817</v>
      </c>
      <c r="J101" s="2">
        <f t="shared" si="16"/>
        <v>45</v>
      </c>
      <c r="K101" s="2">
        <f t="shared" si="17"/>
        <v>24</v>
      </c>
      <c r="L101" s="2">
        <v>28.35</v>
      </c>
      <c r="M101" s="2">
        <v>125.31</v>
      </c>
      <c r="N101" s="7">
        <f t="shared" si="22"/>
        <v>77.376107254010051</v>
      </c>
      <c r="O101" s="7"/>
      <c r="P101" s="7"/>
    </row>
    <row r="102" spans="1:20" x14ac:dyDescent="0.25">
      <c r="B102" s="2" t="str">
        <f t="shared" ref="B102:F102" si="29">B6</f>
        <v>P_05</v>
      </c>
      <c r="C102" s="2" t="str">
        <f t="shared" si="29"/>
        <v>EC-693356</v>
      </c>
      <c r="D102" s="2" t="str">
        <f t="shared" si="29"/>
        <v>Stress</v>
      </c>
      <c r="E102" s="2">
        <f t="shared" si="29"/>
        <v>4</v>
      </c>
      <c r="F102" s="2">
        <f t="shared" si="29"/>
        <v>1</v>
      </c>
      <c r="G102" s="3">
        <f t="shared" si="27"/>
        <v>44772</v>
      </c>
      <c r="H102" s="3">
        <f t="shared" si="27"/>
        <v>44793</v>
      </c>
      <c r="I102" s="3">
        <f t="shared" si="27"/>
        <v>44817</v>
      </c>
      <c r="J102" s="2">
        <f t="shared" si="16"/>
        <v>45</v>
      </c>
      <c r="K102" s="2">
        <f t="shared" si="17"/>
        <v>24</v>
      </c>
      <c r="L102" s="2">
        <v>29.37</v>
      </c>
      <c r="M102" s="2">
        <v>132.79</v>
      </c>
      <c r="N102" s="7">
        <f t="shared" si="22"/>
        <v>77.882370660441296</v>
      </c>
      <c r="O102" s="7"/>
      <c r="P102" s="7"/>
    </row>
    <row r="103" spans="1:20" x14ac:dyDescent="0.25">
      <c r="B103" s="2" t="str">
        <f t="shared" ref="B103:F103" si="30">B7</f>
        <v>P_06</v>
      </c>
      <c r="C103" s="2" t="str">
        <f t="shared" si="30"/>
        <v>EC-693356</v>
      </c>
      <c r="D103" s="2" t="str">
        <f t="shared" si="30"/>
        <v>Stress</v>
      </c>
      <c r="E103" s="2">
        <f t="shared" si="30"/>
        <v>4</v>
      </c>
      <c r="F103" s="2">
        <f t="shared" si="30"/>
        <v>2</v>
      </c>
      <c r="G103" s="3">
        <f t="shared" si="27"/>
        <v>44772</v>
      </c>
      <c r="H103" s="3">
        <f t="shared" si="27"/>
        <v>44793</v>
      </c>
      <c r="I103" s="3">
        <f t="shared" si="27"/>
        <v>44817</v>
      </c>
      <c r="J103" s="2">
        <f t="shared" si="16"/>
        <v>45</v>
      </c>
      <c r="K103" s="2">
        <f t="shared" si="17"/>
        <v>24</v>
      </c>
      <c r="L103" s="2">
        <v>29.8</v>
      </c>
      <c r="M103" s="2">
        <v>136.36000000000001</v>
      </c>
      <c r="N103" s="7">
        <f t="shared" si="22"/>
        <v>78.146083895570555</v>
      </c>
      <c r="O103" s="7"/>
      <c r="P103" s="7"/>
    </row>
    <row r="104" spans="1:20" x14ac:dyDescent="0.25">
      <c r="B104" s="2" t="str">
        <f t="shared" ref="B104:F104" si="31">B8</f>
        <v>P_07</v>
      </c>
      <c r="C104" s="2" t="str">
        <f t="shared" si="31"/>
        <v>EC-693356</v>
      </c>
      <c r="D104" s="2" t="str">
        <f t="shared" si="31"/>
        <v>Stress</v>
      </c>
      <c r="E104" s="2">
        <f t="shared" si="31"/>
        <v>4</v>
      </c>
      <c r="F104" s="2">
        <f t="shared" si="31"/>
        <v>3</v>
      </c>
      <c r="G104" s="3">
        <f t="shared" si="27"/>
        <v>44772</v>
      </c>
      <c r="H104" s="3">
        <f t="shared" si="27"/>
        <v>44793</v>
      </c>
      <c r="I104" s="3">
        <f t="shared" si="27"/>
        <v>44817</v>
      </c>
      <c r="J104" s="2">
        <f t="shared" si="16"/>
        <v>45</v>
      </c>
      <c r="K104" s="2">
        <f t="shared" si="17"/>
        <v>24</v>
      </c>
      <c r="L104" s="2">
        <v>30.45</v>
      </c>
      <c r="M104" s="2">
        <v>135.44999999999999</v>
      </c>
      <c r="N104" s="7">
        <f t="shared" si="22"/>
        <v>77.51937984496125</v>
      </c>
      <c r="O104" s="7"/>
      <c r="P104" s="7"/>
    </row>
    <row r="105" spans="1:20" x14ac:dyDescent="0.25">
      <c r="B105" s="2" t="str">
        <f t="shared" ref="B105:F105" si="32">B9</f>
        <v>P_08</v>
      </c>
      <c r="C105" s="2" t="str">
        <f t="shared" si="32"/>
        <v>EC-693356</v>
      </c>
      <c r="D105" s="2" t="str">
        <f t="shared" si="32"/>
        <v>Stress</v>
      </c>
      <c r="E105" s="2">
        <f t="shared" si="32"/>
        <v>4</v>
      </c>
      <c r="F105" s="2">
        <f t="shared" si="32"/>
        <v>4</v>
      </c>
      <c r="G105" s="3">
        <f t="shared" si="27"/>
        <v>44772</v>
      </c>
      <c r="H105" s="3">
        <f t="shared" si="27"/>
        <v>44793</v>
      </c>
      <c r="I105" s="3">
        <f t="shared" si="27"/>
        <v>44817</v>
      </c>
      <c r="J105" s="2">
        <f t="shared" si="16"/>
        <v>45</v>
      </c>
      <c r="K105" s="2">
        <f t="shared" si="17"/>
        <v>24</v>
      </c>
      <c r="L105" s="2">
        <v>32.75</v>
      </c>
      <c r="M105" s="2">
        <v>126.33</v>
      </c>
      <c r="N105" s="7">
        <f t="shared" si="22"/>
        <v>74.075833135438927</v>
      </c>
      <c r="O105" s="7"/>
      <c r="P105" s="7"/>
    </row>
    <row r="106" spans="1:20" x14ac:dyDescent="0.25">
      <c r="B106" s="2" t="str">
        <f t="shared" ref="B106:F106" si="33">B10</f>
        <v>P_09</v>
      </c>
      <c r="C106" s="2" t="str">
        <f t="shared" si="33"/>
        <v>EC-693357</v>
      </c>
      <c r="D106" s="2" t="str">
        <f t="shared" si="33"/>
        <v>Control</v>
      </c>
      <c r="E106" s="2">
        <f t="shared" si="33"/>
        <v>4</v>
      </c>
      <c r="F106" s="2">
        <f t="shared" si="33"/>
        <v>1</v>
      </c>
      <c r="G106" s="3">
        <f t="shared" si="27"/>
        <v>44772</v>
      </c>
      <c r="H106" s="3">
        <f t="shared" si="27"/>
        <v>44793</v>
      </c>
      <c r="I106" s="3">
        <f t="shared" si="27"/>
        <v>44817</v>
      </c>
      <c r="J106" s="2">
        <f t="shared" si="16"/>
        <v>45</v>
      </c>
      <c r="K106" s="2">
        <f t="shared" si="17"/>
        <v>24</v>
      </c>
      <c r="L106" s="2">
        <v>25.52</v>
      </c>
      <c r="M106" s="2">
        <v>132.47</v>
      </c>
      <c r="N106" s="7">
        <f t="shared" si="22"/>
        <v>80.735260813769159</v>
      </c>
      <c r="O106" s="7"/>
      <c r="P106" s="7"/>
    </row>
    <row r="107" spans="1:20" x14ac:dyDescent="0.25">
      <c r="B107" s="2" t="str">
        <f t="shared" ref="B107:F107" si="34">B11</f>
        <v>P_10</v>
      </c>
      <c r="C107" s="2" t="str">
        <f t="shared" si="34"/>
        <v>EC-693357</v>
      </c>
      <c r="D107" s="2" t="str">
        <f t="shared" si="34"/>
        <v>Control</v>
      </c>
      <c r="E107" s="2">
        <f t="shared" si="34"/>
        <v>4</v>
      </c>
      <c r="F107" s="2">
        <f t="shared" si="34"/>
        <v>2</v>
      </c>
      <c r="G107" s="3">
        <f t="shared" si="27"/>
        <v>44772</v>
      </c>
      <c r="H107" s="3">
        <f t="shared" si="27"/>
        <v>44793</v>
      </c>
      <c r="I107" s="3">
        <f t="shared" si="27"/>
        <v>44817</v>
      </c>
      <c r="J107" s="2">
        <f t="shared" si="16"/>
        <v>45</v>
      </c>
      <c r="K107" s="2">
        <f t="shared" si="17"/>
        <v>24</v>
      </c>
      <c r="L107" s="2">
        <v>26.79</v>
      </c>
      <c r="M107" s="2">
        <v>136.88</v>
      </c>
      <c r="N107" s="7">
        <f t="shared" si="22"/>
        <v>80.428112215078912</v>
      </c>
      <c r="O107" s="7"/>
      <c r="P107" s="7"/>
    </row>
    <row r="108" spans="1:20" x14ac:dyDescent="0.25">
      <c r="B108" s="2" t="str">
        <f t="shared" ref="B108:F108" si="35">B12</f>
        <v>P_11</v>
      </c>
      <c r="C108" s="2" t="str">
        <f t="shared" si="35"/>
        <v>EC-693357</v>
      </c>
      <c r="D108" s="2" t="str">
        <f t="shared" si="35"/>
        <v>Control</v>
      </c>
      <c r="E108" s="2">
        <f t="shared" si="35"/>
        <v>4</v>
      </c>
      <c r="F108" s="2">
        <f t="shared" si="35"/>
        <v>3</v>
      </c>
      <c r="G108" s="3">
        <f t="shared" si="27"/>
        <v>44772</v>
      </c>
      <c r="H108" s="3">
        <f t="shared" si="27"/>
        <v>44793</v>
      </c>
      <c r="I108" s="3">
        <f t="shared" si="27"/>
        <v>44817</v>
      </c>
      <c r="J108" s="2">
        <f t="shared" si="16"/>
        <v>45</v>
      </c>
      <c r="K108" s="2">
        <f t="shared" si="17"/>
        <v>24</v>
      </c>
      <c r="L108" s="2">
        <v>26.59</v>
      </c>
      <c r="M108" s="2">
        <v>135.11000000000001</v>
      </c>
      <c r="N108" s="7">
        <f t="shared" si="22"/>
        <v>80.319739471541709</v>
      </c>
      <c r="O108" s="7"/>
      <c r="P108" s="7"/>
    </row>
    <row r="109" spans="1:20" x14ac:dyDescent="0.25">
      <c r="B109" s="2" t="str">
        <f t="shared" ref="B109:F109" si="36">B13</f>
        <v>P_12</v>
      </c>
      <c r="C109" s="2" t="str">
        <f t="shared" si="36"/>
        <v>EC-693357</v>
      </c>
      <c r="D109" s="2" t="str">
        <f t="shared" si="36"/>
        <v>Control</v>
      </c>
      <c r="E109" s="2">
        <f t="shared" si="36"/>
        <v>4</v>
      </c>
      <c r="F109" s="2">
        <f t="shared" si="36"/>
        <v>4</v>
      </c>
      <c r="G109" s="3">
        <f t="shared" si="27"/>
        <v>44772</v>
      </c>
      <c r="H109" s="3">
        <f t="shared" si="27"/>
        <v>44793</v>
      </c>
      <c r="I109" s="3">
        <f t="shared" si="27"/>
        <v>44817</v>
      </c>
      <c r="J109" s="2">
        <f t="shared" si="16"/>
        <v>45</v>
      </c>
      <c r="K109" s="2">
        <f t="shared" si="17"/>
        <v>24</v>
      </c>
      <c r="L109" s="2">
        <v>28.83</v>
      </c>
      <c r="M109" s="2">
        <v>125.87</v>
      </c>
      <c r="N109" s="7">
        <f t="shared" si="22"/>
        <v>77.09541590529912</v>
      </c>
      <c r="O109" s="7"/>
      <c r="P109" s="7"/>
    </row>
    <row r="110" spans="1:20" x14ac:dyDescent="0.25">
      <c r="B110" s="2" t="str">
        <f t="shared" ref="B110:F110" si="37">B14</f>
        <v>P_13</v>
      </c>
      <c r="C110" s="2" t="str">
        <f t="shared" si="37"/>
        <v>EC-693357</v>
      </c>
      <c r="D110" s="2" t="str">
        <f t="shared" si="37"/>
        <v>Stress</v>
      </c>
      <c r="E110" s="2">
        <f t="shared" si="37"/>
        <v>4</v>
      </c>
      <c r="F110" s="2">
        <f t="shared" si="37"/>
        <v>1</v>
      </c>
      <c r="G110" s="3">
        <f t="shared" si="27"/>
        <v>44772</v>
      </c>
      <c r="H110" s="3">
        <f t="shared" si="27"/>
        <v>44793</v>
      </c>
      <c r="I110" s="3">
        <f t="shared" si="27"/>
        <v>44817</v>
      </c>
      <c r="J110" s="2">
        <f t="shared" si="16"/>
        <v>45</v>
      </c>
      <c r="K110" s="2">
        <f t="shared" si="17"/>
        <v>24</v>
      </c>
      <c r="L110" s="2">
        <v>30.77</v>
      </c>
      <c r="M110" s="2">
        <v>131.22</v>
      </c>
      <c r="N110" s="7">
        <f t="shared" si="22"/>
        <v>76.550830666056996</v>
      </c>
      <c r="O110" s="7"/>
      <c r="P110" s="7"/>
    </row>
    <row r="111" spans="1:20" x14ac:dyDescent="0.25">
      <c r="B111" s="2" t="str">
        <f t="shared" ref="B111:F111" si="38">B15</f>
        <v>P_14</v>
      </c>
      <c r="C111" s="2" t="str">
        <f t="shared" si="38"/>
        <v>EC-693357</v>
      </c>
      <c r="D111" s="2" t="str">
        <f t="shared" si="38"/>
        <v>Stress</v>
      </c>
      <c r="E111" s="2">
        <f t="shared" si="38"/>
        <v>4</v>
      </c>
      <c r="F111" s="2">
        <f t="shared" si="38"/>
        <v>2</v>
      </c>
      <c r="G111" s="3">
        <f t="shared" si="27"/>
        <v>44772</v>
      </c>
      <c r="H111" s="3">
        <f t="shared" si="27"/>
        <v>44793</v>
      </c>
      <c r="I111" s="3">
        <f t="shared" si="27"/>
        <v>44817</v>
      </c>
      <c r="J111" s="2">
        <f t="shared" si="16"/>
        <v>45</v>
      </c>
      <c r="K111" s="2">
        <f t="shared" si="17"/>
        <v>24</v>
      </c>
      <c r="L111" s="2">
        <v>31.62</v>
      </c>
      <c r="M111" s="2">
        <v>135.21</v>
      </c>
      <c r="N111" s="7">
        <f t="shared" si="22"/>
        <v>76.614155757710222</v>
      </c>
      <c r="O111" s="7"/>
      <c r="P111" s="7"/>
    </row>
    <row r="112" spans="1:20" x14ac:dyDescent="0.25">
      <c r="B112" s="2" t="str">
        <f t="shared" ref="B112:F112" si="39">B16</f>
        <v>P_15</v>
      </c>
      <c r="C112" s="2" t="str">
        <f t="shared" si="39"/>
        <v>EC-693357</v>
      </c>
      <c r="D112" s="2" t="str">
        <f t="shared" si="39"/>
        <v>Stress</v>
      </c>
      <c r="E112" s="2">
        <f t="shared" si="39"/>
        <v>4</v>
      </c>
      <c r="F112" s="2">
        <f t="shared" si="39"/>
        <v>3</v>
      </c>
      <c r="G112" s="3">
        <f t="shared" si="27"/>
        <v>44772</v>
      </c>
      <c r="H112" s="3">
        <f t="shared" si="27"/>
        <v>44793</v>
      </c>
      <c r="I112" s="3">
        <f t="shared" si="27"/>
        <v>44817</v>
      </c>
      <c r="J112" s="2">
        <f t="shared" si="16"/>
        <v>45</v>
      </c>
      <c r="K112" s="2">
        <f t="shared" si="17"/>
        <v>24</v>
      </c>
      <c r="L112" s="2">
        <v>31.85</v>
      </c>
      <c r="M112" s="2">
        <v>133.87</v>
      </c>
      <c r="N112" s="7">
        <f t="shared" si="22"/>
        <v>76.20826174647047</v>
      </c>
      <c r="O112" s="7"/>
      <c r="P112" s="7"/>
    </row>
    <row r="113" spans="2:16" x14ac:dyDescent="0.25">
      <c r="B113" s="2" t="str">
        <f t="shared" ref="B113:F113" si="40">B17</f>
        <v>P_16</v>
      </c>
      <c r="C113" s="2" t="str">
        <f t="shared" si="40"/>
        <v>EC-693357</v>
      </c>
      <c r="D113" s="2" t="str">
        <f t="shared" si="40"/>
        <v>Stress</v>
      </c>
      <c r="E113" s="2">
        <f t="shared" si="40"/>
        <v>4</v>
      </c>
      <c r="F113" s="2">
        <f t="shared" si="40"/>
        <v>4</v>
      </c>
      <c r="G113" s="3">
        <f t="shared" si="27"/>
        <v>44772</v>
      </c>
      <c r="H113" s="3">
        <f t="shared" si="27"/>
        <v>44793</v>
      </c>
      <c r="I113" s="3">
        <f t="shared" si="27"/>
        <v>44817</v>
      </c>
      <c r="J113" s="2">
        <f t="shared" si="16"/>
        <v>45</v>
      </c>
      <c r="K113" s="2">
        <f t="shared" si="17"/>
        <v>24</v>
      </c>
      <c r="L113" s="2">
        <v>34.11</v>
      </c>
      <c r="M113" s="2">
        <v>124.69</v>
      </c>
      <c r="N113" s="7">
        <f t="shared" si="22"/>
        <v>72.644157510626357</v>
      </c>
      <c r="O113" s="7"/>
      <c r="P113" s="7"/>
    </row>
    <row r="114" spans="2:16" x14ac:dyDescent="0.25">
      <c r="B114" s="2" t="str">
        <f t="shared" ref="B114:F114" si="41">B18</f>
        <v>P_17</v>
      </c>
      <c r="C114" s="2" t="str">
        <f t="shared" si="41"/>
        <v>EC-693358</v>
      </c>
      <c r="D114" s="2" t="str">
        <f t="shared" si="41"/>
        <v>Control</v>
      </c>
      <c r="E114" s="2">
        <f t="shared" si="41"/>
        <v>4</v>
      </c>
      <c r="F114" s="2">
        <f t="shared" si="41"/>
        <v>1</v>
      </c>
      <c r="G114" s="3">
        <f t="shared" si="27"/>
        <v>44772</v>
      </c>
      <c r="H114" s="3">
        <f t="shared" si="27"/>
        <v>44793</v>
      </c>
      <c r="I114" s="3">
        <f t="shared" si="27"/>
        <v>44817</v>
      </c>
      <c r="J114" s="2">
        <f t="shared" si="16"/>
        <v>45</v>
      </c>
      <c r="K114" s="2">
        <f t="shared" si="17"/>
        <v>24</v>
      </c>
      <c r="L114" s="2">
        <v>26.7</v>
      </c>
      <c r="M114" s="2">
        <v>137.84</v>
      </c>
      <c r="N114" s="7">
        <f t="shared" si="22"/>
        <v>80.629715612304125</v>
      </c>
      <c r="O114" s="7"/>
      <c r="P114" s="7"/>
    </row>
    <row r="115" spans="2:16" x14ac:dyDescent="0.25">
      <c r="B115" s="2" t="str">
        <f t="shared" ref="B115:F115" si="42">B19</f>
        <v>P_18</v>
      </c>
      <c r="C115" s="2" t="str">
        <f t="shared" si="42"/>
        <v>EC-693358</v>
      </c>
      <c r="D115" s="2" t="str">
        <f t="shared" si="42"/>
        <v>Control</v>
      </c>
      <c r="E115" s="2">
        <f t="shared" si="42"/>
        <v>4</v>
      </c>
      <c r="F115" s="2">
        <f t="shared" si="42"/>
        <v>2</v>
      </c>
      <c r="G115" s="3">
        <f t="shared" si="27"/>
        <v>44772</v>
      </c>
      <c r="H115" s="3">
        <f t="shared" si="27"/>
        <v>44793</v>
      </c>
      <c r="I115" s="3">
        <f t="shared" si="27"/>
        <v>44817</v>
      </c>
      <c r="J115" s="2">
        <f t="shared" si="16"/>
        <v>45</v>
      </c>
      <c r="K115" s="2">
        <f t="shared" si="17"/>
        <v>24</v>
      </c>
      <c r="L115" s="2">
        <v>27.8</v>
      </c>
      <c r="M115" s="2">
        <v>142.21</v>
      </c>
      <c r="N115" s="7">
        <f t="shared" si="22"/>
        <v>80.451445046058652</v>
      </c>
      <c r="O115" s="7"/>
      <c r="P115" s="7"/>
    </row>
    <row r="116" spans="2:16" x14ac:dyDescent="0.25">
      <c r="B116" s="2" t="str">
        <f t="shared" ref="B116:F116" si="43">B20</f>
        <v>P_19</v>
      </c>
      <c r="C116" s="2" t="str">
        <f t="shared" si="43"/>
        <v>EC-693358</v>
      </c>
      <c r="D116" s="2" t="str">
        <f t="shared" si="43"/>
        <v>Control</v>
      </c>
      <c r="E116" s="2">
        <f t="shared" si="43"/>
        <v>4</v>
      </c>
      <c r="F116" s="2">
        <f t="shared" si="43"/>
        <v>3</v>
      </c>
      <c r="G116" s="3">
        <f t="shared" ref="G116:I131" si="44">G115</f>
        <v>44772</v>
      </c>
      <c r="H116" s="3">
        <f t="shared" si="44"/>
        <v>44793</v>
      </c>
      <c r="I116" s="3">
        <f t="shared" si="44"/>
        <v>44817</v>
      </c>
      <c r="J116" s="2">
        <f t="shared" si="16"/>
        <v>45</v>
      </c>
      <c r="K116" s="2">
        <f t="shared" si="17"/>
        <v>24</v>
      </c>
      <c r="L116" s="2">
        <v>27.82</v>
      </c>
      <c r="M116" s="2">
        <v>140.6</v>
      </c>
      <c r="N116" s="7">
        <f t="shared" si="22"/>
        <v>80.213371266002838</v>
      </c>
      <c r="O116" s="7"/>
      <c r="P116" s="7"/>
    </row>
    <row r="117" spans="2:16" x14ac:dyDescent="0.25">
      <c r="B117" s="2" t="str">
        <f t="shared" ref="B117:F117" si="45">B21</f>
        <v>P_20</v>
      </c>
      <c r="C117" s="2" t="str">
        <f t="shared" si="45"/>
        <v>EC-693358</v>
      </c>
      <c r="D117" s="2" t="str">
        <f t="shared" si="45"/>
        <v>Control</v>
      </c>
      <c r="E117" s="2">
        <f t="shared" si="45"/>
        <v>4</v>
      </c>
      <c r="F117" s="2">
        <f t="shared" si="45"/>
        <v>4</v>
      </c>
      <c r="G117" s="3">
        <f t="shared" si="44"/>
        <v>44772</v>
      </c>
      <c r="H117" s="3">
        <f t="shared" si="44"/>
        <v>44793</v>
      </c>
      <c r="I117" s="3">
        <f t="shared" si="44"/>
        <v>44817</v>
      </c>
      <c r="J117" s="2">
        <f t="shared" si="16"/>
        <v>45</v>
      </c>
      <c r="K117" s="2">
        <f t="shared" si="17"/>
        <v>24</v>
      </c>
      <c r="L117" s="2">
        <v>29.25</v>
      </c>
      <c r="M117" s="2">
        <v>118.5</v>
      </c>
      <c r="N117" s="7">
        <f t="shared" si="22"/>
        <v>75.316455696202539</v>
      </c>
      <c r="O117" s="7"/>
      <c r="P117" s="7"/>
    </row>
    <row r="118" spans="2:16" x14ac:dyDescent="0.25">
      <c r="B118" s="2" t="str">
        <f t="shared" ref="B118:F118" si="46">B22</f>
        <v>P_21</v>
      </c>
      <c r="C118" s="2" t="str">
        <f t="shared" si="46"/>
        <v>EC-693358</v>
      </c>
      <c r="D118" s="2" t="str">
        <f t="shared" si="46"/>
        <v>Stress</v>
      </c>
      <c r="E118" s="2">
        <f t="shared" si="46"/>
        <v>4</v>
      </c>
      <c r="F118" s="2">
        <f t="shared" si="46"/>
        <v>1</v>
      </c>
      <c r="G118" s="3">
        <f t="shared" si="44"/>
        <v>44772</v>
      </c>
      <c r="H118" s="3">
        <f t="shared" si="44"/>
        <v>44793</v>
      </c>
      <c r="I118" s="3">
        <f t="shared" si="44"/>
        <v>44817</v>
      </c>
      <c r="J118" s="2">
        <f t="shared" si="16"/>
        <v>45</v>
      </c>
      <c r="K118" s="2">
        <f t="shared" si="17"/>
        <v>24</v>
      </c>
      <c r="L118" s="2">
        <v>31.39</v>
      </c>
      <c r="M118" s="2">
        <v>133.1</v>
      </c>
      <c r="N118" s="7">
        <f t="shared" si="22"/>
        <v>76.416228399699477</v>
      </c>
      <c r="O118" s="7"/>
      <c r="P118" s="7"/>
    </row>
    <row r="119" spans="2:16" x14ac:dyDescent="0.25">
      <c r="B119" s="2" t="str">
        <f t="shared" ref="B119:F119" si="47">B23</f>
        <v>P_22</v>
      </c>
      <c r="C119" s="2" t="str">
        <f t="shared" si="47"/>
        <v>EC-693358</v>
      </c>
      <c r="D119" s="2" t="str">
        <f t="shared" si="47"/>
        <v>Stress</v>
      </c>
      <c r="E119" s="2">
        <f t="shared" si="47"/>
        <v>4</v>
      </c>
      <c r="F119" s="2">
        <f t="shared" si="47"/>
        <v>2</v>
      </c>
      <c r="G119" s="3">
        <f t="shared" si="44"/>
        <v>44772</v>
      </c>
      <c r="H119" s="3">
        <f t="shared" si="44"/>
        <v>44793</v>
      </c>
      <c r="I119" s="3">
        <f t="shared" si="44"/>
        <v>44817</v>
      </c>
      <c r="J119" s="2">
        <f t="shared" si="16"/>
        <v>45</v>
      </c>
      <c r="K119" s="2">
        <f t="shared" si="17"/>
        <v>24</v>
      </c>
      <c r="L119" s="2">
        <v>32.36</v>
      </c>
      <c r="M119" s="2">
        <v>137.28</v>
      </c>
      <c r="N119" s="7">
        <f t="shared" si="22"/>
        <v>76.427738927738929</v>
      </c>
      <c r="O119" s="7"/>
      <c r="P119" s="7"/>
    </row>
    <row r="120" spans="2:16" x14ac:dyDescent="0.25">
      <c r="B120" s="2" t="str">
        <f t="shared" ref="B120:F120" si="48">B24</f>
        <v>P_23</v>
      </c>
      <c r="C120" s="2" t="str">
        <f t="shared" si="48"/>
        <v>EC-693358</v>
      </c>
      <c r="D120" s="2" t="str">
        <f t="shared" si="48"/>
        <v>Stress</v>
      </c>
      <c r="E120" s="2">
        <f t="shared" si="48"/>
        <v>4</v>
      </c>
      <c r="F120" s="2">
        <f t="shared" si="48"/>
        <v>3</v>
      </c>
      <c r="G120" s="3">
        <f t="shared" si="44"/>
        <v>44772</v>
      </c>
      <c r="H120" s="3">
        <f t="shared" si="44"/>
        <v>44793</v>
      </c>
      <c r="I120" s="3">
        <f t="shared" si="44"/>
        <v>44817</v>
      </c>
      <c r="J120" s="2">
        <f t="shared" si="16"/>
        <v>45</v>
      </c>
      <c r="K120" s="2">
        <f t="shared" si="17"/>
        <v>24</v>
      </c>
      <c r="L120" s="2">
        <v>32.479999999999997</v>
      </c>
      <c r="M120" s="2">
        <v>135.81</v>
      </c>
      <c r="N120" s="7">
        <f t="shared" si="22"/>
        <v>76.084235328768131</v>
      </c>
      <c r="O120" s="7"/>
      <c r="P120" s="7"/>
    </row>
    <row r="121" spans="2:16" x14ac:dyDescent="0.25">
      <c r="B121" s="2" t="str">
        <f t="shared" ref="B121:F121" si="49">B25</f>
        <v>P_24</v>
      </c>
      <c r="C121" s="2" t="str">
        <f t="shared" si="49"/>
        <v>EC-693358</v>
      </c>
      <c r="D121" s="2" t="str">
        <f t="shared" si="49"/>
        <v>Stress</v>
      </c>
      <c r="E121" s="2">
        <f t="shared" si="49"/>
        <v>4</v>
      </c>
      <c r="F121" s="2">
        <f t="shared" si="49"/>
        <v>4</v>
      </c>
      <c r="G121" s="3">
        <f t="shared" si="44"/>
        <v>44772</v>
      </c>
      <c r="H121" s="3">
        <f t="shared" si="44"/>
        <v>44793</v>
      </c>
      <c r="I121" s="3">
        <f t="shared" si="44"/>
        <v>44817</v>
      </c>
      <c r="J121" s="2">
        <f t="shared" si="16"/>
        <v>45</v>
      </c>
      <c r="K121" s="2">
        <f t="shared" si="17"/>
        <v>24</v>
      </c>
      <c r="L121" s="2">
        <v>34.33</v>
      </c>
      <c r="M121" s="2">
        <v>120.16</v>
      </c>
      <c r="N121" s="7">
        <f t="shared" si="22"/>
        <v>71.429760319573916</v>
      </c>
      <c r="O121" s="7"/>
      <c r="P121" s="7"/>
    </row>
    <row r="122" spans="2:16" x14ac:dyDescent="0.25">
      <c r="B122" s="2" t="str">
        <f t="shared" ref="B122:F122" si="50">B26</f>
        <v>P_25</v>
      </c>
      <c r="C122" s="2" t="str">
        <f t="shared" si="50"/>
        <v>EC-693363</v>
      </c>
      <c r="D122" s="2" t="str">
        <f t="shared" si="50"/>
        <v>Control</v>
      </c>
      <c r="E122" s="2">
        <f t="shared" si="50"/>
        <v>4</v>
      </c>
      <c r="F122" s="2">
        <f t="shared" si="50"/>
        <v>1</v>
      </c>
      <c r="G122" s="3">
        <f t="shared" si="44"/>
        <v>44772</v>
      </c>
      <c r="H122" s="3">
        <f t="shared" si="44"/>
        <v>44793</v>
      </c>
      <c r="I122" s="3">
        <f t="shared" si="44"/>
        <v>44817</v>
      </c>
      <c r="J122" s="2">
        <f t="shared" si="16"/>
        <v>45</v>
      </c>
      <c r="K122" s="2">
        <f t="shared" si="17"/>
        <v>24</v>
      </c>
      <c r="L122" s="2">
        <v>25.05</v>
      </c>
      <c r="M122" s="2">
        <v>136.55000000000001</v>
      </c>
      <c r="N122" s="7">
        <f t="shared" si="22"/>
        <v>81.655071402416695</v>
      </c>
      <c r="O122" s="7"/>
      <c r="P122" s="7"/>
    </row>
    <row r="123" spans="2:16" x14ac:dyDescent="0.25">
      <c r="B123" s="2" t="str">
        <f t="shared" ref="B123:F123" si="51">B27</f>
        <v>P_26</v>
      </c>
      <c r="C123" s="2" t="str">
        <f t="shared" si="51"/>
        <v>EC-693363</v>
      </c>
      <c r="D123" s="2" t="str">
        <f t="shared" si="51"/>
        <v>Control</v>
      </c>
      <c r="E123" s="2">
        <f t="shared" si="51"/>
        <v>4</v>
      </c>
      <c r="F123" s="2">
        <f t="shared" si="51"/>
        <v>2</v>
      </c>
      <c r="G123" s="3">
        <f t="shared" si="44"/>
        <v>44772</v>
      </c>
      <c r="H123" s="3">
        <f t="shared" si="44"/>
        <v>44793</v>
      </c>
      <c r="I123" s="3">
        <f t="shared" si="44"/>
        <v>44817</v>
      </c>
      <c r="J123" s="2">
        <f t="shared" si="16"/>
        <v>45</v>
      </c>
      <c r="K123" s="2">
        <f t="shared" si="17"/>
        <v>24</v>
      </c>
      <c r="L123" s="2">
        <v>27.19</v>
      </c>
      <c r="M123" s="2">
        <v>140.82</v>
      </c>
      <c r="N123" s="7">
        <f t="shared" si="22"/>
        <v>80.691663116034647</v>
      </c>
      <c r="O123" s="7"/>
      <c r="P123" s="7"/>
    </row>
    <row r="124" spans="2:16" x14ac:dyDescent="0.25">
      <c r="B124" s="2" t="str">
        <f t="shared" ref="B124:F124" si="52">B28</f>
        <v>P_27</v>
      </c>
      <c r="C124" s="2" t="str">
        <f t="shared" si="52"/>
        <v>EC-693363</v>
      </c>
      <c r="D124" s="2" t="str">
        <f t="shared" si="52"/>
        <v>Control</v>
      </c>
      <c r="E124" s="2">
        <f t="shared" si="52"/>
        <v>4</v>
      </c>
      <c r="F124" s="2">
        <f t="shared" si="52"/>
        <v>3</v>
      </c>
      <c r="G124" s="3">
        <f t="shared" si="44"/>
        <v>44772</v>
      </c>
      <c r="H124" s="3">
        <f t="shared" si="44"/>
        <v>44793</v>
      </c>
      <c r="I124" s="3">
        <f t="shared" si="44"/>
        <v>44817</v>
      </c>
      <c r="J124" s="2">
        <f t="shared" si="16"/>
        <v>45</v>
      </c>
      <c r="K124" s="2">
        <f t="shared" si="17"/>
        <v>24</v>
      </c>
      <c r="L124" s="2">
        <v>27.26</v>
      </c>
      <c r="M124" s="2">
        <v>139.28</v>
      </c>
      <c r="N124" s="7">
        <f t="shared" si="22"/>
        <v>80.42791499138427</v>
      </c>
      <c r="O124" s="7"/>
      <c r="P124" s="7"/>
    </row>
    <row r="125" spans="2:16" x14ac:dyDescent="0.25">
      <c r="B125" s="2" t="str">
        <f t="shared" ref="B125:F125" si="53">B29</f>
        <v>P_28</v>
      </c>
      <c r="C125" s="2" t="str">
        <f t="shared" si="53"/>
        <v>EC-693363</v>
      </c>
      <c r="D125" s="2" t="str">
        <f t="shared" si="53"/>
        <v>Control</v>
      </c>
      <c r="E125" s="2">
        <f t="shared" si="53"/>
        <v>4</v>
      </c>
      <c r="F125" s="2">
        <f t="shared" si="53"/>
        <v>4</v>
      </c>
      <c r="G125" s="3">
        <f t="shared" si="44"/>
        <v>44772</v>
      </c>
      <c r="H125" s="3">
        <f t="shared" si="44"/>
        <v>44793</v>
      </c>
      <c r="I125" s="3">
        <f t="shared" si="44"/>
        <v>44817</v>
      </c>
      <c r="J125" s="2">
        <f t="shared" si="16"/>
        <v>45</v>
      </c>
      <c r="K125" s="2">
        <f t="shared" si="17"/>
        <v>24</v>
      </c>
      <c r="L125" s="2">
        <v>25.56</v>
      </c>
      <c r="M125" s="2">
        <v>120.41</v>
      </c>
      <c r="N125" s="7">
        <f t="shared" si="22"/>
        <v>78.772527198737635</v>
      </c>
      <c r="O125" s="7"/>
      <c r="P125" s="7"/>
    </row>
    <row r="126" spans="2:16" x14ac:dyDescent="0.25">
      <c r="B126" s="2" t="str">
        <f t="shared" ref="B126:F126" si="54">B30</f>
        <v>P_29</v>
      </c>
      <c r="C126" s="2" t="str">
        <f t="shared" si="54"/>
        <v>EC-693363</v>
      </c>
      <c r="D126" s="2" t="str">
        <f t="shared" si="54"/>
        <v>Stress</v>
      </c>
      <c r="E126" s="2">
        <f t="shared" si="54"/>
        <v>4</v>
      </c>
      <c r="F126" s="2">
        <f t="shared" si="54"/>
        <v>1</v>
      </c>
      <c r="G126" s="3">
        <f t="shared" si="44"/>
        <v>44772</v>
      </c>
      <c r="H126" s="3">
        <f t="shared" si="44"/>
        <v>44793</v>
      </c>
      <c r="I126" s="3">
        <f t="shared" si="44"/>
        <v>44817</v>
      </c>
      <c r="J126" s="2">
        <f t="shared" si="16"/>
        <v>45</v>
      </c>
      <c r="K126" s="2">
        <f t="shared" si="17"/>
        <v>24</v>
      </c>
      <c r="L126" s="2">
        <v>28.72</v>
      </c>
      <c r="M126" s="2">
        <v>133.75</v>
      </c>
      <c r="N126" s="7">
        <f t="shared" si="22"/>
        <v>78.527102803738316</v>
      </c>
      <c r="O126" s="7"/>
      <c r="P126" s="7"/>
    </row>
    <row r="127" spans="2:16" x14ac:dyDescent="0.25">
      <c r="B127" s="2" t="str">
        <f t="shared" ref="B127:F127" si="55">B31</f>
        <v>P_30</v>
      </c>
      <c r="C127" s="2" t="str">
        <f t="shared" si="55"/>
        <v>EC-693363</v>
      </c>
      <c r="D127" s="2" t="str">
        <f t="shared" si="55"/>
        <v>Stress</v>
      </c>
      <c r="E127" s="2">
        <f t="shared" si="55"/>
        <v>4</v>
      </c>
      <c r="F127" s="2">
        <f t="shared" si="55"/>
        <v>2</v>
      </c>
      <c r="G127" s="3">
        <f t="shared" si="44"/>
        <v>44772</v>
      </c>
      <c r="H127" s="3">
        <f t="shared" si="44"/>
        <v>44793</v>
      </c>
      <c r="I127" s="3">
        <f t="shared" si="44"/>
        <v>44817</v>
      </c>
      <c r="J127" s="2">
        <f t="shared" si="16"/>
        <v>45</v>
      </c>
      <c r="K127" s="2">
        <f t="shared" si="17"/>
        <v>24</v>
      </c>
      <c r="L127" s="2">
        <v>32.71</v>
      </c>
      <c r="M127" s="2">
        <v>137.97</v>
      </c>
      <c r="N127" s="7">
        <f t="shared" si="22"/>
        <v>76.291947524824238</v>
      </c>
      <c r="O127" s="7"/>
      <c r="P127" s="7"/>
    </row>
    <row r="128" spans="2:16" x14ac:dyDescent="0.25">
      <c r="B128" s="2" t="str">
        <f t="shared" ref="B128:F128" si="56">B32</f>
        <v>P_31</v>
      </c>
      <c r="C128" s="2" t="str">
        <f t="shared" si="56"/>
        <v>EC-693363</v>
      </c>
      <c r="D128" s="2" t="str">
        <f t="shared" si="56"/>
        <v>Stress</v>
      </c>
      <c r="E128" s="2">
        <f t="shared" si="56"/>
        <v>4</v>
      </c>
      <c r="F128" s="2">
        <f t="shared" si="56"/>
        <v>3</v>
      </c>
      <c r="G128" s="3">
        <f t="shared" si="44"/>
        <v>44772</v>
      </c>
      <c r="H128" s="3">
        <f t="shared" si="44"/>
        <v>44793</v>
      </c>
      <c r="I128" s="3">
        <f t="shared" si="44"/>
        <v>44817</v>
      </c>
      <c r="J128" s="2">
        <f t="shared" si="16"/>
        <v>45</v>
      </c>
      <c r="K128" s="2">
        <f t="shared" si="17"/>
        <v>24</v>
      </c>
      <c r="L128" s="2">
        <v>32.81</v>
      </c>
      <c r="M128" s="2">
        <v>136.46</v>
      </c>
      <c r="N128" s="7">
        <f t="shared" si="22"/>
        <v>75.956324197567042</v>
      </c>
      <c r="O128" s="7"/>
      <c r="P128" s="7"/>
    </row>
    <row r="129" spans="2:16" x14ac:dyDescent="0.25">
      <c r="B129" s="2" t="str">
        <f t="shared" ref="B129:F129" si="57">B33</f>
        <v>P_32</v>
      </c>
      <c r="C129" s="2" t="str">
        <f t="shared" si="57"/>
        <v>EC-693363</v>
      </c>
      <c r="D129" s="2" t="str">
        <f t="shared" si="57"/>
        <v>Stress</v>
      </c>
      <c r="E129" s="2">
        <f t="shared" si="57"/>
        <v>4</v>
      </c>
      <c r="F129" s="2">
        <f t="shared" si="57"/>
        <v>4</v>
      </c>
      <c r="G129" s="3">
        <f t="shared" si="44"/>
        <v>44772</v>
      </c>
      <c r="H129" s="3">
        <f t="shared" si="44"/>
        <v>44793</v>
      </c>
      <c r="I129" s="3">
        <f t="shared" si="44"/>
        <v>44817</v>
      </c>
      <c r="J129" s="2">
        <f t="shared" si="16"/>
        <v>45</v>
      </c>
      <c r="K129" s="2">
        <f t="shared" si="17"/>
        <v>24</v>
      </c>
      <c r="L129" s="2">
        <v>29.14</v>
      </c>
      <c r="M129" s="2">
        <v>119.21</v>
      </c>
      <c r="N129" s="7">
        <f t="shared" si="22"/>
        <v>75.555741967955697</v>
      </c>
      <c r="O129" s="7"/>
      <c r="P129" s="7"/>
    </row>
    <row r="130" spans="2:16" x14ac:dyDescent="0.25">
      <c r="B130" s="2" t="str">
        <f t="shared" ref="B130:F130" si="58">B34</f>
        <v>P_33</v>
      </c>
      <c r="C130" s="2" t="str">
        <f t="shared" si="58"/>
        <v>Harsha</v>
      </c>
      <c r="D130" s="2" t="str">
        <f t="shared" si="58"/>
        <v>Control</v>
      </c>
      <c r="E130" s="2">
        <f t="shared" si="58"/>
        <v>4</v>
      </c>
      <c r="F130" s="2">
        <f t="shared" si="58"/>
        <v>1</v>
      </c>
      <c r="G130" s="3">
        <f t="shared" si="44"/>
        <v>44772</v>
      </c>
      <c r="H130" s="3">
        <f t="shared" si="44"/>
        <v>44793</v>
      </c>
      <c r="I130" s="3">
        <f t="shared" si="44"/>
        <v>44817</v>
      </c>
      <c r="J130" s="2">
        <f t="shared" si="16"/>
        <v>45</v>
      </c>
      <c r="K130" s="2">
        <f t="shared" si="17"/>
        <v>24</v>
      </c>
      <c r="L130" s="2">
        <v>24.35</v>
      </c>
      <c r="M130" s="2">
        <v>136.22999999999999</v>
      </c>
      <c r="N130" s="7">
        <f t="shared" si="22"/>
        <v>82.125816633634301</v>
      </c>
      <c r="O130" s="7"/>
      <c r="P130" s="7"/>
    </row>
    <row r="131" spans="2:16" x14ac:dyDescent="0.25">
      <c r="B131" s="2" t="str">
        <f t="shared" ref="B131:F131" si="59">B35</f>
        <v>P_34</v>
      </c>
      <c r="C131" s="2" t="str">
        <f t="shared" si="59"/>
        <v>Harsha</v>
      </c>
      <c r="D131" s="2" t="str">
        <f t="shared" si="59"/>
        <v>Control</v>
      </c>
      <c r="E131" s="2">
        <f t="shared" si="59"/>
        <v>4</v>
      </c>
      <c r="F131" s="2">
        <f t="shared" si="59"/>
        <v>2</v>
      </c>
      <c r="G131" s="3">
        <f t="shared" si="44"/>
        <v>44772</v>
      </c>
      <c r="H131" s="3">
        <f t="shared" si="44"/>
        <v>44793</v>
      </c>
      <c r="I131" s="3">
        <f t="shared" si="44"/>
        <v>44817</v>
      </c>
      <c r="J131" s="2">
        <f t="shared" ref="J131:J194" si="60">I131-G131</f>
        <v>45</v>
      </c>
      <c r="K131" s="2">
        <f t="shared" ref="K131:K194" si="61">I131-H131</f>
        <v>24</v>
      </c>
      <c r="L131" s="2">
        <v>27.42</v>
      </c>
      <c r="M131" s="2">
        <v>140.47999999999999</v>
      </c>
      <c r="N131" s="7">
        <f t="shared" si="22"/>
        <v>80.481207289293849</v>
      </c>
      <c r="O131" s="7"/>
      <c r="P131" s="7"/>
    </row>
    <row r="132" spans="2:16" x14ac:dyDescent="0.25">
      <c r="B132" s="2" t="str">
        <f t="shared" ref="B132:F132" si="62">B36</f>
        <v>P_35</v>
      </c>
      <c r="C132" s="2" t="str">
        <f t="shared" si="62"/>
        <v>Harsha</v>
      </c>
      <c r="D132" s="2" t="str">
        <f t="shared" si="62"/>
        <v>Control</v>
      </c>
      <c r="E132" s="2">
        <f t="shared" si="62"/>
        <v>4</v>
      </c>
      <c r="F132" s="2">
        <f t="shared" si="62"/>
        <v>3</v>
      </c>
      <c r="G132" s="3">
        <f t="shared" ref="G132:I147" si="63">G131</f>
        <v>44772</v>
      </c>
      <c r="H132" s="3">
        <f t="shared" si="63"/>
        <v>44793</v>
      </c>
      <c r="I132" s="3">
        <f t="shared" si="63"/>
        <v>44817</v>
      </c>
      <c r="J132" s="2">
        <f t="shared" si="60"/>
        <v>45</v>
      </c>
      <c r="K132" s="2">
        <f t="shared" si="61"/>
        <v>24</v>
      </c>
      <c r="L132" s="2">
        <v>27.5</v>
      </c>
      <c r="M132" s="2">
        <v>138.94999999999999</v>
      </c>
      <c r="N132" s="7">
        <f t="shared" si="22"/>
        <v>80.208708168405906</v>
      </c>
      <c r="O132" s="7"/>
      <c r="P132" s="7"/>
    </row>
    <row r="133" spans="2:16" x14ac:dyDescent="0.25">
      <c r="B133" s="2" t="str">
        <f t="shared" ref="B133:F133" si="64">B37</f>
        <v>P_36</v>
      </c>
      <c r="C133" s="2" t="str">
        <f t="shared" si="64"/>
        <v>Harsha</v>
      </c>
      <c r="D133" s="2" t="str">
        <f t="shared" si="64"/>
        <v>Control</v>
      </c>
      <c r="E133" s="2">
        <f t="shared" si="64"/>
        <v>4</v>
      </c>
      <c r="F133" s="2">
        <f t="shared" si="64"/>
        <v>4</v>
      </c>
      <c r="G133" s="3">
        <f t="shared" si="63"/>
        <v>44772</v>
      </c>
      <c r="H133" s="3">
        <f t="shared" si="63"/>
        <v>44793</v>
      </c>
      <c r="I133" s="3">
        <f t="shared" si="63"/>
        <v>44817</v>
      </c>
      <c r="J133" s="2">
        <f t="shared" si="60"/>
        <v>45</v>
      </c>
      <c r="K133" s="2">
        <f t="shared" si="61"/>
        <v>24</v>
      </c>
      <c r="L133" s="2">
        <v>24.82</v>
      </c>
      <c r="M133" s="2">
        <v>120.89</v>
      </c>
      <c r="N133" s="7">
        <f t="shared" si="22"/>
        <v>79.468938704607496</v>
      </c>
      <c r="O133" s="7"/>
      <c r="P133" s="7"/>
    </row>
    <row r="134" spans="2:16" x14ac:dyDescent="0.25">
      <c r="B134" s="2" t="str">
        <f t="shared" ref="B134:F134" si="65">B38</f>
        <v>P_37</v>
      </c>
      <c r="C134" s="2" t="str">
        <f t="shared" si="65"/>
        <v>Harsha</v>
      </c>
      <c r="D134" s="2" t="str">
        <f t="shared" si="65"/>
        <v>Stress</v>
      </c>
      <c r="E134" s="2">
        <f t="shared" si="65"/>
        <v>4</v>
      </c>
      <c r="F134" s="2">
        <f t="shared" si="65"/>
        <v>1</v>
      </c>
      <c r="G134" s="3">
        <f t="shared" si="63"/>
        <v>44772</v>
      </c>
      <c r="H134" s="3">
        <f t="shared" si="63"/>
        <v>44793</v>
      </c>
      <c r="I134" s="3">
        <f t="shared" si="63"/>
        <v>44817</v>
      </c>
      <c r="J134" s="2">
        <f t="shared" si="60"/>
        <v>45</v>
      </c>
      <c r="K134" s="2">
        <f t="shared" si="61"/>
        <v>24</v>
      </c>
      <c r="L134" s="2">
        <v>27.59</v>
      </c>
      <c r="M134" s="2">
        <v>134.61000000000001</v>
      </c>
      <c r="N134" s="7">
        <f t="shared" si="22"/>
        <v>79.503751578634578</v>
      </c>
      <c r="O134" s="7"/>
      <c r="P134" s="7"/>
    </row>
    <row r="135" spans="2:16" x14ac:dyDescent="0.25">
      <c r="B135" s="2" t="str">
        <f t="shared" ref="B135:F135" si="66">B39</f>
        <v>P_38</v>
      </c>
      <c r="C135" s="2" t="str">
        <f t="shared" si="66"/>
        <v>Harsha</v>
      </c>
      <c r="D135" s="2" t="str">
        <f t="shared" si="66"/>
        <v>Stress</v>
      </c>
      <c r="E135" s="2">
        <f t="shared" si="66"/>
        <v>4</v>
      </c>
      <c r="F135" s="2">
        <f t="shared" si="66"/>
        <v>2</v>
      </c>
      <c r="G135" s="3">
        <f t="shared" si="63"/>
        <v>44772</v>
      </c>
      <c r="H135" s="3">
        <f t="shared" si="63"/>
        <v>44793</v>
      </c>
      <c r="I135" s="3">
        <f t="shared" si="63"/>
        <v>44817</v>
      </c>
      <c r="J135" s="2">
        <f t="shared" si="60"/>
        <v>45</v>
      </c>
      <c r="K135" s="2">
        <f t="shared" si="61"/>
        <v>24</v>
      </c>
      <c r="L135" s="2">
        <v>31.12</v>
      </c>
      <c r="M135" s="2">
        <v>138.84</v>
      </c>
      <c r="N135" s="7">
        <f t="shared" si="22"/>
        <v>77.585710169979833</v>
      </c>
      <c r="O135" s="7"/>
      <c r="P135" s="7"/>
    </row>
    <row r="136" spans="2:16" x14ac:dyDescent="0.25">
      <c r="B136" s="2" t="str">
        <f t="shared" ref="B136:F136" si="67">B40</f>
        <v>P_39</v>
      </c>
      <c r="C136" s="2" t="str">
        <f t="shared" si="67"/>
        <v>Harsha</v>
      </c>
      <c r="D136" s="2" t="str">
        <f t="shared" si="67"/>
        <v>Stress</v>
      </c>
      <c r="E136" s="2">
        <f t="shared" si="67"/>
        <v>4</v>
      </c>
      <c r="F136" s="2">
        <f t="shared" si="67"/>
        <v>3</v>
      </c>
      <c r="G136" s="3">
        <f t="shared" si="63"/>
        <v>44772</v>
      </c>
      <c r="H136" s="3">
        <f t="shared" si="63"/>
        <v>44793</v>
      </c>
      <c r="I136" s="3">
        <f t="shared" si="63"/>
        <v>44817</v>
      </c>
      <c r="J136" s="2">
        <f t="shared" si="60"/>
        <v>45</v>
      </c>
      <c r="K136" s="2">
        <f t="shared" si="61"/>
        <v>24</v>
      </c>
      <c r="L136" s="2">
        <v>31.21</v>
      </c>
      <c r="M136" s="2">
        <v>137.33000000000001</v>
      </c>
      <c r="N136" s="7">
        <f t="shared" si="22"/>
        <v>77.273720235928053</v>
      </c>
      <c r="O136" s="7"/>
      <c r="P136" s="7"/>
    </row>
    <row r="137" spans="2:16" x14ac:dyDescent="0.25">
      <c r="B137" s="2" t="str">
        <f t="shared" ref="B137:F137" si="68">B41</f>
        <v>P_40</v>
      </c>
      <c r="C137" s="2" t="str">
        <f t="shared" si="68"/>
        <v>Harsha</v>
      </c>
      <c r="D137" s="2" t="str">
        <f t="shared" si="68"/>
        <v>Stress</v>
      </c>
      <c r="E137" s="2">
        <f t="shared" si="68"/>
        <v>4</v>
      </c>
      <c r="F137" s="2">
        <f t="shared" si="68"/>
        <v>4</v>
      </c>
      <c r="G137" s="3">
        <f t="shared" si="63"/>
        <v>44772</v>
      </c>
      <c r="H137" s="3">
        <f t="shared" si="63"/>
        <v>44793</v>
      </c>
      <c r="I137" s="3">
        <f t="shared" si="63"/>
        <v>44817</v>
      </c>
      <c r="J137" s="2">
        <f t="shared" si="60"/>
        <v>45</v>
      </c>
      <c r="K137" s="2">
        <f t="shared" si="61"/>
        <v>24</v>
      </c>
      <c r="L137" s="2">
        <v>28.03</v>
      </c>
      <c r="M137" s="2">
        <v>119.67</v>
      </c>
      <c r="N137" s="7">
        <f t="shared" si="22"/>
        <v>76.577254115484251</v>
      </c>
      <c r="O137" s="7"/>
      <c r="P137" s="7"/>
    </row>
    <row r="138" spans="2:16" x14ac:dyDescent="0.25">
      <c r="B138" s="2" t="str">
        <f t="shared" ref="B138:F138" si="69">B42</f>
        <v>P_41</v>
      </c>
      <c r="C138" s="2" t="str">
        <f t="shared" si="69"/>
        <v>IC-415144</v>
      </c>
      <c r="D138" s="2" t="str">
        <f t="shared" si="69"/>
        <v>Control</v>
      </c>
      <c r="E138" s="2">
        <f t="shared" si="69"/>
        <v>4</v>
      </c>
      <c r="F138" s="2">
        <f t="shared" si="69"/>
        <v>1</v>
      </c>
      <c r="G138" s="3">
        <f t="shared" si="63"/>
        <v>44772</v>
      </c>
      <c r="H138" s="3">
        <f t="shared" si="63"/>
        <v>44793</v>
      </c>
      <c r="I138" s="3">
        <f t="shared" si="63"/>
        <v>44817</v>
      </c>
      <c r="J138" s="2">
        <f t="shared" si="60"/>
        <v>45</v>
      </c>
      <c r="K138" s="2">
        <f t="shared" si="61"/>
        <v>24</v>
      </c>
      <c r="L138" s="2">
        <v>24.35</v>
      </c>
      <c r="M138" s="2">
        <v>136.15</v>
      </c>
      <c r="N138" s="7">
        <f t="shared" si="22"/>
        <v>82.115313991920672</v>
      </c>
      <c r="O138" s="7"/>
      <c r="P138" s="7"/>
    </row>
    <row r="139" spans="2:16" x14ac:dyDescent="0.25">
      <c r="B139" s="2" t="str">
        <f t="shared" ref="B139:F139" si="70">B43</f>
        <v>P_42</v>
      </c>
      <c r="C139" s="2" t="str">
        <f t="shared" si="70"/>
        <v>IC-415144</v>
      </c>
      <c r="D139" s="2" t="str">
        <f t="shared" si="70"/>
        <v>Control</v>
      </c>
      <c r="E139" s="2">
        <f t="shared" si="70"/>
        <v>4</v>
      </c>
      <c r="F139" s="2">
        <f t="shared" si="70"/>
        <v>2</v>
      </c>
      <c r="G139" s="3">
        <f t="shared" si="63"/>
        <v>44772</v>
      </c>
      <c r="H139" s="3">
        <f t="shared" si="63"/>
        <v>44793</v>
      </c>
      <c r="I139" s="3">
        <f t="shared" si="63"/>
        <v>44817</v>
      </c>
      <c r="J139" s="2">
        <f t="shared" si="60"/>
        <v>45</v>
      </c>
      <c r="K139" s="2">
        <f t="shared" si="61"/>
        <v>24</v>
      </c>
      <c r="L139" s="2">
        <v>27.69</v>
      </c>
      <c r="M139" s="2">
        <v>140.38999999999999</v>
      </c>
      <c r="N139" s="7">
        <f t="shared" si="22"/>
        <v>80.276372961037112</v>
      </c>
      <c r="O139" s="7"/>
      <c r="P139" s="7"/>
    </row>
    <row r="140" spans="2:16" x14ac:dyDescent="0.25">
      <c r="B140" s="2" t="str">
        <f t="shared" ref="B140:F140" si="71">B44</f>
        <v>P_43</v>
      </c>
      <c r="C140" s="2" t="str">
        <f t="shared" si="71"/>
        <v>IC-415144</v>
      </c>
      <c r="D140" s="2" t="str">
        <f t="shared" si="71"/>
        <v>Control</v>
      </c>
      <c r="E140" s="2">
        <f t="shared" si="71"/>
        <v>4</v>
      </c>
      <c r="F140" s="2">
        <f t="shared" si="71"/>
        <v>3</v>
      </c>
      <c r="G140" s="3">
        <f t="shared" si="63"/>
        <v>44772</v>
      </c>
      <c r="H140" s="3">
        <f t="shared" si="63"/>
        <v>44793</v>
      </c>
      <c r="I140" s="3">
        <f t="shared" si="63"/>
        <v>44817</v>
      </c>
      <c r="J140" s="2">
        <f t="shared" si="60"/>
        <v>45</v>
      </c>
      <c r="K140" s="2">
        <f t="shared" si="61"/>
        <v>24</v>
      </c>
      <c r="L140" s="2">
        <v>27.77</v>
      </c>
      <c r="M140" s="2">
        <v>138.87</v>
      </c>
      <c r="N140" s="7">
        <f t="shared" si="22"/>
        <v>80.002880391733271</v>
      </c>
      <c r="O140" s="7"/>
      <c r="P140" s="7"/>
    </row>
    <row r="141" spans="2:16" x14ac:dyDescent="0.25">
      <c r="B141" s="2" t="str">
        <f t="shared" ref="B141:F141" si="72">B45</f>
        <v>P_44</v>
      </c>
      <c r="C141" s="2" t="str">
        <f t="shared" si="72"/>
        <v>IC-415144</v>
      </c>
      <c r="D141" s="2" t="str">
        <f t="shared" si="72"/>
        <v>Control</v>
      </c>
      <c r="E141" s="2">
        <f t="shared" si="72"/>
        <v>4</v>
      </c>
      <c r="F141" s="2">
        <f t="shared" si="72"/>
        <v>4</v>
      </c>
      <c r="G141" s="3">
        <f t="shared" si="63"/>
        <v>44772</v>
      </c>
      <c r="H141" s="3">
        <f t="shared" si="63"/>
        <v>44793</v>
      </c>
      <c r="I141" s="3">
        <f t="shared" si="63"/>
        <v>44817</v>
      </c>
      <c r="J141" s="2">
        <f t="shared" si="60"/>
        <v>45</v>
      </c>
      <c r="K141" s="2">
        <f t="shared" si="61"/>
        <v>24</v>
      </c>
      <c r="L141" s="2">
        <v>24.81</v>
      </c>
      <c r="M141" s="2">
        <v>121.01</v>
      </c>
      <c r="N141" s="7">
        <f t="shared" si="22"/>
        <v>79.497562184943391</v>
      </c>
      <c r="O141" s="7"/>
      <c r="P141" s="7"/>
    </row>
    <row r="142" spans="2:16" x14ac:dyDescent="0.25">
      <c r="B142" s="2" t="str">
        <f t="shared" ref="B142:F142" si="73">B46</f>
        <v>P_45</v>
      </c>
      <c r="C142" s="2" t="str">
        <f t="shared" si="73"/>
        <v>IC-415144</v>
      </c>
      <c r="D142" s="2" t="str">
        <f t="shared" si="73"/>
        <v>Stress</v>
      </c>
      <c r="E142" s="2">
        <f t="shared" si="73"/>
        <v>4</v>
      </c>
      <c r="F142" s="2">
        <f t="shared" si="73"/>
        <v>1</v>
      </c>
      <c r="G142" s="3">
        <f t="shared" si="63"/>
        <v>44772</v>
      </c>
      <c r="H142" s="3">
        <f t="shared" si="63"/>
        <v>44793</v>
      </c>
      <c r="I142" s="3">
        <f t="shared" si="63"/>
        <v>44817</v>
      </c>
      <c r="J142" s="2">
        <f t="shared" si="60"/>
        <v>45</v>
      </c>
      <c r="K142" s="2">
        <f t="shared" si="61"/>
        <v>24</v>
      </c>
      <c r="L142" s="2">
        <v>27.78</v>
      </c>
      <c r="M142" s="2">
        <v>136.01</v>
      </c>
      <c r="N142" s="7">
        <f t="shared" si="22"/>
        <v>79.575031247702384</v>
      </c>
      <c r="O142" s="7"/>
      <c r="P142" s="7"/>
    </row>
    <row r="143" spans="2:16" x14ac:dyDescent="0.25">
      <c r="B143" s="2" t="str">
        <f t="shared" ref="B143:F143" si="74">B47</f>
        <v>P_46</v>
      </c>
      <c r="C143" s="2" t="str">
        <f t="shared" si="74"/>
        <v>IC-415144</v>
      </c>
      <c r="D143" s="2" t="str">
        <f t="shared" si="74"/>
        <v>Stress</v>
      </c>
      <c r="E143" s="2">
        <f t="shared" si="74"/>
        <v>4</v>
      </c>
      <c r="F143" s="2">
        <f t="shared" si="74"/>
        <v>2</v>
      </c>
      <c r="G143" s="3">
        <f t="shared" si="63"/>
        <v>44772</v>
      </c>
      <c r="H143" s="3">
        <f t="shared" si="63"/>
        <v>44793</v>
      </c>
      <c r="I143" s="3">
        <f t="shared" si="63"/>
        <v>44817</v>
      </c>
      <c r="J143" s="2">
        <f t="shared" si="60"/>
        <v>45</v>
      </c>
      <c r="K143" s="2">
        <f t="shared" si="61"/>
        <v>24</v>
      </c>
      <c r="L143" s="2">
        <v>31.25</v>
      </c>
      <c r="M143" s="2">
        <v>140.25</v>
      </c>
      <c r="N143" s="7">
        <f t="shared" si="22"/>
        <v>77.718360071301248</v>
      </c>
      <c r="O143" s="7"/>
      <c r="P143" s="7"/>
    </row>
    <row r="144" spans="2:16" x14ac:dyDescent="0.25">
      <c r="B144" s="2" t="str">
        <f t="shared" ref="B144:F144" si="75">B48</f>
        <v>P_47</v>
      </c>
      <c r="C144" s="2" t="str">
        <f t="shared" si="75"/>
        <v>IC-415144</v>
      </c>
      <c r="D144" s="2" t="str">
        <f t="shared" si="75"/>
        <v>Stress</v>
      </c>
      <c r="E144" s="2">
        <f t="shared" si="75"/>
        <v>4</v>
      </c>
      <c r="F144" s="2">
        <f t="shared" si="75"/>
        <v>3</v>
      </c>
      <c r="G144" s="3">
        <f t="shared" si="63"/>
        <v>44772</v>
      </c>
      <c r="H144" s="3">
        <f t="shared" si="63"/>
        <v>44793</v>
      </c>
      <c r="I144" s="3">
        <f t="shared" si="63"/>
        <v>44817</v>
      </c>
      <c r="J144" s="2">
        <f t="shared" si="60"/>
        <v>45</v>
      </c>
      <c r="K144" s="2">
        <f t="shared" si="61"/>
        <v>24</v>
      </c>
      <c r="L144" s="2">
        <v>31.34</v>
      </c>
      <c r="M144" s="2">
        <v>138.72999999999999</v>
      </c>
      <c r="N144" s="7">
        <f t="shared" si="22"/>
        <v>77.409356303611332</v>
      </c>
      <c r="O144" s="7"/>
      <c r="P144" s="7"/>
    </row>
    <row r="145" spans="2:16" x14ac:dyDescent="0.25">
      <c r="B145" s="2" t="str">
        <f t="shared" ref="B145:F145" si="76">B49</f>
        <v>P_48</v>
      </c>
      <c r="C145" s="2" t="str">
        <f t="shared" si="76"/>
        <v>IC-415144</v>
      </c>
      <c r="D145" s="2" t="str">
        <f t="shared" si="76"/>
        <v>Stress</v>
      </c>
      <c r="E145" s="2">
        <f t="shared" si="76"/>
        <v>4</v>
      </c>
      <c r="F145" s="2">
        <f t="shared" si="76"/>
        <v>4</v>
      </c>
      <c r="G145" s="3">
        <f t="shared" si="63"/>
        <v>44772</v>
      </c>
      <c r="H145" s="3">
        <f t="shared" si="63"/>
        <v>44793</v>
      </c>
      <c r="I145" s="3">
        <f t="shared" si="63"/>
        <v>44817</v>
      </c>
      <c r="J145" s="2">
        <f t="shared" si="60"/>
        <v>45</v>
      </c>
      <c r="K145" s="2">
        <f t="shared" si="61"/>
        <v>24</v>
      </c>
      <c r="L145" s="2">
        <v>28.24</v>
      </c>
      <c r="M145" s="2">
        <v>120.97</v>
      </c>
      <c r="N145" s="7">
        <f t="shared" si="22"/>
        <v>76.655369099776806</v>
      </c>
      <c r="O145" s="7"/>
      <c r="P145" s="7"/>
    </row>
    <row r="146" spans="2:16" x14ac:dyDescent="0.25">
      <c r="B146" s="2" t="str">
        <f t="shared" ref="B146:F146" si="77">B50</f>
        <v>P_49</v>
      </c>
      <c r="C146" s="2" t="str">
        <f t="shared" si="77"/>
        <v>IPM-205-7</v>
      </c>
      <c r="D146" s="2" t="str">
        <f t="shared" si="77"/>
        <v>Control</v>
      </c>
      <c r="E146" s="2">
        <f t="shared" si="77"/>
        <v>4</v>
      </c>
      <c r="F146" s="2">
        <f t="shared" si="77"/>
        <v>1</v>
      </c>
      <c r="G146" s="3">
        <f t="shared" si="63"/>
        <v>44772</v>
      </c>
      <c r="H146" s="3">
        <f t="shared" si="63"/>
        <v>44793</v>
      </c>
      <c r="I146" s="3">
        <f t="shared" si="63"/>
        <v>44817</v>
      </c>
      <c r="J146" s="2">
        <f t="shared" si="60"/>
        <v>45</v>
      </c>
      <c r="K146" s="2">
        <f t="shared" si="61"/>
        <v>24</v>
      </c>
      <c r="L146" s="2">
        <v>24.61</v>
      </c>
      <c r="M146" s="2">
        <v>136.13</v>
      </c>
      <c r="N146" s="7">
        <f t="shared" si="22"/>
        <v>81.921692499816359</v>
      </c>
      <c r="O146" s="7"/>
      <c r="P146" s="7"/>
    </row>
    <row r="147" spans="2:16" x14ac:dyDescent="0.25">
      <c r="B147" s="2" t="str">
        <f t="shared" ref="B147:F147" si="78">B51</f>
        <v>P_50</v>
      </c>
      <c r="C147" s="2" t="str">
        <f t="shared" si="78"/>
        <v>IPM-205-7</v>
      </c>
      <c r="D147" s="2" t="str">
        <f t="shared" si="78"/>
        <v>Control</v>
      </c>
      <c r="E147" s="2">
        <f t="shared" si="78"/>
        <v>4</v>
      </c>
      <c r="F147" s="2">
        <f t="shared" si="78"/>
        <v>2</v>
      </c>
      <c r="G147" s="3">
        <f t="shared" si="63"/>
        <v>44772</v>
      </c>
      <c r="H147" s="3">
        <f t="shared" si="63"/>
        <v>44793</v>
      </c>
      <c r="I147" s="3">
        <f t="shared" si="63"/>
        <v>44817</v>
      </c>
      <c r="J147" s="2">
        <f t="shared" si="60"/>
        <v>45</v>
      </c>
      <c r="K147" s="2">
        <f t="shared" si="61"/>
        <v>24</v>
      </c>
      <c r="L147" s="2">
        <v>28.04</v>
      </c>
      <c r="M147" s="2">
        <v>140.37</v>
      </c>
      <c r="N147" s="7">
        <f t="shared" si="22"/>
        <v>80.024221699793401</v>
      </c>
      <c r="O147" s="7"/>
      <c r="P147" s="7"/>
    </row>
    <row r="148" spans="2:16" x14ac:dyDescent="0.25">
      <c r="B148" s="2" t="str">
        <f t="shared" ref="B148:F148" si="79">B52</f>
        <v>P_51</v>
      </c>
      <c r="C148" s="2" t="str">
        <f t="shared" si="79"/>
        <v>IPM-205-7</v>
      </c>
      <c r="D148" s="2" t="str">
        <f t="shared" si="79"/>
        <v>Control</v>
      </c>
      <c r="E148" s="2">
        <f t="shared" si="79"/>
        <v>4</v>
      </c>
      <c r="F148" s="2">
        <f t="shared" si="79"/>
        <v>3</v>
      </c>
      <c r="G148" s="3">
        <f t="shared" ref="G148:I163" si="80">G147</f>
        <v>44772</v>
      </c>
      <c r="H148" s="3">
        <f t="shared" si="80"/>
        <v>44793</v>
      </c>
      <c r="I148" s="3">
        <f t="shared" si="80"/>
        <v>44817</v>
      </c>
      <c r="J148" s="2">
        <f t="shared" si="60"/>
        <v>45</v>
      </c>
      <c r="K148" s="2">
        <f t="shared" si="61"/>
        <v>24</v>
      </c>
      <c r="L148" s="2">
        <v>28.13</v>
      </c>
      <c r="M148" s="2">
        <v>138.85</v>
      </c>
      <c r="N148" s="7">
        <f t="shared" si="22"/>
        <v>79.740727403673034</v>
      </c>
      <c r="O148" s="7"/>
      <c r="P148" s="7"/>
    </row>
    <row r="149" spans="2:16" x14ac:dyDescent="0.25">
      <c r="B149" s="2" t="str">
        <f t="shared" ref="B149:F149" si="81">B53</f>
        <v>P_52</v>
      </c>
      <c r="C149" s="2" t="str">
        <f t="shared" si="81"/>
        <v>IPM-205-7</v>
      </c>
      <c r="D149" s="2" t="str">
        <f t="shared" si="81"/>
        <v>Control</v>
      </c>
      <c r="E149" s="2">
        <f t="shared" si="81"/>
        <v>4</v>
      </c>
      <c r="F149" s="2">
        <f t="shared" si="81"/>
        <v>4</v>
      </c>
      <c r="G149" s="3">
        <f t="shared" si="80"/>
        <v>44772</v>
      </c>
      <c r="H149" s="3">
        <f t="shared" si="80"/>
        <v>44793</v>
      </c>
      <c r="I149" s="3">
        <f t="shared" si="80"/>
        <v>44817</v>
      </c>
      <c r="J149" s="2">
        <f t="shared" si="60"/>
        <v>45</v>
      </c>
      <c r="K149" s="2">
        <f t="shared" si="61"/>
        <v>24</v>
      </c>
      <c r="L149" s="2">
        <v>25.07</v>
      </c>
      <c r="M149" s="2">
        <v>121.04</v>
      </c>
      <c r="N149" s="7">
        <f t="shared" si="22"/>
        <v>79.287838730998018</v>
      </c>
      <c r="O149" s="7"/>
      <c r="P149" s="7"/>
    </row>
    <row r="150" spans="2:16" x14ac:dyDescent="0.25">
      <c r="B150" s="2" t="str">
        <f t="shared" ref="B150:F150" si="82">B54</f>
        <v>P_53</v>
      </c>
      <c r="C150" s="2" t="str">
        <f t="shared" si="82"/>
        <v>IPM-205-7</v>
      </c>
      <c r="D150" s="2" t="str">
        <f t="shared" si="82"/>
        <v>Stress</v>
      </c>
      <c r="E150" s="2">
        <f t="shared" si="82"/>
        <v>4</v>
      </c>
      <c r="F150" s="2">
        <f t="shared" si="82"/>
        <v>1</v>
      </c>
      <c r="G150" s="3">
        <f t="shared" si="80"/>
        <v>44772</v>
      </c>
      <c r="H150" s="3">
        <f t="shared" si="80"/>
        <v>44793</v>
      </c>
      <c r="I150" s="3">
        <f t="shared" si="80"/>
        <v>44817</v>
      </c>
      <c r="J150" s="2">
        <f t="shared" si="60"/>
        <v>45</v>
      </c>
      <c r="K150" s="2">
        <f t="shared" si="61"/>
        <v>24</v>
      </c>
      <c r="L150" s="2">
        <v>29.91</v>
      </c>
      <c r="M150" s="2">
        <v>133.96</v>
      </c>
      <c r="N150" s="7">
        <f t="shared" ref="N150:N213" si="83">(1-(L150/M150))*100</f>
        <v>77.672439534189309</v>
      </c>
      <c r="O150" s="7"/>
      <c r="P150" s="7"/>
    </row>
    <row r="151" spans="2:16" x14ac:dyDescent="0.25">
      <c r="B151" s="2" t="str">
        <f t="shared" ref="B151:F151" si="84">B55</f>
        <v>P_54</v>
      </c>
      <c r="C151" s="2" t="str">
        <f t="shared" si="84"/>
        <v>IPM-205-7</v>
      </c>
      <c r="D151" s="2" t="str">
        <f t="shared" si="84"/>
        <v>Stress</v>
      </c>
      <c r="E151" s="2">
        <f t="shared" si="84"/>
        <v>4</v>
      </c>
      <c r="F151" s="2">
        <f t="shared" si="84"/>
        <v>2</v>
      </c>
      <c r="G151" s="3">
        <f t="shared" si="80"/>
        <v>44772</v>
      </c>
      <c r="H151" s="3">
        <f t="shared" si="80"/>
        <v>44793</v>
      </c>
      <c r="I151" s="3">
        <f t="shared" si="80"/>
        <v>44817</v>
      </c>
      <c r="J151" s="2">
        <f t="shared" si="60"/>
        <v>45</v>
      </c>
      <c r="K151" s="2">
        <f t="shared" si="61"/>
        <v>24</v>
      </c>
      <c r="L151" s="2">
        <v>33.39</v>
      </c>
      <c r="M151" s="2">
        <v>138.19999999999999</v>
      </c>
      <c r="N151" s="7">
        <f t="shared" si="83"/>
        <v>75.839363241678726</v>
      </c>
      <c r="O151" s="7"/>
      <c r="P151" s="7"/>
    </row>
    <row r="152" spans="2:16" x14ac:dyDescent="0.25">
      <c r="B152" s="2" t="str">
        <f t="shared" ref="B152:F152" si="85">B56</f>
        <v>P_55</v>
      </c>
      <c r="C152" s="2" t="str">
        <f t="shared" si="85"/>
        <v>IPM-205-7</v>
      </c>
      <c r="D152" s="2" t="str">
        <f t="shared" si="85"/>
        <v>Stress</v>
      </c>
      <c r="E152" s="2">
        <f t="shared" si="85"/>
        <v>4</v>
      </c>
      <c r="F152" s="2">
        <f t="shared" si="85"/>
        <v>3</v>
      </c>
      <c r="G152" s="3">
        <f t="shared" si="80"/>
        <v>44772</v>
      </c>
      <c r="H152" s="3">
        <f t="shared" si="80"/>
        <v>44793</v>
      </c>
      <c r="I152" s="3">
        <f t="shared" si="80"/>
        <v>44817</v>
      </c>
      <c r="J152" s="2">
        <f t="shared" si="60"/>
        <v>45</v>
      </c>
      <c r="K152" s="2">
        <f t="shared" si="61"/>
        <v>24</v>
      </c>
      <c r="L152" s="2">
        <v>33.479999999999997</v>
      </c>
      <c r="M152" s="2">
        <v>136.68</v>
      </c>
      <c r="N152" s="7">
        <f t="shared" si="83"/>
        <v>75.504828797190513</v>
      </c>
      <c r="O152" s="7"/>
      <c r="P152" s="7"/>
    </row>
    <row r="153" spans="2:16" x14ac:dyDescent="0.25">
      <c r="B153" s="2" t="str">
        <f t="shared" ref="B153:F153" si="86">B57</f>
        <v>P_56</v>
      </c>
      <c r="C153" s="2" t="str">
        <f t="shared" si="86"/>
        <v>IPM-205-7</v>
      </c>
      <c r="D153" s="2" t="str">
        <f t="shared" si="86"/>
        <v>Stress</v>
      </c>
      <c r="E153" s="2">
        <f t="shared" si="86"/>
        <v>4</v>
      </c>
      <c r="F153" s="2">
        <f t="shared" si="86"/>
        <v>4</v>
      </c>
      <c r="G153" s="3">
        <f t="shared" si="80"/>
        <v>44772</v>
      </c>
      <c r="H153" s="3">
        <f t="shared" si="80"/>
        <v>44793</v>
      </c>
      <c r="I153" s="3">
        <f t="shared" si="80"/>
        <v>44817</v>
      </c>
      <c r="J153" s="2">
        <f t="shared" si="60"/>
        <v>45</v>
      </c>
      <c r="K153" s="2">
        <f t="shared" si="61"/>
        <v>24</v>
      </c>
      <c r="L153" s="2">
        <v>30.37</v>
      </c>
      <c r="M153" s="2">
        <v>118.89</v>
      </c>
      <c r="N153" s="7">
        <f t="shared" si="83"/>
        <v>74.455378921692315</v>
      </c>
      <c r="O153" s="7"/>
      <c r="P153" s="7"/>
    </row>
    <row r="154" spans="2:16" x14ac:dyDescent="0.25">
      <c r="B154" s="2" t="str">
        <f t="shared" ref="B154:F154" si="87">B58</f>
        <v>P_57</v>
      </c>
      <c r="C154" s="2" t="str">
        <f t="shared" si="87"/>
        <v>NM-94</v>
      </c>
      <c r="D154" s="2" t="str">
        <f t="shared" si="87"/>
        <v>Control</v>
      </c>
      <c r="E154" s="2">
        <f t="shared" si="87"/>
        <v>4</v>
      </c>
      <c r="F154" s="2">
        <f t="shared" si="87"/>
        <v>1</v>
      </c>
      <c r="G154" s="3">
        <f t="shared" si="80"/>
        <v>44772</v>
      </c>
      <c r="H154" s="3">
        <f t="shared" si="80"/>
        <v>44793</v>
      </c>
      <c r="I154" s="3">
        <f t="shared" si="80"/>
        <v>44817</v>
      </c>
      <c r="J154" s="2">
        <f t="shared" si="60"/>
        <v>45</v>
      </c>
      <c r="K154" s="2">
        <f t="shared" si="61"/>
        <v>24</v>
      </c>
      <c r="L154" s="2">
        <v>23.38</v>
      </c>
      <c r="M154" s="2">
        <v>136.12</v>
      </c>
      <c r="N154" s="7">
        <f t="shared" si="83"/>
        <v>82.823978842198059</v>
      </c>
      <c r="O154" s="7"/>
      <c r="P154" s="7"/>
    </row>
    <row r="155" spans="2:16" x14ac:dyDescent="0.25">
      <c r="B155" s="2" t="str">
        <f t="shared" ref="B155:F155" si="88">B59</f>
        <v>P_58</v>
      </c>
      <c r="C155" s="2" t="str">
        <f t="shared" si="88"/>
        <v>NM-94</v>
      </c>
      <c r="D155" s="2" t="str">
        <f t="shared" si="88"/>
        <v>Control</v>
      </c>
      <c r="E155" s="2">
        <f t="shared" si="88"/>
        <v>4</v>
      </c>
      <c r="F155" s="2">
        <f t="shared" si="88"/>
        <v>2</v>
      </c>
      <c r="G155" s="3">
        <f t="shared" si="80"/>
        <v>44772</v>
      </c>
      <c r="H155" s="3">
        <f t="shared" si="80"/>
        <v>44793</v>
      </c>
      <c r="I155" s="3">
        <f t="shared" si="80"/>
        <v>44817</v>
      </c>
      <c r="J155" s="2">
        <f t="shared" si="60"/>
        <v>45</v>
      </c>
      <c r="K155" s="2">
        <f t="shared" si="61"/>
        <v>24</v>
      </c>
      <c r="L155" s="2">
        <v>26.66</v>
      </c>
      <c r="M155" s="2">
        <v>140.36000000000001</v>
      </c>
      <c r="N155" s="7">
        <f t="shared" si="83"/>
        <v>81.005984611000287</v>
      </c>
      <c r="O155" s="7"/>
      <c r="P155" s="7"/>
    </row>
    <row r="156" spans="2:16" x14ac:dyDescent="0.25">
      <c r="B156" s="2" t="str">
        <f t="shared" ref="B156:F156" si="89">B60</f>
        <v>P_59</v>
      </c>
      <c r="C156" s="2" t="str">
        <f t="shared" si="89"/>
        <v>NM-94</v>
      </c>
      <c r="D156" s="2" t="str">
        <f t="shared" si="89"/>
        <v>Control</v>
      </c>
      <c r="E156" s="2">
        <f t="shared" si="89"/>
        <v>4</v>
      </c>
      <c r="F156" s="2">
        <f t="shared" si="89"/>
        <v>3</v>
      </c>
      <c r="G156" s="3">
        <f t="shared" si="80"/>
        <v>44772</v>
      </c>
      <c r="H156" s="3">
        <f t="shared" si="80"/>
        <v>44793</v>
      </c>
      <c r="I156" s="3">
        <f t="shared" si="80"/>
        <v>44817</v>
      </c>
      <c r="J156" s="2">
        <f t="shared" si="60"/>
        <v>45</v>
      </c>
      <c r="K156" s="2">
        <f t="shared" si="61"/>
        <v>24</v>
      </c>
      <c r="L156" s="2">
        <v>26.75</v>
      </c>
      <c r="M156" s="2">
        <v>138.85</v>
      </c>
      <c r="N156" s="7">
        <f t="shared" si="83"/>
        <v>80.734605689593081</v>
      </c>
      <c r="O156" s="7"/>
      <c r="P156" s="7"/>
    </row>
    <row r="157" spans="2:16" x14ac:dyDescent="0.25">
      <c r="B157" s="2" t="str">
        <f t="shared" ref="B157:F157" si="90">B61</f>
        <v>P_60</v>
      </c>
      <c r="C157" s="2" t="str">
        <f t="shared" si="90"/>
        <v>NM-94</v>
      </c>
      <c r="D157" s="2" t="str">
        <f t="shared" si="90"/>
        <v>Control</v>
      </c>
      <c r="E157" s="2">
        <f t="shared" si="90"/>
        <v>4</v>
      </c>
      <c r="F157" s="2">
        <f t="shared" si="90"/>
        <v>4</v>
      </c>
      <c r="G157" s="3">
        <f t="shared" si="80"/>
        <v>44772</v>
      </c>
      <c r="H157" s="3">
        <f t="shared" si="80"/>
        <v>44793</v>
      </c>
      <c r="I157" s="3">
        <f t="shared" si="80"/>
        <v>44817</v>
      </c>
      <c r="J157" s="2">
        <f t="shared" si="60"/>
        <v>45</v>
      </c>
      <c r="K157" s="2">
        <f t="shared" si="61"/>
        <v>24</v>
      </c>
      <c r="L157" s="2">
        <v>23.82</v>
      </c>
      <c r="M157" s="2">
        <v>121.04</v>
      </c>
      <c r="N157" s="7">
        <f t="shared" si="83"/>
        <v>80.320555188367479</v>
      </c>
      <c r="O157" s="7"/>
      <c r="P157" s="7"/>
    </row>
    <row r="158" spans="2:16" x14ac:dyDescent="0.25">
      <c r="B158" s="2" t="str">
        <f t="shared" ref="B158:F158" si="91">B62</f>
        <v>P_61</v>
      </c>
      <c r="C158" s="2" t="str">
        <f t="shared" si="91"/>
        <v>NM-94</v>
      </c>
      <c r="D158" s="2" t="str">
        <f t="shared" si="91"/>
        <v>Stress</v>
      </c>
      <c r="E158" s="2">
        <f t="shared" si="91"/>
        <v>4</v>
      </c>
      <c r="F158" s="2">
        <f t="shared" si="91"/>
        <v>1</v>
      </c>
      <c r="G158" s="3">
        <f t="shared" si="80"/>
        <v>44772</v>
      </c>
      <c r="H158" s="3">
        <f t="shared" si="80"/>
        <v>44793</v>
      </c>
      <c r="I158" s="3">
        <f t="shared" si="80"/>
        <v>44817</v>
      </c>
      <c r="J158" s="2">
        <f t="shared" si="60"/>
        <v>45</v>
      </c>
      <c r="K158" s="2">
        <f t="shared" si="61"/>
        <v>24</v>
      </c>
      <c r="L158" s="2">
        <v>29.1</v>
      </c>
      <c r="M158" s="2">
        <v>134.66</v>
      </c>
      <c r="N158" s="7">
        <f t="shared" si="83"/>
        <v>78.390019307886533</v>
      </c>
      <c r="O158" s="7"/>
      <c r="P158" s="7"/>
    </row>
    <row r="159" spans="2:16" x14ac:dyDescent="0.25">
      <c r="B159" s="2" t="str">
        <f t="shared" ref="B159:F159" si="92">B63</f>
        <v>P_62</v>
      </c>
      <c r="C159" s="2" t="str">
        <f t="shared" si="92"/>
        <v>NM-94</v>
      </c>
      <c r="D159" s="2" t="str">
        <f t="shared" si="92"/>
        <v>Stress</v>
      </c>
      <c r="E159" s="2">
        <f t="shared" si="92"/>
        <v>4</v>
      </c>
      <c r="F159" s="2">
        <f t="shared" si="92"/>
        <v>2</v>
      </c>
      <c r="G159" s="3">
        <f t="shared" si="80"/>
        <v>44772</v>
      </c>
      <c r="H159" s="3">
        <f t="shared" si="80"/>
        <v>44793</v>
      </c>
      <c r="I159" s="3">
        <f t="shared" si="80"/>
        <v>44817</v>
      </c>
      <c r="J159" s="2">
        <f t="shared" si="60"/>
        <v>45</v>
      </c>
      <c r="K159" s="2">
        <f t="shared" si="61"/>
        <v>24</v>
      </c>
      <c r="L159" s="2">
        <v>32.479999999999997</v>
      </c>
      <c r="M159" s="2">
        <v>138.9</v>
      </c>
      <c r="N159" s="7">
        <f t="shared" si="83"/>
        <v>76.616270698344138</v>
      </c>
      <c r="O159" s="7"/>
      <c r="P159" s="7"/>
    </row>
    <row r="160" spans="2:16" x14ac:dyDescent="0.25">
      <c r="B160" s="2" t="str">
        <f t="shared" ref="B160:F160" si="93">B64</f>
        <v>P_63</v>
      </c>
      <c r="C160" s="2" t="str">
        <f t="shared" si="93"/>
        <v>NM-94</v>
      </c>
      <c r="D160" s="2" t="str">
        <f t="shared" si="93"/>
        <v>Stress</v>
      </c>
      <c r="E160" s="2">
        <f t="shared" si="93"/>
        <v>4</v>
      </c>
      <c r="F160" s="2">
        <f t="shared" si="93"/>
        <v>3</v>
      </c>
      <c r="G160" s="3">
        <f t="shared" si="80"/>
        <v>44772</v>
      </c>
      <c r="H160" s="3">
        <f t="shared" si="80"/>
        <v>44793</v>
      </c>
      <c r="I160" s="3">
        <f t="shared" si="80"/>
        <v>44817</v>
      </c>
      <c r="J160" s="2">
        <f t="shared" si="60"/>
        <v>45</v>
      </c>
      <c r="K160" s="2">
        <f t="shared" si="61"/>
        <v>24</v>
      </c>
      <c r="L160" s="2">
        <v>32.57</v>
      </c>
      <c r="M160" s="2">
        <v>137.38</v>
      </c>
      <c r="N160" s="7">
        <f t="shared" si="83"/>
        <v>76.29203668656281</v>
      </c>
      <c r="O160" s="7"/>
      <c r="P160" s="7"/>
    </row>
    <row r="161" spans="2:16" x14ac:dyDescent="0.25">
      <c r="B161" s="2" t="str">
        <f t="shared" ref="B161:F161" si="94">B65</f>
        <v>P_64</v>
      </c>
      <c r="C161" s="2" t="str">
        <f t="shared" si="94"/>
        <v>NM-94</v>
      </c>
      <c r="D161" s="2" t="str">
        <f t="shared" si="94"/>
        <v>Stress</v>
      </c>
      <c r="E161" s="2">
        <f t="shared" si="94"/>
        <v>4</v>
      </c>
      <c r="F161" s="2">
        <f t="shared" si="94"/>
        <v>4</v>
      </c>
      <c r="G161" s="3">
        <f t="shared" si="80"/>
        <v>44772</v>
      </c>
      <c r="H161" s="3">
        <f t="shared" si="80"/>
        <v>44793</v>
      </c>
      <c r="I161" s="3">
        <f t="shared" si="80"/>
        <v>44817</v>
      </c>
      <c r="J161" s="2">
        <f t="shared" si="60"/>
        <v>45</v>
      </c>
      <c r="K161" s="2">
        <f t="shared" si="61"/>
        <v>24</v>
      </c>
      <c r="L161" s="2">
        <v>29.55</v>
      </c>
      <c r="M161" s="2">
        <v>119.59</v>
      </c>
      <c r="N161" s="7">
        <f t="shared" si="83"/>
        <v>75.290576135128347</v>
      </c>
      <c r="O161" s="7"/>
      <c r="P161" s="7"/>
    </row>
    <row r="162" spans="2:16" x14ac:dyDescent="0.25">
      <c r="B162" s="2" t="str">
        <f t="shared" ref="B162:F162" si="95">B66</f>
        <v>P_65</v>
      </c>
      <c r="C162" s="2" t="str">
        <f t="shared" si="95"/>
        <v>PAU-911</v>
      </c>
      <c r="D162" s="2" t="str">
        <f t="shared" si="95"/>
        <v>Control</v>
      </c>
      <c r="E162" s="2">
        <f t="shared" si="95"/>
        <v>4</v>
      </c>
      <c r="F162" s="2">
        <f t="shared" si="95"/>
        <v>1</v>
      </c>
      <c r="G162" s="3">
        <f t="shared" si="80"/>
        <v>44772</v>
      </c>
      <c r="H162" s="3">
        <f t="shared" si="80"/>
        <v>44793</v>
      </c>
      <c r="I162" s="3">
        <f t="shared" si="80"/>
        <v>44817</v>
      </c>
      <c r="J162" s="2">
        <f t="shared" si="60"/>
        <v>45</v>
      </c>
      <c r="K162" s="2">
        <f t="shared" si="61"/>
        <v>24</v>
      </c>
      <c r="L162" s="2">
        <v>23.78</v>
      </c>
      <c r="M162" s="2">
        <v>136.12</v>
      </c>
      <c r="N162" s="7">
        <f t="shared" si="83"/>
        <v>82.53012048192771</v>
      </c>
      <c r="O162" s="7"/>
      <c r="P162" s="7"/>
    </row>
    <row r="163" spans="2:16" x14ac:dyDescent="0.25">
      <c r="B163" s="2" t="str">
        <f t="shared" ref="B163:F163" si="96">B67</f>
        <v>P_66</v>
      </c>
      <c r="C163" s="2" t="str">
        <f t="shared" si="96"/>
        <v>PAU-911</v>
      </c>
      <c r="D163" s="2" t="str">
        <f t="shared" si="96"/>
        <v>Control</v>
      </c>
      <c r="E163" s="2">
        <f t="shared" si="96"/>
        <v>4</v>
      </c>
      <c r="F163" s="2">
        <f t="shared" si="96"/>
        <v>2</v>
      </c>
      <c r="G163" s="3">
        <f t="shared" si="80"/>
        <v>44772</v>
      </c>
      <c r="H163" s="3">
        <f t="shared" si="80"/>
        <v>44793</v>
      </c>
      <c r="I163" s="3">
        <f t="shared" si="80"/>
        <v>44817</v>
      </c>
      <c r="J163" s="2">
        <f t="shared" si="60"/>
        <v>45</v>
      </c>
      <c r="K163" s="2">
        <f t="shared" si="61"/>
        <v>24</v>
      </c>
      <c r="L163" s="2">
        <v>27.11</v>
      </c>
      <c r="M163" s="2">
        <v>140.36000000000001</v>
      </c>
      <c r="N163" s="7">
        <f t="shared" si="83"/>
        <v>80.685380450270742</v>
      </c>
      <c r="O163" s="7"/>
      <c r="P163" s="7"/>
    </row>
    <row r="164" spans="2:16" x14ac:dyDescent="0.25">
      <c r="B164" s="2" t="str">
        <f t="shared" ref="B164:F164" si="97">B68</f>
        <v>P_67</v>
      </c>
      <c r="C164" s="2" t="str">
        <f t="shared" si="97"/>
        <v>PAU-911</v>
      </c>
      <c r="D164" s="2" t="str">
        <f t="shared" si="97"/>
        <v>Control</v>
      </c>
      <c r="E164" s="2">
        <f t="shared" si="97"/>
        <v>4</v>
      </c>
      <c r="F164" s="2">
        <f t="shared" si="97"/>
        <v>3</v>
      </c>
      <c r="G164" s="3">
        <f t="shared" ref="G164:I179" si="98">G163</f>
        <v>44772</v>
      </c>
      <c r="H164" s="3">
        <f t="shared" si="98"/>
        <v>44793</v>
      </c>
      <c r="I164" s="3">
        <f t="shared" si="98"/>
        <v>44817</v>
      </c>
      <c r="J164" s="2">
        <f t="shared" si="60"/>
        <v>45</v>
      </c>
      <c r="K164" s="2">
        <f t="shared" si="61"/>
        <v>24</v>
      </c>
      <c r="L164" s="2">
        <v>27.2</v>
      </c>
      <c r="M164" s="2">
        <v>138.84</v>
      </c>
      <c r="N164" s="7">
        <f t="shared" si="83"/>
        <v>80.409104004609617</v>
      </c>
      <c r="O164" s="7"/>
      <c r="P164" s="7"/>
    </row>
    <row r="165" spans="2:16" x14ac:dyDescent="0.25">
      <c r="B165" s="2" t="str">
        <f t="shared" ref="B165:F165" si="99">B69</f>
        <v>P_68</v>
      </c>
      <c r="C165" s="2" t="str">
        <f t="shared" si="99"/>
        <v>PAU-911</v>
      </c>
      <c r="D165" s="2" t="str">
        <f t="shared" si="99"/>
        <v>Control</v>
      </c>
      <c r="E165" s="2">
        <f t="shared" si="99"/>
        <v>4</v>
      </c>
      <c r="F165" s="2">
        <f t="shared" si="99"/>
        <v>4</v>
      </c>
      <c r="G165" s="3">
        <f t="shared" si="98"/>
        <v>44772</v>
      </c>
      <c r="H165" s="3">
        <f t="shared" si="98"/>
        <v>44793</v>
      </c>
      <c r="I165" s="3">
        <f t="shared" si="98"/>
        <v>44817</v>
      </c>
      <c r="J165" s="2">
        <f t="shared" si="60"/>
        <v>45</v>
      </c>
      <c r="K165" s="2">
        <f t="shared" si="61"/>
        <v>24</v>
      </c>
      <c r="L165" s="2">
        <v>24.23</v>
      </c>
      <c r="M165" s="2">
        <v>121.05</v>
      </c>
      <c r="N165" s="7">
        <f t="shared" si="83"/>
        <v>79.983477901693504</v>
      </c>
      <c r="O165" s="7"/>
      <c r="P165" s="7"/>
    </row>
    <row r="166" spans="2:16" x14ac:dyDescent="0.25">
      <c r="B166" s="2" t="str">
        <f t="shared" ref="B166:F166" si="100">B70</f>
        <v>P_69</v>
      </c>
      <c r="C166" s="2" t="str">
        <f t="shared" si="100"/>
        <v>PAU-911</v>
      </c>
      <c r="D166" s="2" t="str">
        <f t="shared" si="100"/>
        <v>Stress</v>
      </c>
      <c r="E166" s="2">
        <f t="shared" si="100"/>
        <v>4</v>
      </c>
      <c r="F166" s="2">
        <f t="shared" si="100"/>
        <v>1</v>
      </c>
      <c r="G166" s="3">
        <f t="shared" si="98"/>
        <v>44772</v>
      </c>
      <c r="H166" s="3">
        <f t="shared" si="98"/>
        <v>44793</v>
      </c>
      <c r="I166" s="3">
        <f t="shared" si="98"/>
        <v>44817</v>
      </c>
      <c r="J166" s="2">
        <f t="shared" si="60"/>
        <v>45</v>
      </c>
      <c r="K166" s="2">
        <f t="shared" si="61"/>
        <v>24</v>
      </c>
      <c r="L166" s="2">
        <v>28.22</v>
      </c>
      <c r="M166" s="2">
        <v>141.43</v>
      </c>
      <c r="N166" s="7">
        <f t="shared" si="83"/>
        <v>80.046666195290967</v>
      </c>
      <c r="O166" s="7"/>
      <c r="P166" s="7"/>
    </row>
    <row r="167" spans="2:16" x14ac:dyDescent="0.25">
      <c r="B167" s="2" t="str">
        <f t="shared" ref="B167:F167" si="101">B71</f>
        <v>P_70</v>
      </c>
      <c r="C167" s="2" t="str">
        <f t="shared" si="101"/>
        <v>PAU-911</v>
      </c>
      <c r="D167" s="2" t="str">
        <f t="shared" si="101"/>
        <v>Stress</v>
      </c>
      <c r="E167" s="2">
        <f t="shared" si="101"/>
        <v>4</v>
      </c>
      <c r="F167" s="2">
        <f t="shared" si="101"/>
        <v>2</v>
      </c>
      <c r="G167" s="3">
        <f t="shared" si="98"/>
        <v>44772</v>
      </c>
      <c r="H167" s="3">
        <f t="shared" si="98"/>
        <v>44793</v>
      </c>
      <c r="I167" s="3">
        <f t="shared" si="98"/>
        <v>44817</v>
      </c>
      <c r="J167" s="2">
        <f t="shared" si="60"/>
        <v>45</v>
      </c>
      <c r="K167" s="2">
        <f t="shared" si="61"/>
        <v>24</v>
      </c>
      <c r="L167" s="2">
        <v>31.72</v>
      </c>
      <c r="M167" s="2">
        <v>145.84</v>
      </c>
      <c r="N167" s="7">
        <f t="shared" si="83"/>
        <v>78.250137136588037</v>
      </c>
      <c r="O167" s="7"/>
      <c r="P167" s="7"/>
    </row>
    <row r="168" spans="2:16" x14ac:dyDescent="0.25">
      <c r="B168" s="2" t="str">
        <f t="shared" ref="B168:F168" si="102">B72</f>
        <v>P_71</v>
      </c>
      <c r="C168" s="2" t="str">
        <f t="shared" si="102"/>
        <v>PAU-911</v>
      </c>
      <c r="D168" s="2" t="str">
        <f t="shared" si="102"/>
        <v>Stress</v>
      </c>
      <c r="E168" s="2">
        <f t="shared" si="102"/>
        <v>4</v>
      </c>
      <c r="F168" s="2">
        <f t="shared" si="102"/>
        <v>3</v>
      </c>
      <c r="G168" s="3">
        <f t="shared" si="98"/>
        <v>44772</v>
      </c>
      <c r="H168" s="3">
        <f t="shared" si="98"/>
        <v>44793</v>
      </c>
      <c r="I168" s="3">
        <f t="shared" si="98"/>
        <v>44817</v>
      </c>
      <c r="J168" s="2">
        <f t="shared" si="60"/>
        <v>45</v>
      </c>
      <c r="K168" s="2">
        <f t="shared" si="61"/>
        <v>24</v>
      </c>
      <c r="L168" s="2">
        <v>31.81</v>
      </c>
      <c r="M168" s="2">
        <v>144.26</v>
      </c>
      <c r="N168" s="7">
        <f t="shared" si="83"/>
        <v>77.949535560793009</v>
      </c>
      <c r="O168" s="7"/>
      <c r="P168" s="7"/>
    </row>
    <row r="169" spans="2:16" x14ac:dyDescent="0.25">
      <c r="B169" s="2" t="str">
        <f t="shared" ref="B169:F169" si="103">B73</f>
        <v>P_72</v>
      </c>
      <c r="C169" s="2" t="str">
        <f t="shared" si="103"/>
        <v>PAU-911</v>
      </c>
      <c r="D169" s="2" t="str">
        <f t="shared" si="103"/>
        <v>Stress</v>
      </c>
      <c r="E169" s="2">
        <f t="shared" si="103"/>
        <v>4</v>
      </c>
      <c r="F169" s="2">
        <f t="shared" si="103"/>
        <v>4</v>
      </c>
      <c r="G169" s="3">
        <f t="shared" si="98"/>
        <v>44772</v>
      </c>
      <c r="H169" s="3">
        <f t="shared" si="98"/>
        <v>44793</v>
      </c>
      <c r="I169" s="3">
        <f t="shared" si="98"/>
        <v>44817</v>
      </c>
      <c r="J169" s="2">
        <f t="shared" si="60"/>
        <v>45</v>
      </c>
      <c r="K169" s="2">
        <f t="shared" si="61"/>
        <v>24</v>
      </c>
      <c r="L169" s="2">
        <v>27.92</v>
      </c>
      <c r="M169" s="2">
        <v>113.74</v>
      </c>
      <c r="N169" s="7">
        <f t="shared" si="83"/>
        <v>75.452787058202915</v>
      </c>
      <c r="O169" s="7"/>
      <c r="P169" s="7"/>
    </row>
    <row r="170" spans="2:16" x14ac:dyDescent="0.25">
      <c r="B170" s="2" t="str">
        <f t="shared" ref="B170:F170" si="104">B74</f>
        <v>P_73</v>
      </c>
      <c r="C170" s="2" t="str">
        <f t="shared" si="104"/>
        <v>VC-3960-88</v>
      </c>
      <c r="D170" s="2" t="str">
        <f t="shared" si="104"/>
        <v>Control</v>
      </c>
      <c r="E170" s="2">
        <f t="shared" si="104"/>
        <v>4</v>
      </c>
      <c r="F170" s="2">
        <f t="shared" si="104"/>
        <v>1</v>
      </c>
      <c r="G170" s="3">
        <f t="shared" si="98"/>
        <v>44772</v>
      </c>
      <c r="H170" s="3">
        <f t="shared" si="98"/>
        <v>44793</v>
      </c>
      <c r="I170" s="3">
        <f t="shared" si="98"/>
        <v>44817</v>
      </c>
      <c r="J170" s="2">
        <f t="shared" si="60"/>
        <v>45</v>
      </c>
      <c r="K170" s="2">
        <f t="shared" si="61"/>
        <v>24</v>
      </c>
      <c r="L170" s="2">
        <v>24.31</v>
      </c>
      <c r="M170" s="2">
        <v>138.83000000000001</v>
      </c>
      <c r="N170" s="7">
        <f t="shared" si="83"/>
        <v>82.48937549520997</v>
      </c>
      <c r="O170" s="7"/>
      <c r="P170" s="7"/>
    </row>
    <row r="171" spans="2:16" x14ac:dyDescent="0.25">
      <c r="B171" s="2" t="str">
        <f t="shared" ref="B171:F171" si="105">B75</f>
        <v>P_74</v>
      </c>
      <c r="C171" s="2" t="str">
        <f t="shared" si="105"/>
        <v>VC-3960-88</v>
      </c>
      <c r="D171" s="2" t="str">
        <f t="shared" si="105"/>
        <v>Control</v>
      </c>
      <c r="E171" s="2">
        <f t="shared" si="105"/>
        <v>4</v>
      </c>
      <c r="F171" s="2">
        <f t="shared" si="105"/>
        <v>2</v>
      </c>
      <c r="G171" s="3">
        <f t="shared" si="98"/>
        <v>44772</v>
      </c>
      <c r="H171" s="3">
        <f t="shared" si="98"/>
        <v>44793</v>
      </c>
      <c r="I171" s="3">
        <f t="shared" si="98"/>
        <v>44817</v>
      </c>
      <c r="J171" s="2">
        <f t="shared" si="60"/>
        <v>45</v>
      </c>
      <c r="K171" s="2">
        <f t="shared" si="61"/>
        <v>24</v>
      </c>
      <c r="L171" s="2">
        <v>27.72</v>
      </c>
      <c r="M171" s="2">
        <v>143.15</v>
      </c>
      <c r="N171" s="7">
        <f t="shared" si="83"/>
        <v>80.635696821515907</v>
      </c>
      <c r="O171" s="7"/>
      <c r="P171" s="7"/>
    </row>
    <row r="172" spans="2:16" x14ac:dyDescent="0.25">
      <c r="B172" s="2" t="str">
        <f t="shared" ref="B172:F172" si="106">B76</f>
        <v>P_75</v>
      </c>
      <c r="C172" s="2" t="str">
        <f t="shared" si="106"/>
        <v>VC-3960-88</v>
      </c>
      <c r="D172" s="2" t="str">
        <f t="shared" si="106"/>
        <v>Control</v>
      </c>
      <c r="E172" s="2">
        <f t="shared" si="106"/>
        <v>4</v>
      </c>
      <c r="F172" s="2">
        <f t="shared" si="106"/>
        <v>3</v>
      </c>
      <c r="G172" s="3">
        <f t="shared" si="98"/>
        <v>44772</v>
      </c>
      <c r="H172" s="3">
        <f t="shared" si="98"/>
        <v>44793</v>
      </c>
      <c r="I172" s="3">
        <f t="shared" si="98"/>
        <v>44817</v>
      </c>
      <c r="J172" s="2">
        <f t="shared" si="60"/>
        <v>45</v>
      </c>
      <c r="K172" s="2">
        <f t="shared" si="61"/>
        <v>24</v>
      </c>
      <c r="L172" s="2">
        <v>27.81</v>
      </c>
      <c r="M172" s="2">
        <v>141.6</v>
      </c>
      <c r="N172" s="7">
        <f t="shared" si="83"/>
        <v>80.360169491525426</v>
      </c>
      <c r="O172" s="7"/>
      <c r="P172" s="7"/>
    </row>
    <row r="173" spans="2:16" x14ac:dyDescent="0.25">
      <c r="B173" s="2" t="str">
        <f t="shared" ref="B173:F173" si="107">B77</f>
        <v>P_76</v>
      </c>
      <c r="C173" s="2" t="str">
        <f t="shared" si="107"/>
        <v>VC-3960-88</v>
      </c>
      <c r="D173" s="2" t="str">
        <f t="shared" si="107"/>
        <v>Control</v>
      </c>
      <c r="E173" s="2">
        <f t="shared" si="107"/>
        <v>4</v>
      </c>
      <c r="F173" s="2">
        <f t="shared" si="107"/>
        <v>4</v>
      </c>
      <c r="G173" s="3">
        <f t="shared" si="98"/>
        <v>44772</v>
      </c>
      <c r="H173" s="3">
        <f t="shared" si="98"/>
        <v>44793</v>
      </c>
      <c r="I173" s="3">
        <f t="shared" si="98"/>
        <v>44817</v>
      </c>
      <c r="J173" s="2">
        <f t="shared" si="60"/>
        <v>45</v>
      </c>
      <c r="K173" s="2">
        <f t="shared" si="61"/>
        <v>24</v>
      </c>
      <c r="L173" s="2">
        <v>24.38</v>
      </c>
      <c r="M173" s="2">
        <v>117.44</v>
      </c>
      <c r="N173" s="7">
        <f t="shared" si="83"/>
        <v>79.240463215258856</v>
      </c>
      <c r="O173" s="7"/>
      <c r="P173" s="7"/>
    </row>
    <row r="174" spans="2:16" x14ac:dyDescent="0.25">
      <c r="B174" s="2" t="str">
        <f t="shared" ref="B174:F174" si="108">B78</f>
        <v>P_77</v>
      </c>
      <c r="C174" s="2" t="str">
        <f t="shared" si="108"/>
        <v>VC-3960-88</v>
      </c>
      <c r="D174" s="2" t="str">
        <f t="shared" si="108"/>
        <v>Stress</v>
      </c>
      <c r="E174" s="2">
        <f t="shared" si="108"/>
        <v>4</v>
      </c>
      <c r="F174" s="2">
        <f t="shared" si="108"/>
        <v>1</v>
      </c>
      <c r="G174" s="3">
        <f t="shared" si="98"/>
        <v>44772</v>
      </c>
      <c r="H174" s="3">
        <f t="shared" si="98"/>
        <v>44793</v>
      </c>
      <c r="I174" s="3">
        <f t="shared" si="98"/>
        <v>44817</v>
      </c>
      <c r="J174" s="2">
        <f t="shared" si="60"/>
        <v>45</v>
      </c>
      <c r="K174" s="2">
        <f t="shared" si="61"/>
        <v>24</v>
      </c>
      <c r="L174" s="2">
        <v>27.31</v>
      </c>
      <c r="M174" s="2">
        <v>138.72</v>
      </c>
      <c r="N174" s="7">
        <f t="shared" si="83"/>
        <v>80.312860438292972</v>
      </c>
      <c r="O174" s="7"/>
      <c r="P174" s="7"/>
    </row>
    <row r="175" spans="2:16" x14ac:dyDescent="0.25">
      <c r="B175" s="2" t="str">
        <f t="shared" ref="B175:F175" si="109">B79</f>
        <v>P_78</v>
      </c>
      <c r="C175" s="2" t="str">
        <f t="shared" si="109"/>
        <v>VC-3960-88</v>
      </c>
      <c r="D175" s="2" t="str">
        <f t="shared" si="109"/>
        <v>Stress</v>
      </c>
      <c r="E175" s="2">
        <f t="shared" si="109"/>
        <v>4</v>
      </c>
      <c r="F175" s="2">
        <f t="shared" si="109"/>
        <v>2</v>
      </c>
      <c r="G175" s="3">
        <f t="shared" si="98"/>
        <v>44772</v>
      </c>
      <c r="H175" s="3">
        <f t="shared" si="98"/>
        <v>44793</v>
      </c>
      <c r="I175" s="3">
        <f t="shared" si="98"/>
        <v>44817</v>
      </c>
      <c r="J175" s="2">
        <f t="shared" si="60"/>
        <v>45</v>
      </c>
      <c r="K175" s="2">
        <f t="shared" si="61"/>
        <v>24</v>
      </c>
      <c r="L175" s="2">
        <v>31.8</v>
      </c>
      <c r="M175" s="2">
        <v>143.09</v>
      </c>
      <c r="N175" s="7">
        <f t="shared" si="83"/>
        <v>77.776224753651547</v>
      </c>
      <c r="O175" s="7"/>
      <c r="P175" s="7"/>
    </row>
    <row r="176" spans="2:16" x14ac:dyDescent="0.25">
      <c r="B176" s="2" t="str">
        <f t="shared" ref="B176:F176" si="110">B80</f>
        <v>P_79</v>
      </c>
      <c r="C176" s="2" t="str">
        <f t="shared" si="110"/>
        <v>VC-3960-88</v>
      </c>
      <c r="D176" s="2" t="str">
        <f t="shared" si="110"/>
        <v>Stress</v>
      </c>
      <c r="E176" s="2">
        <f t="shared" si="110"/>
        <v>4</v>
      </c>
      <c r="F176" s="2">
        <f t="shared" si="110"/>
        <v>3</v>
      </c>
      <c r="G176" s="3">
        <f t="shared" si="98"/>
        <v>44772</v>
      </c>
      <c r="H176" s="3">
        <f t="shared" si="98"/>
        <v>44793</v>
      </c>
      <c r="I176" s="3">
        <f t="shared" si="98"/>
        <v>44817</v>
      </c>
      <c r="J176" s="2">
        <f t="shared" si="60"/>
        <v>45</v>
      </c>
      <c r="K176" s="2">
        <f t="shared" si="61"/>
        <v>24</v>
      </c>
      <c r="L176" s="2">
        <v>31.88</v>
      </c>
      <c r="M176" s="2">
        <v>141.52000000000001</v>
      </c>
      <c r="N176" s="7">
        <f t="shared" si="83"/>
        <v>77.473148671565866</v>
      </c>
      <c r="O176" s="7"/>
      <c r="P176" s="7"/>
    </row>
    <row r="177" spans="2:16" x14ac:dyDescent="0.25">
      <c r="B177" s="2" t="str">
        <f t="shared" ref="B177:F177" si="111">B81</f>
        <v>P_80</v>
      </c>
      <c r="C177" s="2" t="str">
        <f t="shared" si="111"/>
        <v>VC-3960-88</v>
      </c>
      <c r="D177" s="2" t="str">
        <f t="shared" si="111"/>
        <v>Stress</v>
      </c>
      <c r="E177" s="2">
        <f t="shared" si="111"/>
        <v>4</v>
      </c>
      <c r="F177" s="2">
        <f t="shared" si="111"/>
        <v>4</v>
      </c>
      <c r="G177" s="3">
        <f t="shared" si="98"/>
        <v>44772</v>
      </c>
      <c r="H177" s="3">
        <f t="shared" si="98"/>
        <v>44793</v>
      </c>
      <c r="I177" s="3">
        <f t="shared" si="98"/>
        <v>44817</v>
      </c>
      <c r="J177" s="2">
        <f t="shared" si="60"/>
        <v>45</v>
      </c>
      <c r="K177" s="2">
        <f t="shared" si="61"/>
        <v>24</v>
      </c>
      <c r="L177" s="2">
        <v>25.4</v>
      </c>
      <c r="M177" s="2">
        <v>114.18</v>
      </c>
      <c r="N177" s="7">
        <f t="shared" si="83"/>
        <v>77.754422841128047</v>
      </c>
      <c r="O177" s="7"/>
      <c r="P177" s="7"/>
    </row>
    <row r="178" spans="2:16" x14ac:dyDescent="0.25">
      <c r="B178" s="2" t="str">
        <f t="shared" ref="B178:F178" si="112">B82</f>
        <v>P_81</v>
      </c>
      <c r="C178" s="2" t="str">
        <f t="shared" si="112"/>
        <v>VC-6372 (45-8-1)</v>
      </c>
      <c r="D178" s="2" t="str">
        <f t="shared" si="112"/>
        <v>Control</v>
      </c>
      <c r="E178" s="2">
        <f t="shared" si="112"/>
        <v>4</v>
      </c>
      <c r="F178" s="2">
        <f t="shared" si="112"/>
        <v>1</v>
      </c>
      <c r="G178" s="3">
        <f t="shared" si="98"/>
        <v>44772</v>
      </c>
      <c r="H178" s="3">
        <f t="shared" si="98"/>
        <v>44793</v>
      </c>
      <c r="I178" s="3">
        <f t="shared" si="98"/>
        <v>44817</v>
      </c>
      <c r="J178" s="2">
        <f t="shared" si="60"/>
        <v>45</v>
      </c>
      <c r="K178" s="2">
        <f t="shared" si="61"/>
        <v>24</v>
      </c>
      <c r="L178" s="2">
        <v>21.67</v>
      </c>
      <c r="M178" s="2">
        <v>139.5</v>
      </c>
      <c r="N178" s="7">
        <f t="shared" si="83"/>
        <v>84.465949820788538</v>
      </c>
      <c r="O178" s="7"/>
      <c r="P178" s="7"/>
    </row>
    <row r="179" spans="2:16" x14ac:dyDescent="0.25">
      <c r="B179" s="2" t="str">
        <f t="shared" ref="B179:F179" si="113">B83</f>
        <v>P_82</v>
      </c>
      <c r="C179" s="2" t="str">
        <f t="shared" si="113"/>
        <v>VC-6372 (45-8-1)</v>
      </c>
      <c r="D179" s="2" t="str">
        <f t="shared" si="113"/>
        <v>Control</v>
      </c>
      <c r="E179" s="2">
        <f t="shared" si="113"/>
        <v>4</v>
      </c>
      <c r="F179" s="2">
        <f t="shared" si="113"/>
        <v>2</v>
      </c>
      <c r="G179" s="3">
        <f t="shared" si="98"/>
        <v>44772</v>
      </c>
      <c r="H179" s="3">
        <f t="shared" si="98"/>
        <v>44793</v>
      </c>
      <c r="I179" s="3">
        <f t="shared" si="98"/>
        <v>44817</v>
      </c>
      <c r="J179" s="2">
        <f t="shared" si="60"/>
        <v>45</v>
      </c>
      <c r="K179" s="2">
        <f t="shared" si="61"/>
        <v>24</v>
      </c>
      <c r="L179" s="2">
        <v>27.89</v>
      </c>
      <c r="M179" s="2">
        <v>143.85</v>
      </c>
      <c r="N179" s="7">
        <f t="shared" si="83"/>
        <v>80.611748348974615</v>
      </c>
      <c r="O179" s="7"/>
      <c r="P179" s="7"/>
    </row>
    <row r="180" spans="2:16" x14ac:dyDescent="0.25">
      <c r="B180" s="2" t="str">
        <f t="shared" ref="B180:F180" si="114">B84</f>
        <v>P_83</v>
      </c>
      <c r="C180" s="2" t="str">
        <f t="shared" si="114"/>
        <v>VC-6372 (45-8-1)</v>
      </c>
      <c r="D180" s="2" t="str">
        <f t="shared" si="114"/>
        <v>Control</v>
      </c>
      <c r="E180" s="2">
        <f t="shared" si="114"/>
        <v>4</v>
      </c>
      <c r="F180" s="2">
        <f t="shared" si="114"/>
        <v>3</v>
      </c>
      <c r="G180" s="3">
        <f t="shared" ref="G180:I195" si="115">G179</f>
        <v>44772</v>
      </c>
      <c r="H180" s="3">
        <f t="shared" si="115"/>
        <v>44793</v>
      </c>
      <c r="I180" s="3">
        <f t="shared" si="115"/>
        <v>44817</v>
      </c>
      <c r="J180" s="2">
        <f t="shared" si="60"/>
        <v>45</v>
      </c>
      <c r="K180" s="2">
        <f t="shared" si="61"/>
        <v>24</v>
      </c>
      <c r="L180" s="2">
        <v>27.98</v>
      </c>
      <c r="M180" s="2">
        <v>142.29</v>
      </c>
      <c r="N180" s="7">
        <f t="shared" si="83"/>
        <v>80.33593365661676</v>
      </c>
      <c r="O180" s="7"/>
      <c r="P180" s="7"/>
    </row>
    <row r="181" spans="2:16" x14ac:dyDescent="0.25">
      <c r="B181" s="2" t="str">
        <f t="shared" ref="B181:F181" si="116">B85</f>
        <v>P_84</v>
      </c>
      <c r="C181" s="2" t="str">
        <f t="shared" si="116"/>
        <v>VC-6372 (45-8-1)</v>
      </c>
      <c r="D181" s="2" t="str">
        <f t="shared" si="116"/>
        <v>Control</v>
      </c>
      <c r="E181" s="2">
        <f t="shared" si="116"/>
        <v>4</v>
      </c>
      <c r="F181" s="2">
        <f t="shared" si="116"/>
        <v>4</v>
      </c>
      <c r="G181" s="3">
        <f t="shared" si="115"/>
        <v>44772</v>
      </c>
      <c r="H181" s="3">
        <f t="shared" si="115"/>
        <v>44793</v>
      </c>
      <c r="I181" s="3">
        <f t="shared" si="115"/>
        <v>44817</v>
      </c>
      <c r="J181" s="2">
        <f t="shared" si="60"/>
        <v>45</v>
      </c>
      <c r="K181" s="2">
        <f t="shared" si="61"/>
        <v>24</v>
      </c>
      <c r="L181" s="2">
        <v>19.86</v>
      </c>
      <c r="M181" s="2">
        <v>116.54</v>
      </c>
      <c r="N181" s="7">
        <f t="shared" si="83"/>
        <v>82.958640810022317</v>
      </c>
      <c r="O181" s="7"/>
      <c r="P181" s="7"/>
    </row>
    <row r="182" spans="2:16" x14ac:dyDescent="0.25">
      <c r="B182" s="2" t="str">
        <f t="shared" ref="B182:F182" si="117">B86</f>
        <v>P_85</v>
      </c>
      <c r="C182" s="2" t="str">
        <f t="shared" si="117"/>
        <v>VC-6372 (45-8-1)</v>
      </c>
      <c r="D182" s="2" t="str">
        <f t="shared" si="117"/>
        <v>Stress</v>
      </c>
      <c r="E182" s="2">
        <f t="shared" si="117"/>
        <v>4</v>
      </c>
      <c r="F182" s="2">
        <f t="shared" si="117"/>
        <v>1</v>
      </c>
      <c r="G182" s="3">
        <f t="shared" si="115"/>
        <v>44772</v>
      </c>
      <c r="H182" s="3">
        <f t="shared" si="115"/>
        <v>44793</v>
      </c>
      <c r="I182" s="3">
        <f t="shared" si="115"/>
        <v>44817</v>
      </c>
      <c r="J182" s="2">
        <f t="shared" si="60"/>
        <v>45</v>
      </c>
      <c r="K182" s="2">
        <f t="shared" si="61"/>
        <v>24</v>
      </c>
      <c r="L182" s="2">
        <v>27.66</v>
      </c>
      <c r="M182" s="2">
        <v>138.38</v>
      </c>
      <c r="N182" s="7">
        <f t="shared" si="83"/>
        <v>80.011562364503547</v>
      </c>
      <c r="O182" s="7"/>
      <c r="P182" s="7"/>
    </row>
    <row r="183" spans="2:16" x14ac:dyDescent="0.25">
      <c r="B183" s="2" t="str">
        <f t="shared" ref="B183:F183" si="118">B87</f>
        <v>P_86</v>
      </c>
      <c r="C183" s="2" t="str">
        <f t="shared" si="118"/>
        <v>VC-6372 (45-8-1)</v>
      </c>
      <c r="D183" s="2" t="str">
        <f t="shared" si="118"/>
        <v>Stress</v>
      </c>
      <c r="E183" s="2">
        <f t="shared" si="118"/>
        <v>4</v>
      </c>
      <c r="F183" s="2">
        <f t="shared" si="118"/>
        <v>2</v>
      </c>
      <c r="G183" s="3">
        <f t="shared" si="115"/>
        <v>44772</v>
      </c>
      <c r="H183" s="3">
        <f t="shared" si="115"/>
        <v>44793</v>
      </c>
      <c r="I183" s="3">
        <f t="shared" si="115"/>
        <v>44817</v>
      </c>
      <c r="J183" s="2">
        <f t="shared" si="60"/>
        <v>45</v>
      </c>
      <c r="K183" s="2">
        <f t="shared" si="61"/>
        <v>24</v>
      </c>
      <c r="L183" s="2">
        <v>33.01</v>
      </c>
      <c r="M183" s="2">
        <v>142.74</v>
      </c>
      <c r="N183" s="7">
        <f t="shared" si="83"/>
        <v>76.874036710102288</v>
      </c>
      <c r="O183" s="7"/>
      <c r="P183" s="7"/>
    </row>
    <row r="184" spans="2:16" x14ac:dyDescent="0.25">
      <c r="B184" s="2" t="str">
        <f t="shared" ref="B184:F184" si="119">B88</f>
        <v>P_87</v>
      </c>
      <c r="C184" s="2" t="str">
        <f t="shared" si="119"/>
        <v>VC-6372 (45-8-1)</v>
      </c>
      <c r="D184" s="2" t="str">
        <f t="shared" si="119"/>
        <v>Stress</v>
      </c>
      <c r="E184" s="2">
        <f t="shared" si="119"/>
        <v>4</v>
      </c>
      <c r="F184" s="2">
        <f t="shared" si="119"/>
        <v>3</v>
      </c>
      <c r="G184" s="3">
        <f t="shared" si="115"/>
        <v>44772</v>
      </c>
      <c r="H184" s="3">
        <f t="shared" si="115"/>
        <v>44793</v>
      </c>
      <c r="I184" s="3">
        <f t="shared" si="115"/>
        <v>44817</v>
      </c>
      <c r="J184" s="2">
        <f t="shared" si="60"/>
        <v>45</v>
      </c>
      <c r="K184" s="2">
        <f t="shared" si="61"/>
        <v>24</v>
      </c>
      <c r="L184" s="2">
        <v>33.1</v>
      </c>
      <c r="M184" s="2">
        <v>141.18</v>
      </c>
      <c r="N184" s="7">
        <f t="shared" si="83"/>
        <v>76.554752797846717</v>
      </c>
      <c r="O184" s="7"/>
      <c r="P184" s="7"/>
    </row>
    <row r="185" spans="2:16" x14ac:dyDescent="0.25">
      <c r="B185" s="2" t="str">
        <f t="shared" ref="B185:F185" si="120">B89</f>
        <v>P_88</v>
      </c>
      <c r="C185" s="2" t="str">
        <f t="shared" si="120"/>
        <v>VC-6372 (45-8-1)</v>
      </c>
      <c r="D185" s="2" t="str">
        <f t="shared" si="120"/>
        <v>Stress</v>
      </c>
      <c r="E185" s="2">
        <f t="shared" si="120"/>
        <v>4</v>
      </c>
      <c r="F185" s="2">
        <f t="shared" si="120"/>
        <v>4</v>
      </c>
      <c r="G185" s="3">
        <f t="shared" si="115"/>
        <v>44772</v>
      </c>
      <c r="H185" s="3">
        <f t="shared" si="115"/>
        <v>44793</v>
      </c>
      <c r="I185" s="3">
        <f t="shared" si="115"/>
        <v>44817</v>
      </c>
      <c r="J185" s="2">
        <f t="shared" si="60"/>
        <v>45</v>
      </c>
      <c r="K185" s="2">
        <f t="shared" si="61"/>
        <v>24</v>
      </c>
      <c r="L185" s="2">
        <v>25.8</v>
      </c>
      <c r="M185" s="2">
        <v>114.63</v>
      </c>
      <c r="N185" s="7">
        <f t="shared" si="83"/>
        <v>77.492802931169848</v>
      </c>
      <c r="O185" s="7"/>
      <c r="P185" s="7"/>
    </row>
    <row r="186" spans="2:16" x14ac:dyDescent="0.25">
      <c r="B186" s="2" t="str">
        <f t="shared" ref="B186:F186" si="121">B90</f>
        <v>P_89</v>
      </c>
      <c r="C186" s="2" t="str">
        <f t="shared" si="121"/>
        <v>Vaibhav</v>
      </c>
      <c r="D186" s="2" t="str">
        <f t="shared" si="121"/>
        <v>Control</v>
      </c>
      <c r="E186" s="2">
        <f t="shared" si="121"/>
        <v>4</v>
      </c>
      <c r="F186" s="2">
        <f t="shared" si="121"/>
        <v>1</v>
      </c>
      <c r="G186" s="3">
        <f t="shared" si="115"/>
        <v>44772</v>
      </c>
      <c r="H186" s="3">
        <f t="shared" si="115"/>
        <v>44793</v>
      </c>
      <c r="I186" s="3">
        <f t="shared" si="115"/>
        <v>44817</v>
      </c>
      <c r="J186" s="2">
        <f t="shared" si="60"/>
        <v>45</v>
      </c>
      <c r="K186" s="2">
        <f t="shared" si="61"/>
        <v>24</v>
      </c>
      <c r="L186" s="2">
        <v>22.14</v>
      </c>
      <c r="M186" s="2">
        <v>139.66999999999999</v>
      </c>
      <c r="N186" s="7">
        <f t="shared" si="83"/>
        <v>84.148349681391849</v>
      </c>
      <c r="O186" s="7"/>
      <c r="P186" s="7"/>
    </row>
    <row r="187" spans="2:16" x14ac:dyDescent="0.25">
      <c r="B187" s="2" t="str">
        <f t="shared" ref="B187:F187" si="122">B91</f>
        <v>P_90</v>
      </c>
      <c r="C187" s="2" t="str">
        <f t="shared" si="122"/>
        <v>Vaibhav</v>
      </c>
      <c r="D187" s="2" t="str">
        <f t="shared" si="122"/>
        <v>Control</v>
      </c>
      <c r="E187" s="2">
        <f t="shared" si="122"/>
        <v>4</v>
      </c>
      <c r="F187" s="2">
        <f t="shared" si="122"/>
        <v>2</v>
      </c>
      <c r="G187" s="3">
        <f t="shared" si="115"/>
        <v>44772</v>
      </c>
      <c r="H187" s="3">
        <f t="shared" si="115"/>
        <v>44793</v>
      </c>
      <c r="I187" s="3">
        <f t="shared" si="115"/>
        <v>44817</v>
      </c>
      <c r="J187" s="2">
        <f t="shared" si="60"/>
        <v>45</v>
      </c>
      <c r="K187" s="2">
        <f t="shared" si="61"/>
        <v>24</v>
      </c>
      <c r="L187" s="2">
        <v>27.93</v>
      </c>
      <c r="M187" s="2">
        <v>144.02000000000001</v>
      </c>
      <c r="N187" s="7">
        <f t="shared" si="83"/>
        <v>80.606860158311349</v>
      </c>
      <c r="O187" s="7"/>
      <c r="P187" s="7"/>
    </row>
    <row r="188" spans="2:16" x14ac:dyDescent="0.25">
      <c r="B188" s="2" t="str">
        <f t="shared" ref="B188:F188" si="123">B92</f>
        <v>P_91</v>
      </c>
      <c r="C188" s="2" t="str">
        <f t="shared" si="123"/>
        <v>Vaibhav</v>
      </c>
      <c r="D188" s="2" t="str">
        <f t="shared" si="123"/>
        <v>Control</v>
      </c>
      <c r="E188" s="2">
        <f t="shared" si="123"/>
        <v>4</v>
      </c>
      <c r="F188" s="2">
        <f t="shared" si="123"/>
        <v>3</v>
      </c>
      <c r="G188" s="3">
        <f t="shared" si="115"/>
        <v>44772</v>
      </c>
      <c r="H188" s="3">
        <f t="shared" si="115"/>
        <v>44793</v>
      </c>
      <c r="I188" s="3">
        <f t="shared" si="115"/>
        <v>44817</v>
      </c>
      <c r="J188" s="2">
        <f t="shared" si="60"/>
        <v>45</v>
      </c>
      <c r="K188" s="2">
        <f t="shared" si="61"/>
        <v>24</v>
      </c>
      <c r="L188" s="2">
        <v>28.02</v>
      </c>
      <c r="M188" s="2">
        <v>142.47</v>
      </c>
      <c r="N188" s="7">
        <f t="shared" si="83"/>
        <v>80.33270162139398</v>
      </c>
      <c r="O188" s="7"/>
      <c r="P188" s="7"/>
    </row>
    <row r="189" spans="2:16" x14ac:dyDescent="0.25">
      <c r="B189" s="2" t="str">
        <f t="shared" ref="B189:F189" si="124">B93</f>
        <v>P_92</v>
      </c>
      <c r="C189" s="2" t="str">
        <f t="shared" si="124"/>
        <v>Vaibhav</v>
      </c>
      <c r="D189" s="2" t="str">
        <f t="shared" si="124"/>
        <v>Control</v>
      </c>
      <c r="E189" s="2">
        <f t="shared" si="124"/>
        <v>4</v>
      </c>
      <c r="F189" s="2">
        <f t="shared" si="124"/>
        <v>4</v>
      </c>
      <c r="G189" s="3">
        <f t="shared" si="115"/>
        <v>44772</v>
      </c>
      <c r="H189" s="3">
        <f t="shared" si="115"/>
        <v>44793</v>
      </c>
      <c r="I189" s="3">
        <f t="shared" si="115"/>
        <v>44817</v>
      </c>
      <c r="J189" s="2">
        <f t="shared" si="60"/>
        <v>45</v>
      </c>
      <c r="K189" s="2">
        <f t="shared" si="61"/>
        <v>24</v>
      </c>
      <c r="L189" s="2">
        <v>20.309999999999999</v>
      </c>
      <c r="M189" s="2">
        <v>116.31</v>
      </c>
      <c r="N189" s="7">
        <f t="shared" si="83"/>
        <v>82.538044880061918</v>
      </c>
      <c r="O189" s="7"/>
      <c r="P189" s="7"/>
    </row>
    <row r="190" spans="2:16" x14ac:dyDescent="0.25">
      <c r="B190" s="2" t="str">
        <f t="shared" ref="B190:F190" si="125">B94</f>
        <v>P_93</v>
      </c>
      <c r="C190" s="2" t="str">
        <f t="shared" si="125"/>
        <v>Vaibhav</v>
      </c>
      <c r="D190" s="2" t="str">
        <f t="shared" si="125"/>
        <v>Stress</v>
      </c>
      <c r="E190" s="2">
        <f t="shared" si="125"/>
        <v>4</v>
      </c>
      <c r="F190" s="2">
        <f t="shared" si="125"/>
        <v>1</v>
      </c>
      <c r="G190" s="3">
        <f t="shared" si="115"/>
        <v>44772</v>
      </c>
      <c r="H190" s="3">
        <f t="shared" si="115"/>
        <v>44793</v>
      </c>
      <c r="I190" s="3">
        <f t="shared" si="115"/>
        <v>44817</v>
      </c>
      <c r="J190" s="2">
        <f t="shared" si="60"/>
        <v>45</v>
      </c>
      <c r="K190" s="2">
        <f t="shared" si="61"/>
        <v>24</v>
      </c>
      <c r="L190" s="2">
        <v>27.67</v>
      </c>
      <c r="M190" s="2">
        <v>140.65</v>
      </c>
      <c r="N190" s="7">
        <f t="shared" si="83"/>
        <v>80.327052968361173</v>
      </c>
      <c r="O190" s="7"/>
      <c r="P190" s="7"/>
    </row>
    <row r="191" spans="2:16" x14ac:dyDescent="0.25">
      <c r="B191" s="2" t="str">
        <f t="shared" ref="B191:F191" si="126">B95</f>
        <v>P_94</v>
      </c>
      <c r="C191" s="2" t="str">
        <f t="shared" si="126"/>
        <v>Vaibhav</v>
      </c>
      <c r="D191" s="2" t="str">
        <f t="shared" si="126"/>
        <v>Stress</v>
      </c>
      <c r="E191" s="2">
        <f t="shared" si="126"/>
        <v>4</v>
      </c>
      <c r="F191" s="2">
        <f t="shared" si="126"/>
        <v>2</v>
      </c>
      <c r="G191" s="3">
        <f t="shared" si="115"/>
        <v>44772</v>
      </c>
      <c r="H191" s="3">
        <f t="shared" si="115"/>
        <v>44793</v>
      </c>
      <c r="I191" s="3">
        <f t="shared" si="115"/>
        <v>44817</v>
      </c>
      <c r="J191" s="2">
        <f t="shared" si="60"/>
        <v>45</v>
      </c>
      <c r="K191" s="2">
        <f t="shared" si="61"/>
        <v>24</v>
      </c>
      <c r="L191" s="2">
        <v>28.57</v>
      </c>
      <c r="M191" s="2">
        <v>120.65</v>
      </c>
      <c r="N191" s="7">
        <f t="shared" si="83"/>
        <v>76.319933692498964</v>
      </c>
      <c r="O191" s="7"/>
      <c r="P191" s="7"/>
    </row>
    <row r="192" spans="2:16" x14ac:dyDescent="0.25">
      <c r="B192" s="2" t="str">
        <f t="shared" ref="B192:F192" si="127">B96</f>
        <v>P_95</v>
      </c>
      <c r="C192" s="2" t="str">
        <f t="shared" si="127"/>
        <v>Vaibhav</v>
      </c>
      <c r="D192" s="2" t="str">
        <f t="shared" si="127"/>
        <v>Stress</v>
      </c>
      <c r="E192" s="2">
        <f t="shared" si="127"/>
        <v>4</v>
      </c>
      <c r="F192" s="2">
        <f t="shared" si="127"/>
        <v>3</v>
      </c>
      <c r="G192" s="3">
        <f t="shared" si="115"/>
        <v>44772</v>
      </c>
      <c r="H192" s="3">
        <f t="shared" si="115"/>
        <v>44793</v>
      </c>
      <c r="I192" s="3">
        <f t="shared" si="115"/>
        <v>44817</v>
      </c>
      <c r="J192" s="2">
        <f t="shared" si="60"/>
        <v>45</v>
      </c>
      <c r="K192" s="2">
        <f t="shared" si="61"/>
        <v>24</v>
      </c>
      <c r="L192" s="2">
        <v>27.36</v>
      </c>
      <c r="M192" s="2">
        <v>123.44</v>
      </c>
      <c r="N192" s="7">
        <f t="shared" si="83"/>
        <v>77.835385612443304</v>
      </c>
      <c r="O192" s="7"/>
      <c r="P192" s="7"/>
    </row>
    <row r="193" spans="2:16" x14ac:dyDescent="0.25">
      <c r="B193" s="2" t="str">
        <f t="shared" ref="B193:F193" si="128">B97</f>
        <v>P_96</v>
      </c>
      <c r="C193" s="2" t="str">
        <f t="shared" si="128"/>
        <v>Vaibhav</v>
      </c>
      <c r="D193" s="2" t="str">
        <f t="shared" si="128"/>
        <v>Stress</v>
      </c>
      <c r="E193" s="2">
        <f t="shared" si="128"/>
        <v>4</v>
      </c>
      <c r="F193" s="2">
        <f t="shared" si="128"/>
        <v>4</v>
      </c>
      <c r="G193" s="3">
        <f t="shared" si="115"/>
        <v>44772</v>
      </c>
      <c r="H193" s="3">
        <f t="shared" si="115"/>
        <v>44793</v>
      </c>
      <c r="I193" s="3">
        <f t="shared" si="115"/>
        <v>44817</v>
      </c>
      <c r="J193" s="2">
        <f t="shared" si="60"/>
        <v>45</v>
      </c>
      <c r="K193" s="2">
        <f t="shared" si="61"/>
        <v>24</v>
      </c>
      <c r="L193" s="2">
        <v>27.92</v>
      </c>
      <c r="M193" s="2">
        <v>116.24</v>
      </c>
      <c r="N193" s="7">
        <f t="shared" si="83"/>
        <v>75.980729525120438</v>
      </c>
      <c r="O193" s="7"/>
      <c r="P193" s="7"/>
    </row>
    <row r="194" spans="2:16" x14ac:dyDescent="0.25">
      <c r="B194" s="2" t="str">
        <f t="shared" ref="B194:F194" si="129">B98</f>
        <v>P_01</v>
      </c>
      <c r="C194" s="2" t="str">
        <f t="shared" si="129"/>
        <v>EC-693356</v>
      </c>
      <c r="D194" s="2" t="str">
        <f t="shared" si="129"/>
        <v>Control</v>
      </c>
      <c r="E194" s="2">
        <f t="shared" si="129"/>
        <v>4</v>
      </c>
      <c r="F194" s="2">
        <f t="shared" si="129"/>
        <v>1</v>
      </c>
      <c r="G194" s="3">
        <f t="shared" si="115"/>
        <v>44772</v>
      </c>
      <c r="H194" s="3">
        <f t="shared" si="115"/>
        <v>44793</v>
      </c>
      <c r="I194" s="3">
        <v>44828</v>
      </c>
      <c r="J194" s="2">
        <f t="shared" si="60"/>
        <v>56</v>
      </c>
      <c r="K194" s="2">
        <f t="shared" si="61"/>
        <v>35</v>
      </c>
      <c r="L194" s="2">
        <v>24.26</v>
      </c>
      <c r="M194" s="2">
        <v>132.9</v>
      </c>
      <c r="N194" s="7">
        <f t="shared" si="83"/>
        <v>81.745673438675695</v>
      </c>
      <c r="O194" s="7"/>
      <c r="P194" s="7"/>
    </row>
    <row r="195" spans="2:16" x14ac:dyDescent="0.25">
      <c r="B195" s="2" t="str">
        <f t="shared" ref="B195:F195" si="130">B99</f>
        <v>P_02</v>
      </c>
      <c r="C195" s="2" t="str">
        <f t="shared" si="130"/>
        <v>EC-693356</v>
      </c>
      <c r="D195" s="2" t="str">
        <f t="shared" si="130"/>
        <v>Control</v>
      </c>
      <c r="E195" s="2">
        <f t="shared" si="130"/>
        <v>4</v>
      </c>
      <c r="F195" s="2">
        <f t="shared" si="130"/>
        <v>2</v>
      </c>
      <c r="G195" s="3">
        <f t="shared" si="115"/>
        <v>44772</v>
      </c>
      <c r="H195" s="3">
        <f t="shared" si="115"/>
        <v>44793</v>
      </c>
      <c r="I195" s="3">
        <f t="shared" si="115"/>
        <v>44828</v>
      </c>
      <c r="J195" s="2">
        <f t="shared" ref="J195:J258" si="131">I195-G195</f>
        <v>56</v>
      </c>
      <c r="K195" s="2">
        <f t="shared" ref="K195:K258" si="132">I195-H195</f>
        <v>35</v>
      </c>
      <c r="L195" s="2">
        <v>26.37</v>
      </c>
      <c r="M195" s="2">
        <v>138.15</v>
      </c>
      <c r="N195" s="7">
        <f t="shared" si="83"/>
        <v>80.912052117263841</v>
      </c>
      <c r="O195" s="7"/>
      <c r="P195" s="7"/>
    </row>
    <row r="196" spans="2:16" x14ac:dyDescent="0.25">
      <c r="B196" s="2" t="str">
        <f t="shared" ref="B196:F196" si="133">B100</f>
        <v>P_03</v>
      </c>
      <c r="C196" s="2" t="str">
        <f t="shared" si="133"/>
        <v>EC-693356</v>
      </c>
      <c r="D196" s="2" t="str">
        <f t="shared" si="133"/>
        <v>Control</v>
      </c>
      <c r="E196" s="2">
        <f t="shared" si="133"/>
        <v>4</v>
      </c>
      <c r="F196" s="2">
        <f t="shared" si="133"/>
        <v>3</v>
      </c>
      <c r="G196" s="3">
        <f t="shared" ref="G196:I211" si="134">G195</f>
        <v>44772</v>
      </c>
      <c r="H196" s="3">
        <f t="shared" si="134"/>
        <v>44793</v>
      </c>
      <c r="I196" s="3">
        <f t="shared" si="134"/>
        <v>44828</v>
      </c>
      <c r="J196" s="2">
        <f t="shared" si="131"/>
        <v>56</v>
      </c>
      <c r="K196" s="2">
        <f t="shared" si="132"/>
        <v>35</v>
      </c>
      <c r="L196" s="2">
        <v>25.31</v>
      </c>
      <c r="M196" s="2">
        <v>135.52000000000001</v>
      </c>
      <c r="N196" s="7">
        <f t="shared" si="83"/>
        <v>81.32378984651713</v>
      </c>
      <c r="O196" s="7"/>
      <c r="P196" s="7"/>
    </row>
    <row r="197" spans="2:16" x14ac:dyDescent="0.25">
      <c r="B197" s="2" t="str">
        <f t="shared" ref="B197:F197" si="135">B101</f>
        <v>P_04</v>
      </c>
      <c r="C197" s="2" t="str">
        <f t="shared" si="135"/>
        <v>EC-693356</v>
      </c>
      <c r="D197" s="2" t="str">
        <f t="shared" si="135"/>
        <v>Control</v>
      </c>
      <c r="E197" s="2">
        <f t="shared" si="135"/>
        <v>4</v>
      </c>
      <c r="F197" s="2">
        <f t="shared" si="135"/>
        <v>4</v>
      </c>
      <c r="G197" s="3">
        <f t="shared" si="134"/>
        <v>44772</v>
      </c>
      <c r="H197" s="3">
        <f t="shared" si="134"/>
        <v>44793</v>
      </c>
      <c r="I197" s="3">
        <f t="shared" si="134"/>
        <v>44828</v>
      </c>
      <c r="J197" s="2">
        <f t="shared" si="131"/>
        <v>56</v>
      </c>
      <c r="K197" s="2">
        <f t="shared" si="132"/>
        <v>35</v>
      </c>
      <c r="L197" s="2">
        <v>27.51</v>
      </c>
      <c r="M197" s="2">
        <v>126.16</v>
      </c>
      <c r="N197" s="7">
        <f t="shared" si="83"/>
        <v>78.194356372859858</v>
      </c>
      <c r="O197" s="7"/>
      <c r="P197" s="7"/>
    </row>
    <row r="198" spans="2:16" x14ac:dyDescent="0.25">
      <c r="B198" s="2" t="str">
        <f t="shared" ref="B198:F198" si="136">B102</f>
        <v>P_05</v>
      </c>
      <c r="C198" s="2" t="str">
        <f t="shared" si="136"/>
        <v>EC-693356</v>
      </c>
      <c r="D198" s="2" t="str">
        <f t="shared" si="136"/>
        <v>Stress</v>
      </c>
      <c r="E198" s="2">
        <f t="shared" si="136"/>
        <v>4</v>
      </c>
      <c r="F198" s="2">
        <f t="shared" si="136"/>
        <v>1</v>
      </c>
      <c r="G198" s="3">
        <f t="shared" si="134"/>
        <v>44772</v>
      </c>
      <c r="H198" s="3">
        <f t="shared" si="134"/>
        <v>44793</v>
      </c>
      <c r="I198" s="3">
        <f t="shared" si="134"/>
        <v>44828</v>
      </c>
      <c r="J198" s="2">
        <f t="shared" si="131"/>
        <v>56</v>
      </c>
      <c r="K198" s="2">
        <f t="shared" si="132"/>
        <v>35</v>
      </c>
      <c r="L198" s="2">
        <v>32.450000000000003</v>
      </c>
      <c r="M198" s="2">
        <v>133.54</v>
      </c>
      <c r="N198" s="7">
        <f t="shared" si="83"/>
        <v>75.700164744645789</v>
      </c>
      <c r="O198" s="7"/>
      <c r="P198" s="7"/>
    </row>
    <row r="199" spans="2:16" x14ac:dyDescent="0.25">
      <c r="B199" s="2" t="str">
        <f t="shared" ref="B199:F199" si="137">B103</f>
        <v>P_06</v>
      </c>
      <c r="C199" s="2" t="str">
        <f t="shared" si="137"/>
        <v>EC-693356</v>
      </c>
      <c r="D199" s="2" t="str">
        <f t="shared" si="137"/>
        <v>Stress</v>
      </c>
      <c r="E199" s="2">
        <f t="shared" si="137"/>
        <v>4</v>
      </c>
      <c r="F199" s="2">
        <f t="shared" si="137"/>
        <v>2</v>
      </c>
      <c r="G199" s="3">
        <f t="shared" si="134"/>
        <v>44772</v>
      </c>
      <c r="H199" s="3">
        <f t="shared" si="134"/>
        <v>44793</v>
      </c>
      <c r="I199" s="3">
        <f t="shared" si="134"/>
        <v>44828</v>
      </c>
      <c r="J199" s="2">
        <f t="shared" si="131"/>
        <v>56</v>
      </c>
      <c r="K199" s="2">
        <f t="shared" si="132"/>
        <v>35</v>
      </c>
      <c r="L199" s="2">
        <v>32.880000000000003</v>
      </c>
      <c r="M199" s="2">
        <v>137.11000000000001</v>
      </c>
      <c r="N199" s="7">
        <f t="shared" si="83"/>
        <v>76.019254613084385</v>
      </c>
      <c r="O199" s="7"/>
      <c r="P199" s="7"/>
    </row>
    <row r="200" spans="2:16" x14ac:dyDescent="0.25">
      <c r="B200" s="2" t="str">
        <f t="shared" ref="B200:F200" si="138">B104</f>
        <v>P_07</v>
      </c>
      <c r="C200" s="2" t="str">
        <f t="shared" si="138"/>
        <v>EC-693356</v>
      </c>
      <c r="D200" s="2" t="str">
        <f t="shared" si="138"/>
        <v>Stress</v>
      </c>
      <c r="E200" s="2">
        <f t="shared" si="138"/>
        <v>4</v>
      </c>
      <c r="F200" s="2">
        <f t="shared" si="138"/>
        <v>3</v>
      </c>
      <c r="G200" s="3">
        <f t="shared" si="134"/>
        <v>44772</v>
      </c>
      <c r="H200" s="3">
        <f t="shared" si="134"/>
        <v>44793</v>
      </c>
      <c r="I200" s="3">
        <f t="shared" si="134"/>
        <v>44828</v>
      </c>
      <c r="J200" s="2">
        <f t="shared" si="131"/>
        <v>56</v>
      </c>
      <c r="K200" s="2">
        <f t="shared" si="132"/>
        <v>35</v>
      </c>
      <c r="L200" s="2">
        <v>33.53</v>
      </c>
      <c r="M200" s="2">
        <v>136.19999999999999</v>
      </c>
      <c r="N200" s="7">
        <f t="shared" si="83"/>
        <v>75.381791483113076</v>
      </c>
      <c r="O200" s="7"/>
      <c r="P200" s="7"/>
    </row>
    <row r="201" spans="2:16" x14ac:dyDescent="0.25">
      <c r="B201" s="2" t="str">
        <f t="shared" ref="B201:F201" si="139">B105</f>
        <v>P_08</v>
      </c>
      <c r="C201" s="2" t="str">
        <f t="shared" si="139"/>
        <v>EC-693356</v>
      </c>
      <c r="D201" s="2" t="str">
        <f t="shared" si="139"/>
        <v>Stress</v>
      </c>
      <c r="E201" s="2">
        <f t="shared" si="139"/>
        <v>4</v>
      </c>
      <c r="F201" s="2">
        <f t="shared" si="139"/>
        <v>4</v>
      </c>
      <c r="G201" s="3">
        <f t="shared" si="134"/>
        <v>44772</v>
      </c>
      <c r="H201" s="3">
        <f t="shared" si="134"/>
        <v>44793</v>
      </c>
      <c r="I201" s="3">
        <f t="shared" si="134"/>
        <v>44828</v>
      </c>
      <c r="J201" s="2">
        <f t="shared" si="131"/>
        <v>56</v>
      </c>
      <c r="K201" s="2">
        <f t="shared" si="132"/>
        <v>35</v>
      </c>
      <c r="L201" s="2">
        <v>35.83</v>
      </c>
      <c r="M201" s="2">
        <v>127.08</v>
      </c>
      <c r="N201" s="7">
        <f t="shared" si="83"/>
        <v>71.805162102612528</v>
      </c>
      <c r="O201" s="7"/>
      <c r="P201" s="7"/>
    </row>
    <row r="202" spans="2:16" x14ac:dyDescent="0.25">
      <c r="B202" s="2" t="str">
        <f t="shared" ref="B202:F202" si="140">B106</f>
        <v>P_09</v>
      </c>
      <c r="C202" s="2" t="str">
        <f t="shared" si="140"/>
        <v>EC-693357</v>
      </c>
      <c r="D202" s="2" t="str">
        <f t="shared" si="140"/>
        <v>Control</v>
      </c>
      <c r="E202" s="2">
        <f t="shared" si="140"/>
        <v>4</v>
      </c>
      <c r="F202" s="2">
        <f t="shared" si="140"/>
        <v>1</v>
      </c>
      <c r="G202" s="3">
        <f t="shared" si="134"/>
        <v>44772</v>
      </c>
      <c r="H202" s="3">
        <f t="shared" si="134"/>
        <v>44793</v>
      </c>
      <c r="I202" s="3">
        <f t="shared" si="134"/>
        <v>44828</v>
      </c>
      <c r="J202" s="2">
        <f t="shared" si="131"/>
        <v>56</v>
      </c>
      <c r="K202" s="2">
        <f t="shared" si="132"/>
        <v>35</v>
      </c>
      <c r="L202" s="2">
        <v>24.79</v>
      </c>
      <c r="M202" s="2">
        <v>133.32</v>
      </c>
      <c r="N202" s="7">
        <f t="shared" si="83"/>
        <v>81.405640564056398</v>
      </c>
      <c r="O202" s="7"/>
      <c r="P202" s="7"/>
    </row>
    <row r="203" spans="2:16" x14ac:dyDescent="0.25">
      <c r="B203" s="2" t="str">
        <f t="shared" ref="B203:F203" si="141">B107</f>
        <v>P_10</v>
      </c>
      <c r="C203" s="2" t="str">
        <f t="shared" si="141"/>
        <v>EC-693357</v>
      </c>
      <c r="D203" s="2" t="str">
        <f t="shared" si="141"/>
        <v>Control</v>
      </c>
      <c r="E203" s="2">
        <f t="shared" si="141"/>
        <v>4</v>
      </c>
      <c r="F203" s="2">
        <f t="shared" si="141"/>
        <v>2</v>
      </c>
      <c r="G203" s="3">
        <f t="shared" si="134"/>
        <v>44772</v>
      </c>
      <c r="H203" s="3">
        <f t="shared" si="134"/>
        <v>44793</v>
      </c>
      <c r="I203" s="3">
        <f t="shared" si="134"/>
        <v>44828</v>
      </c>
      <c r="J203" s="2">
        <f t="shared" si="131"/>
        <v>56</v>
      </c>
      <c r="K203" s="2">
        <f t="shared" si="132"/>
        <v>35</v>
      </c>
      <c r="L203" s="2">
        <v>26.06</v>
      </c>
      <c r="M203" s="2">
        <v>137.72999999999999</v>
      </c>
      <c r="N203" s="7">
        <f t="shared" si="83"/>
        <v>81.078922529586876</v>
      </c>
      <c r="O203" s="7"/>
      <c r="P203" s="7"/>
    </row>
    <row r="204" spans="2:16" x14ac:dyDescent="0.25">
      <c r="B204" s="2" t="str">
        <f t="shared" ref="B204:F204" si="142">B108</f>
        <v>P_11</v>
      </c>
      <c r="C204" s="2" t="str">
        <f t="shared" si="142"/>
        <v>EC-693357</v>
      </c>
      <c r="D204" s="2" t="str">
        <f t="shared" si="142"/>
        <v>Control</v>
      </c>
      <c r="E204" s="2">
        <f t="shared" si="142"/>
        <v>4</v>
      </c>
      <c r="F204" s="2">
        <f t="shared" si="142"/>
        <v>3</v>
      </c>
      <c r="G204" s="3">
        <f t="shared" si="134"/>
        <v>44772</v>
      </c>
      <c r="H204" s="3">
        <f t="shared" si="134"/>
        <v>44793</v>
      </c>
      <c r="I204" s="3">
        <f t="shared" si="134"/>
        <v>44828</v>
      </c>
      <c r="J204" s="2">
        <f t="shared" si="131"/>
        <v>56</v>
      </c>
      <c r="K204" s="2">
        <f t="shared" si="132"/>
        <v>35</v>
      </c>
      <c r="L204" s="2">
        <v>25.86</v>
      </c>
      <c r="M204" s="2">
        <v>135.96</v>
      </c>
      <c r="N204" s="7">
        <f t="shared" si="83"/>
        <v>80.979699911738749</v>
      </c>
      <c r="O204" s="7"/>
      <c r="P204" s="7"/>
    </row>
    <row r="205" spans="2:16" x14ac:dyDescent="0.25">
      <c r="B205" s="2" t="str">
        <f t="shared" ref="B205:F205" si="143">B109</f>
        <v>P_12</v>
      </c>
      <c r="C205" s="2" t="str">
        <f t="shared" si="143"/>
        <v>EC-693357</v>
      </c>
      <c r="D205" s="2" t="str">
        <f t="shared" si="143"/>
        <v>Control</v>
      </c>
      <c r="E205" s="2">
        <f t="shared" si="143"/>
        <v>4</v>
      </c>
      <c r="F205" s="2">
        <f t="shared" si="143"/>
        <v>4</v>
      </c>
      <c r="G205" s="3">
        <f t="shared" si="134"/>
        <v>44772</v>
      </c>
      <c r="H205" s="3">
        <f t="shared" si="134"/>
        <v>44793</v>
      </c>
      <c r="I205" s="3">
        <f t="shared" si="134"/>
        <v>44828</v>
      </c>
      <c r="J205" s="2">
        <f t="shared" si="131"/>
        <v>56</v>
      </c>
      <c r="K205" s="2">
        <f t="shared" si="132"/>
        <v>35</v>
      </c>
      <c r="L205" s="2">
        <v>28.1</v>
      </c>
      <c r="M205" s="2">
        <v>126.72</v>
      </c>
      <c r="N205" s="7">
        <f t="shared" si="83"/>
        <v>77.82512626262627</v>
      </c>
      <c r="O205" s="7"/>
      <c r="P205" s="7"/>
    </row>
    <row r="206" spans="2:16" x14ac:dyDescent="0.25">
      <c r="B206" s="2" t="str">
        <f t="shared" ref="B206:F206" si="144">B110</f>
        <v>P_13</v>
      </c>
      <c r="C206" s="2" t="str">
        <f t="shared" si="144"/>
        <v>EC-693357</v>
      </c>
      <c r="D206" s="2" t="str">
        <f t="shared" si="144"/>
        <v>Stress</v>
      </c>
      <c r="E206" s="2">
        <f t="shared" si="144"/>
        <v>4</v>
      </c>
      <c r="F206" s="2">
        <f t="shared" si="144"/>
        <v>1</v>
      </c>
      <c r="G206" s="3">
        <f t="shared" si="134"/>
        <v>44772</v>
      </c>
      <c r="H206" s="3">
        <f t="shared" si="134"/>
        <v>44793</v>
      </c>
      <c r="I206" s="3">
        <f t="shared" si="134"/>
        <v>44828</v>
      </c>
      <c r="J206" s="2">
        <f t="shared" si="131"/>
        <v>56</v>
      </c>
      <c r="K206" s="2">
        <f t="shared" si="132"/>
        <v>35</v>
      </c>
      <c r="L206" s="2">
        <v>35.72</v>
      </c>
      <c r="M206" s="2">
        <v>131.87</v>
      </c>
      <c r="N206" s="7">
        <f t="shared" si="83"/>
        <v>72.91271706984152</v>
      </c>
      <c r="O206" s="7"/>
      <c r="P206" s="7"/>
    </row>
    <row r="207" spans="2:16" x14ac:dyDescent="0.25">
      <c r="B207" s="2" t="str">
        <f t="shared" ref="B207:F207" si="145">B111</f>
        <v>P_14</v>
      </c>
      <c r="C207" s="2" t="str">
        <f t="shared" si="145"/>
        <v>EC-693357</v>
      </c>
      <c r="D207" s="2" t="str">
        <f t="shared" si="145"/>
        <v>Stress</v>
      </c>
      <c r="E207" s="2">
        <f t="shared" si="145"/>
        <v>4</v>
      </c>
      <c r="F207" s="2">
        <f t="shared" si="145"/>
        <v>2</v>
      </c>
      <c r="G207" s="3">
        <f t="shared" si="134"/>
        <v>44772</v>
      </c>
      <c r="H207" s="3">
        <f t="shared" si="134"/>
        <v>44793</v>
      </c>
      <c r="I207" s="3">
        <f t="shared" si="134"/>
        <v>44828</v>
      </c>
      <c r="J207" s="2">
        <f t="shared" si="131"/>
        <v>56</v>
      </c>
      <c r="K207" s="2">
        <f t="shared" si="132"/>
        <v>35</v>
      </c>
      <c r="L207" s="2">
        <v>36.57</v>
      </c>
      <c r="M207" s="2">
        <v>135.86000000000001</v>
      </c>
      <c r="N207" s="7">
        <f t="shared" si="83"/>
        <v>73.082585013984996</v>
      </c>
      <c r="O207" s="7"/>
      <c r="P207" s="7"/>
    </row>
    <row r="208" spans="2:16" x14ac:dyDescent="0.25">
      <c r="B208" s="2" t="str">
        <f t="shared" ref="B208:F208" si="146">B112</f>
        <v>P_15</v>
      </c>
      <c r="C208" s="2" t="str">
        <f t="shared" si="146"/>
        <v>EC-693357</v>
      </c>
      <c r="D208" s="2" t="str">
        <f t="shared" si="146"/>
        <v>Stress</v>
      </c>
      <c r="E208" s="2">
        <f t="shared" si="146"/>
        <v>4</v>
      </c>
      <c r="F208" s="2">
        <f t="shared" si="146"/>
        <v>3</v>
      </c>
      <c r="G208" s="3">
        <f t="shared" si="134"/>
        <v>44772</v>
      </c>
      <c r="H208" s="3">
        <f t="shared" si="134"/>
        <v>44793</v>
      </c>
      <c r="I208" s="3">
        <f t="shared" si="134"/>
        <v>44828</v>
      </c>
      <c r="J208" s="2">
        <f t="shared" si="131"/>
        <v>56</v>
      </c>
      <c r="K208" s="2">
        <f t="shared" si="132"/>
        <v>35</v>
      </c>
      <c r="L208" s="2">
        <v>36.799999999999997</v>
      </c>
      <c r="M208" s="2">
        <v>134.52000000000001</v>
      </c>
      <c r="N208" s="7">
        <f t="shared" si="83"/>
        <v>72.643473089503431</v>
      </c>
      <c r="O208" s="7"/>
      <c r="P208" s="7"/>
    </row>
    <row r="209" spans="2:16" x14ac:dyDescent="0.25">
      <c r="B209" s="2" t="str">
        <f t="shared" ref="B209:F209" si="147">B113</f>
        <v>P_16</v>
      </c>
      <c r="C209" s="2" t="str">
        <f t="shared" si="147"/>
        <v>EC-693357</v>
      </c>
      <c r="D209" s="2" t="str">
        <f t="shared" si="147"/>
        <v>Stress</v>
      </c>
      <c r="E209" s="2">
        <f t="shared" si="147"/>
        <v>4</v>
      </c>
      <c r="F209" s="2">
        <f t="shared" si="147"/>
        <v>4</v>
      </c>
      <c r="G209" s="3">
        <f t="shared" si="134"/>
        <v>44772</v>
      </c>
      <c r="H209" s="3">
        <f t="shared" si="134"/>
        <v>44793</v>
      </c>
      <c r="I209" s="3">
        <f t="shared" si="134"/>
        <v>44828</v>
      </c>
      <c r="J209" s="2">
        <f t="shared" si="131"/>
        <v>56</v>
      </c>
      <c r="K209" s="2">
        <f t="shared" si="132"/>
        <v>35</v>
      </c>
      <c r="L209" s="2">
        <v>39.06</v>
      </c>
      <c r="M209" s="2">
        <v>125.34</v>
      </c>
      <c r="N209" s="7">
        <f t="shared" si="83"/>
        <v>68.836764001914787</v>
      </c>
      <c r="O209" s="7"/>
      <c r="P209" s="7"/>
    </row>
    <row r="210" spans="2:16" x14ac:dyDescent="0.25">
      <c r="B210" s="2" t="str">
        <f t="shared" ref="B210:F210" si="148">B114</f>
        <v>P_17</v>
      </c>
      <c r="C210" s="2" t="str">
        <f t="shared" si="148"/>
        <v>EC-693358</v>
      </c>
      <c r="D210" s="2" t="str">
        <f t="shared" si="148"/>
        <v>Control</v>
      </c>
      <c r="E210" s="2">
        <f t="shared" si="148"/>
        <v>4</v>
      </c>
      <c r="F210" s="2">
        <f t="shared" si="148"/>
        <v>1</v>
      </c>
      <c r="G210" s="3">
        <f t="shared" si="134"/>
        <v>44772</v>
      </c>
      <c r="H210" s="3">
        <f t="shared" si="134"/>
        <v>44793</v>
      </c>
      <c r="I210" s="3">
        <f t="shared" si="134"/>
        <v>44828</v>
      </c>
      <c r="J210" s="2">
        <f t="shared" si="131"/>
        <v>56</v>
      </c>
      <c r="K210" s="2">
        <f t="shared" si="132"/>
        <v>35</v>
      </c>
      <c r="L210" s="2">
        <v>26.47</v>
      </c>
      <c r="M210" s="2">
        <v>138.69</v>
      </c>
      <c r="N210" s="7">
        <f t="shared" si="83"/>
        <v>80.914269233542441</v>
      </c>
      <c r="O210" s="7"/>
      <c r="P210" s="7"/>
    </row>
    <row r="211" spans="2:16" x14ac:dyDescent="0.25">
      <c r="B211" s="2" t="str">
        <f t="shared" ref="B211:F211" si="149">B115</f>
        <v>P_18</v>
      </c>
      <c r="C211" s="2" t="str">
        <f t="shared" si="149"/>
        <v>EC-693358</v>
      </c>
      <c r="D211" s="2" t="str">
        <f t="shared" si="149"/>
        <v>Control</v>
      </c>
      <c r="E211" s="2">
        <f t="shared" si="149"/>
        <v>4</v>
      </c>
      <c r="F211" s="2">
        <f t="shared" si="149"/>
        <v>2</v>
      </c>
      <c r="G211" s="3">
        <f t="shared" si="134"/>
        <v>44772</v>
      </c>
      <c r="H211" s="3">
        <f t="shared" si="134"/>
        <v>44793</v>
      </c>
      <c r="I211" s="3">
        <f t="shared" si="134"/>
        <v>44828</v>
      </c>
      <c r="J211" s="2">
        <f t="shared" si="131"/>
        <v>56</v>
      </c>
      <c r="K211" s="2">
        <f t="shared" si="132"/>
        <v>35</v>
      </c>
      <c r="L211" s="2">
        <v>27.57</v>
      </c>
      <c r="M211" s="2">
        <v>143.06</v>
      </c>
      <c r="N211" s="7">
        <f t="shared" si="83"/>
        <v>80.728365720676649</v>
      </c>
      <c r="O211" s="7"/>
      <c r="P211" s="7"/>
    </row>
    <row r="212" spans="2:16" x14ac:dyDescent="0.25">
      <c r="B212" s="2" t="str">
        <f t="shared" ref="B212:F212" si="150">B116</f>
        <v>P_19</v>
      </c>
      <c r="C212" s="2" t="str">
        <f t="shared" si="150"/>
        <v>EC-693358</v>
      </c>
      <c r="D212" s="2" t="str">
        <f t="shared" si="150"/>
        <v>Control</v>
      </c>
      <c r="E212" s="2">
        <f t="shared" si="150"/>
        <v>4</v>
      </c>
      <c r="F212" s="2">
        <f t="shared" si="150"/>
        <v>3</v>
      </c>
      <c r="G212" s="3">
        <f t="shared" ref="G212:I227" si="151">G211</f>
        <v>44772</v>
      </c>
      <c r="H212" s="3">
        <f t="shared" si="151"/>
        <v>44793</v>
      </c>
      <c r="I212" s="3">
        <f t="shared" si="151"/>
        <v>44828</v>
      </c>
      <c r="J212" s="2">
        <f t="shared" si="131"/>
        <v>56</v>
      </c>
      <c r="K212" s="2">
        <f t="shared" si="132"/>
        <v>35</v>
      </c>
      <c r="L212" s="2">
        <v>27.59</v>
      </c>
      <c r="M212" s="2">
        <v>141.44999999999999</v>
      </c>
      <c r="N212" s="7">
        <f t="shared" si="83"/>
        <v>80.494874513962529</v>
      </c>
      <c r="O212" s="7"/>
      <c r="P212" s="7"/>
    </row>
    <row r="213" spans="2:16" x14ac:dyDescent="0.25">
      <c r="B213" s="2" t="str">
        <f t="shared" ref="B213:F213" si="152">B117</f>
        <v>P_20</v>
      </c>
      <c r="C213" s="2" t="str">
        <f t="shared" si="152"/>
        <v>EC-693358</v>
      </c>
      <c r="D213" s="2" t="str">
        <f t="shared" si="152"/>
        <v>Control</v>
      </c>
      <c r="E213" s="2">
        <f t="shared" si="152"/>
        <v>4</v>
      </c>
      <c r="F213" s="2">
        <f t="shared" si="152"/>
        <v>4</v>
      </c>
      <c r="G213" s="3">
        <f t="shared" si="151"/>
        <v>44772</v>
      </c>
      <c r="H213" s="3">
        <f t="shared" si="151"/>
        <v>44793</v>
      </c>
      <c r="I213" s="3">
        <f t="shared" si="151"/>
        <v>44828</v>
      </c>
      <c r="J213" s="2">
        <f t="shared" si="131"/>
        <v>56</v>
      </c>
      <c r="K213" s="2">
        <f t="shared" si="132"/>
        <v>35</v>
      </c>
      <c r="L213" s="2">
        <v>29.02</v>
      </c>
      <c r="M213" s="2">
        <v>119.35</v>
      </c>
      <c r="N213" s="7">
        <f t="shared" si="83"/>
        <v>75.68496020108924</v>
      </c>
      <c r="O213" s="7"/>
      <c r="P213" s="7"/>
    </row>
    <row r="214" spans="2:16" x14ac:dyDescent="0.25">
      <c r="B214" s="2" t="str">
        <f t="shared" ref="B214:F214" si="153">B118</f>
        <v>P_21</v>
      </c>
      <c r="C214" s="2" t="str">
        <f t="shared" si="153"/>
        <v>EC-693358</v>
      </c>
      <c r="D214" s="2" t="str">
        <f t="shared" si="153"/>
        <v>Stress</v>
      </c>
      <c r="E214" s="2">
        <f t="shared" si="153"/>
        <v>4</v>
      </c>
      <c r="F214" s="2">
        <f t="shared" si="153"/>
        <v>1</v>
      </c>
      <c r="G214" s="3">
        <f t="shared" si="151"/>
        <v>44772</v>
      </c>
      <c r="H214" s="3">
        <f t="shared" si="151"/>
        <v>44793</v>
      </c>
      <c r="I214" s="3">
        <f t="shared" si="151"/>
        <v>44828</v>
      </c>
      <c r="J214" s="2">
        <f t="shared" si="131"/>
        <v>56</v>
      </c>
      <c r="K214" s="2">
        <f t="shared" si="132"/>
        <v>35</v>
      </c>
      <c r="L214" s="2">
        <v>36.94</v>
      </c>
      <c r="M214" s="2">
        <v>133.75</v>
      </c>
      <c r="N214" s="7">
        <f t="shared" ref="N214:N277" si="154">(1-(L214/M214))*100</f>
        <v>72.381308411214945</v>
      </c>
      <c r="O214" s="7"/>
      <c r="P214" s="7"/>
    </row>
    <row r="215" spans="2:16" x14ac:dyDescent="0.25">
      <c r="B215" s="2" t="str">
        <f t="shared" ref="B215:F215" si="155">B119</f>
        <v>P_22</v>
      </c>
      <c r="C215" s="2" t="str">
        <f t="shared" si="155"/>
        <v>EC-693358</v>
      </c>
      <c r="D215" s="2" t="str">
        <f t="shared" si="155"/>
        <v>Stress</v>
      </c>
      <c r="E215" s="2">
        <f t="shared" si="155"/>
        <v>4</v>
      </c>
      <c r="F215" s="2">
        <f t="shared" si="155"/>
        <v>2</v>
      </c>
      <c r="G215" s="3">
        <f t="shared" si="151"/>
        <v>44772</v>
      </c>
      <c r="H215" s="3">
        <f t="shared" si="151"/>
        <v>44793</v>
      </c>
      <c r="I215" s="3">
        <f t="shared" si="151"/>
        <v>44828</v>
      </c>
      <c r="J215" s="2">
        <f t="shared" si="131"/>
        <v>56</v>
      </c>
      <c r="K215" s="2">
        <f t="shared" si="132"/>
        <v>35</v>
      </c>
      <c r="L215" s="2">
        <v>37.909999999999997</v>
      </c>
      <c r="M215" s="2">
        <v>137.93</v>
      </c>
      <c r="N215" s="7">
        <f t="shared" si="154"/>
        <v>72.515043862828975</v>
      </c>
      <c r="O215" s="7"/>
      <c r="P215" s="7"/>
    </row>
    <row r="216" spans="2:16" x14ac:dyDescent="0.25">
      <c r="B216" s="2" t="str">
        <f t="shared" ref="B216:F216" si="156">B120</f>
        <v>P_23</v>
      </c>
      <c r="C216" s="2" t="str">
        <f t="shared" si="156"/>
        <v>EC-693358</v>
      </c>
      <c r="D216" s="2" t="str">
        <f t="shared" si="156"/>
        <v>Stress</v>
      </c>
      <c r="E216" s="2">
        <f t="shared" si="156"/>
        <v>4</v>
      </c>
      <c r="F216" s="2">
        <f t="shared" si="156"/>
        <v>3</v>
      </c>
      <c r="G216" s="3">
        <f t="shared" si="151"/>
        <v>44772</v>
      </c>
      <c r="H216" s="3">
        <f t="shared" si="151"/>
        <v>44793</v>
      </c>
      <c r="I216" s="3">
        <f t="shared" si="151"/>
        <v>44828</v>
      </c>
      <c r="J216" s="2">
        <f t="shared" si="131"/>
        <v>56</v>
      </c>
      <c r="K216" s="2">
        <f t="shared" si="132"/>
        <v>35</v>
      </c>
      <c r="L216" s="2">
        <v>38.03</v>
      </c>
      <c r="M216" s="2">
        <v>136.46</v>
      </c>
      <c r="N216" s="7">
        <f t="shared" si="154"/>
        <v>72.131027407298845</v>
      </c>
      <c r="O216" s="7"/>
      <c r="P216" s="7"/>
    </row>
    <row r="217" spans="2:16" x14ac:dyDescent="0.25">
      <c r="B217" s="2" t="str">
        <f t="shared" ref="B217:F217" si="157">B121</f>
        <v>P_24</v>
      </c>
      <c r="C217" s="2" t="str">
        <f t="shared" si="157"/>
        <v>EC-693358</v>
      </c>
      <c r="D217" s="2" t="str">
        <f t="shared" si="157"/>
        <v>Stress</v>
      </c>
      <c r="E217" s="2">
        <f t="shared" si="157"/>
        <v>4</v>
      </c>
      <c r="F217" s="2">
        <f t="shared" si="157"/>
        <v>4</v>
      </c>
      <c r="G217" s="3">
        <f t="shared" si="151"/>
        <v>44772</v>
      </c>
      <c r="H217" s="3">
        <f t="shared" si="151"/>
        <v>44793</v>
      </c>
      <c r="I217" s="3">
        <f t="shared" si="151"/>
        <v>44828</v>
      </c>
      <c r="J217" s="2">
        <f t="shared" si="131"/>
        <v>56</v>
      </c>
      <c r="K217" s="2">
        <f t="shared" si="132"/>
        <v>35</v>
      </c>
      <c r="L217" s="2">
        <v>39.880000000000003</v>
      </c>
      <c r="M217" s="2">
        <v>120.81</v>
      </c>
      <c r="N217" s="7">
        <f t="shared" si="154"/>
        <v>66.989487625196588</v>
      </c>
      <c r="O217" s="7"/>
      <c r="P217" s="7"/>
    </row>
    <row r="218" spans="2:16" x14ac:dyDescent="0.25">
      <c r="B218" s="2" t="str">
        <f t="shared" ref="B218:F218" si="158">B122</f>
        <v>P_25</v>
      </c>
      <c r="C218" s="2" t="str">
        <f t="shared" si="158"/>
        <v>EC-693363</v>
      </c>
      <c r="D218" s="2" t="str">
        <f t="shared" si="158"/>
        <v>Control</v>
      </c>
      <c r="E218" s="2">
        <f t="shared" si="158"/>
        <v>4</v>
      </c>
      <c r="F218" s="2">
        <f t="shared" si="158"/>
        <v>1</v>
      </c>
      <c r="G218" s="3">
        <f t="shared" si="151"/>
        <v>44772</v>
      </c>
      <c r="H218" s="3">
        <f t="shared" si="151"/>
        <v>44793</v>
      </c>
      <c r="I218" s="3">
        <f t="shared" si="151"/>
        <v>44828</v>
      </c>
      <c r="J218" s="2">
        <f t="shared" si="131"/>
        <v>56</v>
      </c>
      <c r="K218" s="2">
        <f t="shared" si="132"/>
        <v>35</v>
      </c>
      <c r="L218" s="2">
        <v>24.82</v>
      </c>
      <c r="M218" s="2">
        <v>137.4</v>
      </c>
      <c r="N218" s="7">
        <f t="shared" si="154"/>
        <v>81.935953420669577</v>
      </c>
      <c r="O218" s="7"/>
      <c r="P218" s="7"/>
    </row>
    <row r="219" spans="2:16" x14ac:dyDescent="0.25">
      <c r="B219" s="2" t="str">
        <f t="shared" ref="B219:F219" si="159">B123</f>
        <v>P_26</v>
      </c>
      <c r="C219" s="2" t="str">
        <f t="shared" si="159"/>
        <v>EC-693363</v>
      </c>
      <c r="D219" s="2" t="str">
        <f t="shared" si="159"/>
        <v>Control</v>
      </c>
      <c r="E219" s="2">
        <f t="shared" si="159"/>
        <v>4</v>
      </c>
      <c r="F219" s="2">
        <f t="shared" si="159"/>
        <v>2</v>
      </c>
      <c r="G219" s="3">
        <f t="shared" si="151"/>
        <v>44772</v>
      </c>
      <c r="H219" s="3">
        <f t="shared" si="151"/>
        <v>44793</v>
      </c>
      <c r="I219" s="3">
        <f t="shared" si="151"/>
        <v>44828</v>
      </c>
      <c r="J219" s="2">
        <f t="shared" si="131"/>
        <v>56</v>
      </c>
      <c r="K219" s="2">
        <f t="shared" si="132"/>
        <v>35</v>
      </c>
      <c r="L219" s="2">
        <v>26.96</v>
      </c>
      <c r="M219" s="2">
        <v>141.66999999999999</v>
      </c>
      <c r="N219" s="7">
        <f t="shared" si="154"/>
        <v>80.969859532716868</v>
      </c>
      <c r="O219" s="7"/>
      <c r="P219" s="7"/>
    </row>
    <row r="220" spans="2:16" x14ac:dyDescent="0.25">
      <c r="B220" s="2" t="str">
        <f t="shared" ref="B220:F220" si="160">B124</f>
        <v>P_27</v>
      </c>
      <c r="C220" s="2" t="str">
        <f t="shared" si="160"/>
        <v>EC-693363</v>
      </c>
      <c r="D220" s="2" t="str">
        <f t="shared" si="160"/>
        <v>Control</v>
      </c>
      <c r="E220" s="2">
        <f t="shared" si="160"/>
        <v>4</v>
      </c>
      <c r="F220" s="2">
        <f t="shared" si="160"/>
        <v>3</v>
      </c>
      <c r="G220" s="3">
        <f t="shared" si="151"/>
        <v>44772</v>
      </c>
      <c r="H220" s="3">
        <f t="shared" si="151"/>
        <v>44793</v>
      </c>
      <c r="I220" s="3">
        <f t="shared" si="151"/>
        <v>44828</v>
      </c>
      <c r="J220" s="2">
        <f t="shared" si="131"/>
        <v>56</v>
      </c>
      <c r="K220" s="2">
        <f t="shared" si="132"/>
        <v>35</v>
      </c>
      <c r="L220" s="2">
        <v>27.03</v>
      </c>
      <c r="M220" s="2">
        <v>140.13</v>
      </c>
      <c r="N220" s="7">
        <f t="shared" si="154"/>
        <v>80.710768572040251</v>
      </c>
      <c r="O220" s="7"/>
      <c r="P220" s="7"/>
    </row>
    <row r="221" spans="2:16" x14ac:dyDescent="0.25">
      <c r="B221" s="2" t="str">
        <f t="shared" ref="B221:F221" si="161">B125</f>
        <v>P_28</v>
      </c>
      <c r="C221" s="2" t="str">
        <f t="shared" si="161"/>
        <v>EC-693363</v>
      </c>
      <c r="D221" s="2" t="str">
        <f t="shared" si="161"/>
        <v>Control</v>
      </c>
      <c r="E221" s="2">
        <f t="shared" si="161"/>
        <v>4</v>
      </c>
      <c r="F221" s="2">
        <f t="shared" si="161"/>
        <v>4</v>
      </c>
      <c r="G221" s="3">
        <f t="shared" si="151"/>
        <v>44772</v>
      </c>
      <c r="H221" s="3">
        <f t="shared" si="151"/>
        <v>44793</v>
      </c>
      <c r="I221" s="3">
        <f t="shared" si="151"/>
        <v>44828</v>
      </c>
      <c r="J221" s="2">
        <f t="shared" si="131"/>
        <v>56</v>
      </c>
      <c r="K221" s="2">
        <f t="shared" si="132"/>
        <v>35</v>
      </c>
      <c r="L221" s="2">
        <v>25.33</v>
      </c>
      <c r="M221" s="2">
        <v>121.26</v>
      </c>
      <c r="N221" s="7">
        <f t="shared" si="154"/>
        <v>79.111001154543956</v>
      </c>
      <c r="O221" s="7"/>
      <c r="P221" s="7"/>
    </row>
    <row r="222" spans="2:16" x14ac:dyDescent="0.25">
      <c r="B222" s="2" t="str">
        <f t="shared" ref="B222:F222" si="162">B126</f>
        <v>P_29</v>
      </c>
      <c r="C222" s="2" t="str">
        <f t="shared" si="162"/>
        <v>EC-693363</v>
      </c>
      <c r="D222" s="2" t="str">
        <f t="shared" si="162"/>
        <v>Stress</v>
      </c>
      <c r="E222" s="2">
        <f t="shared" si="162"/>
        <v>4</v>
      </c>
      <c r="F222" s="2">
        <f t="shared" si="162"/>
        <v>1</v>
      </c>
      <c r="G222" s="3">
        <f t="shared" si="151"/>
        <v>44772</v>
      </c>
      <c r="H222" s="3">
        <f t="shared" si="151"/>
        <v>44793</v>
      </c>
      <c r="I222" s="3">
        <f t="shared" si="151"/>
        <v>44828</v>
      </c>
      <c r="J222" s="2">
        <f t="shared" si="131"/>
        <v>56</v>
      </c>
      <c r="K222" s="2">
        <f t="shared" si="132"/>
        <v>35</v>
      </c>
      <c r="L222" s="2">
        <v>34.770000000000003</v>
      </c>
      <c r="M222" s="2">
        <v>134.4</v>
      </c>
      <c r="N222" s="7">
        <f t="shared" si="154"/>
        <v>74.129464285714292</v>
      </c>
      <c r="O222" s="7"/>
      <c r="P222" s="7"/>
    </row>
    <row r="223" spans="2:16" x14ac:dyDescent="0.25">
      <c r="B223" s="2" t="str">
        <f t="shared" ref="B223:F223" si="163">B127</f>
        <v>P_30</v>
      </c>
      <c r="C223" s="2" t="str">
        <f t="shared" si="163"/>
        <v>EC-693363</v>
      </c>
      <c r="D223" s="2" t="str">
        <f t="shared" si="163"/>
        <v>Stress</v>
      </c>
      <c r="E223" s="2">
        <f t="shared" si="163"/>
        <v>4</v>
      </c>
      <c r="F223" s="2">
        <f t="shared" si="163"/>
        <v>2</v>
      </c>
      <c r="G223" s="3">
        <f t="shared" si="151"/>
        <v>44772</v>
      </c>
      <c r="H223" s="3">
        <f t="shared" si="151"/>
        <v>44793</v>
      </c>
      <c r="I223" s="3">
        <f t="shared" si="151"/>
        <v>44828</v>
      </c>
      <c r="J223" s="2">
        <f t="shared" si="131"/>
        <v>56</v>
      </c>
      <c r="K223" s="2">
        <f t="shared" si="132"/>
        <v>35</v>
      </c>
      <c r="L223" s="2">
        <v>38.76</v>
      </c>
      <c r="M223" s="2">
        <v>138.62</v>
      </c>
      <c r="N223" s="7">
        <f t="shared" si="154"/>
        <v>72.038666859039097</v>
      </c>
      <c r="O223" s="7"/>
      <c r="P223" s="7"/>
    </row>
    <row r="224" spans="2:16" x14ac:dyDescent="0.25">
      <c r="B224" s="2" t="str">
        <f t="shared" ref="B224:F224" si="164">B128</f>
        <v>P_31</v>
      </c>
      <c r="C224" s="2" t="str">
        <f t="shared" si="164"/>
        <v>EC-693363</v>
      </c>
      <c r="D224" s="2" t="str">
        <f t="shared" si="164"/>
        <v>Stress</v>
      </c>
      <c r="E224" s="2">
        <f t="shared" si="164"/>
        <v>4</v>
      </c>
      <c r="F224" s="2">
        <f t="shared" si="164"/>
        <v>3</v>
      </c>
      <c r="G224" s="3">
        <f t="shared" si="151"/>
        <v>44772</v>
      </c>
      <c r="H224" s="3">
        <f t="shared" si="151"/>
        <v>44793</v>
      </c>
      <c r="I224" s="3">
        <f t="shared" si="151"/>
        <v>44828</v>
      </c>
      <c r="J224" s="2">
        <f t="shared" si="131"/>
        <v>56</v>
      </c>
      <c r="K224" s="2">
        <f t="shared" si="132"/>
        <v>35</v>
      </c>
      <c r="L224" s="2">
        <v>38.86</v>
      </c>
      <c r="M224" s="2">
        <v>137.11000000000001</v>
      </c>
      <c r="N224" s="7">
        <f t="shared" si="154"/>
        <v>71.657793012909352</v>
      </c>
      <c r="O224" s="7"/>
      <c r="P224" s="7"/>
    </row>
    <row r="225" spans="2:16" x14ac:dyDescent="0.25">
      <c r="B225" s="2" t="str">
        <f t="shared" ref="B225:F225" si="165">B129</f>
        <v>P_32</v>
      </c>
      <c r="C225" s="2" t="str">
        <f t="shared" si="165"/>
        <v>EC-693363</v>
      </c>
      <c r="D225" s="2" t="str">
        <f t="shared" si="165"/>
        <v>Stress</v>
      </c>
      <c r="E225" s="2">
        <f t="shared" si="165"/>
        <v>4</v>
      </c>
      <c r="F225" s="2">
        <f t="shared" si="165"/>
        <v>4</v>
      </c>
      <c r="G225" s="3">
        <f t="shared" si="151"/>
        <v>44772</v>
      </c>
      <c r="H225" s="3">
        <f t="shared" si="151"/>
        <v>44793</v>
      </c>
      <c r="I225" s="3">
        <f t="shared" si="151"/>
        <v>44828</v>
      </c>
      <c r="J225" s="2">
        <f t="shared" si="131"/>
        <v>56</v>
      </c>
      <c r="K225" s="2">
        <f t="shared" si="132"/>
        <v>35</v>
      </c>
      <c r="L225" s="2">
        <v>35.19</v>
      </c>
      <c r="M225" s="2">
        <v>119.86</v>
      </c>
      <c r="N225" s="7">
        <f t="shared" si="154"/>
        <v>70.640747538795253</v>
      </c>
      <c r="O225" s="7"/>
      <c r="P225" s="7"/>
    </row>
    <row r="226" spans="2:16" x14ac:dyDescent="0.25">
      <c r="B226" s="2" t="str">
        <f t="shared" ref="B226:F226" si="166">B130</f>
        <v>P_33</v>
      </c>
      <c r="C226" s="2" t="str">
        <f t="shared" si="166"/>
        <v>Harsha</v>
      </c>
      <c r="D226" s="2" t="str">
        <f t="shared" si="166"/>
        <v>Control</v>
      </c>
      <c r="E226" s="2">
        <f t="shared" si="166"/>
        <v>4</v>
      </c>
      <c r="F226" s="2">
        <f t="shared" si="166"/>
        <v>1</v>
      </c>
      <c r="G226" s="3">
        <f t="shared" si="151"/>
        <v>44772</v>
      </c>
      <c r="H226" s="3">
        <f t="shared" si="151"/>
        <v>44793</v>
      </c>
      <c r="I226" s="3">
        <f t="shared" si="151"/>
        <v>44828</v>
      </c>
      <c r="J226" s="2">
        <f t="shared" si="131"/>
        <v>56</v>
      </c>
      <c r="K226" s="2">
        <f t="shared" si="132"/>
        <v>35</v>
      </c>
      <c r="L226" s="2">
        <v>23.52</v>
      </c>
      <c r="M226" s="2">
        <v>137.08000000000001</v>
      </c>
      <c r="N226" s="7">
        <f t="shared" si="154"/>
        <v>82.84213597899037</v>
      </c>
      <c r="O226" s="7"/>
      <c r="P226" s="7"/>
    </row>
    <row r="227" spans="2:16" x14ac:dyDescent="0.25">
      <c r="B227" s="2" t="str">
        <f t="shared" ref="B227:F227" si="167">B131</f>
        <v>P_34</v>
      </c>
      <c r="C227" s="2" t="str">
        <f t="shared" si="167"/>
        <v>Harsha</v>
      </c>
      <c r="D227" s="2" t="str">
        <f t="shared" si="167"/>
        <v>Control</v>
      </c>
      <c r="E227" s="2">
        <f t="shared" si="167"/>
        <v>4</v>
      </c>
      <c r="F227" s="2">
        <f t="shared" si="167"/>
        <v>2</v>
      </c>
      <c r="G227" s="3">
        <f t="shared" si="151"/>
        <v>44772</v>
      </c>
      <c r="H227" s="3">
        <f t="shared" si="151"/>
        <v>44793</v>
      </c>
      <c r="I227" s="3">
        <f t="shared" si="151"/>
        <v>44828</v>
      </c>
      <c r="J227" s="2">
        <f t="shared" si="131"/>
        <v>56</v>
      </c>
      <c r="K227" s="2">
        <f t="shared" si="132"/>
        <v>35</v>
      </c>
      <c r="L227" s="2">
        <v>26.59</v>
      </c>
      <c r="M227" s="2">
        <v>141.33000000000001</v>
      </c>
      <c r="N227" s="7">
        <f t="shared" si="154"/>
        <v>81.185877025401538</v>
      </c>
      <c r="O227" s="7"/>
      <c r="P227" s="7"/>
    </row>
    <row r="228" spans="2:16" x14ac:dyDescent="0.25">
      <c r="B228" s="2" t="str">
        <f t="shared" ref="B228:F228" si="168">B132</f>
        <v>P_35</v>
      </c>
      <c r="C228" s="2" t="str">
        <f t="shared" si="168"/>
        <v>Harsha</v>
      </c>
      <c r="D228" s="2" t="str">
        <f t="shared" si="168"/>
        <v>Control</v>
      </c>
      <c r="E228" s="2">
        <f t="shared" si="168"/>
        <v>4</v>
      </c>
      <c r="F228" s="2">
        <f t="shared" si="168"/>
        <v>3</v>
      </c>
      <c r="G228" s="3">
        <f t="shared" ref="G228:I243" si="169">G227</f>
        <v>44772</v>
      </c>
      <c r="H228" s="3">
        <f t="shared" si="169"/>
        <v>44793</v>
      </c>
      <c r="I228" s="3">
        <f t="shared" si="169"/>
        <v>44828</v>
      </c>
      <c r="J228" s="2">
        <f t="shared" si="131"/>
        <v>56</v>
      </c>
      <c r="K228" s="2">
        <f t="shared" si="132"/>
        <v>35</v>
      </c>
      <c r="L228" s="2">
        <v>26.67</v>
      </c>
      <c r="M228" s="2">
        <v>139.80000000000001</v>
      </c>
      <c r="N228" s="7">
        <f t="shared" si="154"/>
        <v>80.92274678111589</v>
      </c>
      <c r="O228" s="7"/>
      <c r="P228" s="7"/>
    </row>
    <row r="229" spans="2:16" x14ac:dyDescent="0.25">
      <c r="B229" s="2" t="str">
        <f t="shared" ref="B229:F229" si="170">B133</f>
        <v>P_36</v>
      </c>
      <c r="C229" s="2" t="str">
        <f t="shared" si="170"/>
        <v>Harsha</v>
      </c>
      <c r="D229" s="2" t="str">
        <f t="shared" si="170"/>
        <v>Control</v>
      </c>
      <c r="E229" s="2">
        <f t="shared" si="170"/>
        <v>4</v>
      </c>
      <c r="F229" s="2">
        <f t="shared" si="170"/>
        <v>4</v>
      </c>
      <c r="G229" s="3">
        <f t="shared" si="169"/>
        <v>44772</v>
      </c>
      <c r="H229" s="3">
        <f t="shared" si="169"/>
        <v>44793</v>
      </c>
      <c r="I229" s="3">
        <f t="shared" si="169"/>
        <v>44828</v>
      </c>
      <c r="J229" s="2">
        <f t="shared" si="131"/>
        <v>56</v>
      </c>
      <c r="K229" s="2">
        <f t="shared" si="132"/>
        <v>35</v>
      </c>
      <c r="L229" s="2">
        <v>23.99</v>
      </c>
      <c r="M229" s="2">
        <v>121.74</v>
      </c>
      <c r="N229" s="7">
        <f t="shared" si="154"/>
        <v>80.294069328076233</v>
      </c>
      <c r="O229" s="7"/>
      <c r="P229" s="7"/>
    </row>
    <row r="230" spans="2:16" x14ac:dyDescent="0.25">
      <c r="B230" s="2" t="str">
        <f t="shared" ref="B230:F230" si="171">B134</f>
        <v>P_37</v>
      </c>
      <c r="C230" s="2" t="str">
        <f t="shared" si="171"/>
        <v>Harsha</v>
      </c>
      <c r="D230" s="2" t="str">
        <f t="shared" si="171"/>
        <v>Stress</v>
      </c>
      <c r="E230" s="2">
        <f t="shared" si="171"/>
        <v>4</v>
      </c>
      <c r="F230" s="2">
        <f t="shared" si="171"/>
        <v>1</v>
      </c>
      <c r="G230" s="3">
        <f t="shared" si="169"/>
        <v>44772</v>
      </c>
      <c r="H230" s="3">
        <f t="shared" si="169"/>
        <v>44793</v>
      </c>
      <c r="I230" s="3">
        <f t="shared" si="169"/>
        <v>44828</v>
      </c>
      <c r="J230" s="2">
        <f t="shared" si="131"/>
        <v>56</v>
      </c>
      <c r="K230" s="2">
        <f t="shared" si="132"/>
        <v>35</v>
      </c>
      <c r="L230" s="2">
        <v>31.87</v>
      </c>
      <c r="M230" s="2">
        <v>135.26</v>
      </c>
      <c r="N230" s="7">
        <f t="shared" si="154"/>
        <v>76.43797131450539</v>
      </c>
      <c r="O230" s="7"/>
      <c r="P230" s="7"/>
    </row>
    <row r="231" spans="2:16" x14ac:dyDescent="0.25">
      <c r="B231" s="2" t="str">
        <f t="shared" ref="B231:F231" si="172">B135</f>
        <v>P_38</v>
      </c>
      <c r="C231" s="2" t="str">
        <f t="shared" si="172"/>
        <v>Harsha</v>
      </c>
      <c r="D231" s="2" t="str">
        <f t="shared" si="172"/>
        <v>Stress</v>
      </c>
      <c r="E231" s="2">
        <f t="shared" si="172"/>
        <v>4</v>
      </c>
      <c r="F231" s="2">
        <f t="shared" si="172"/>
        <v>2</v>
      </c>
      <c r="G231" s="3">
        <f t="shared" si="169"/>
        <v>44772</v>
      </c>
      <c r="H231" s="3">
        <f t="shared" si="169"/>
        <v>44793</v>
      </c>
      <c r="I231" s="3">
        <f t="shared" si="169"/>
        <v>44828</v>
      </c>
      <c r="J231" s="2">
        <f t="shared" si="131"/>
        <v>56</v>
      </c>
      <c r="K231" s="2">
        <f t="shared" si="132"/>
        <v>35</v>
      </c>
      <c r="L231" s="2">
        <v>35.4</v>
      </c>
      <c r="M231" s="2">
        <v>139.49</v>
      </c>
      <c r="N231" s="7">
        <f t="shared" si="154"/>
        <v>74.621836690802212</v>
      </c>
      <c r="O231" s="7"/>
      <c r="P231" s="7"/>
    </row>
    <row r="232" spans="2:16" x14ac:dyDescent="0.25">
      <c r="B232" s="2" t="str">
        <f t="shared" ref="B232:F232" si="173">B136</f>
        <v>P_39</v>
      </c>
      <c r="C232" s="2" t="str">
        <f t="shared" si="173"/>
        <v>Harsha</v>
      </c>
      <c r="D232" s="2" t="str">
        <f t="shared" si="173"/>
        <v>Stress</v>
      </c>
      <c r="E232" s="2">
        <f t="shared" si="173"/>
        <v>4</v>
      </c>
      <c r="F232" s="2">
        <f t="shared" si="173"/>
        <v>3</v>
      </c>
      <c r="G232" s="3">
        <f t="shared" si="169"/>
        <v>44772</v>
      </c>
      <c r="H232" s="3">
        <f t="shared" si="169"/>
        <v>44793</v>
      </c>
      <c r="I232" s="3">
        <f t="shared" si="169"/>
        <v>44828</v>
      </c>
      <c r="J232" s="2">
        <f t="shared" si="131"/>
        <v>56</v>
      </c>
      <c r="K232" s="2">
        <f t="shared" si="132"/>
        <v>35</v>
      </c>
      <c r="L232" s="2">
        <v>35.49</v>
      </c>
      <c r="M232" s="2">
        <v>137.97999999999999</v>
      </c>
      <c r="N232" s="7">
        <f t="shared" si="154"/>
        <v>74.278880997245977</v>
      </c>
      <c r="O232" s="7"/>
      <c r="P232" s="7"/>
    </row>
    <row r="233" spans="2:16" x14ac:dyDescent="0.25">
      <c r="B233" s="2" t="str">
        <f t="shared" ref="B233:F233" si="174">B137</f>
        <v>P_40</v>
      </c>
      <c r="C233" s="2" t="str">
        <f t="shared" si="174"/>
        <v>Harsha</v>
      </c>
      <c r="D233" s="2" t="str">
        <f t="shared" si="174"/>
        <v>Stress</v>
      </c>
      <c r="E233" s="2">
        <f t="shared" si="174"/>
        <v>4</v>
      </c>
      <c r="F233" s="2">
        <f t="shared" si="174"/>
        <v>4</v>
      </c>
      <c r="G233" s="3">
        <f t="shared" si="169"/>
        <v>44772</v>
      </c>
      <c r="H233" s="3">
        <f t="shared" si="169"/>
        <v>44793</v>
      </c>
      <c r="I233" s="3">
        <f t="shared" si="169"/>
        <v>44828</v>
      </c>
      <c r="J233" s="2">
        <f t="shared" si="131"/>
        <v>56</v>
      </c>
      <c r="K233" s="2">
        <f t="shared" si="132"/>
        <v>35</v>
      </c>
      <c r="L233" s="2">
        <v>32.31</v>
      </c>
      <c r="M233" s="2">
        <v>120.32</v>
      </c>
      <c r="N233" s="7">
        <f t="shared" si="154"/>
        <v>73.146609042553195</v>
      </c>
      <c r="O233" s="7"/>
      <c r="P233" s="7"/>
    </row>
    <row r="234" spans="2:16" x14ac:dyDescent="0.25">
      <c r="B234" s="2" t="str">
        <f t="shared" ref="B234:F234" si="175">B138</f>
        <v>P_41</v>
      </c>
      <c r="C234" s="2" t="str">
        <f t="shared" si="175"/>
        <v>IC-415144</v>
      </c>
      <c r="D234" s="2" t="str">
        <f t="shared" si="175"/>
        <v>Control</v>
      </c>
      <c r="E234" s="2">
        <f t="shared" si="175"/>
        <v>4</v>
      </c>
      <c r="F234" s="2">
        <f t="shared" si="175"/>
        <v>1</v>
      </c>
      <c r="G234" s="3">
        <f t="shared" si="169"/>
        <v>44772</v>
      </c>
      <c r="H234" s="3">
        <f t="shared" si="169"/>
        <v>44793</v>
      </c>
      <c r="I234" s="3">
        <f t="shared" si="169"/>
        <v>44828</v>
      </c>
      <c r="J234" s="2">
        <f t="shared" si="131"/>
        <v>56</v>
      </c>
      <c r="K234" s="2">
        <f t="shared" si="132"/>
        <v>35</v>
      </c>
      <c r="L234" s="2">
        <v>23.51</v>
      </c>
      <c r="M234" s="2">
        <v>137</v>
      </c>
      <c r="N234" s="7">
        <f t="shared" si="154"/>
        <v>82.83941605839415</v>
      </c>
      <c r="O234" s="7"/>
      <c r="P234" s="7"/>
    </row>
    <row r="235" spans="2:16" x14ac:dyDescent="0.25">
      <c r="B235" s="2" t="str">
        <f t="shared" ref="B235:F235" si="176">B139</f>
        <v>P_42</v>
      </c>
      <c r="C235" s="2" t="str">
        <f t="shared" si="176"/>
        <v>IC-415144</v>
      </c>
      <c r="D235" s="2" t="str">
        <f t="shared" si="176"/>
        <v>Control</v>
      </c>
      <c r="E235" s="2">
        <f t="shared" si="176"/>
        <v>4</v>
      </c>
      <c r="F235" s="2">
        <f t="shared" si="176"/>
        <v>2</v>
      </c>
      <c r="G235" s="3">
        <f t="shared" si="169"/>
        <v>44772</v>
      </c>
      <c r="H235" s="3">
        <f t="shared" si="169"/>
        <v>44793</v>
      </c>
      <c r="I235" s="3">
        <f t="shared" si="169"/>
        <v>44828</v>
      </c>
      <c r="J235" s="2">
        <f t="shared" si="131"/>
        <v>56</v>
      </c>
      <c r="K235" s="2">
        <f t="shared" si="132"/>
        <v>35</v>
      </c>
      <c r="L235" s="2">
        <v>26.85</v>
      </c>
      <c r="M235" s="2">
        <v>141.24</v>
      </c>
      <c r="N235" s="7">
        <f t="shared" si="154"/>
        <v>80.989804587935438</v>
      </c>
      <c r="O235" s="7"/>
      <c r="P235" s="7"/>
    </row>
    <row r="236" spans="2:16" x14ac:dyDescent="0.25">
      <c r="B236" s="2" t="str">
        <f t="shared" ref="B236:F236" si="177">B140</f>
        <v>P_43</v>
      </c>
      <c r="C236" s="2" t="str">
        <f t="shared" si="177"/>
        <v>IC-415144</v>
      </c>
      <c r="D236" s="2" t="str">
        <f t="shared" si="177"/>
        <v>Control</v>
      </c>
      <c r="E236" s="2">
        <f t="shared" si="177"/>
        <v>4</v>
      </c>
      <c r="F236" s="2">
        <f t="shared" si="177"/>
        <v>3</v>
      </c>
      <c r="G236" s="3">
        <f t="shared" si="169"/>
        <v>44772</v>
      </c>
      <c r="H236" s="3">
        <f t="shared" si="169"/>
        <v>44793</v>
      </c>
      <c r="I236" s="3">
        <f t="shared" si="169"/>
        <v>44828</v>
      </c>
      <c r="J236" s="2">
        <f t="shared" si="131"/>
        <v>56</v>
      </c>
      <c r="K236" s="2">
        <f t="shared" si="132"/>
        <v>35</v>
      </c>
      <c r="L236" s="2">
        <v>26.93</v>
      </c>
      <c r="M236" s="2">
        <v>139.72</v>
      </c>
      <c r="N236" s="7">
        <f t="shared" si="154"/>
        <v>80.725737188663032</v>
      </c>
      <c r="O236" s="7"/>
      <c r="P236" s="7"/>
    </row>
    <row r="237" spans="2:16" x14ac:dyDescent="0.25">
      <c r="B237" s="2" t="str">
        <f t="shared" ref="B237:F237" si="178">B141</f>
        <v>P_44</v>
      </c>
      <c r="C237" s="2" t="str">
        <f t="shared" si="178"/>
        <v>IC-415144</v>
      </c>
      <c r="D237" s="2" t="str">
        <f t="shared" si="178"/>
        <v>Control</v>
      </c>
      <c r="E237" s="2">
        <f t="shared" si="178"/>
        <v>4</v>
      </c>
      <c r="F237" s="2">
        <f t="shared" si="178"/>
        <v>4</v>
      </c>
      <c r="G237" s="3">
        <f t="shared" si="169"/>
        <v>44772</v>
      </c>
      <c r="H237" s="3">
        <f t="shared" si="169"/>
        <v>44793</v>
      </c>
      <c r="I237" s="3">
        <f t="shared" si="169"/>
        <v>44828</v>
      </c>
      <c r="J237" s="2">
        <f t="shared" si="131"/>
        <v>56</v>
      </c>
      <c r="K237" s="2">
        <f t="shared" si="132"/>
        <v>35</v>
      </c>
      <c r="L237" s="2">
        <v>23.97</v>
      </c>
      <c r="M237" s="2">
        <v>121.86</v>
      </c>
      <c r="N237" s="7">
        <f t="shared" si="154"/>
        <v>80.329886755292961</v>
      </c>
      <c r="O237" s="7"/>
      <c r="P237" s="7"/>
    </row>
    <row r="238" spans="2:16" x14ac:dyDescent="0.25">
      <c r="B238" s="2" t="str">
        <f t="shared" ref="B238:F238" si="179">B142</f>
        <v>P_45</v>
      </c>
      <c r="C238" s="2" t="str">
        <f t="shared" si="179"/>
        <v>IC-415144</v>
      </c>
      <c r="D238" s="2" t="str">
        <f t="shared" si="179"/>
        <v>Stress</v>
      </c>
      <c r="E238" s="2">
        <f t="shared" si="179"/>
        <v>4</v>
      </c>
      <c r="F238" s="2">
        <f t="shared" si="179"/>
        <v>1</v>
      </c>
      <c r="G238" s="3">
        <f t="shared" si="169"/>
        <v>44772</v>
      </c>
      <c r="H238" s="3">
        <f t="shared" si="169"/>
        <v>44793</v>
      </c>
      <c r="I238" s="3">
        <f t="shared" si="169"/>
        <v>44828</v>
      </c>
      <c r="J238" s="2">
        <f t="shared" si="131"/>
        <v>56</v>
      </c>
      <c r="K238" s="2">
        <f t="shared" si="132"/>
        <v>35</v>
      </c>
      <c r="L238" s="2">
        <v>31.06</v>
      </c>
      <c r="M238" s="2">
        <v>136.76</v>
      </c>
      <c r="N238" s="7">
        <f t="shared" si="154"/>
        <v>77.288680900848192</v>
      </c>
      <c r="O238" s="7"/>
      <c r="P238" s="7"/>
    </row>
    <row r="239" spans="2:16" x14ac:dyDescent="0.25">
      <c r="B239" s="2" t="str">
        <f t="shared" ref="B239:F239" si="180">B143</f>
        <v>P_46</v>
      </c>
      <c r="C239" s="2" t="str">
        <f t="shared" si="180"/>
        <v>IC-415144</v>
      </c>
      <c r="D239" s="2" t="str">
        <f t="shared" si="180"/>
        <v>Stress</v>
      </c>
      <c r="E239" s="2">
        <f t="shared" si="180"/>
        <v>4</v>
      </c>
      <c r="F239" s="2">
        <f t="shared" si="180"/>
        <v>2</v>
      </c>
      <c r="G239" s="3">
        <f t="shared" si="169"/>
        <v>44772</v>
      </c>
      <c r="H239" s="3">
        <f t="shared" si="169"/>
        <v>44793</v>
      </c>
      <c r="I239" s="3">
        <f t="shared" si="169"/>
        <v>44828</v>
      </c>
      <c r="J239" s="2">
        <f t="shared" si="131"/>
        <v>56</v>
      </c>
      <c r="K239" s="2">
        <f t="shared" si="132"/>
        <v>35</v>
      </c>
      <c r="L239" s="2">
        <v>34.53</v>
      </c>
      <c r="M239" s="2">
        <v>141</v>
      </c>
      <c r="N239" s="7">
        <f t="shared" si="154"/>
        <v>75.510638297872347</v>
      </c>
      <c r="O239" s="7"/>
      <c r="P239" s="7"/>
    </row>
    <row r="240" spans="2:16" x14ac:dyDescent="0.25">
      <c r="B240" s="2" t="str">
        <f t="shared" ref="B240:F240" si="181">B144</f>
        <v>P_47</v>
      </c>
      <c r="C240" s="2" t="str">
        <f t="shared" si="181"/>
        <v>IC-415144</v>
      </c>
      <c r="D240" s="2" t="str">
        <f t="shared" si="181"/>
        <v>Stress</v>
      </c>
      <c r="E240" s="2">
        <f t="shared" si="181"/>
        <v>4</v>
      </c>
      <c r="F240" s="2">
        <f t="shared" si="181"/>
        <v>3</v>
      </c>
      <c r="G240" s="3">
        <f t="shared" si="169"/>
        <v>44772</v>
      </c>
      <c r="H240" s="3">
        <f t="shared" si="169"/>
        <v>44793</v>
      </c>
      <c r="I240" s="3">
        <f t="shared" si="169"/>
        <v>44828</v>
      </c>
      <c r="J240" s="2">
        <f t="shared" si="131"/>
        <v>56</v>
      </c>
      <c r="K240" s="2">
        <f t="shared" si="132"/>
        <v>35</v>
      </c>
      <c r="L240" s="2">
        <v>34.619999999999997</v>
      </c>
      <c r="M240" s="2">
        <v>139.47999999999999</v>
      </c>
      <c r="N240" s="7">
        <f t="shared" si="154"/>
        <v>75.179237166618876</v>
      </c>
      <c r="O240" s="7"/>
      <c r="P240" s="7"/>
    </row>
    <row r="241" spans="2:16" x14ac:dyDescent="0.25">
      <c r="B241" s="2" t="str">
        <f t="shared" ref="B241:F241" si="182">B145</f>
        <v>P_48</v>
      </c>
      <c r="C241" s="2" t="str">
        <f t="shared" si="182"/>
        <v>IC-415144</v>
      </c>
      <c r="D241" s="2" t="str">
        <f t="shared" si="182"/>
        <v>Stress</v>
      </c>
      <c r="E241" s="2">
        <f t="shared" si="182"/>
        <v>4</v>
      </c>
      <c r="F241" s="2">
        <f t="shared" si="182"/>
        <v>4</v>
      </c>
      <c r="G241" s="3">
        <f t="shared" si="169"/>
        <v>44772</v>
      </c>
      <c r="H241" s="3">
        <f t="shared" si="169"/>
        <v>44793</v>
      </c>
      <c r="I241" s="3">
        <f t="shared" si="169"/>
        <v>44828</v>
      </c>
      <c r="J241" s="2">
        <f t="shared" si="131"/>
        <v>56</v>
      </c>
      <c r="K241" s="2">
        <f t="shared" si="132"/>
        <v>35</v>
      </c>
      <c r="L241" s="2">
        <v>31.52</v>
      </c>
      <c r="M241" s="2">
        <v>121.72</v>
      </c>
      <c r="N241" s="7">
        <f t="shared" si="154"/>
        <v>74.104502136049959</v>
      </c>
      <c r="O241" s="7"/>
      <c r="P241" s="7"/>
    </row>
    <row r="242" spans="2:16" x14ac:dyDescent="0.25">
      <c r="B242" s="2" t="str">
        <f t="shared" ref="B242:F242" si="183">B146</f>
        <v>P_49</v>
      </c>
      <c r="C242" s="2" t="str">
        <f t="shared" si="183"/>
        <v>IPM-205-7</v>
      </c>
      <c r="D242" s="2" t="str">
        <f t="shared" si="183"/>
        <v>Control</v>
      </c>
      <c r="E242" s="2">
        <f t="shared" si="183"/>
        <v>4</v>
      </c>
      <c r="F242" s="2">
        <f t="shared" si="183"/>
        <v>1</v>
      </c>
      <c r="G242" s="3">
        <f t="shared" si="169"/>
        <v>44772</v>
      </c>
      <c r="H242" s="3">
        <f t="shared" si="169"/>
        <v>44793</v>
      </c>
      <c r="I242" s="3">
        <f t="shared" si="169"/>
        <v>44828</v>
      </c>
      <c r="J242" s="2">
        <f t="shared" si="131"/>
        <v>56</v>
      </c>
      <c r="K242" s="2">
        <f t="shared" si="132"/>
        <v>35</v>
      </c>
      <c r="L242" s="2">
        <v>24.38</v>
      </c>
      <c r="M242" s="2">
        <v>136.97999999999999</v>
      </c>
      <c r="N242" s="7">
        <f t="shared" si="154"/>
        <v>82.201781281938963</v>
      </c>
      <c r="O242" s="7"/>
      <c r="P242" s="7"/>
    </row>
    <row r="243" spans="2:16" x14ac:dyDescent="0.25">
      <c r="B243" s="2" t="str">
        <f t="shared" ref="B243:F243" si="184">B147</f>
        <v>P_50</v>
      </c>
      <c r="C243" s="2" t="str">
        <f t="shared" si="184"/>
        <v>IPM-205-7</v>
      </c>
      <c r="D243" s="2" t="str">
        <f t="shared" si="184"/>
        <v>Control</v>
      </c>
      <c r="E243" s="2">
        <f t="shared" si="184"/>
        <v>4</v>
      </c>
      <c r="F243" s="2">
        <f t="shared" si="184"/>
        <v>2</v>
      </c>
      <c r="G243" s="3">
        <f t="shared" si="169"/>
        <v>44772</v>
      </c>
      <c r="H243" s="3">
        <f t="shared" si="169"/>
        <v>44793</v>
      </c>
      <c r="I243" s="3">
        <f t="shared" si="169"/>
        <v>44828</v>
      </c>
      <c r="J243" s="2">
        <f t="shared" si="131"/>
        <v>56</v>
      </c>
      <c r="K243" s="2">
        <f t="shared" si="132"/>
        <v>35</v>
      </c>
      <c r="L243" s="2">
        <v>27.81</v>
      </c>
      <c r="M243" s="2">
        <v>141.22</v>
      </c>
      <c r="N243" s="7">
        <f t="shared" si="154"/>
        <v>80.307321909078027</v>
      </c>
      <c r="O243" s="7"/>
      <c r="P243" s="7"/>
    </row>
    <row r="244" spans="2:16" x14ac:dyDescent="0.25">
      <c r="B244" s="2" t="str">
        <f t="shared" ref="B244:F244" si="185">B148</f>
        <v>P_51</v>
      </c>
      <c r="C244" s="2" t="str">
        <f t="shared" si="185"/>
        <v>IPM-205-7</v>
      </c>
      <c r="D244" s="2" t="str">
        <f t="shared" si="185"/>
        <v>Control</v>
      </c>
      <c r="E244" s="2">
        <f t="shared" si="185"/>
        <v>4</v>
      </c>
      <c r="F244" s="2">
        <f t="shared" si="185"/>
        <v>3</v>
      </c>
      <c r="G244" s="3">
        <f t="shared" ref="G244:I259" si="186">G243</f>
        <v>44772</v>
      </c>
      <c r="H244" s="3">
        <f t="shared" si="186"/>
        <v>44793</v>
      </c>
      <c r="I244" s="3">
        <f t="shared" si="186"/>
        <v>44828</v>
      </c>
      <c r="J244" s="2">
        <f t="shared" si="131"/>
        <v>56</v>
      </c>
      <c r="K244" s="2">
        <f t="shared" si="132"/>
        <v>35</v>
      </c>
      <c r="L244" s="2">
        <v>27.9</v>
      </c>
      <c r="M244" s="2">
        <v>139.69999999999999</v>
      </c>
      <c r="N244" s="7">
        <f t="shared" si="154"/>
        <v>80.028632784538289</v>
      </c>
      <c r="O244" s="7"/>
      <c r="P244" s="7"/>
    </row>
    <row r="245" spans="2:16" x14ac:dyDescent="0.25">
      <c r="B245" s="2" t="str">
        <f t="shared" ref="B245:F245" si="187">B149</f>
        <v>P_52</v>
      </c>
      <c r="C245" s="2" t="str">
        <f t="shared" si="187"/>
        <v>IPM-205-7</v>
      </c>
      <c r="D245" s="2" t="str">
        <f t="shared" si="187"/>
        <v>Control</v>
      </c>
      <c r="E245" s="2">
        <f t="shared" si="187"/>
        <v>4</v>
      </c>
      <c r="F245" s="2">
        <f t="shared" si="187"/>
        <v>4</v>
      </c>
      <c r="G245" s="3">
        <f t="shared" si="186"/>
        <v>44772</v>
      </c>
      <c r="H245" s="3">
        <f t="shared" si="186"/>
        <v>44793</v>
      </c>
      <c r="I245" s="3">
        <f t="shared" si="186"/>
        <v>44828</v>
      </c>
      <c r="J245" s="2">
        <f t="shared" si="131"/>
        <v>56</v>
      </c>
      <c r="K245" s="2">
        <f t="shared" si="132"/>
        <v>35</v>
      </c>
      <c r="L245" s="2">
        <v>24.84</v>
      </c>
      <c r="M245" s="2">
        <v>121.89</v>
      </c>
      <c r="N245" s="7">
        <f t="shared" si="154"/>
        <v>79.620969726802855</v>
      </c>
      <c r="O245" s="7"/>
      <c r="P245" s="7"/>
    </row>
    <row r="246" spans="2:16" x14ac:dyDescent="0.25">
      <c r="B246" s="2" t="str">
        <f t="shared" ref="B246:F246" si="188">B150</f>
        <v>P_53</v>
      </c>
      <c r="C246" s="2" t="str">
        <f t="shared" si="188"/>
        <v>IPM-205-7</v>
      </c>
      <c r="D246" s="2" t="str">
        <f t="shared" si="188"/>
        <v>Stress</v>
      </c>
      <c r="E246" s="2">
        <f t="shared" si="188"/>
        <v>4</v>
      </c>
      <c r="F246" s="2">
        <f t="shared" si="188"/>
        <v>1</v>
      </c>
      <c r="G246" s="3">
        <f t="shared" si="186"/>
        <v>44772</v>
      </c>
      <c r="H246" s="3">
        <f t="shared" si="186"/>
        <v>44793</v>
      </c>
      <c r="I246" s="3">
        <f t="shared" si="186"/>
        <v>44828</v>
      </c>
      <c r="J246" s="2">
        <f t="shared" si="131"/>
        <v>56</v>
      </c>
      <c r="K246" s="2">
        <f t="shared" si="132"/>
        <v>35</v>
      </c>
      <c r="L246" s="2">
        <v>36.36</v>
      </c>
      <c r="M246" s="2">
        <v>134.21</v>
      </c>
      <c r="N246" s="7">
        <f t="shared" si="154"/>
        <v>72.908129051486483</v>
      </c>
      <c r="O246" s="7"/>
      <c r="P246" s="7"/>
    </row>
    <row r="247" spans="2:16" x14ac:dyDescent="0.25">
      <c r="B247" s="2" t="str">
        <f t="shared" ref="B247:F247" si="189">B151</f>
        <v>P_54</v>
      </c>
      <c r="C247" s="2" t="str">
        <f t="shared" si="189"/>
        <v>IPM-205-7</v>
      </c>
      <c r="D247" s="2" t="str">
        <f t="shared" si="189"/>
        <v>Stress</v>
      </c>
      <c r="E247" s="2">
        <f t="shared" si="189"/>
        <v>4</v>
      </c>
      <c r="F247" s="2">
        <f t="shared" si="189"/>
        <v>2</v>
      </c>
      <c r="G247" s="3">
        <f t="shared" si="186"/>
        <v>44772</v>
      </c>
      <c r="H247" s="3">
        <f t="shared" si="186"/>
        <v>44793</v>
      </c>
      <c r="I247" s="3">
        <f t="shared" si="186"/>
        <v>44828</v>
      </c>
      <c r="J247" s="2">
        <f t="shared" si="131"/>
        <v>56</v>
      </c>
      <c r="K247" s="2">
        <f t="shared" si="132"/>
        <v>35</v>
      </c>
      <c r="L247" s="2">
        <v>39.840000000000003</v>
      </c>
      <c r="M247" s="2">
        <v>138.44999999999999</v>
      </c>
      <c r="N247" s="7">
        <f t="shared" si="154"/>
        <v>71.224268689057425</v>
      </c>
      <c r="O247" s="7"/>
      <c r="P247" s="7"/>
    </row>
    <row r="248" spans="2:16" x14ac:dyDescent="0.25">
      <c r="B248" s="2" t="str">
        <f t="shared" ref="B248:F248" si="190">B152</f>
        <v>P_55</v>
      </c>
      <c r="C248" s="2" t="str">
        <f t="shared" si="190"/>
        <v>IPM-205-7</v>
      </c>
      <c r="D248" s="2" t="str">
        <f t="shared" si="190"/>
        <v>Stress</v>
      </c>
      <c r="E248" s="2">
        <f t="shared" si="190"/>
        <v>4</v>
      </c>
      <c r="F248" s="2">
        <f t="shared" si="190"/>
        <v>3</v>
      </c>
      <c r="G248" s="3">
        <f t="shared" si="186"/>
        <v>44772</v>
      </c>
      <c r="H248" s="3">
        <f t="shared" si="186"/>
        <v>44793</v>
      </c>
      <c r="I248" s="3">
        <f t="shared" si="186"/>
        <v>44828</v>
      </c>
      <c r="J248" s="2">
        <f t="shared" si="131"/>
        <v>56</v>
      </c>
      <c r="K248" s="2">
        <f t="shared" si="132"/>
        <v>35</v>
      </c>
      <c r="L248" s="2">
        <v>39.93</v>
      </c>
      <c r="M248" s="2">
        <v>136.93</v>
      </c>
      <c r="N248" s="7">
        <f t="shared" si="154"/>
        <v>70.839114876214126</v>
      </c>
      <c r="O248" s="7"/>
      <c r="P248" s="7"/>
    </row>
    <row r="249" spans="2:16" x14ac:dyDescent="0.25">
      <c r="B249" s="2" t="str">
        <f t="shared" ref="B249:F249" si="191">B153</f>
        <v>P_56</v>
      </c>
      <c r="C249" s="2" t="str">
        <f t="shared" si="191"/>
        <v>IPM-205-7</v>
      </c>
      <c r="D249" s="2" t="str">
        <f t="shared" si="191"/>
        <v>Stress</v>
      </c>
      <c r="E249" s="2">
        <f t="shared" si="191"/>
        <v>4</v>
      </c>
      <c r="F249" s="2">
        <f t="shared" si="191"/>
        <v>4</v>
      </c>
      <c r="G249" s="3">
        <f t="shared" si="186"/>
        <v>44772</v>
      </c>
      <c r="H249" s="3">
        <f t="shared" si="186"/>
        <v>44793</v>
      </c>
      <c r="I249" s="3">
        <f t="shared" si="186"/>
        <v>44828</v>
      </c>
      <c r="J249" s="2">
        <f t="shared" si="131"/>
        <v>56</v>
      </c>
      <c r="K249" s="2">
        <f t="shared" si="132"/>
        <v>35</v>
      </c>
      <c r="L249" s="2">
        <v>36.82</v>
      </c>
      <c r="M249" s="2">
        <v>119.14</v>
      </c>
      <c r="N249" s="7">
        <f t="shared" si="154"/>
        <v>69.095182138660391</v>
      </c>
      <c r="O249" s="7"/>
      <c r="P249" s="7"/>
    </row>
    <row r="250" spans="2:16" x14ac:dyDescent="0.25">
      <c r="B250" s="2" t="str">
        <f t="shared" ref="B250:F250" si="192">B154</f>
        <v>P_57</v>
      </c>
      <c r="C250" s="2" t="str">
        <f t="shared" si="192"/>
        <v>NM-94</v>
      </c>
      <c r="D250" s="2" t="str">
        <f t="shared" si="192"/>
        <v>Control</v>
      </c>
      <c r="E250" s="2">
        <f t="shared" si="192"/>
        <v>4</v>
      </c>
      <c r="F250" s="2">
        <f t="shared" si="192"/>
        <v>1</v>
      </c>
      <c r="G250" s="3">
        <f t="shared" si="186"/>
        <v>44772</v>
      </c>
      <c r="H250" s="3">
        <f t="shared" si="186"/>
        <v>44793</v>
      </c>
      <c r="I250" s="3">
        <f t="shared" si="186"/>
        <v>44828</v>
      </c>
      <c r="J250" s="2">
        <f t="shared" si="131"/>
        <v>56</v>
      </c>
      <c r="K250" s="2">
        <f t="shared" si="132"/>
        <v>35</v>
      </c>
      <c r="L250" s="2">
        <v>23.15</v>
      </c>
      <c r="M250" s="2">
        <v>136.97</v>
      </c>
      <c r="N250" s="7">
        <f t="shared" si="154"/>
        <v>83.098488720157704</v>
      </c>
      <c r="O250" s="7"/>
      <c r="P250" s="7"/>
    </row>
    <row r="251" spans="2:16" x14ac:dyDescent="0.25">
      <c r="B251" s="2" t="str">
        <f t="shared" ref="B251:F251" si="193">B155</f>
        <v>P_58</v>
      </c>
      <c r="C251" s="2" t="str">
        <f t="shared" si="193"/>
        <v>NM-94</v>
      </c>
      <c r="D251" s="2" t="str">
        <f t="shared" si="193"/>
        <v>Control</v>
      </c>
      <c r="E251" s="2">
        <f t="shared" si="193"/>
        <v>4</v>
      </c>
      <c r="F251" s="2">
        <f t="shared" si="193"/>
        <v>2</v>
      </c>
      <c r="G251" s="3">
        <f t="shared" si="186"/>
        <v>44772</v>
      </c>
      <c r="H251" s="3">
        <f t="shared" si="186"/>
        <v>44793</v>
      </c>
      <c r="I251" s="3">
        <f t="shared" si="186"/>
        <v>44828</v>
      </c>
      <c r="J251" s="2">
        <f t="shared" si="131"/>
        <v>56</v>
      </c>
      <c r="K251" s="2">
        <f t="shared" si="132"/>
        <v>35</v>
      </c>
      <c r="L251" s="2">
        <v>26.43</v>
      </c>
      <c r="M251" s="2">
        <v>141.21</v>
      </c>
      <c r="N251" s="7">
        <f t="shared" si="154"/>
        <v>81.28319524113023</v>
      </c>
      <c r="O251" s="7"/>
      <c r="P251" s="7"/>
    </row>
    <row r="252" spans="2:16" x14ac:dyDescent="0.25">
      <c r="B252" s="2" t="str">
        <f t="shared" ref="B252:F252" si="194">B156</f>
        <v>P_59</v>
      </c>
      <c r="C252" s="2" t="str">
        <f t="shared" si="194"/>
        <v>NM-94</v>
      </c>
      <c r="D252" s="2" t="str">
        <f t="shared" si="194"/>
        <v>Control</v>
      </c>
      <c r="E252" s="2">
        <f t="shared" si="194"/>
        <v>4</v>
      </c>
      <c r="F252" s="2">
        <f t="shared" si="194"/>
        <v>3</v>
      </c>
      <c r="G252" s="3">
        <f t="shared" si="186"/>
        <v>44772</v>
      </c>
      <c r="H252" s="3">
        <f t="shared" si="186"/>
        <v>44793</v>
      </c>
      <c r="I252" s="3">
        <f t="shared" si="186"/>
        <v>44828</v>
      </c>
      <c r="J252" s="2">
        <f t="shared" si="131"/>
        <v>56</v>
      </c>
      <c r="K252" s="2">
        <f t="shared" si="132"/>
        <v>35</v>
      </c>
      <c r="L252" s="2">
        <v>26.52</v>
      </c>
      <c r="M252" s="2">
        <v>139.69999999999999</v>
      </c>
      <c r="N252" s="7">
        <f t="shared" si="154"/>
        <v>81.016463851109521</v>
      </c>
      <c r="O252" s="7"/>
      <c r="P252" s="7"/>
    </row>
    <row r="253" spans="2:16" x14ac:dyDescent="0.25">
      <c r="B253" s="2" t="str">
        <f t="shared" ref="B253:F253" si="195">B157</f>
        <v>P_60</v>
      </c>
      <c r="C253" s="2" t="str">
        <f t="shared" si="195"/>
        <v>NM-94</v>
      </c>
      <c r="D253" s="2" t="str">
        <f t="shared" si="195"/>
        <v>Control</v>
      </c>
      <c r="E253" s="2">
        <f t="shared" si="195"/>
        <v>4</v>
      </c>
      <c r="F253" s="2">
        <f t="shared" si="195"/>
        <v>4</v>
      </c>
      <c r="G253" s="3">
        <f t="shared" si="186"/>
        <v>44772</v>
      </c>
      <c r="H253" s="3">
        <f t="shared" si="186"/>
        <v>44793</v>
      </c>
      <c r="I253" s="3">
        <f t="shared" si="186"/>
        <v>44828</v>
      </c>
      <c r="J253" s="2">
        <f t="shared" si="131"/>
        <v>56</v>
      </c>
      <c r="K253" s="2">
        <f t="shared" si="132"/>
        <v>35</v>
      </c>
      <c r="L253" s="2">
        <v>23.59</v>
      </c>
      <c r="M253" s="2">
        <v>121.89</v>
      </c>
      <c r="N253" s="7">
        <f t="shared" si="154"/>
        <v>80.646484535236681</v>
      </c>
      <c r="O253" s="7"/>
      <c r="P253" s="7"/>
    </row>
    <row r="254" spans="2:16" x14ac:dyDescent="0.25">
      <c r="B254" s="2" t="str">
        <f t="shared" ref="B254:F254" si="196">B158</f>
        <v>P_61</v>
      </c>
      <c r="C254" s="2" t="str">
        <f t="shared" si="196"/>
        <v>NM-94</v>
      </c>
      <c r="D254" s="2" t="str">
        <f t="shared" si="196"/>
        <v>Stress</v>
      </c>
      <c r="E254" s="2">
        <f t="shared" si="196"/>
        <v>4</v>
      </c>
      <c r="F254" s="2">
        <f t="shared" si="196"/>
        <v>1</v>
      </c>
      <c r="G254" s="3">
        <f t="shared" si="186"/>
        <v>44772</v>
      </c>
      <c r="H254" s="3">
        <f t="shared" si="186"/>
        <v>44793</v>
      </c>
      <c r="I254" s="3">
        <f t="shared" si="186"/>
        <v>44828</v>
      </c>
      <c r="J254" s="2">
        <f t="shared" si="131"/>
        <v>56</v>
      </c>
      <c r="K254" s="2">
        <f t="shared" si="132"/>
        <v>35</v>
      </c>
      <c r="L254" s="2">
        <v>34.35</v>
      </c>
      <c r="M254" s="2">
        <v>135.31</v>
      </c>
      <c r="N254" s="7">
        <f t="shared" si="154"/>
        <v>74.613849678516004</v>
      </c>
      <c r="O254" s="7"/>
      <c r="P254" s="7"/>
    </row>
    <row r="255" spans="2:16" x14ac:dyDescent="0.25">
      <c r="B255" s="2" t="str">
        <f t="shared" ref="B255:F255" si="197">B159</f>
        <v>P_62</v>
      </c>
      <c r="C255" s="2" t="str">
        <f t="shared" si="197"/>
        <v>NM-94</v>
      </c>
      <c r="D255" s="2" t="str">
        <f t="shared" si="197"/>
        <v>Stress</v>
      </c>
      <c r="E255" s="2">
        <f t="shared" si="197"/>
        <v>4</v>
      </c>
      <c r="F255" s="2">
        <f t="shared" si="197"/>
        <v>2</v>
      </c>
      <c r="G255" s="3">
        <f t="shared" si="186"/>
        <v>44772</v>
      </c>
      <c r="H255" s="3">
        <f t="shared" si="186"/>
        <v>44793</v>
      </c>
      <c r="I255" s="3">
        <f t="shared" si="186"/>
        <v>44828</v>
      </c>
      <c r="J255" s="2">
        <f t="shared" si="131"/>
        <v>56</v>
      </c>
      <c r="K255" s="2">
        <f t="shared" si="132"/>
        <v>35</v>
      </c>
      <c r="L255" s="2">
        <v>37.729999999999997</v>
      </c>
      <c r="M255" s="2">
        <v>139.55000000000001</v>
      </c>
      <c r="N255" s="7">
        <f t="shared" si="154"/>
        <v>72.963095664636342</v>
      </c>
      <c r="O255" s="7"/>
      <c r="P255" s="7"/>
    </row>
    <row r="256" spans="2:16" x14ac:dyDescent="0.25">
      <c r="B256" s="2" t="str">
        <f t="shared" ref="B256:F256" si="198">B160</f>
        <v>P_63</v>
      </c>
      <c r="C256" s="2" t="str">
        <f t="shared" si="198"/>
        <v>NM-94</v>
      </c>
      <c r="D256" s="2" t="str">
        <f t="shared" si="198"/>
        <v>Stress</v>
      </c>
      <c r="E256" s="2">
        <f t="shared" si="198"/>
        <v>4</v>
      </c>
      <c r="F256" s="2">
        <f t="shared" si="198"/>
        <v>3</v>
      </c>
      <c r="G256" s="3">
        <f t="shared" si="186"/>
        <v>44772</v>
      </c>
      <c r="H256" s="3">
        <f t="shared" si="186"/>
        <v>44793</v>
      </c>
      <c r="I256" s="3">
        <f t="shared" si="186"/>
        <v>44828</v>
      </c>
      <c r="J256" s="2">
        <f t="shared" si="131"/>
        <v>56</v>
      </c>
      <c r="K256" s="2">
        <f t="shared" si="132"/>
        <v>35</v>
      </c>
      <c r="L256" s="2">
        <v>37.82</v>
      </c>
      <c r="M256" s="2">
        <v>138.03</v>
      </c>
      <c r="N256" s="7">
        <f t="shared" si="154"/>
        <v>72.600159385640794</v>
      </c>
      <c r="O256" s="7"/>
      <c r="P256" s="7"/>
    </row>
    <row r="257" spans="2:16" x14ac:dyDescent="0.25">
      <c r="B257" s="2" t="str">
        <f t="shared" ref="B257:F257" si="199">B161</f>
        <v>P_64</v>
      </c>
      <c r="C257" s="2" t="str">
        <f t="shared" si="199"/>
        <v>NM-94</v>
      </c>
      <c r="D257" s="2" t="str">
        <f t="shared" si="199"/>
        <v>Stress</v>
      </c>
      <c r="E257" s="2">
        <f t="shared" si="199"/>
        <v>4</v>
      </c>
      <c r="F257" s="2">
        <f t="shared" si="199"/>
        <v>4</v>
      </c>
      <c r="G257" s="3">
        <f t="shared" si="186"/>
        <v>44772</v>
      </c>
      <c r="H257" s="3">
        <f t="shared" si="186"/>
        <v>44793</v>
      </c>
      <c r="I257" s="3">
        <f t="shared" si="186"/>
        <v>44828</v>
      </c>
      <c r="J257" s="2">
        <f t="shared" si="131"/>
        <v>56</v>
      </c>
      <c r="K257" s="2">
        <f t="shared" si="132"/>
        <v>35</v>
      </c>
      <c r="L257" s="2">
        <v>34.799999999999997</v>
      </c>
      <c r="M257" s="2">
        <v>120.24</v>
      </c>
      <c r="N257" s="7">
        <f t="shared" si="154"/>
        <v>71.057884231536931</v>
      </c>
      <c r="O257" s="7"/>
      <c r="P257" s="7"/>
    </row>
    <row r="258" spans="2:16" x14ac:dyDescent="0.25">
      <c r="B258" s="2" t="str">
        <f t="shared" ref="B258:F258" si="200">B162</f>
        <v>P_65</v>
      </c>
      <c r="C258" s="2" t="str">
        <f t="shared" si="200"/>
        <v>PAU-911</v>
      </c>
      <c r="D258" s="2" t="str">
        <f t="shared" si="200"/>
        <v>Control</v>
      </c>
      <c r="E258" s="2">
        <f t="shared" si="200"/>
        <v>4</v>
      </c>
      <c r="F258" s="2">
        <f t="shared" si="200"/>
        <v>1</v>
      </c>
      <c r="G258" s="3">
        <f t="shared" si="186"/>
        <v>44772</v>
      </c>
      <c r="H258" s="3">
        <f t="shared" si="186"/>
        <v>44793</v>
      </c>
      <c r="I258" s="3">
        <f t="shared" si="186"/>
        <v>44828</v>
      </c>
      <c r="J258" s="2">
        <f t="shared" si="131"/>
        <v>56</v>
      </c>
      <c r="K258" s="2">
        <f t="shared" si="132"/>
        <v>35</v>
      </c>
      <c r="L258" s="2">
        <v>22.97</v>
      </c>
      <c r="M258" s="2">
        <v>136.97</v>
      </c>
      <c r="N258" s="7">
        <f t="shared" si="154"/>
        <v>83.229904358618683</v>
      </c>
      <c r="O258" s="7"/>
      <c r="P258" s="7"/>
    </row>
    <row r="259" spans="2:16" x14ac:dyDescent="0.25">
      <c r="B259" s="2" t="str">
        <f t="shared" ref="B259:F259" si="201">B163</f>
        <v>P_66</v>
      </c>
      <c r="C259" s="2" t="str">
        <f t="shared" si="201"/>
        <v>PAU-911</v>
      </c>
      <c r="D259" s="2" t="str">
        <f t="shared" si="201"/>
        <v>Control</v>
      </c>
      <c r="E259" s="2">
        <f t="shared" si="201"/>
        <v>4</v>
      </c>
      <c r="F259" s="2">
        <f t="shared" si="201"/>
        <v>2</v>
      </c>
      <c r="G259" s="3">
        <f t="shared" si="186"/>
        <v>44772</v>
      </c>
      <c r="H259" s="3">
        <f t="shared" si="186"/>
        <v>44793</v>
      </c>
      <c r="I259" s="3">
        <f t="shared" si="186"/>
        <v>44828</v>
      </c>
      <c r="J259" s="2">
        <f t="shared" ref="J259:J289" si="202">I259-G259</f>
        <v>56</v>
      </c>
      <c r="K259" s="2">
        <f t="shared" ref="K259:K289" si="203">I259-H259</f>
        <v>35</v>
      </c>
      <c r="L259" s="2">
        <v>26.3</v>
      </c>
      <c r="M259" s="2">
        <v>141.21</v>
      </c>
      <c r="N259" s="7">
        <f t="shared" si="154"/>
        <v>81.375256709864743</v>
      </c>
      <c r="O259" s="7"/>
      <c r="P259" s="7"/>
    </row>
    <row r="260" spans="2:16" x14ac:dyDescent="0.25">
      <c r="B260" s="2" t="str">
        <f t="shared" ref="B260:F260" si="204">B164</f>
        <v>P_67</v>
      </c>
      <c r="C260" s="2" t="str">
        <f t="shared" si="204"/>
        <v>PAU-911</v>
      </c>
      <c r="D260" s="2" t="str">
        <f t="shared" si="204"/>
        <v>Control</v>
      </c>
      <c r="E260" s="2">
        <f t="shared" si="204"/>
        <v>4</v>
      </c>
      <c r="F260" s="2">
        <f t="shared" si="204"/>
        <v>3</v>
      </c>
      <c r="G260" s="3">
        <f t="shared" ref="G260:I275" si="205">G259</f>
        <v>44772</v>
      </c>
      <c r="H260" s="3">
        <f t="shared" si="205"/>
        <v>44793</v>
      </c>
      <c r="I260" s="3">
        <f t="shared" si="205"/>
        <v>44828</v>
      </c>
      <c r="J260" s="2">
        <f t="shared" si="202"/>
        <v>56</v>
      </c>
      <c r="K260" s="2">
        <f t="shared" si="203"/>
        <v>35</v>
      </c>
      <c r="L260" s="2">
        <v>26.39</v>
      </c>
      <c r="M260" s="2">
        <v>139.69</v>
      </c>
      <c r="N260" s="7">
        <f t="shared" si="154"/>
        <v>81.108168086477193</v>
      </c>
      <c r="O260" s="7"/>
      <c r="P260" s="7"/>
    </row>
    <row r="261" spans="2:16" x14ac:dyDescent="0.25">
      <c r="B261" s="2" t="str">
        <f t="shared" ref="B261:F261" si="206">B165</f>
        <v>P_68</v>
      </c>
      <c r="C261" s="2" t="str">
        <f t="shared" si="206"/>
        <v>PAU-911</v>
      </c>
      <c r="D261" s="2" t="str">
        <f t="shared" si="206"/>
        <v>Control</v>
      </c>
      <c r="E261" s="2">
        <f t="shared" si="206"/>
        <v>4</v>
      </c>
      <c r="F261" s="2">
        <f t="shared" si="206"/>
        <v>4</v>
      </c>
      <c r="G261" s="3">
        <f t="shared" si="205"/>
        <v>44772</v>
      </c>
      <c r="H261" s="3">
        <f t="shared" si="205"/>
        <v>44793</v>
      </c>
      <c r="I261" s="3">
        <f t="shared" si="205"/>
        <v>44828</v>
      </c>
      <c r="J261" s="2">
        <f t="shared" si="202"/>
        <v>56</v>
      </c>
      <c r="K261" s="2">
        <f t="shared" si="203"/>
        <v>35</v>
      </c>
      <c r="L261" s="2">
        <v>23.42</v>
      </c>
      <c r="M261" s="2">
        <v>121.9</v>
      </c>
      <c r="N261" s="7">
        <f t="shared" si="154"/>
        <v>80.787530762920426</v>
      </c>
      <c r="O261" s="7"/>
      <c r="P261" s="7"/>
    </row>
    <row r="262" spans="2:16" x14ac:dyDescent="0.25">
      <c r="B262" s="2" t="str">
        <f t="shared" ref="B262:F262" si="207">B166</f>
        <v>P_69</v>
      </c>
      <c r="C262" s="2" t="str">
        <f t="shared" si="207"/>
        <v>PAU-911</v>
      </c>
      <c r="D262" s="2" t="str">
        <f t="shared" si="207"/>
        <v>Stress</v>
      </c>
      <c r="E262" s="2">
        <f t="shared" si="207"/>
        <v>4</v>
      </c>
      <c r="F262" s="2">
        <f t="shared" si="207"/>
        <v>1</v>
      </c>
      <c r="G262" s="3">
        <f t="shared" si="205"/>
        <v>44772</v>
      </c>
      <c r="H262" s="3">
        <f t="shared" si="205"/>
        <v>44793</v>
      </c>
      <c r="I262" s="3">
        <f t="shared" si="205"/>
        <v>44828</v>
      </c>
      <c r="J262" s="2">
        <f t="shared" si="202"/>
        <v>56</v>
      </c>
      <c r="K262" s="2">
        <f t="shared" si="203"/>
        <v>35</v>
      </c>
      <c r="L262" s="2">
        <v>31.9</v>
      </c>
      <c r="M262" s="2">
        <v>142.18</v>
      </c>
      <c r="N262" s="7">
        <f t="shared" si="154"/>
        <v>77.563651709101151</v>
      </c>
      <c r="O262" s="7"/>
      <c r="P262" s="7"/>
    </row>
    <row r="263" spans="2:16" x14ac:dyDescent="0.25">
      <c r="B263" s="2" t="str">
        <f t="shared" ref="B263:F263" si="208">B167</f>
        <v>P_70</v>
      </c>
      <c r="C263" s="2" t="str">
        <f t="shared" si="208"/>
        <v>PAU-911</v>
      </c>
      <c r="D263" s="2" t="str">
        <f t="shared" si="208"/>
        <v>Stress</v>
      </c>
      <c r="E263" s="2">
        <f t="shared" si="208"/>
        <v>4</v>
      </c>
      <c r="F263" s="2">
        <f t="shared" si="208"/>
        <v>2</v>
      </c>
      <c r="G263" s="3">
        <f t="shared" si="205"/>
        <v>44772</v>
      </c>
      <c r="H263" s="3">
        <f t="shared" si="205"/>
        <v>44793</v>
      </c>
      <c r="I263" s="3">
        <f t="shared" si="205"/>
        <v>44828</v>
      </c>
      <c r="J263" s="2">
        <f t="shared" si="202"/>
        <v>56</v>
      </c>
      <c r="K263" s="2">
        <f t="shared" si="203"/>
        <v>35</v>
      </c>
      <c r="L263" s="2">
        <v>35.4</v>
      </c>
      <c r="M263" s="2">
        <v>146.59</v>
      </c>
      <c r="N263" s="7">
        <f t="shared" si="154"/>
        <v>75.851013029538166</v>
      </c>
      <c r="O263" s="7"/>
      <c r="P263" s="7"/>
    </row>
    <row r="264" spans="2:16" x14ac:dyDescent="0.25">
      <c r="B264" s="2" t="str">
        <f t="shared" ref="B264:F264" si="209">B168</f>
        <v>P_71</v>
      </c>
      <c r="C264" s="2" t="str">
        <f t="shared" si="209"/>
        <v>PAU-911</v>
      </c>
      <c r="D264" s="2" t="str">
        <f t="shared" si="209"/>
        <v>Stress</v>
      </c>
      <c r="E264" s="2">
        <f t="shared" si="209"/>
        <v>4</v>
      </c>
      <c r="F264" s="2">
        <f t="shared" si="209"/>
        <v>3</v>
      </c>
      <c r="G264" s="3">
        <f t="shared" si="205"/>
        <v>44772</v>
      </c>
      <c r="H264" s="3">
        <f t="shared" si="205"/>
        <v>44793</v>
      </c>
      <c r="I264" s="3">
        <f t="shared" si="205"/>
        <v>44828</v>
      </c>
      <c r="J264" s="2">
        <f t="shared" si="202"/>
        <v>56</v>
      </c>
      <c r="K264" s="2">
        <f t="shared" si="203"/>
        <v>35</v>
      </c>
      <c r="L264" s="2">
        <v>35.49</v>
      </c>
      <c r="M264" s="2">
        <v>145.01</v>
      </c>
      <c r="N264" s="7">
        <f t="shared" si="154"/>
        <v>75.525825805116881</v>
      </c>
      <c r="O264" s="7"/>
      <c r="P264" s="7"/>
    </row>
    <row r="265" spans="2:16" x14ac:dyDescent="0.25">
      <c r="B265" s="2" t="str">
        <f t="shared" ref="B265:F265" si="210">B169</f>
        <v>P_72</v>
      </c>
      <c r="C265" s="2" t="str">
        <f t="shared" si="210"/>
        <v>PAU-911</v>
      </c>
      <c r="D265" s="2" t="str">
        <f t="shared" si="210"/>
        <v>Stress</v>
      </c>
      <c r="E265" s="2">
        <f t="shared" si="210"/>
        <v>4</v>
      </c>
      <c r="F265" s="2">
        <f t="shared" si="210"/>
        <v>4</v>
      </c>
      <c r="G265" s="3">
        <f t="shared" si="205"/>
        <v>44772</v>
      </c>
      <c r="H265" s="3">
        <f t="shared" si="205"/>
        <v>44793</v>
      </c>
      <c r="I265" s="3">
        <f t="shared" si="205"/>
        <v>44828</v>
      </c>
      <c r="J265" s="2">
        <f t="shared" si="202"/>
        <v>56</v>
      </c>
      <c r="K265" s="2">
        <f t="shared" si="203"/>
        <v>35</v>
      </c>
      <c r="L265" s="2">
        <v>31.6</v>
      </c>
      <c r="M265" s="2">
        <v>114.49</v>
      </c>
      <c r="N265" s="7">
        <f t="shared" si="154"/>
        <v>72.399336186566515</v>
      </c>
      <c r="O265" s="7"/>
      <c r="P265" s="7"/>
    </row>
    <row r="266" spans="2:16" x14ac:dyDescent="0.25">
      <c r="B266" s="2" t="str">
        <f t="shared" ref="B266:F266" si="211">B170</f>
        <v>P_73</v>
      </c>
      <c r="C266" s="2" t="str">
        <f t="shared" si="211"/>
        <v>VC-3960-88</v>
      </c>
      <c r="D266" s="2" t="str">
        <f t="shared" si="211"/>
        <v>Control</v>
      </c>
      <c r="E266" s="2">
        <f t="shared" si="211"/>
        <v>4</v>
      </c>
      <c r="F266" s="2">
        <f t="shared" si="211"/>
        <v>1</v>
      </c>
      <c r="G266" s="3">
        <f t="shared" si="205"/>
        <v>44772</v>
      </c>
      <c r="H266" s="3">
        <f t="shared" si="205"/>
        <v>44793</v>
      </c>
      <c r="I266" s="3">
        <f t="shared" si="205"/>
        <v>44828</v>
      </c>
      <c r="J266" s="2">
        <f t="shared" si="202"/>
        <v>56</v>
      </c>
      <c r="K266" s="2">
        <f t="shared" si="203"/>
        <v>35</v>
      </c>
      <c r="L266" s="2">
        <v>23.37</v>
      </c>
      <c r="M266" s="2">
        <v>139.68</v>
      </c>
      <c r="N266" s="7">
        <f t="shared" si="154"/>
        <v>83.268900343642613</v>
      </c>
      <c r="O266" s="7"/>
      <c r="P266" s="7"/>
    </row>
    <row r="267" spans="2:16" x14ac:dyDescent="0.25">
      <c r="B267" s="2" t="str">
        <f t="shared" ref="B267:F267" si="212">B171</f>
        <v>P_74</v>
      </c>
      <c r="C267" s="2" t="str">
        <f t="shared" si="212"/>
        <v>VC-3960-88</v>
      </c>
      <c r="D267" s="2" t="str">
        <f t="shared" si="212"/>
        <v>Control</v>
      </c>
      <c r="E267" s="2">
        <f t="shared" si="212"/>
        <v>4</v>
      </c>
      <c r="F267" s="2">
        <f t="shared" si="212"/>
        <v>2</v>
      </c>
      <c r="G267" s="3">
        <f t="shared" si="205"/>
        <v>44772</v>
      </c>
      <c r="H267" s="3">
        <f t="shared" si="205"/>
        <v>44793</v>
      </c>
      <c r="I267" s="3">
        <f t="shared" si="205"/>
        <v>44828</v>
      </c>
      <c r="J267" s="2">
        <f t="shared" si="202"/>
        <v>56</v>
      </c>
      <c r="K267" s="2">
        <f t="shared" si="203"/>
        <v>35</v>
      </c>
      <c r="L267" s="2">
        <v>26.78</v>
      </c>
      <c r="M267" s="2">
        <v>144</v>
      </c>
      <c r="N267" s="7">
        <f t="shared" si="154"/>
        <v>81.402777777777786</v>
      </c>
      <c r="O267" s="7"/>
      <c r="P267" s="7"/>
    </row>
    <row r="268" spans="2:16" x14ac:dyDescent="0.25">
      <c r="B268" s="2" t="str">
        <f t="shared" ref="B268:F268" si="213">B172</f>
        <v>P_75</v>
      </c>
      <c r="C268" s="2" t="str">
        <f t="shared" si="213"/>
        <v>VC-3960-88</v>
      </c>
      <c r="D268" s="2" t="str">
        <f t="shared" si="213"/>
        <v>Control</v>
      </c>
      <c r="E268" s="2">
        <f t="shared" si="213"/>
        <v>4</v>
      </c>
      <c r="F268" s="2">
        <f t="shared" si="213"/>
        <v>3</v>
      </c>
      <c r="G268" s="3">
        <f t="shared" si="205"/>
        <v>44772</v>
      </c>
      <c r="H268" s="3">
        <f t="shared" si="205"/>
        <v>44793</v>
      </c>
      <c r="I268" s="3">
        <f t="shared" si="205"/>
        <v>44828</v>
      </c>
      <c r="J268" s="2">
        <f t="shared" si="202"/>
        <v>56</v>
      </c>
      <c r="K268" s="2">
        <f t="shared" si="203"/>
        <v>35</v>
      </c>
      <c r="L268" s="2">
        <v>26.87</v>
      </c>
      <c r="M268" s="2">
        <v>142.44999999999999</v>
      </c>
      <c r="N268" s="7">
        <f t="shared" si="154"/>
        <v>81.137241137241134</v>
      </c>
      <c r="O268" s="7"/>
      <c r="P268" s="7"/>
    </row>
    <row r="269" spans="2:16" x14ac:dyDescent="0.25">
      <c r="B269" s="2" t="str">
        <f t="shared" ref="B269:F269" si="214">B173</f>
        <v>P_76</v>
      </c>
      <c r="C269" s="2" t="str">
        <f t="shared" si="214"/>
        <v>VC-3960-88</v>
      </c>
      <c r="D269" s="2" t="str">
        <f t="shared" si="214"/>
        <v>Control</v>
      </c>
      <c r="E269" s="2">
        <f t="shared" si="214"/>
        <v>4</v>
      </c>
      <c r="F269" s="2">
        <f t="shared" si="214"/>
        <v>4</v>
      </c>
      <c r="G269" s="3">
        <f t="shared" si="205"/>
        <v>44772</v>
      </c>
      <c r="H269" s="3">
        <f t="shared" si="205"/>
        <v>44793</v>
      </c>
      <c r="I269" s="3">
        <f t="shared" si="205"/>
        <v>44828</v>
      </c>
      <c r="J269" s="2">
        <f t="shared" si="202"/>
        <v>56</v>
      </c>
      <c r="K269" s="2">
        <f t="shared" si="203"/>
        <v>35</v>
      </c>
      <c r="L269" s="2">
        <v>23.44</v>
      </c>
      <c r="M269" s="2">
        <v>118.29</v>
      </c>
      <c r="N269" s="7">
        <f t="shared" si="154"/>
        <v>80.184292839631411</v>
      </c>
      <c r="O269" s="7"/>
      <c r="P269" s="7"/>
    </row>
    <row r="270" spans="2:16" x14ac:dyDescent="0.25">
      <c r="B270" s="2" t="str">
        <f t="shared" ref="B270:F270" si="215">B174</f>
        <v>P_77</v>
      </c>
      <c r="C270" s="2" t="str">
        <f t="shared" si="215"/>
        <v>VC-3960-88</v>
      </c>
      <c r="D270" s="2" t="str">
        <f t="shared" si="215"/>
        <v>Stress</v>
      </c>
      <c r="E270" s="2">
        <f t="shared" si="215"/>
        <v>4</v>
      </c>
      <c r="F270" s="2">
        <f t="shared" si="215"/>
        <v>1</v>
      </c>
      <c r="G270" s="3">
        <f t="shared" si="205"/>
        <v>44772</v>
      </c>
      <c r="H270" s="3">
        <f t="shared" si="205"/>
        <v>44793</v>
      </c>
      <c r="I270" s="3">
        <f t="shared" si="205"/>
        <v>44828</v>
      </c>
      <c r="J270" s="2">
        <f t="shared" si="202"/>
        <v>56</v>
      </c>
      <c r="K270" s="2">
        <f t="shared" si="203"/>
        <v>35</v>
      </c>
      <c r="L270" s="2">
        <v>31.19</v>
      </c>
      <c r="M270" s="2">
        <v>139.37</v>
      </c>
      <c r="N270" s="7">
        <f t="shared" si="154"/>
        <v>77.620721819616847</v>
      </c>
      <c r="O270" s="7"/>
      <c r="P270" s="7"/>
    </row>
    <row r="271" spans="2:16" x14ac:dyDescent="0.25">
      <c r="B271" s="2" t="str">
        <f t="shared" ref="B271:F271" si="216">B175</f>
        <v>P_78</v>
      </c>
      <c r="C271" s="2" t="str">
        <f t="shared" si="216"/>
        <v>VC-3960-88</v>
      </c>
      <c r="D271" s="2" t="str">
        <f t="shared" si="216"/>
        <v>Stress</v>
      </c>
      <c r="E271" s="2">
        <f t="shared" si="216"/>
        <v>4</v>
      </c>
      <c r="F271" s="2">
        <f t="shared" si="216"/>
        <v>2</v>
      </c>
      <c r="G271" s="3">
        <f t="shared" si="205"/>
        <v>44772</v>
      </c>
      <c r="H271" s="3">
        <f t="shared" si="205"/>
        <v>44793</v>
      </c>
      <c r="I271" s="3">
        <f t="shared" si="205"/>
        <v>44828</v>
      </c>
      <c r="J271" s="2">
        <f t="shared" si="202"/>
        <v>56</v>
      </c>
      <c r="K271" s="2">
        <f t="shared" si="203"/>
        <v>35</v>
      </c>
      <c r="L271" s="2">
        <v>35.68</v>
      </c>
      <c r="M271" s="2">
        <v>143.74</v>
      </c>
      <c r="N271" s="7">
        <f t="shared" si="154"/>
        <v>75.177403645470989</v>
      </c>
      <c r="O271" s="7"/>
      <c r="P271" s="7"/>
    </row>
    <row r="272" spans="2:16" x14ac:dyDescent="0.25">
      <c r="B272" s="2" t="str">
        <f t="shared" ref="B272:F272" si="217">B176</f>
        <v>P_79</v>
      </c>
      <c r="C272" s="2" t="str">
        <f t="shared" si="217"/>
        <v>VC-3960-88</v>
      </c>
      <c r="D272" s="2" t="str">
        <f t="shared" si="217"/>
        <v>Stress</v>
      </c>
      <c r="E272" s="2">
        <f t="shared" si="217"/>
        <v>4</v>
      </c>
      <c r="F272" s="2">
        <f t="shared" si="217"/>
        <v>3</v>
      </c>
      <c r="G272" s="3">
        <f t="shared" si="205"/>
        <v>44772</v>
      </c>
      <c r="H272" s="3">
        <f t="shared" si="205"/>
        <v>44793</v>
      </c>
      <c r="I272" s="3">
        <f t="shared" si="205"/>
        <v>44828</v>
      </c>
      <c r="J272" s="2">
        <f t="shared" si="202"/>
        <v>56</v>
      </c>
      <c r="K272" s="2">
        <f t="shared" si="203"/>
        <v>35</v>
      </c>
      <c r="L272" s="2">
        <v>35.76</v>
      </c>
      <c r="M272" s="2">
        <v>142.16999999999999</v>
      </c>
      <c r="N272" s="7">
        <f t="shared" si="154"/>
        <v>74.8470141380038</v>
      </c>
      <c r="O272" s="7"/>
      <c r="P272" s="7"/>
    </row>
    <row r="273" spans="2:16" x14ac:dyDescent="0.25">
      <c r="B273" s="2" t="str">
        <f t="shared" ref="B273:F273" si="218">B177</f>
        <v>P_80</v>
      </c>
      <c r="C273" s="2" t="str">
        <f t="shared" si="218"/>
        <v>VC-3960-88</v>
      </c>
      <c r="D273" s="2" t="str">
        <f t="shared" si="218"/>
        <v>Stress</v>
      </c>
      <c r="E273" s="2">
        <f t="shared" si="218"/>
        <v>4</v>
      </c>
      <c r="F273" s="2">
        <f t="shared" si="218"/>
        <v>4</v>
      </c>
      <c r="G273" s="3">
        <f t="shared" si="205"/>
        <v>44772</v>
      </c>
      <c r="H273" s="3">
        <f t="shared" si="205"/>
        <v>44793</v>
      </c>
      <c r="I273" s="3">
        <f t="shared" si="205"/>
        <v>44828</v>
      </c>
      <c r="J273" s="2">
        <f t="shared" si="202"/>
        <v>56</v>
      </c>
      <c r="K273" s="2">
        <f t="shared" si="203"/>
        <v>35</v>
      </c>
      <c r="L273" s="2">
        <v>29.28</v>
      </c>
      <c r="M273" s="2">
        <v>114.83</v>
      </c>
      <c r="N273" s="7">
        <f t="shared" si="154"/>
        <v>74.501436906731684</v>
      </c>
      <c r="O273" s="7"/>
      <c r="P273" s="7"/>
    </row>
    <row r="274" spans="2:16" x14ac:dyDescent="0.25">
      <c r="B274" s="2" t="str">
        <f t="shared" ref="B274:F274" si="219">B178</f>
        <v>P_81</v>
      </c>
      <c r="C274" s="2" t="str">
        <f t="shared" si="219"/>
        <v>VC-6372 (45-8-1)</v>
      </c>
      <c r="D274" s="2" t="str">
        <f t="shared" si="219"/>
        <v>Control</v>
      </c>
      <c r="E274" s="2">
        <f t="shared" si="219"/>
        <v>4</v>
      </c>
      <c r="F274" s="2">
        <f t="shared" si="219"/>
        <v>1</v>
      </c>
      <c r="G274" s="3">
        <f t="shared" si="205"/>
        <v>44772</v>
      </c>
      <c r="H274" s="3">
        <f t="shared" si="205"/>
        <v>44793</v>
      </c>
      <c r="I274" s="3">
        <f t="shared" si="205"/>
        <v>44828</v>
      </c>
      <c r="J274" s="2">
        <f t="shared" si="202"/>
        <v>56</v>
      </c>
      <c r="K274" s="2">
        <f t="shared" si="203"/>
        <v>35</v>
      </c>
      <c r="L274" s="2">
        <v>20.84</v>
      </c>
      <c r="M274" s="2">
        <v>140.35</v>
      </c>
      <c r="N274" s="7">
        <f t="shared" si="154"/>
        <v>85.151407196294969</v>
      </c>
      <c r="O274" s="7"/>
      <c r="P274" s="7"/>
    </row>
    <row r="275" spans="2:16" x14ac:dyDescent="0.25">
      <c r="B275" s="2" t="str">
        <f t="shared" ref="B275:F275" si="220">B179</f>
        <v>P_82</v>
      </c>
      <c r="C275" s="2" t="str">
        <f t="shared" si="220"/>
        <v>VC-6372 (45-8-1)</v>
      </c>
      <c r="D275" s="2" t="str">
        <f t="shared" si="220"/>
        <v>Control</v>
      </c>
      <c r="E275" s="2">
        <f t="shared" si="220"/>
        <v>4</v>
      </c>
      <c r="F275" s="2">
        <f t="shared" si="220"/>
        <v>2</v>
      </c>
      <c r="G275" s="3">
        <f t="shared" si="205"/>
        <v>44772</v>
      </c>
      <c r="H275" s="3">
        <f t="shared" si="205"/>
        <v>44793</v>
      </c>
      <c r="I275" s="3">
        <f t="shared" si="205"/>
        <v>44828</v>
      </c>
      <c r="J275" s="2">
        <f t="shared" si="202"/>
        <v>56</v>
      </c>
      <c r="K275" s="2">
        <f t="shared" si="203"/>
        <v>35</v>
      </c>
      <c r="L275" s="2">
        <v>27.06</v>
      </c>
      <c r="M275" s="2">
        <v>144.69999999999999</v>
      </c>
      <c r="N275" s="7">
        <f t="shared" si="154"/>
        <v>81.299239806496203</v>
      </c>
      <c r="O275" s="7"/>
      <c r="P275" s="7"/>
    </row>
    <row r="276" spans="2:16" x14ac:dyDescent="0.25">
      <c r="B276" s="2" t="str">
        <f t="shared" ref="B276:F276" si="221">B180</f>
        <v>P_83</v>
      </c>
      <c r="C276" s="2" t="str">
        <f t="shared" si="221"/>
        <v>VC-6372 (45-8-1)</v>
      </c>
      <c r="D276" s="2" t="str">
        <f t="shared" si="221"/>
        <v>Control</v>
      </c>
      <c r="E276" s="2">
        <f t="shared" si="221"/>
        <v>4</v>
      </c>
      <c r="F276" s="2">
        <f t="shared" si="221"/>
        <v>3</v>
      </c>
      <c r="G276" s="3">
        <f t="shared" ref="G276:I289" si="222">G275</f>
        <v>44772</v>
      </c>
      <c r="H276" s="3">
        <f t="shared" si="222"/>
        <v>44793</v>
      </c>
      <c r="I276" s="3">
        <f t="shared" si="222"/>
        <v>44828</v>
      </c>
      <c r="J276" s="2">
        <f t="shared" si="202"/>
        <v>56</v>
      </c>
      <c r="K276" s="2">
        <f t="shared" si="203"/>
        <v>35</v>
      </c>
      <c r="L276" s="2">
        <v>27.15</v>
      </c>
      <c r="M276" s="2">
        <v>143.13999999999999</v>
      </c>
      <c r="N276" s="7">
        <f t="shared" si="154"/>
        <v>81.032555540030742</v>
      </c>
      <c r="O276" s="7"/>
      <c r="P276" s="7"/>
    </row>
    <row r="277" spans="2:16" x14ac:dyDescent="0.25">
      <c r="B277" s="2" t="str">
        <f t="shared" ref="B277:F277" si="223">B181</f>
        <v>P_84</v>
      </c>
      <c r="C277" s="2" t="str">
        <f t="shared" si="223"/>
        <v>VC-6372 (45-8-1)</v>
      </c>
      <c r="D277" s="2" t="str">
        <f t="shared" si="223"/>
        <v>Control</v>
      </c>
      <c r="E277" s="2">
        <f t="shared" si="223"/>
        <v>4</v>
      </c>
      <c r="F277" s="2">
        <f t="shared" si="223"/>
        <v>4</v>
      </c>
      <c r="G277" s="3">
        <f t="shared" si="222"/>
        <v>44772</v>
      </c>
      <c r="H277" s="3">
        <f t="shared" si="222"/>
        <v>44793</v>
      </c>
      <c r="I277" s="3">
        <f t="shared" si="222"/>
        <v>44828</v>
      </c>
      <c r="J277" s="2">
        <f t="shared" si="202"/>
        <v>56</v>
      </c>
      <c r="K277" s="2">
        <f t="shared" si="203"/>
        <v>35</v>
      </c>
      <c r="L277" s="2">
        <v>19.03</v>
      </c>
      <c r="M277" s="2">
        <v>117.39</v>
      </c>
      <c r="N277" s="7">
        <f t="shared" si="154"/>
        <v>83.789079137916346</v>
      </c>
      <c r="O277" s="7"/>
      <c r="P277" s="7"/>
    </row>
    <row r="278" spans="2:16" x14ac:dyDescent="0.25">
      <c r="B278" s="2" t="str">
        <f t="shared" ref="B278:F278" si="224">B182</f>
        <v>P_85</v>
      </c>
      <c r="C278" s="2" t="str">
        <f t="shared" si="224"/>
        <v>VC-6372 (45-8-1)</v>
      </c>
      <c r="D278" s="2" t="str">
        <f t="shared" si="224"/>
        <v>Stress</v>
      </c>
      <c r="E278" s="2">
        <f t="shared" si="224"/>
        <v>4</v>
      </c>
      <c r="F278" s="2">
        <f t="shared" si="224"/>
        <v>1</v>
      </c>
      <c r="G278" s="3">
        <f t="shared" si="222"/>
        <v>44772</v>
      </c>
      <c r="H278" s="3">
        <f t="shared" si="222"/>
        <v>44793</v>
      </c>
      <c r="I278" s="3">
        <f t="shared" si="222"/>
        <v>44828</v>
      </c>
      <c r="J278" s="2">
        <f t="shared" si="202"/>
        <v>56</v>
      </c>
      <c r="K278" s="2">
        <f t="shared" si="203"/>
        <v>35</v>
      </c>
      <c r="L278" s="2">
        <v>32.24</v>
      </c>
      <c r="M278" s="2">
        <v>139.03</v>
      </c>
      <c r="N278" s="7">
        <f t="shared" ref="N278:N289" si="225">(1-(L278/M278))*100</f>
        <v>76.810760267568142</v>
      </c>
      <c r="O278" s="7"/>
      <c r="P278" s="7"/>
    </row>
    <row r="279" spans="2:16" x14ac:dyDescent="0.25">
      <c r="B279" s="2" t="str">
        <f t="shared" ref="B279:F279" si="226">B183</f>
        <v>P_86</v>
      </c>
      <c r="C279" s="2" t="str">
        <f t="shared" si="226"/>
        <v>VC-6372 (45-8-1)</v>
      </c>
      <c r="D279" s="2" t="str">
        <f t="shared" si="226"/>
        <v>Stress</v>
      </c>
      <c r="E279" s="2">
        <f t="shared" si="226"/>
        <v>4</v>
      </c>
      <c r="F279" s="2">
        <f t="shared" si="226"/>
        <v>2</v>
      </c>
      <c r="G279" s="3">
        <f t="shared" si="222"/>
        <v>44772</v>
      </c>
      <c r="H279" s="3">
        <f t="shared" si="222"/>
        <v>44793</v>
      </c>
      <c r="I279" s="3">
        <f t="shared" si="222"/>
        <v>44828</v>
      </c>
      <c r="J279" s="2">
        <f t="shared" si="202"/>
        <v>56</v>
      </c>
      <c r="K279" s="2">
        <f t="shared" si="203"/>
        <v>35</v>
      </c>
      <c r="L279" s="2">
        <v>37.590000000000003</v>
      </c>
      <c r="M279" s="2">
        <v>143.38999999999999</v>
      </c>
      <c r="N279" s="7">
        <f t="shared" si="225"/>
        <v>73.784782760304068</v>
      </c>
      <c r="O279" s="7"/>
      <c r="P279" s="7"/>
    </row>
    <row r="280" spans="2:16" x14ac:dyDescent="0.25">
      <c r="B280" s="2" t="str">
        <f t="shared" ref="B280:F280" si="227">B184</f>
        <v>P_87</v>
      </c>
      <c r="C280" s="2" t="str">
        <f t="shared" si="227"/>
        <v>VC-6372 (45-8-1)</v>
      </c>
      <c r="D280" s="2" t="str">
        <f t="shared" si="227"/>
        <v>Stress</v>
      </c>
      <c r="E280" s="2">
        <f t="shared" si="227"/>
        <v>4</v>
      </c>
      <c r="F280" s="2">
        <f t="shared" si="227"/>
        <v>3</v>
      </c>
      <c r="G280" s="3">
        <f t="shared" si="222"/>
        <v>44772</v>
      </c>
      <c r="H280" s="3">
        <f t="shared" si="222"/>
        <v>44793</v>
      </c>
      <c r="I280" s="3">
        <f t="shared" si="222"/>
        <v>44828</v>
      </c>
      <c r="J280" s="2">
        <f t="shared" si="202"/>
        <v>56</v>
      </c>
      <c r="K280" s="2">
        <f t="shared" si="203"/>
        <v>35</v>
      </c>
      <c r="L280" s="2">
        <v>37.68</v>
      </c>
      <c r="M280" s="2">
        <v>141.83000000000001</v>
      </c>
      <c r="N280" s="7">
        <f t="shared" si="225"/>
        <v>73.432983148840165</v>
      </c>
      <c r="O280" s="7"/>
      <c r="P280" s="7"/>
    </row>
    <row r="281" spans="2:16" x14ac:dyDescent="0.25">
      <c r="B281" s="2" t="str">
        <f t="shared" ref="B281:F281" si="228">B185</f>
        <v>P_88</v>
      </c>
      <c r="C281" s="2" t="str">
        <f t="shared" si="228"/>
        <v>VC-6372 (45-8-1)</v>
      </c>
      <c r="D281" s="2" t="str">
        <f t="shared" si="228"/>
        <v>Stress</v>
      </c>
      <c r="E281" s="2">
        <f t="shared" si="228"/>
        <v>4</v>
      </c>
      <c r="F281" s="2">
        <f t="shared" si="228"/>
        <v>4</v>
      </c>
      <c r="G281" s="3">
        <f t="shared" si="222"/>
        <v>44772</v>
      </c>
      <c r="H281" s="3">
        <f t="shared" si="222"/>
        <v>44793</v>
      </c>
      <c r="I281" s="3">
        <f t="shared" si="222"/>
        <v>44828</v>
      </c>
      <c r="J281" s="2">
        <f t="shared" si="202"/>
        <v>56</v>
      </c>
      <c r="K281" s="2">
        <f t="shared" si="203"/>
        <v>35</v>
      </c>
      <c r="L281" s="2">
        <v>30.38</v>
      </c>
      <c r="M281" s="2">
        <v>115.28</v>
      </c>
      <c r="N281" s="7">
        <f t="shared" si="225"/>
        <v>73.646773074253986</v>
      </c>
      <c r="O281" s="7"/>
      <c r="P281" s="7"/>
    </row>
    <row r="282" spans="2:16" x14ac:dyDescent="0.25">
      <c r="B282" s="2" t="str">
        <f t="shared" ref="B282:F282" si="229">B186</f>
        <v>P_89</v>
      </c>
      <c r="C282" s="2" t="str">
        <f t="shared" si="229"/>
        <v>Vaibhav</v>
      </c>
      <c r="D282" s="2" t="str">
        <f t="shared" si="229"/>
        <v>Control</v>
      </c>
      <c r="E282" s="2">
        <f t="shared" si="229"/>
        <v>4</v>
      </c>
      <c r="F282" s="2">
        <f t="shared" si="229"/>
        <v>1</v>
      </c>
      <c r="G282" s="3">
        <f t="shared" si="222"/>
        <v>44772</v>
      </c>
      <c r="H282" s="3">
        <f t="shared" si="222"/>
        <v>44793</v>
      </c>
      <c r="I282" s="3">
        <f t="shared" si="222"/>
        <v>44828</v>
      </c>
      <c r="J282" s="2">
        <f t="shared" si="202"/>
        <v>56</v>
      </c>
      <c r="K282" s="2">
        <f t="shared" si="203"/>
        <v>35</v>
      </c>
      <c r="L282" s="2">
        <v>21.2</v>
      </c>
      <c r="M282" s="2">
        <v>140.52000000000001</v>
      </c>
      <c r="N282" s="7">
        <f t="shared" si="225"/>
        <v>84.913179618559639</v>
      </c>
      <c r="O282" s="7"/>
      <c r="P282" s="7"/>
    </row>
    <row r="283" spans="2:16" x14ac:dyDescent="0.25">
      <c r="B283" s="2" t="str">
        <f t="shared" ref="B283:F283" si="230">B187</f>
        <v>P_90</v>
      </c>
      <c r="C283" s="2" t="str">
        <f t="shared" si="230"/>
        <v>Vaibhav</v>
      </c>
      <c r="D283" s="2" t="str">
        <f t="shared" si="230"/>
        <v>Control</v>
      </c>
      <c r="E283" s="2">
        <f t="shared" si="230"/>
        <v>4</v>
      </c>
      <c r="F283" s="2">
        <f t="shared" si="230"/>
        <v>2</v>
      </c>
      <c r="G283" s="3">
        <f t="shared" si="222"/>
        <v>44772</v>
      </c>
      <c r="H283" s="3">
        <f t="shared" si="222"/>
        <v>44793</v>
      </c>
      <c r="I283" s="3">
        <f t="shared" si="222"/>
        <v>44828</v>
      </c>
      <c r="J283" s="2">
        <f t="shared" si="202"/>
        <v>56</v>
      </c>
      <c r="K283" s="2">
        <f t="shared" si="203"/>
        <v>35</v>
      </c>
      <c r="L283" s="2">
        <v>26.99</v>
      </c>
      <c r="M283" s="2">
        <v>144.87</v>
      </c>
      <c r="N283" s="7">
        <f t="shared" si="225"/>
        <v>81.369503692966106</v>
      </c>
      <c r="O283" s="7"/>
      <c r="P283" s="7"/>
    </row>
    <row r="284" spans="2:16" x14ac:dyDescent="0.25">
      <c r="B284" s="2" t="str">
        <f t="shared" ref="B284:F284" si="231">B188</f>
        <v>P_91</v>
      </c>
      <c r="C284" s="2" t="str">
        <f t="shared" si="231"/>
        <v>Vaibhav</v>
      </c>
      <c r="D284" s="2" t="str">
        <f t="shared" si="231"/>
        <v>Control</v>
      </c>
      <c r="E284" s="2">
        <f t="shared" si="231"/>
        <v>4</v>
      </c>
      <c r="F284" s="2">
        <f t="shared" si="231"/>
        <v>3</v>
      </c>
      <c r="G284" s="3">
        <f t="shared" si="222"/>
        <v>44772</v>
      </c>
      <c r="H284" s="3">
        <f t="shared" si="222"/>
        <v>44793</v>
      </c>
      <c r="I284" s="3">
        <f t="shared" si="222"/>
        <v>44828</v>
      </c>
      <c r="J284" s="2">
        <f t="shared" si="202"/>
        <v>56</v>
      </c>
      <c r="K284" s="2">
        <f t="shared" si="203"/>
        <v>35</v>
      </c>
      <c r="L284" s="2">
        <v>27.08</v>
      </c>
      <c r="M284" s="2">
        <v>143.32</v>
      </c>
      <c r="N284" s="7">
        <f t="shared" si="225"/>
        <v>81.105219090147912</v>
      </c>
      <c r="O284" s="7"/>
      <c r="P284" s="7"/>
    </row>
    <row r="285" spans="2:16" x14ac:dyDescent="0.25">
      <c r="B285" s="2" t="str">
        <f t="shared" ref="B285:F285" si="232">B189</f>
        <v>P_92</v>
      </c>
      <c r="C285" s="2" t="str">
        <f t="shared" si="232"/>
        <v>Vaibhav</v>
      </c>
      <c r="D285" s="2" t="str">
        <f t="shared" si="232"/>
        <v>Control</v>
      </c>
      <c r="E285" s="2">
        <f t="shared" si="232"/>
        <v>4</v>
      </c>
      <c r="F285" s="2">
        <f t="shared" si="232"/>
        <v>4</v>
      </c>
      <c r="G285" s="3">
        <f t="shared" si="222"/>
        <v>44772</v>
      </c>
      <c r="H285" s="3">
        <f t="shared" si="222"/>
        <v>44793</v>
      </c>
      <c r="I285" s="3">
        <f t="shared" si="222"/>
        <v>44828</v>
      </c>
      <c r="J285" s="2">
        <f t="shared" si="202"/>
        <v>56</v>
      </c>
      <c r="K285" s="2">
        <f t="shared" si="203"/>
        <v>35</v>
      </c>
      <c r="L285" s="2">
        <v>19.37</v>
      </c>
      <c r="M285" s="2">
        <v>117.16</v>
      </c>
      <c r="N285" s="7">
        <f t="shared" si="225"/>
        <v>83.467053601911914</v>
      </c>
      <c r="O285" s="7"/>
      <c r="P285" s="7"/>
    </row>
    <row r="286" spans="2:16" x14ac:dyDescent="0.25">
      <c r="B286" s="2" t="str">
        <f t="shared" ref="B286:F286" si="233">B190</f>
        <v>P_93</v>
      </c>
      <c r="C286" s="2" t="str">
        <f t="shared" si="233"/>
        <v>Vaibhav</v>
      </c>
      <c r="D286" s="2" t="str">
        <f t="shared" si="233"/>
        <v>Stress</v>
      </c>
      <c r="E286" s="2">
        <f t="shared" si="233"/>
        <v>4</v>
      </c>
      <c r="F286" s="2">
        <f t="shared" si="233"/>
        <v>1</v>
      </c>
      <c r="G286" s="3">
        <f t="shared" si="222"/>
        <v>44772</v>
      </c>
      <c r="H286" s="3">
        <f t="shared" si="222"/>
        <v>44793</v>
      </c>
      <c r="I286" s="3">
        <f t="shared" si="222"/>
        <v>44828</v>
      </c>
      <c r="J286" s="2">
        <f t="shared" si="202"/>
        <v>56</v>
      </c>
      <c r="K286" s="2">
        <f t="shared" si="203"/>
        <v>35</v>
      </c>
      <c r="L286" s="2">
        <v>31.55</v>
      </c>
      <c r="M286" s="2">
        <v>141.30000000000001</v>
      </c>
      <c r="N286" s="7">
        <f t="shared" si="225"/>
        <v>77.67162066525124</v>
      </c>
      <c r="O286" s="7"/>
      <c r="P286" s="7"/>
    </row>
    <row r="287" spans="2:16" x14ac:dyDescent="0.25">
      <c r="B287" s="2" t="str">
        <f t="shared" ref="B287:F287" si="234">B191</f>
        <v>P_94</v>
      </c>
      <c r="C287" s="2" t="str">
        <f t="shared" si="234"/>
        <v>Vaibhav</v>
      </c>
      <c r="D287" s="2" t="str">
        <f t="shared" si="234"/>
        <v>Stress</v>
      </c>
      <c r="E287" s="2">
        <f t="shared" si="234"/>
        <v>4</v>
      </c>
      <c r="F287" s="2">
        <f t="shared" si="234"/>
        <v>2</v>
      </c>
      <c r="G287" s="3">
        <f t="shared" si="222"/>
        <v>44772</v>
      </c>
      <c r="H287" s="3">
        <f t="shared" si="222"/>
        <v>44793</v>
      </c>
      <c r="I287" s="3">
        <f t="shared" si="222"/>
        <v>44828</v>
      </c>
      <c r="J287" s="2">
        <f t="shared" si="202"/>
        <v>56</v>
      </c>
      <c r="K287" s="2">
        <f t="shared" si="203"/>
        <v>35</v>
      </c>
      <c r="L287" s="2">
        <v>32.450000000000003</v>
      </c>
      <c r="M287" s="2">
        <v>121.3</v>
      </c>
      <c r="N287" s="7">
        <f t="shared" si="225"/>
        <v>73.248145094806262</v>
      </c>
      <c r="O287" s="7"/>
      <c r="P287" s="7"/>
    </row>
    <row r="288" spans="2:16" x14ac:dyDescent="0.25">
      <c r="B288" s="2" t="str">
        <f t="shared" ref="B288:F288" si="235">B192</f>
        <v>P_95</v>
      </c>
      <c r="C288" s="2" t="str">
        <f t="shared" si="235"/>
        <v>Vaibhav</v>
      </c>
      <c r="D288" s="2" t="str">
        <f t="shared" si="235"/>
        <v>Stress</v>
      </c>
      <c r="E288" s="2">
        <f t="shared" si="235"/>
        <v>4</v>
      </c>
      <c r="F288" s="2">
        <f t="shared" si="235"/>
        <v>3</v>
      </c>
      <c r="G288" s="3">
        <f t="shared" si="222"/>
        <v>44772</v>
      </c>
      <c r="H288" s="3">
        <f t="shared" si="222"/>
        <v>44793</v>
      </c>
      <c r="I288" s="3">
        <f t="shared" si="222"/>
        <v>44828</v>
      </c>
      <c r="J288" s="2">
        <f t="shared" si="202"/>
        <v>56</v>
      </c>
      <c r="K288" s="2">
        <f t="shared" si="203"/>
        <v>35</v>
      </c>
      <c r="L288" s="2">
        <v>31.24</v>
      </c>
      <c r="M288" s="2">
        <v>124.09</v>
      </c>
      <c r="N288" s="7">
        <f t="shared" si="225"/>
        <v>74.824723990651947</v>
      </c>
      <c r="O288" s="7"/>
      <c r="P288" s="7"/>
    </row>
    <row r="289" spans="2:16" x14ac:dyDescent="0.25">
      <c r="B289" s="2" t="str">
        <f t="shared" ref="B289:F289" si="236">B193</f>
        <v>P_96</v>
      </c>
      <c r="C289" s="2" t="str">
        <f t="shared" si="236"/>
        <v>Vaibhav</v>
      </c>
      <c r="D289" s="2" t="str">
        <f t="shared" si="236"/>
        <v>Stress</v>
      </c>
      <c r="E289" s="2">
        <f t="shared" si="236"/>
        <v>4</v>
      </c>
      <c r="F289" s="2">
        <f t="shared" si="236"/>
        <v>4</v>
      </c>
      <c r="G289" s="3">
        <f t="shared" si="222"/>
        <v>44772</v>
      </c>
      <c r="H289" s="3">
        <f t="shared" si="222"/>
        <v>44793</v>
      </c>
      <c r="I289" s="3">
        <f t="shared" si="222"/>
        <v>44828</v>
      </c>
      <c r="J289" s="2">
        <f t="shared" si="202"/>
        <v>56</v>
      </c>
      <c r="K289" s="2">
        <f t="shared" si="203"/>
        <v>35</v>
      </c>
      <c r="L289" s="2">
        <v>31.8</v>
      </c>
      <c r="M289" s="2">
        <v>116.89</v>
      </c>
      <c r="N289" s="7">
        <f t="shared" si="225"/>
        <v>72.794935409359212</v>
      </c>
      <c r="O289" s="7"/>
      <c r="P289" s="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E0D9F-79BD-491E-BB41-B0FAC1700DDB}">
  <dimension ref="A1:C18"/>
  <sheetViews>
    <sheetView workbookViewId="0">
      <selection activeCell="B6" sqref="B6:B17"/>
    </sheetView>
  </sheetViews>
  <sheetFormatPr defaultRowHeight="15" x14ac:dyDescent="0.25"/>
  <cols>
    <col min="1" max="1" width="15.28515625" bestFit="1" customWidth="1"/>
    <col min="2" max="2" width="18.5703125" bestFit="1" customWidth="1"/>
    <col min="3" max="3" width="11.140625" bestFit="1" customWidth="1"/>
  </cols>
  <sheetData>
    <row r="1" spans="1:3" x14ac:dyDescent="0.25">
      <c r="A1" s="9" t="s">
        <v>129</v>
      </c>
      <c r="B1" t="s">
        <v>21</v>
      </c>
    </row>
    <row r="2" spans="1:3" x14ac:dyDescent="0.25">
      <c r="A2" s="9" t="s">
        <v>130</v>
      </c>
      <c r="B2" s="27">
        <v>3</v>
      </c>
    </row>
    <row r="3" spans="1:3" x14ac:dyDescent="0.25">
      <c r="A3" s="9" t="s">
        <v>6</v>
      </c>
      <c r="B3" s="27">
        <v>56</v>
      </c>
    </row>
    <row r="5" spans="1:3" x14ac:dyDescent="0.25">
      <c r="A5" s="9" t="s">
        <v>221</v>
      </c>
      <c r="B5" t="s">
        <v>225</v>
      </c>
      <c r="C5" t="s">
        <v>261</v>
      </c>
    </row>
    <row r="6" spans="1:3" x14ac:dyDescent="0.25">
      <c r="A6" s="27" t="s">
        <v>136</v>
      </c>
      <c r="B6">
        <v>0.62</v>
      </c>
      <c r="C6">
        <v>56</v>
      </c>
    </row>
    <row r="7" spans="1:3" x14ac:dyDescent="0.25">
      <c r="A7" s="27" t="s">
        <v>137</v>
      </c>
      <c r="B7">
        <v>0.45</v>
      </c>
      <c r="C7">
        <v>56</v>
      </c>
    </row>
    <row r="8" spans="1:3" x14ac:dyDescent="0.25">
      <c r="A8" s="27" t="s">
        <v>138</v>
      </c>
      <c r="B8">
        <v>0.32</v>
      </c>
      <c r="C8">
        <v>56</v>
      </c>
    </row>
    <row r="9" spans="1:3" x14ac:dyDescent="0.25">
      <c r="A9" s="27" t="s">
        <v>139</v>
      </c>
      <c r="B9">
        <v>0.4</v>
      </c>
      <c r="C9">
        <v>56</v>
      </c>
    </row>
    <row r="10" spans="1:3" x14ac:dyDescent="0.25">
      <c r="A10" s="27" t="s">
        <v>53</v>
      </c>
      <c r="B10">
        <v>0.47</v>
      </c>
      <c r="C10">
        <v>56</v>
      </c>
    </row>
    <row r="11" spans="1:3" x14ac:dyDescent="0.25">
      <c r="A11" s="27" t="s">
        <v>140</v>
      </c>
      <c r="B11">
        <v>0.6</v>
      </c>
      <c r="C11">
        <v>56</v>
      </c>
    </row>
    <row r="12" spans="1:3" x14ac:dyDescent="0.25">
      <c r="A12" s="27" t="s">
        <v>141</v>
      </c>
      <c r="B12">
        <v>0.31</v>
      </c>
      <c r="C12">
        <v>56</v>
      </c>
    </row>
    <row r="13" spans="1:3" x14ac:dyDescent="0.25">
      <c r="A13" s="27" t="s">
        <v>142</v>
      </c>
      <c r="B13">
        <v>0.47</v>
      </c>
      <c r="C13">
        <v>56</v>
      </c>
    </row>
    <row r="14" spans="1:3" x14ac:dyDescent="0.25">
      <c r="A14" s="27" t="s">
        <v>143</v>
      </c>
      <c r="B14">
        <v>0.6</v>
      </c>
      <c r="C14">
        <v>56</v>
      </c>
    </row>
    <row r="15" spans="1:3" x14ac:dyDescent="0.25">
      <c r="A15" s="27" t="s">
        <v>116</v>
      </c>
      <c r="B15">
        <v>0.62</v>
      </c>
      <c r="C15">
        <v>56</v>
      </c>
    </row>
    <row r="16" spans="1:3" x14ac:dyDescent="0.25">
      <c r="A16" s="27" t="s">
        <v>144</v>
      </c>
      <c r="B16">
        <v>0.51</v>
      </c>
      <c r="C16">
        <v>56</v>
      </c>
    </row>
    <row r="17" spans="1:3" x14ac:dyDescent="0.25">
      <c r="A17" s="27" t="s">
        <v>145</v>
      </c>
      <c r="B17">
        <v>0.47</v>
      </c>
      <c r="C17">
        <v>56</v>
      </c>
    </row>
    <row r="18" spans="1:3" x14ac:dyDescent="0.25">
      <c r="A18" s="27" t="s">
        <v>260</v>
      </c>
      <c r="B18">
        <v>0.48666666666666658</v>
      </c>
      <c r="C18">
        <v>672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433"/>
  <sheetViews>
    <sheetView workbookViewId="0">
      <pane ySplit="1" topLeftCell="A131" activePane="bottomLeft" state="frozen"/>
      <selection pane="bottomLeft" activeCell="E2" sqref="E2"/>
    </sheetView>
  </sheetViews>
  <sheetFormatPr defaultColWidth="12.42578125" defaultRowHeight="15" x14ac:dyDescent="0.25"/>
  <cols>
    <col min="1" max="16384" width="12.42578125" style="5"/>
  </cols>
  <sheetData>
    <row r="1" spans="1:16" ht="18.75" x14ac:dyDescent="0.25">
      <c r="A1" t="s">
        <v>0</v>
      </c>
      <c r="B1" t="s">
        <v>124</v>
      </c>
      <c r="C1" t="s">
        <v>125</v>
      </c>
      <c r="D1" t="s">
        <v>126</v>
      </c>
      <c r="E1" t="s">
        <v>6</v>
      </c>
      <c r="F1" t="s">
        <v>127</v>
      </c>
      <c r="G1" t="s">
        <v>128</v>
      </c>
      <c r="H1" t="s">
        <v>2</v>
      </c>
      <c r="I1" t="s">
        <v>129</v>
      </c>
      <c r="J1" t="s">
        <v>4</v>
      </c>
      <c r="K1" t="s">
        <v>130</v>
      </c>
      <c r="L1" t="s">
        <v>131</v>
      </c>
      <c r="M1" t="s">
        <v>132</v>
      </c>
      <c r="N1" t="s">
        <v>133</v>
      </c>
      <c r="O1" t="s">
        <v>134</v>
      </c>
      <c r="P1" t="s">
        <v>135</v>
      </c>
    </row>
    <row r="2" spans="1:16" x14ac:dyDescent="0.25">
      <c r="A2">
        <v>1</v>
      </c>
      <c r="B2">
        <v>44772</v>
      </c>
      <c r="C2">
        <v>44793</v>
      </c>
      <c r="D2">
        <f>C2</f>
        <v>44793</v>
      </c>
      <c r="E2">
        <f>D2-B2</f>
        <v>21</v>
      </c>
      <c r="F2">
        <f>D2-C2</f>
        <v>0</v>
      </c>
      <c r="G2" t="s">
        <v>19</v>
      </c>
      <c r="H2" t="s">
        <v>136</v>
      </c>
      <c r="I2" t="s">
        <v>16</v>
      </c>
      <c r="J2">
        <v>4</v>
      </c>
      <c r="K2">
        <v>1</v>
      </c>
      <c r="L2">
        <v>792.92</v>
      </c>
      <c r="M2">
        <v>474.93</v>
      </c>
      <c r="N2">
        <v>1970.09</v>
      </c>
      <c r="O2">
        <v>1495.1599999999999</v>
      </c>
      <c r="P2">
        <v>0.76</v>
      </c>
    </row>
    <row r="3" spans="1:16" x14ac:dyDescent="0.25">
      <c r="A3">
        <v>2</v>
      </c>
      <c r="B3">
        <f>B2</f>
        <v>44772</v>
      </c>
      <c r="C3">
        <f>C2</f>
        <v>44793</v>
      </c>
      <c r="D3">
        <f t="shared" ref="D3:D66" si="0">C3</f>
        <v>44793</v>
      </c>
      <c r="E3">
        <f t="shared" ref="E3:E66" si="1">D3-B3</f>
        <v>21</v>
      </c>
      <c r="F3">
        <f t="shared" ref="F3:F66" si="2">D3-C3</f>
        <v>0</v>
      </c>
      <c r="G3" t="s">
        <v>19</v>
      </c>
      <c r="H3" t="s">
        <v>136</v>
      </c>
      <c r="I3" t="s">
        <v>16</v>
      </c>
      <c r="J3">
        <v>4</v>
      </c>
      <c r="K3">
        <v>2</v>
      </c>
      <c r="L3">
        <v>792.52</v>
      </c>
      <c r="M3">
        <v>472.61</v>
      </c>
      <c r="N3">
        <v>1930.31</v>
      </c>
      <c r="O3">
        <v>1457.6999999999998</v>
      </c>
      <c r="P3">
        <v>0.76</v>
      </c>
    </row>
    <row r="4" spans="1:16" x14ac:dyDescent="0.25">
      <c r="A4">
        <v>3</v>
      </c>
      <c r="B4">
        <f t="shared" ref="B4:C19" si="3">B3</f>
        <v>44772</v>
      </c>
      <c r="C4">
        <f t="shared" si="3"/>
        <v>44793</v>
      </c>
      <c r="D4">
        <f t="shared" si="0"/>
        <v>44793</v>
      </c>
      <c r="E4">
        <f t="shared" si="1"/>
        <v>21</v>
      </c>
      <c r="F4">
        <f t="shared" si="2"/>
        <v>0</v>
      </c>
      <c r="G4" t="s">
        <v>19</v>
      </c>
      <c r="H4" t="s">
        <v>136</v>
      </c>
      <c r="I4" t="s">
        <v>16</v>
      </c>
      <c r="J4">
        <v>4</v>
      </c>
      <c r="K4">
        <v>3</v>
      </c>
      <c r="L4">
        <v>793.2</v>
      </c>
      <c r="M4">
        <v>495.78</v>
      </c>
      <c r="N4">
        <v>2018.44</v>
      </c>
      <c r="O4">
        <v>1522.66</v>
      </c>
      <c r="P4">
        <v>0.75</v>
      </c>
    </row>
    <row r="5" spans="1:16" ht="15.75" x14ac:dyDescent="0.25">
      <c r="A5" s="38">
        <v>4</v>
      </c>
      <c r="B5" s="39">
        <f t="shared" si="3"/>
        <v>44772</v>
      </c>
      <c r="C5" s="39">
        <f t="shared" si="3"/>
        <v>44793</v>
      </c>
      <c r="D5" s="40">
        <f t="shared" si="0"/>
        <v>44793</v>
      </c>
      <c r="E5" s="38">
        <f t="shared" si="1"/>
        <v>21</v>
      </c>
      <c r="F5" s="38">
        <f t="shared" si="2"/>
        <v>0</v>
      </c>
      <c r="G5" s="41" t="s">
        <v>24</v>
      </c>
      <c r="H5" s="41" t="s">
        <v>136</v>
      </c>
      <c r="I5" s="41" t="s">
        <v>21</v>
      </c>
      <c r="J5" s="41">
        <v>4</v>
      </c>
      <c r="K5" s="41">
        <v>1</v>
      </c>
      <c r="L5" s="38">
        <v>791.14</v>
      </c>
      <c r="M5" s="38">
        <v>522.89</v>
      </c>
      <c r="N5" s="38">
        <v>1817.91</v>
      </c>
      <c r="O5" s="38">
        <v>1295.02</v>
      </c>
      <c r="P5" s="38">
        <v>0.71</v>
      </c>
    </row>
    <row r="6" spans="1:16" ht="15.75" x14ac:dyDescent="0.25">
      <c r="A6" s="38">
        <v>5</v>
      </c>
      <c r="B6" s="39">
        <f t="shared" si="3"/>
        <v>44772</v>
      </c>
      <c r="C6" s="39">
        <f t="shared" si="3"/>
        <v>44793</v>
      </c>
      <c r="D6" s="40">
        <f t="shared" si="0"/>
        <v>44793</v>
      </c>
      <c r="E6" s="38">
        <f t="shared" si="1"/>
        <v>21</v>
      </c>
      <c r="F6" s="38">
        <f t="shared" si="2"/>
        <v>0</v>
      </c>
      <c r="G6" s="41" t="s">
        <v>24</v>
      </c>
      <c r="H6" s="41" t="s">
        <v>136</v>
      </c>
      <c r="I6" s="41" t="s">
        <v>21</v>
      </c>
      <c r="J6" s="41">
        <v>4</v>
      </c>
      <c r="K6" s="41">
        <v>2</v>
      </c>
      <c r="L6" s="38">
        <v>786.8</v>
      </c>
      <c r="M6" s="38">
        <v>480.06</v>
      </c>
      <c r="N6" s="38">
        <v>2027.6</v>
      </c>
      <c r="O6" s="38">
        <v>1547.54</v>
      </c>
      <c r="P6" s="38">
        <v>0.76</v>
      </c>
    </row>
    <row r="7" spans="1:16" ht="15.75" x14ac:dyDescent="0.25">
      <c r="A7" s="38">
        <v>6</v>
      </c>
      <c r="B7" s="39">
        <f t="shared" si="3"/>
        <v>44772</v>
      </c>
      <c r="C7" s="39">
        <f t="shared" si="3"/>
        <v>44793</v>
      </c>
      <c r="D7" s="40">
        <f t="shared" si="0"/>
        <v>44793</v>
      </c>
      <c r="E7" s="38">
        <f t="shared" si="1"/>
        <v>21</v>
      </c>
      <c r="F7" s="38">
        <f t="shared" si="2"/>
        <v>0</v>
      </c>
      <c r="G7" s="41" t="s">
        <v>24</v>
      </c>
      <c r="H7" s="41" t="s">
        <v>136</v>
      </c>
      <c r="I7" s="41" t="s">
        <v>21</v>
      </c>
      <c r="J7" s="41">
        <v>4</v>
      </c>
      <c r="K7" s="41">
        <v>3</v>
      </c>
      <c r="L7" s="38">
        <v>792.59</v>
      </c>
      <c r="M7" s="38">
        <v>451.48</v>
      </c>
      <c r="N7" s="38">
        <v>1981.82</v>
      </c>
      <c r="O7" s="38">
        <v>1530.34</v>
      </c>
      <c r="P7" s="38">
        <v>0.77</v>
      </c>
    </row>
    <row r="8" spans="1:16" x14ac:dyDescent="0.25">
      <c r="A8">
        <v>7</v>
      </c>
      <c r="B8">
        <f t="shared" si="3"/>
        <v>44772</v>
      </c>
      <c r="C8">
        <f t="shared" si="3"/>
        <v>44793</v>
      </c>
      <c r="D8">
        <f t="shared" si="0"/>
        <v>44793</v>
      </c>
      <c r="E8">
        <f t="shared" si="1"/>
        <v>21</v>
      </c>
      <c r="F8">
        <f t="shared" si="2"/>
        <v>0</v>
      </c>
      <c r="G8" t="s">
        <v>29</v>
      </c>
      <c r="H8" t="s">
        <v>137</v>
      </c>
      <c r="I8" t="s">
        <v>16</v>
      </c>
      <c r="J8">
        <v>4</v>
      </c>
      <c r="K8">
        <v>1</v>
      </c>
      <c r="L8">
        <v>794.2</v>
      </c>
      <c r="M8">
        <v>431.33</v>
      </c>
      <c r="N8">
        <v>2050.34</v>
      </c>
      <c r="O8">
        <v>1619.0100000000002</v>
      </c>
      <c r="P8">
        <v>0.79</v>
      </c>
    </row>
    <row r="9" spans="1:16" x14ac:dyDescent="0.25">
      <c r="A9">
        <v>8</v>
      </c>
      <c r="B9">
        <f t="shared" si="3"/>
        <v>44772</v>
      </c>
      <c r="C9">
        <f t="shared" si="3"/>
        <v>44793</v>
      </c>
      <c r="D9">
        <f t="shared" si="0"/>
        <v>44793</v>
      </c>
      <c r="E9">
        <f t="shared" si="1"/>
        <v>21</v>
      </c>
      <c r="F9">
        <f t="shared" si="2"/>
        <v>0</v>
      </c>
      <c r="G9" t="s">
        <v>29</v>
      </c>
      <c r="H9" t="s">
        <v>137</v>
      </c>
      <c r="I9" t="s">
        <v>16</v>
      </c>
      <c r="J9">
        <v>4</v>
      </c>
      <c r="K9">
        <v>2</v>
      </c>
      <c r="L9">
        <v>794.2</v>
      </c>
      <c r="M9">
        <v>422.69</v>
      </c>
      <c r="N9">
        <v>2010.6</v>
      </c>
      <c r="O9">
        <v>1587.9099999999999</v>
      </c>
      <c r="P9">
        <v>0.79</v>
      </c>
    </row>
    <row r="10" spans="1:16" x14ac:dyDescent="0.25">
      <c r="A10">
        <v>9</v>
      </c>
      <c r="B10">
        <f t="shared" si="3"/>
        <v>44772</v>
      </c>
      <c r="C10">
        <f t="shared" si="3"/>
        <v>44793</v>
      </c>
      <c r="D10">
        <f t="shared" si="0"/>
        <v>44793</v>
      </c>
      <c r="E10">
        <f t="shared" si="1"/>
        <v>21</v>
      </c>
      <c r="F10">
        <f t="shared" si="2"/>
        <v>0</v>
      </c>
      <c r="G10" t="s">
        <v>29</v>
      </c>
      <c r="H10" t="s">
        <v>137</v>
      </c>
      <c r="I10" t="s">
        <v>16</v>
      </c>
      <c r="J10">
        <v>4</v>
      </c>
      <c r="K10">
        <v>3</v>
      </c>
      <c r="L10">
        <v>794.2</v>
      </c>
      <c r="M10">
        <v>432.36</v>
      </c>
      <c r="N10">
        <v>2029.85</v>
      </c>
      <c r="O10">
        <v>1597.4899999999998</v>
      </c>
      <c r="P10">
        <v>0.79</v>
      </c>
    </row>
    <row r="11" spans="1:16" ht="15.75" x14ac:dyDescent="0.25">
      <c r="A11" s="38">
        <v>10</v>
      </c>
      <c r="B11" s="39">
        <f t="shared" si="3"/>
        <v>44772</v>
      </c>
      <c r="C11" s="39">
        <f t="shared" si="3"/>
        <v>44793</v>
      </c>
      <c r="D11" s="40">
        <f t="shared" si="0"/>
        <v>44793</v>
      </c>
      <c r="E11" s="38">
        <f t="shared" si="1"/>
        <v>21</v>
      </c>
      <c r="F11" s="38">
        <f t="shared" si="2"/>
        <v>0</v>
      </c>
      <c r="G11" s="41" t="s">
        <v>33</v>
      </c>
      <c r="H11" s="41" t="s">
        <v>137</v>
      </c>
      <c r="I11" s="41" t="s">
        <v>21</v>
      </c>
      <c r="J11" s="41">
        <v>4</v>
      </c>
      <c r="K11" s="41">
        <v>1</v>
      </c>
      <c r="L11" s="38">
        <v>787.63</v>
      </c>
      <c r="M11" s="38">
        <v>454.95</v>
      </c>
      <c r="N11" s="38">
        <v>2087.13</v>
      </c>
      <c r="O11" s="38">
        <v>1632.18</v>
      </c>
      <c r="P11" s="38">
        <v>0.78</v>
      </c>
    </row>
    <row r="12" spans="1:16" ht="15.75" x14ac:dyDescent="0.25">
      <c r="A12" s="38">
        <v>11</v>
      </c>
      <c r="B12" s="39">
        <f t="shared" si="3"/>
        <v>44772</v>
      </c>
      <c r="C12" s="39">
        <f t="shared" si="3"/>
        <v>44793</v>
      </c>
      <c r="D12" s="40">
        <f t="shared" si="0"/>
        <v>44793</v>
      </c>
      <c r="E12" s="38">
        <f t="shared" si="1"/>
        <v>21</v>
      </c>
      <c r="F12" s="38">
        <f t="shared" si="2"/>
        <v>0</v>
      </c>
      <c r="G12" s="41" t="s">
        <v>33</v>
      </c>
      <c r="H12" s="41" t="s">
        <v>137</v>
      </c>
      <c r="I12" s="41" t="s">
        <v>21</v>
      </c>
      <c r="J12" s="41">
        <v>4</v>
      </c>
      <c r="K12" s="41">
        <v>2</v>
      </c>
      <c r="L12" s="38">
        <v>789.13</v>
      </c>
      <c r="M12" s="38">
        <v>475.07</v>
      </c>
      <c r="N12" s="38">
        <v>2093.5500000000002</v>
      </c>
      <c r="O12" s="38">
        <v>1618.4800000000002</v>
      </c>
      <c r="P12" s="38">
        <v>0.77</v>
      </c>
    </row>
    <row r="13" spans="1:16" ht="15.75" x14ac:dyDescent="0.25">
      <c r="A13" s="38">
        <v>12</v>
      </c>
      <c r="B13" s="39">
        <f t="shared" si="3"/>
        <v>44772</v>
      </c>
      <c r="C13" s="39">
        <f t="shared" si="3"/>
        <v>44793</v>
      </c>
      <c r="D13" s="40">
        <f t="shared" si="0"/>
        <v>44793</v>
      </c>
      <c r="E13" s="38">
        <f t="shared" si="1"/>
        <v>21</v>
      </c>
      <c r="F13" s="38">
        <f t="shared" si="2"/>
        <v>0</v>
      </c>
      <c r="G13" s="41" t="s">
        <v>33</v>
      </c>
      <c r="H13" s="41" t="s">
        <v>137</v>
      </c>
      <c r="I13" s="41" t="s">
        <v>21</v>
      </c>
      <c r="J13" s="41">
        <v>4</v>
      </c>
      <c r="K13" s="41">
        <v>3</v>
      </c>
      <c r="L13" s="38">
        <v>697.39</v>
      </c>
      <c r="M13" s="38">
        <v>436.46</v>
      </c>
      <c r="N13" s="38">
        <v>2091.5</v>
      </c>
      <c r="O13" s="38">
        <v>1655.04</v>
      </c>
      <c r="P13" s="38">
        <v>0.79</v>
      </c>
    </row>
    <row r="14" spans="1:16" x14ac:dyDescent="0.25">
      <c r="A14">
        <v>13</v>
      </c>
      <c r="B14">
        <f t="shared" si="3"/>
        <v>44772</v>
      </c>
      <c r="C14">
        <f t="shared" si="3"/>
        <v>44793</v>
      </c>
      <c r="D14">
        <f t="shared" si="0"/>
        <v>44793</v>
      </c>
      <c r="E14">
        <f t="shared" si="1"/>
        <v>21</v>
      </c>
      <c r="F14">
        <f t="shared" si="2"/>
        <v>0</v>
      </c>
      <c r="G14" t="s">
        <v>38</v>
      </c>
      <c r="H14" t="s">
        <v>138</v>
      </c>
      <c r="I14" t="s">
        <v>16</v>
      </c>
      <c r="J14">
        <v>4</v>
      </c>
      <c r="K14">
        <v>1</v>
      </c>
      <c r="L14">
        <v>763.88</v>
      </c>
      <c r="M14">
        <v>480.63</v>
      </c>
      <c r="N14">
        <v>2097.2399999999998</v>
      </c>
      <c r="O14">
        <v>1616.6099999999997</v>
      </c>
      <c r="P14">
        <v>0.77</v>
      </c>
    </row>
    <row r="15" spans="1:16" x14ac:dyDescent="0.25">
      <c r="A15">
        <v>14</v>
      </c>
      <c r="B15">
        <f t="shared" si="3"/>
        <v>44772</v>
      </c>
      <c r="C15">
        <f t="shared" si="3"/>
        <v>44793</v>
      </c>
      <c r="D15">
        <f t="shared" si="0"/>
        <v>44793</v>
      </c>
      <c r="E15">
        <f t="shared" si="1"/>
        <v>21</v>
      </c>
      <c r="F15">
        <f t="shared" si="2"/>
        <v>0</v>
      </c>
      <c r="G15" t="s">
        <v>38</v>
      </c>
      <c r="H15" t="s">
        <v>138</v>
      </c>
      <c r="I15" t="s">
        <v>16</v>
      </c>
      <c r="J15">
        <v>4</v>
      </c>
      <c r="K15">
        <v>2</v>
      </c>
      <c r="L15">
        <v>786.73</v>
      </c>
      <c r="M15">
        <v>465.29</v>
      </c>
      <c r="N15">
        <v>2114.23</v>
      </c>
      <c r="O15">
        <v>1648.94</v>
      </c>
      <c r="P15">
        <v>0.78</v>
      </c>
    </row>
    <row r="16" spans="1:16" x14ac:dyDescent="0.25">
      <c r="A16">
        <v>15</v>
      </c>
      <c r="B16">
        <f t="shared" si="3"/>
        <v>44772</v>
      </c>
      <c r="C16">
        <f t="shared" si="3"/>
        <v>44793</v>
      </c>
      <c r="D16">
        <f t="shared" si="0"/>
        <v>44793</v>
      </c>
      <c r="E16">
        <f t="shared" si="1"/>
        <v>21</v>
      </c>
      <c r="F16">
        <f t="shared" si="2"/>
        <v>0</v>
      </c>
      <c r="G16" t="s">
        <v>38</v>
      </c>
      <c r="H16" t="s">
        <v>138</v>
      </c>
      <c r="I16" t="s">
        <v>16</v>
      </c>
      <c r="J16">
        <v>4</v>
      </c>
      <c r="K16">
        <v>3</v>
      </c>
      <c r="L16">
        <v>776.94</v>
      </c>
      <c r="M16">
        <v>485.67</v>
      </c>
      <c r="N16">
        <v>2075.4</v>
      </c>
      <c r="O16">
        <v>1589.73</v>
      </c>
      <c r="P16">
        <v>0.77</v>
      </c>
    </row>
    <row r="17" spans="1:16" ht="15.75" x14ac:dyDescent="0.25">
      <c r="A17" s="38">
        <v>16</v>
      </c>
      <c r="B17" s="39">
        <f t="shared" si="3"/>
        <v>44772</v>
      </c>
      <c r="C17" s="39">
        <f t="shared" si="3"/>
        <v>44793</v>
      </c>
      <c r="D17" s="40">
        <f t="shared" si="0"/>
        <v>44793</v>
      </c>
      <c r="E17" s="38">
        <f t="shared" si="1"/>
        <v>21</v>
      </c>
      <c r="F17" s="38">
        <f t="shared" si="2"/>
        <v>0</v>
      </c>
      <c r="G17" s="41" t="s">
        <v>42</v>
      </c>
      <c r="H17" s="41" t="s">
        <v>138</v>
      </c>
      <c r="I17" s="41" t="s">
        <v>21</v>
      </c>
      <c r="J17" s="41">
        <v>4</v>
      </c>
      <c r="K17" s="41">
        <v>1</v>
      </c>
      <c r="L17" s="38">
        <v>790.63</v>
      </c>
      <c r="M17" s="38">
        <v>488.71</v>
      </c>
      <c r="N17" s="38">
        <v>2104.06</v>
      </c>
      <c r="O17" s="38">
        <v>1615.35</v>
      </c>
      <c r="P17" s="38">
        <v>0.77</v>
      </c>
    </row>
    <row r="18" spans="1:16" ht="15.75" x14ac:dyDescent="0.25">
      <c r="A18" s="38">
        <v>17</v>
      </c>
      <c r="B18" s="39">
        <f t="shared" si="3"/>
        <v>44772</v>
      </c>
      <c r="C18" s="39">
        <f t="shared" si="3"/>
        <v>44793</v>
      </c>
      <c r="D18" s="40">
        <f t="shared" si="0"/>
        <v>44793</v>
      </c>
      <c r="E18" s="38">
        <f t="shared" si="1"/>
        <v>21</v>
      </c>
      <c r="F18" s="38">
        <f t="shared" si="2"/>
        <v>0</v>
      </c>
      <c r="G18" s="41" t="s">
        <v>42</v>
      </c>
      <c r="H18" s="41" t="s">
        <v>138</v>
      </c>
      <c r="I18" s="41" t="s">
        <v>21</v>
      </c>
      <c r="J18" s="41">
        <v>4</v>
      </c>
      <c r="K18" s="41">
        <v>2</v>
      </c>
      <c r="L18" s="38">
        <v>792.85</v>
      </c>
      <c r="M18" s="38">
        <v>444.75</v>
      </c>
      <c r="N18" s="38">
        <v>2121.3000000000002</v>
      </c>
      <c r="O18" s="38">
        <v>1676.5500000000002</v>
      </c>
      <c r="P18" s="38">
        <v>0.79</v>
      </c>
    </row>
    <row r="19" spans="1:16" ht="15.75" x14ac:dyDescent="0.25">
      <c r="A19" s="38">
        <v>18</v>
      </c>
      <c r="B19" s="39">
        <f t="shared" si="3"/>
        <v>44772</v>
      </c>
      <c r="C19" s="39">
        <f t="shared" si="3"/>
        <v>44793</v>
      </c>
      <c r="D19" s="40">
        <f t="shared" si="0"/>
        <v>44793</v>
      </c>
      <c r="E19" s="38">
        <f t="shared" si="1"/>
        <v>21</v>
      </c>
      <c r="F19" s="38">
        <f t="shared" si="2"/>
        <v>0</v>
      </c>
      <c r="G19" s="41" t="s">
        <v>42</v>
      </c>
      <c r="H19" s="41" t="s">
        <v>138</v>
      </c>
      <c r="I19" s="41" t="s">
        <v>21</v>
      </c>
      <c r="J19" s="41">
        <v>4</v>
      </c>
      <c r="K19" s="41">
        <v>3</v>
      </c>
      <c r="L19" s="38">
        <v>793.1</v>
      </c>
      <c r="M19" s="38">
        <v>495.61</v>
      </c>
      <c r="N19" s="38">
        <v>2108.88</v>
      </c>
      <c r="O19" s="38">
        <v>1613.27</v>
      </c>
      <c r="P19" s="38">
        <v>0.76</v>
      </c>
    </row>
    <row r="20" spans="1:16" x14ac:dyDescent="0.25">
      <c r="A20">
        <v>19</v>
      </c>
      <c r="B20">
        <f t="shared" ref="B20:C35" si="4">B19</f>
        <v>44772</v>
      </c>
      <c r="C20">
        <f t="shared" si="4"/>
        <v>44793</v>
      </c>
      <c r="D20">
        <f t="shared" si="0"/>
        <v>44793</v>
      </c>
      <c r="E20">
        <f t="shared" si="1"/>
        <v>21</v>
      </c>
      <c r="F20">
        <f t="shared" si="2"/>
        <v>0</v>
      </c>
      <c r="G20" t="s">
        <v>47</v>
      </c>
      <c r="H20" t="s">
        <v>139</v>
      </c>
      <c r="I20" t="s">
        <v>16</v>
      </c>
      <c r="J20">
        <v>4</v>
      </c>
      <c r="K20">
        <v>1</v>
      </c>
      <c r="L20">
        <v>793.95</v>
      </c>
      <c r="M20">
        <v>450.21</v>
      </c>
      <c r="N20">
        <v>2025.23</v>
      </c>
      <c r="O20">
        <v>1575.02</v>
      </c>
      <c r="P20">
        <v>0.78</v>
      </c>
    </row>
    <row r="21" spans="1:16" x14ac:dyDescent="0.25">
      <c r="A21">
        <v>20</v>
      </c>
      <c r="B21">
        <f t="shared" si="4"/>
        <v>44772</v>
      </c>
      <c r="C21">
        <f t="shared" si="4"/>
        <v>44793</v>
      </c>
      <c r="D21">
        <f t="shared" si="0"/>
        <v>44793</v>
      </c>
      <c r="E21">
        <f t="shared" si="1"/>
        <v>21</v>
      </c>
      <c r="F21">
        <f t="shared" si="2"/>
        <v>0</v>
      </c>
      <c r="G21" t="s">
        <v>47</v>
      </c>
      <c r="H21" t="s">
        <v>139</v>
      </c>
      <c r="I21" t="s">
        <v>16</v>
      </c>
      <c r="J21">
        <v>4</v>
      </c>
      <c r="K21">
        <v>2</v>
      </c>
      <c r="L21">
        <v>793.29</v>
      </c>
      <c r="M21">
        <v>492.7</v>
      </c>
      <c r="N21">
        <v>2049.0700000000002</v>
      </c>
      <c r="O21">
        <v>1556.3700000000001</v>
      </c>
      <c r="P21">
        <v>0.76</v>
      </c>
    </row>
    <row r="22" spans="1:16" x14ac:dyDescent="0.25">
      <c r="A22">
        <v>21</v>
      </c>
      <c r="B22">
        <f t="shared" si="4"/>
        <v>44772</v>
      </c>
      <c r="C22">
        <f t="shared" si="4"/>
        <v>44793</v>
      </c>
      <c r="D22">
        <f t="shared" si="0"/>
        <v>44793</v>
      </c>
      <c r="E22">
        <f t="shared" si="1"/>
        <v>21</v>
      </c>
      <c r="F22">
        <f t="shared" si="2"/>
        <v>0</v>
      </c>
      <c r="G22" t="s">
        <v>47</v>
      </c>
      <c r="H22" t="s">
        <v>139</v>
      </c>
      <c r="I22" t="s">
        <v>16</v>
      </c>
      <c r="J22">
        <v>4</v>
      </c>
      <c r="K22">
        <v>3</v>
      </c>
      <c r="L22">
        <v>793.14</v>
      </c>
      <c r="M22">
        <v>484.75</v>
      </c>
      <c r="N22">
        <v>2018.96</v>
      </c>
      <c r="O22">
        <v>1534.21</v>
      </c>
      <c r="P22">
        <v>0.76</v>
      </c>
    </row>
    <row r="23" spans="1:16" ht="15.75" x14ac:dyDescent="0.25">
      <c r="A23" s="38">
        <v>22</v>
      </c>
      <c r="B23" s="39">
        <f t="shared" si="4"/>
        <v>44772</v>
      </c>
      <c r="C23" s="39">
        <f t="shared" si="4"/>
        <v>44793</v>
      </c>
      <c r="D23" s="40">
        <f t="shared" si="0"/>
        <v>44793</v>
      </c>
      <c r="E23" s="38">
        <f t="shared" si="1"/>
        <v>21</v>
      </c>
      <c r="F23" s="38">
        <f t="shared" si="2"/>
        <v>0</v>
      </c>
      <c r="G23" s="41" t="s">
        <v>51</v>
      </c>
      <c r="H23" s="41" t="s">
        <v>139</v>
      </c>
      <c r="I23" s="41" t="s">
        <v>21</v>
      </c>
      <c r="J23" s="41">
        <v>4</v>
      </c>
      <c r="K23" s="41">
        <v>1</v>
      </c>
      <c r="L23" s="38">
        <v>779.19</v>
      </c>
      <c r="M23" s="38">
        <v>393.26</v>
      </c>
      <c r="N23" s="38">
        <v>2000.96</v>
      </c>
      <c r="O23" s="38">
        <v>1607.7</v>
      </c>
      <c r="P23" s="38">
        <v>0.8</v>
      </c>
    </row>
    <row r="24" spans="1:16" ht="15.75" x14ac:dyDescent="0.25">
      <c r="A24" s="38">
        <v>23</v>
      </c>
      <c r="B24" s="39">
        <f t="shared" si="4"/>
        <v>44772</v>
      </c>
      <c r="C24" s="39">
        <f t="shared" si="4"/>
        <v>44793</v>
      </c>
      <c r="D24" s="40">
        <f t="shared" si="0"/>
        <v>44793</v>
      </c>
      <c r="E24" s="38">
        <f t="shared" si="1"/>
        <v>21</v>
      </c>
      <c r="F24" s="38">
        <f t="shared" si="2"/>
        <v>0</v>
      </c>
      <c r="G24" s="41" t="s">
        <v>51</v>
      </c>
      <c r="H24" s="41" t="s">
        <v>139</v>
      </c>
      <c r="I24" s="41" t="s">
        <v>21</v>
      </c>
      <c r="J24" s="41">
        <v>4</v>
      </c>
      <c r="K24" s="41">
        <v>2</v>
      </c>
      <c r="L24" s="38">
        <v>752.76</v>
      </c>
      <c r="M24" s="38">
        <v>428.4</v>
      </c>
      <c r="N24" s="38">
        <v>1983.66</v>
      </c>
      <c r="O24" s="38">
        <v>1555.2600000000002</v>
      </c>
      <c r="P24" s="38">
        <v>0.78</v>
      </c>
    </row>
    <row r="25" spans="1:16" ht="15.75" x14ac:dyDescent="0.25">
      <c r="A25" s="38">
        <v>24</v>
      </c>
      <c r="B25" s="39">
        <f t="shared" si="4"/>
        <v>44772</v>
      </c>
      <c r="C25" s="39">
        <f t="shared" si="4"/>
        <v>44793</v>
      </c>
      <c r="D25" s="40">
        <f t="shared" si="0"/>
        <v>44793</v>
      </c>
      <c r="E25" s="38">
        <f t="shared" si="1"/>
        <v>21</v>
      </c>
      <c r="F25" s="38">
        <f t="shared" si="2"/>
        <v>0</v>
      </c>
      <c r="G25" s="41" t="s">
        <v>51</v>
      </c>
      <c r="H25" s="41" t="s">
        <v>139</v>
      </c>
      <c r="I25" s="41" t="s">
        <v>21</v>
      </c>
      <c r="J25" s="41">
        <v>4</v>
      </c>
      <c r="K25" s="41">
        <v>3</v>
      </c>
      <c r="L25" s="38">
        <v>782.79</v>
      </c>
      <c r="M25" s="38">
        <v>405.26</v>
      </c>
      <c r="N25" s="38">
        <v>2054.1</v>
      </c>
      <c r="O25" s="38">
        <v>1648.84</v>
      </c>
      <c r="P25" s="38">
        <v>0.8</v>
      </c>
    </row>
    <row r="26" spans="1:16" x14ac:dyDescent="0.25">
      <c r="A26">
        <v>25</v>
      </c>
      <c r="B26">
        <f t="shared" si="4"/>
        <v>44772</v>
      </c>
      <c r="C26">
        <f t="shared" si="4"/>
        <v>44793</v>
      </c>
      <c r="D26">
        <f t="shared" si="0"/>
        <v>44793</v>
      </c>
      <c r="E26">
        <f t="shared" si="1"/>
        <v>21</v>
      </c>
      <c r="F26">
        <f t="shared" si="2"/>
        <v>0</v>
      </c>
      <c r="G26" t="s">
        <v>56</v>
      </c>
      <c r="H26" t="s">
        <v>53</v>
      </c>
      <c r="I26" t="s">
        <v>16</v>
      </c>
      <c r="J26">
        <v>4</v>
      </c>
      <c r="K26">
        <v>1</v>
      </c>
      <c r="L26">
        <v>793.7</v>
      </c>
      <c r="M26">
        <v>436.89</v>
      </c>
      <c r="N26">
        <v>2056.23</v>
      </c>
      <c r="O26">
        <v>1619.3400000000001</v>
      </c>
      <c r="P26">
        <v>0.79</v>
      </c>
    </row>
    <row r="27" spans="1:16" x14ac:dyDescent="0.25">
      <c r="A27">
        <v>26</v>
      </c>
      <c r="B27">
        <f t="shared" si="4"/>
        <v>44772</v>
      </c>
      <c r="C27">
        <f t="shared" si="4"/>
        <v>44793</v>
      </c>
      <c r="D27">
        <f t="shared" si="0"/>
        <v>44793</v>
      </c>
      <c r="E27">
        <f t="shared" si="1"/>
        <v>21</v>
      </c>
      <c r="F27">
        <f t="shared" si="2"/>
        <v>0</v>
      </c>
      <c r="G27" t="s">
        <v>56</v>
      </c>
      <c r="H27" t="s">
        <v>53</v>
      </c>
      <c r="I27" t="s">
        <v>16</v>
      </c>
      <c r="J27">
        <v>4</v>
      </c>
      <c r="K27">
        <v>2</v>
      </c>
      <c r="L27">
        <v>793.89</v>
      </c>
      <c r="M27">
        <v>442.86</v>
      </c>
      <c r="N27">
        <v>1979.17</v>
      </c>
      <c r="O27">
        <v>1536.31</v>
      </c>
      <c r="P27">
        <v>0.78</v>
      </c>
    </row>
    <row r="28" spans="1:16" x14ac:dyDescent="0.25">
      <c r="A28">
        <v>27</v>
      </c>
      <c r="B28">
        <f t="shared" si="4"/>
        <v>44772</v>
      </c>
      <c r="C28">
        <f t="shared" si="4"/>
        <v>44793</v>
      </c>
      <c r="D28">
        <f t="shared" si="0"/>
        <v>44793</v>
      </c>
      <c r="E28">
        <f t="shared" si="1"/>
        <v>21</v>
      </c>
      <c r="F28">
        <f t="shared" si="2"/>
        <v>0</v>
      </c>
      <c r="G28" t="s">
        <v>56</v>
      </c>
      <c r="H28" t="s">
        <v>53</v>
      </c>
      <c r="I28" t="s">
        <v>16</v>
      </c>
      <c r="J28">
        <v>4</v>
      </c>
      <c r="K28">
        <v>3</v>
      </c>
      <c r="L28">
        <v>793.51</v>
      </c>
      <c r="M28">
        <v>435.7</v>
      </c>
      <c r="N28">
        <v>2085.0100000000002</v>
      </c>
      <c r="O28">
        <v>1649.3100000000002</v>
      </c>
      <c r="P28">
        <v>0.79</v>
      </c>
    </row>
    <row r="29" spans="1:16" ht="15.75" x14ac:dyDescent="0.25">
      <c r="A29" s="38">
        <v>28</v>
      </c>
      <c r="B29" s="39">
        <f t="shared" si="4"/>
        <v>44772</v>
      </c>
      <c r="C29" s="39">
        <f t="shared" si="4"/>
        <v>44793</v>
      </c>
      <c r="D29" s="40">
        <f t="shared" si="0"/>
        <v>44793</v>
      </c>
      <c r="E29" s="38">
        <f t="shared" si="1"/>
        <v>21</v>
      </c>
      <c r="F29" s="38">
        <f t="shared" si="2"/>
        <v>0</v>
      </c>
      <c r="G29" s="41" t="s">
        <v>60</v>
      </c>
      <c r="H29" s="41" t="s">
        <v>53</v>
      </c>
      <c r="I29" s="41" t="s">
        <v>21</v>
      </c>
      <c r="J29" s="41">
        <v>4</v>
      </c>
      <c r="K29" s="41">
        <v>1</v>
      </c>
      <c r="L29" s="38">
        <v>793.89</v>
      </c>
      <c r="M29" s="38">
        <v>548.24</v>
      </c>
      <c r="N29" s="38">
        <v>2167.87</v>
      </c>
      <c r="O29" s="38">
        <v>1619.6299999999999</v>
      </c>
      <c r="P29" s="38">
        <v>0.75</v>
      </c>
    </row>
    <row r="30" spans="1:16" ht="15.75" x14ac:dyDescent="0.25">
      <c r="A30" s="38">
        <v>29</v>
      </c>
      <c r="B30" s="39">
        <f t="shared" si="4"/>
        <v>44772</v>
      </c>
      <c r="C30" s="39">
        <f t="shared" si="4"/>
        <v>44793</v>
      </c>
      <c r="D30" s="40">
        <f t="shared" si="0"/>
        <v>44793</v>
      </c>
      <c r="E30" s="38">
        <f t="shared" si="1"/>
        <v>21</v>
      </c>
      <c r="F30" s="38">
        <f t="shared" si="2"/>
        <v>0</v>
      </c>
      <c r="G30" s="41" t="s">
        <v>60</v>
      </c>
      <c r="H30" s="41" t="s">
        <v>53</v>
      </c>
      <c r="I30" s="41" t="s">
        <v>21</v>
      </c>
      <c r="J30" s="41">
        <v>4</v>
      </c>
      <c r="K30" s="41">
        <v>2</v>
      </c>
      <c r="L30" s="38">
        <v>792.56</v>
      </c>
      <c r="M30" s="38">
        <v>545.57000000000005</v>
      </c>
      <c r="N30" s="38">
        <v>2103.44</v>
      </c>
      <c r="O30" s="38">
        <v>1557.87</v>
      </c>
      <c r="P30" s="38">
        <v>0.74</v>
      </c>
    </row>
    <row r="31" spans="1:16" ht="15.75" x14ac:dyDescent="0.25">
      <c r="A31" s="38">
        <v>30</v>
      </c>
      <c r="B31" s="39">
        <f t="shared" si="4"/>
        <v>44772</v>
      </c>
      <c r="C31" s="39">
        <f t="shared" si="4"/>
        <v>44793</v>
      </c>
      <c r="D31" s="40">
        <f t="shared" si="0"/>
        <v>44793</v>
      </c>
      <c r="E31" s="38">
        <f t="shared" si="1"/>
        <v>21</v>
      </c>
      <c r="F31" s="38">
        <f t="shared" si="2"/>
        <v>0</v>
      </c>
      <c r="G31" s="41" t="s">
        <v>60</v>
      </c>
      <c r="H31" s="41" t="s">
        <v>53</v>
      </c>
      <c r="I31" s="41" t="s">
        <v>21</v>
      </c>
      <c r="J31" s="41">
        <v>4</v>
      </c>
      <c r="K31" s="41">
        <v>3</v>
      </c>
      <c r="L31" s="38">
        <v>763.25</v>
      </c>
      <c r="M31" s="38">
        <v>527.04999999999995</v>
      </c>
      <c r="N31" s="38">
        <v>2080.6799999999998</v>
      </c>
      <c r="O31" s="38">
        <v>1553.6299999999999</v>
      </c>
      <c r="P31" s="38">
        <v>0.75</v>
      </c>
    </row>
    <row r="32" spans="1:16" x14ac:dyDescent="0.25">
      <c r="A32">
        <v>31</v>
      </c>
      <c r="B32">
        <f t="shared" si="4"/>
        <v>44772</v>
      </c>
      <c r="C32">
        <f t="shared" si="4"/>
        <v>44793</v>
      </c>
      <c r="D32">
        <f t="shared" si="0"/>
        <v>44793</v>
      </c>
      <c r="E32">
        <f t="shared" si="1"/>
        <v>21</v>
      </c>
      <c r="F32">
        <f t="shared" si="2"/>
        <v>0</v>
      </c>
      <c r="G32" t="s">
        <v>65</v>
      </c>
      <c r="H32" t="s">
        <v>140</v>
      </c>
      <c r="I32" t="s">
        <v>16</v>
      </c>
      <c r="J32">
        <v>4</v>
      </c>
      <c r="K32">
        <v>1</v>
      </c>
      <c r="L32">
        <v>791.76</v>
      </c>
      <c r="M32">
        <v>409.29</v>
      </c>
      <c r="N32">
        <v>1836.19</v>
      </c>
      <c r="O32">
        <v>1426.9</v>
      </c>
      <c r="P32">
        <v>0.78</v>
      </c>
    </row>
    <row r="33" spans="1:16" x14ac:dyDescent="0.25">
      <c r="A33">
        <v>32</v>
      </c>
      <c r="B33">
        <f t="shared" si="4"/>
        <v>44772</v>
      </c>
      <c r="C33">
        <f t="shared" si="4"/>
        <v>44793</v>
      </c>
      <c r="D33">
        <f t="shared" si="0"/>
        <v>44793</v>
      </c>
      <c r="E33">
        <f t="shared" si="1"/>
        <v>21</v>
      </c>
      <c r="F33">
        <f t="shared" si="2"/>
        <v>0</v>
      </c>
      <c r="G33" t="s">
        <v>65</v>
      </c>
      <c r="H33" t="s">
        <v>140</v>
      </c>
      <c r="I33" t="s">
        <v>16</v>
      </c>
      <c r="J33">
        <v>4</v>
      </c>
      <c r="K33">
        <v>2</v>
      </c>
      <c r="L33">
        <v>794.01</v>
      </c>
      <c r="M33">
        <v>396.88</v>
      </c>
      <c r="N33">
        <v>1960.89</v>
      </c>
      <c r="O33">
        <v>1564.0100000000002</v>
      </c>
      <c r="P33">
        <v>0.8</v>
      </c>
    </row>
    <row r="34" spans="1:16" x14ac:dyDescent="0.25">
      <c r="A34">
        <v>33</v>
      </c>
      <c r="B34">
        <f t="shared" si="4"/>
        <v>44772</v>
      </c>
      <c r="C34">
        <f t="shared" si="4"/>
        <v>44793</v>
      </c>
      <c r="D34">
        <f t="shared" si="0"/>
        <v>44793</v>
      </c>
      <c r="E34">
        <f t="shared" si="1"/>
        <v>21</v>
      </c>
      <c r="F34">
        <f t="shared" si="2"/>
        <v>0</v>
      </c>
      <c r="G34" t="s">
        <v>65</v>
      </c>
      <c r="H34" t="s">
        <v>140</v>
      </c>
      <c r="I34" t="s">
        <v>16</v>
      </c>
      <c r="J34">
        <v>4</v>
      </c>
      <c r="K34">
        <v>3</v>
      </c>
      <c r="L34">
        <v>793.46</v>
      </c>
      <c r="M34">
        <v>413.96</v>
      </c>
      <c r="N34">
        <v>1840.14</v>
      </c>
      <c r="O34">
        <v>1426.18</v>
      </c>
      <c r="P34">
        <v>0.78</v>
      </c>
    </row>
    <row r="35" spans="1:16" ht="15.75" x14ac:dyDescent="0.25">
      <c r="A35" s="38">
        <v>34</v>
      </c>
      <c r="B35" s="39">
        <f t="shared" si="4"/>
        <v>44772</v>
      </c>
      <c r="C35" s="39">
        <f t="shared" si="4"/>
        <v>44793</v>
      </c>
      <c r="D35" s="40">
        <f t="shared" si="0"/>
        <v>44793</v>
      </c>
      <c r="E35" s="38">
        <f t="shared" si="1"/>
        <v>21</v>
      </c>
      <c r="F35" s="38">
        <f t="shared" si="2"/>
        <v>0</v>
      </c>
      <c r="G35" s="41" t="s">
        <v>69</v>
      </c>
      <c r="H35" s="41" t="s">
        <v>140</v>
      </c>
      <c r="I35" s="41" t="s">
        <v>21</v>
      </c>
      <c r="J35" s="41">
        <v>4</v>
      </c>
      <c r="K35" s="41">
        <v>1</v>
      </c>
      <c r="L35" s="38">
        <v>793.24</v>
      </c>
      <c r="M35" s="38">
        <v>416.38</v>
      </c>
      <c r="N35" s="38">
        <v>2023.53</v>
      </c>
      <c r="O35" s="38">
        <v>1607.15</v>
      </c>
      <c r="P35" s="38">
        <v>0.79</v>
      </c>
    </row>
    <row r="36" spans="1:16" ht="15.75" x14ac:dyDescent="0.25">
      <c r="A36" s="38">
        <v>35</v>
      </c>
      <c r="B36" s="39">
        <f t="shared" ref="B36:C51" si="5">B35</f>
        <v>44772</v>
      </c>
      <c r="C36" s="39">
        <f t="shared" si="5"/>
        <v>44793</v>
      </c>
      <c r="D36" s="40">
        <f t="shared" si="0"/>
        <v>44793</v>
      </c>
      <c r="E36" s="38">
        <f t="shared" si="1"/>
        <v>21</v>
      </c>
      <c r="F36" s="38">
        <f t="shared" si="2"/>
        <v>0</v>
      </c>
      <c r="G36" s="41" t="s">
        <v>69</v>
      </c>
      <c r="H36" s="41" t="s">
        <v>140</v>
      </c>
      <c r="I36" s="41" t="s">
        <v>21</v>
      </c>
      <c r="J36" s="41">
        <v>4</v>
      </c>
      <c r="K36" s="41">
        <v>2</v>
      </c>
      <c r="L36" s="38">
        <v>787.42</v>
      </c>
      <c r="M36" s="38">
        <v>438.9</v>
      </c>
      <c r="N36" s="38">
        <v>1964.7</v>
      </c>
      <c r="O36" s="38">
        <v>1525.8000000000002</v>
      </c>
      <c r="P36" s="38">
        <v>0.78</v>
      </c>
    </row>
    <row r="37" spans="1:16" ht="15.75" x14ac:dyDescent="0.25">
      <c r="A37" s="38">
        <v>36</v>
      </c>
      <c r="B37" s="39">
        <f t="shared" si="5"/>
        <v>44772</v>
      </c>
      <c r="C37" s="39">
        <f t="shared" si="5"/>
        <v>44793</v>
      </c>
      <c r="D37" s="40">
        <f t="shared" si="0"/>
        <v>44793</v>
      </c>
      <c r="E37" s="38">
        <f t="shared" si="1"/>
        <v>21</v>
      </c>
      <c r="F37" s="38">
        <f t="shared" si="2"/>
        <v>0</v>
      </c>
      <c r="G37" s="41" t="s">
        <v>69</v>
      </c>
      <c r="H37" s="41" t="s">
        <v>140</v>
      </c>
      <c r="I37" s="41" t="s">
        <v>21</v>
      </c>
      <c r="J37" s="41">
        <v>4</v>
      </c>
      <c r="K37" s="41">
        <v>3</v>
      </c>
      <c r="L37" s="38">
        <v>779.89</v>
      </c>
      <c r="M37" s="38">
        <v>470.39</v>
      </c>
      <c r="N37" s="38">
        <v>1969.06</v>
      </c>
      <c r="O37" s="38">
        <v>1498.67</v>
      </c>
      <c r="P37" s="38">
        <v>0.76</v>
      </c>
    </row>
    <row r="38" spans="1:16" x14ac:dyDescent="0.25">
      <c r="A38">
        <v>37</v>
      </c>
      <c r="B38">
        <f t="shared" si="5"/>
        <v>44772</v>
      </c>
      <c r="C38">
        <f t="shared" si="5"/>
        <v>44793</v>
      </c>
      <c r="D38">
        <f t="shared" si="0"/>
        <v>44793</v>
      </c>
      <c r="E38">
        <f t="shared" si="1"/>
        <v>21</v>
      </c>
      <c r="F38">
        <f t="shared" si="2"/>
        <v>0</v>
      </c>
      <c r="G38" t="s">
        <v>74</v>
      </c>
      <c r="H38" t="s">
        <v>141</v>
      </c>
      <c r="I38" t="s">
        <v>16</v>
      </c>
      <c r="J38">
        <v>4</v>
      </c>
      <c r="K38">
        <v>1</v>
      </c>
      <c r="L38">
        <v>785.72</v>
      </c>
      <c r="M38">
        <v>468.12</v>
      </c>
      <c r="N38">
        <v>2082.19</v>
      </c>
      <c r="O38">
        <v>1614.0700000000002</v>
      </c>
      <c r="P38">
        <v>0.78</v>
      </c>
    </row>
    <row r="39" spans="1:16" x14ac:dyDescent="0.25">
      <c r="A39">
        <v>38</v>
      </c>
      <c r="B39">
        <f t="shared" si="5"/>
        <v>44772</v>
      </c>
      <c r="C39">
        <f t="shared" si="5"/>
        <v>44793</v>
      </c>
      <c r="D39">
        <f t="shared" si="0"/>
        <v>44793</v>
      </c>
      <c r="E39">
        <f t="shared" si="1"/>
        <v>21</v>
      </c>
      <c r="F39">
        <f t="shared" si="2"/>
        <v>0</v>
      </c>
      <c r="G39" t="s">
        <v>74</v>
      </c>
      <c r="H39" t="s">
        <v>141</v>
      </c>
      <c r="I39" t="s">
        <v>16</v>
      </c>
      <c r="J39">
        <v>4</v>
      </c>
      <c r="K39">
        <v>2</v>
      </c>
      <c r="L39">
        <v>787.11</v>
      </c>
      <c r="M39">
        <v>394.61</v>
      </c>
      <c r="N39">
        <v>2003.4</v>
      </c>
      <c r="O39">
        <v>1608.79</v>
      </c>
      <c r="P39">
        <v>0.8</v>
      </c>
    </row>
    <row r="40" spans="1:16" x14ac:dyDescent="0.25">
      <c r="A40">
        <v>39</v>
      </c>
      <c r="B40">
        <f t="shared" si="5"/>
        <v>44772</v>
      </c>
      <c r="C40">
        <f t="shared" si="5"/>
        <v>44793</v>
      </c>
      <c r="D40">
        <f t="shared" si="0"/>
        <v>44793</v>
      </c>
      <c r="E40">
        <f t="shared" si="1"/>
        <v>21</v>
      </c>
      <c r="F40">
        <f t="shared" si="2"/>
        <v>0</v>
      </c>
      <c r="G40" t="s">
        <v>74</v>
      </c>
      <c r="H40" t="s">
        <v>141</v>
      </c>
      <c r="I40" t="s">
        <v>16</v>
      </c>
      <c r="J40">
        <v>4</v>
      </c>
      <c r="K40">
        <v>3</v>
      </c>
      <c r="L40">
        <v>784.12</v>
      </c>
      <c r="M40">
        <v>469.93</v>
      </c>
      <c r="N40">
        <v>2019.58</v>
      </c>
      <c r="O40">
        <v>1549.6499999999999</v>
      </c>
      <c r="P40">
        <v>0.77</v>
      </c>
    </row>
    <row r="41" spans="1:16" ht="15.75" x14ac:dyDescent="0.25">
      <c r="A41" s="38">
        <v>40</v>
      </c>
      <c r="B41" s="39">
        <f t="shared" si="5"/>
        <v>44772</v>
      </c>
      <c r="C41" s="39">
        <f t="shared" si="5"/>
        <v>44793</v>
      </c>
      <c r="D41" s="40">
        <f t="shared" si="0"/>
        <v>44793</v>
      </c>
      <c r="E41" s="38">
        <f t="shared" si="1"/>
        <v>21</v>
      </c>
      <c r="F41" s="38">
        <f t="shared" si="2"/>
        <v>0</v>
      </c>
      <c r="G41" s="41" t="s">
        <v>78</v>
      </c>
      <c r="H41" s="41" t="s">
        <v>141</v>
      </c>
      <c r="I41" s="41" t="s">
        <v>21</v>
      </c>
      <c r="J41" s="41">
        <v>4</v>
      </c>
      <c r="K41" s="41">
        <v>1</v>
      </c>
      <c r="L41" s="38">
        <v>714.11</v>
      </c>
      <c r="M41" s="38">
        <v>492.13</v>
      </c>
      <c r="N41" s="38">
        <v>1939.53</v>
      </c>
      <c r="O41" s="38">
        <v>1447.4</v>
      </c>
      <c r="P41" s="38">
        <v>0.75</v>
      </c>
    </row>
    <row r="42" spans="1:16" ht="15.75" x14ac:dyDescent="0.25">
      <c r="A42" s="38">
        <v>41</v>
      </c>
      <c r="B42" s="39">
        <f t="shared" si="5"/>
        <v>44772</v>
      </c>
      <c r="C42" s="39">
        <f t="shared" si="5"/>
        <v>44793</v>
      </c>
      <c r="D42" s="40">
        <f t="shared" si="0"/>
        <v>44793</v>
      </c>
      <c r="E42" s="38">
        <f t="shared" si="1"/>
        <v>21</v>
      </c>
      <c r="F42" s="38">
        <f t="shared" si="2"/>
        <v>0</v>
      </c>
      <c r="G42" s="41" t="s">
        <v>78</v>
      </c>
      <c r="H42" s="41" t="s">
        <v>141</v>
      </c>
      <c r="I42" s="41" t="s">
        <v>21</v>
      </c>
      <c r="J42" s="41">
        <v>4</v>
      </c>
      <c r="K42" s="41">
        <v>2</v>
      </c>
      <c r="L42" s="38">
        <v>777.2</v>
      </c>
      <c r="M42" s="38">
        <v>508.8</v>
      </c>
      <c r="N42" s="38">
        <v>2023.37</v>
      </c>
      <c r="O42" s="38">
        <v>1514.57</v>
      </c>
      <c r="P42" s="38">
        <v>0.75</v>
      </c>
    </row>
    <row r="43" spans="1:16" ht="15.75" x14ac:dyDescent="0.25">
      <c r="A43" s="38">
        <v>42</v>
      </c>
      <c r="B43" s="39">
        <f t="shared" si="5"/>
        <v>44772</v>
      </c>
      <c r="C43" s="39">
        <f t="shared" si="5"/>
        <v>44793</v>
      </c>
      <c r="D43" s="40">
        <f t="shared" si="0"/>
        <v>44793</v>
      </c>
      <c r="E43" s="38">
        <f t="shared" si="1"/>
        <v>21</v>
      </c>
      <c r="F43" s="38">
        <f t="shared" si="2"/>
        <v>0</v>
      </c>
      <c r="G43" s="41" t="s">
        <v>78</v>
      </c>
      <c r="H43" s="41" t="s">
        <v>141</v>
      </c>
      <c r="I43" s="41" t="s">
        <v>21</v>
      </c>
      <c r="J43" s="41">
        <v>4</v>
      </c>
      <c r="K43" s="41">
        <v>3</v>
      </c>
      <c r="L43" s="38">
        <v>688.55</v>
      </c>
      <c r="M43" s="38">
        <v>452.95</v>
      </c>
      <c r="N43" s="38">
        <v>1966.76</v>
      </c>
      <c r="O43" s="38">
        <v>1513.81</v>
      </c>
      <c r="P43" s="38">
        <v>0.77</v>
      </c>
    </row>
    <row r="44" spans="1:16" x14ac:dyDescent="0.25">
      <c r="A44">
        <v>43</v>
      </c>
      <c r="B44">
        <f t="shared" si="5"/>
        <v>44772</v>
      </c>
      <c r="C44">
        <f t="shared" si="5"/>
        <v>44793</v>
      </c>
      <c r="D44">
        <f t="shared" si="0"/>
        <v>44793</v>
      </c>
      <c r="E44">
        <f t="shared" si="1"/>
        <v>21</v>
      </c>
      <c r="F44">
        <f t="shared" si="2"/>
        <v>0</v>
      </c>
      <c r="G44" t="s">
        <v>83</v>
      </c>
      <c r="H44" t="s">
        <v>142</v>
      </c>
      <c r="I44" t="s">
        <v>16</v>
      </c>
      <c r="J44">
        <v>4</v>
      </c>
      <c r="K44">
        <v>1</v>
      </c>
      <c r="L44">
        <v>790.28</v>
      </c>
      <c r="M44">
        <v>409</v>
      </c>
      <c r="N44">
        <v>1963.38</v>
      </c>
      <c r="O44">
        <v>1554.38</v>
      </c>
      <c r="P44">
        <v>0.79</v>
      </c>
    </row>
    <row r="45" spans="1:16" x14ac:dyDescent="0.25">
      <c r="A45">
        <v>44</v>
      </c>
      <c r="B45">
        <f t="shared" si="5"/>
        <v>44772</v>
      </c>
      <c r="C45">
        <f t="shared" si="5"/>
        <v>44793</v>
      </c>
      <c r="D45">
        <f t="shared" si="0"/>
        <v>44793</v>
      </c>
      <c r="E45">
        <f t="shared" si="1"/>
        <v>21</v>
      </c>
      <c r="F45">
        <f t="shared" si="2"/>
        <v>0</v>
      </c>
      <c r="G45" t="s">
        <v>83</v>
      </c>
      <c r="H45" t="s">
        <v>142</v>
      </c>
      <c r="I45" t="s">
        <v>16</v>
      </c>
      <c r="J45">
        <v>4</v>
      </c>
      <c r="K45">
        <v>2</v>
      </c>
      <c r="L45">
        <v>786.01</v>
      </c>
      <c r="M45">
        <v>525.52</v>
      </c>
      <c r="N45">
        <v>1982.87</v>
      </c>
      <c r="O45">
        <v>1457.35</v>
      </c>
      <c r="P45">
        <v>0.73</v>
      </c>
    </row>
    <row r="46" spans="1:16" x14ac:dyDescent="0.25">
      <c r="A46">
        <v>45</v>
      </c>
      <c r="B46">
        <f t="shared" si="5"/>
        <v>44772</v>
      </c>
      <c r="C46">
        <f t="shared" si="5"/>
        <v>44793</v>
      </c>
      <c r="D46">
        <f t="shared" si="0"/>
        <v>44793</v>
      </c>
      <c r="E46">
        <f t="shared" si="1"/>
        <v>21</v>
      </c>
      <c r="F46">
        <f t="shared" si="2"/>
        <v>0</v>
      </c>
      <c r="G46" t="s">
        <v>83</v>
      </c>
      <c r="H46" t="s">
        <v>142</v>
      </c>
      <c r="I46" t="s">
        <v>16</v>
      </c>
      <c r="J46">
        <v>4</v>
      </c>
      <c r="K46">
        <v>3</v>
      </c>
      <c r="L46">
        <v>782.98</v>
      </c>
      <c r="M46">
        <v>526.6</v>
      </c>
      <c r="N46">
        <v>1930.44</v>
      </c>
      <c r="O46">
        <v>1403.8400000000001</v>
      </c>
      <c r="P46">
        <v>0.73</v>
      </c>
    </row>
    <row r="47" spans="1:16" ht="15.75" x14ac:dyDescent="0.25">
      <c r="A47" s="38">
        <v>46</v>
      </c>
      <c r="B47" s="39">
        <f t="shared" si="5"/>
        <v>44772</v>
      </c>
      <c r="C47" s="39">
        <f t="shared" si="5"/>
        <v>44793</v>
      </c>
      <c r="D47" s="40">
        <f t="shared" si="0"/>
        <v>44793</v>
      </c>
      <c r="E47" s="38">
        <f t="shared" si="1"/>
        <v>21</v>
      </c>
      <c r="F47" s="38">
        <f t="shared" si="2"/>
        <v>0</v>
      </c>
      <c r="G47" s="41" t="s">
        <v>87</v>
      </c>
      <c r="H47" s="41" t="s">
        <v>142</v>
      </c>
      <c r="I47" s="41" t="s">
        <v>21</v>
      </c>
      <c r="J47" s="41">
        <v>4</v>
      </c>
      <c r="K47" s="41">
        <v>1</v>
      </c>
      <c r="L47" s="38">
        <v>760.8</v>
      </c>
      <c r="M47" s="38">
        <v>547.64</v>
      </c>
      <c r="N47" s="38">
        <v>2005.47</v>
      </c>
      <c r="O47" s="38">
        <v>1457.83</v>
      </c>
      <c r="P47" s="38">
        <v>0.73</v>
      </c>
    </row>
    <row r="48" spans="1:16" ht="15.75" x14ac:dyDescent="0.25">
      <c r="A48" s="38">
        <v>47</v>
      </c>
      <c r="B48" s="39">
        <f t="shared" si="5"/>
        <v>44772</v>
      </c>
      <c r="C48" s="39">
        <f t="shared" si="5"/>
        <v>44793</v>
      </c>
      <c r="D48" s="40">
        <f t="shared" si="0"/>
        <v>44793</v>
      </c>
      <c r="E48" s="38">
        <f t="shared" si="1"/>
        <v>21</v>
      </c>
      <c r="F48" s="38">
        <f t="shared" si="2"/>
        <v>0</v>
      </c>
      <c r="G48" s="41" t="s">
        <v>87</v>
      </c>
      <c r="H48" s="41" t="s">
        <v>142</v>
      </c>
      <c r="I48" s="41" t="s">
        <v>21</v>
      </c>
      <c r="J48" s="41">
        <v>4</v>
      </c>
      <c r="K48" s="41">
        <v>2</v>
      </c>
      <c r="L48" s="38">
        <v>781.17</v>
      </c>
      <c r="M48" s="38">
        <v>449.41</v>
      </c>
      <c r="N48" s="38">
        <v>1800.45</v>
      </c>
      <c r="O48" s="38">
        <v>1351.04</v>
      </c>
      <c r="P48" s="38">
        <v>0.75</v>
      </c>
    </row>
    <row r="49" spans="1:16" ht="15.75" x14ac:dyDescent="0.25">
      <c r="A49" s="38">
        <v>48</v>
      </c>
      <c r="B49" s="39">
        <f t="shared" si="5"/>
        <v>44772</v>
      </c>
      <c r="C49" s="39">
        <f t="shared" si="5"/>
        <v>44793</v>
      </c>
      <c r="D49" s="40">
        <f t="shared" si="0"/>
        <v>44793</v>
      </c>
      <c r="E49" s="38">
        <f t="shared" si="1"/>
        <v>21</v>
      </c>
      <c r="F49" s="38">
        <f t="shared" si="2"/>
        <v>0</v>
      </c>
      <c r="G49" s="41" t="s">
        <v>87</v>
      </c>
      <c r="H49" s="41" t="s">
        <v>142</v>
      </c>
      <c r="I49" s="41" t="s">
        <v>21</v>
      </c>
      <c r="J49" s="41">
        <v>4</v>
      </c>
      <c r="K49" s="41">
        <v>3</v>
      </c>
      <c r="L49" s="38">
        <v>773.42</v>
      </c>
      <c r="M49" s="38">
        <v>397.85</v>
      </c>
      <c r="N49" s="38">
        <v>1689.67</v>
      </c>
      <c r="O49" s="38">
        <v>1291.8200000000002</v>
      </c>
      <c r="P49" s="38">
        <v>0.76</v>
      </c>
    </row>
    <row r="50" spans="1:16" x14ac:dyDescent="0.25">
      <c r="A50">
        <v>49</v>
      </c>
      <c r="B50">
        <f t="shared" si="5"/>
        <v>44772</v>
      </c>
      <c r="C50">
        <f t="shared" si="5"/>
        <v>44793</v>
      </c>
      <c r="D50">
        <f t="shared" si="0"/>
        <v>44793</v>
      </c>
      <c r="E50">
        <f t="shared" si="1"/>
        <v>21</v>
      </c>
      <c r="F50">
        <f t="shared" si="2"/>
        <v>0</v>
      </c>
      <c r="G50" t="s">
        <v>92</v>
      </c>
      <c r="H50" t="s">
        <v>143</v>
      </c>
      <c r="I50" t="s">
        <v>16</v>
      </c>
      <c r="J50">
        <v>4</v>
      </c>
      <c r="K50">
        <v>1</v>
      </c>
      <c r="L50">
        <v>785.73</v>
      </c>
      <c r="M50">
        <v>388.9</v>
      </c>
      <c r="N50">
        <v>1751.56</v>
      </c>
      <c r="O50">
        <v>1362.6599999999999</v>
      </c>
      <c r="P50">
        <v>0.78</v>
      </c>
    </row>
    <row r="51" spans="1:16" x14ac:dyDescent="0.25">
      <c r="A51">
        <v>50</v>
      </c>
      <c r="B51">
        <f t="shared" si="5"/>
        <v>44772</v>
      </c>
      <c r="C51">
        <f t="shared" si="5"/>
        <v>44793</v>
      </c>
      <c r="D51">
        <f t="shared" si="0"/>
        <v>44793</v>
      </c>
      <c r="E51">
        <f t="shared" si="1"/>
        <v>21</v>
      </c>
      <c r="F51">
        <f t="shared" si="2"/>
        <v>0</v>
      </c>
      <c r="G51" t="s">
        <v>92</v>
      </c>
      <c r="H51" t="s">
        <v>143</v>
      </c>
      <c r="I51" t="s">
        <v>16</v>
      </c>
      <c r="J51">
        <v>4</v>
      </c>
      <c r="K51">
        <v>2</v>
      </c>
      <c r="L51">
        <v>789.19</v>
      </c>
      <c r="M51">
        <v>411.54</v>
      </c>
      <c r="N51">
        <v>1858.59</v>
      </c>
      <c r="O51">
        <v>1447.05</v>
      </c>
      <c r="P51">
        <v>0.78</v>
      </c>
    </row>
    <row r="52" spans="1:16" x14ac:dyDescent="0.25">
      <c r="A52">
        <v>51</v>
      </c>
      <c r="B52">
        <f t="shared" ref="B52:C67" si="6">B51</f>
        <v>44772</v>
      </c>
      <c r="C52">
        <f t="shared" si="6"/>
        <v>44793</v>
      </c>
      <c r="D52">
        <f t="shared" si="0"/>
        <v>44793</v>
      </c>
      <c r="E52">
        <f t="shared" si="1"/>
        <v>21</v>
      </c>
      <c r="F52">
        <f t="shared" si="2"/>
        <v>0</v>
      </c>
      <c r="G52" t="s">
        <v>92</v>
      </c>
      <c r="H52" t="s">
        <v>143</v>
      </c>
      <c r="I52" t="s">
        <v>16</v>
      </c>
      <c r="J52">
        <v>4</v>
      </c>
      <c r="K52">
        <v>3</v>
      </c>
      <c r="L52">
        <v>782.43</v>
      </c>
      <c r="M52">
        <v>448.86</v>
      </c>
      <c r="N52">
        <v>2045.02</v>
      </c>
      <c r="O52">
        <v>1596.1599999999999</v>
      </c>
      <c r="P52">
        <v>0.78</v>
      </c>
    </row>
    <row r="53" spans="1:16" ht="15.75" x14ac:dyDescent="0.25">
      <c r="A53" s="38">
        <v>52</v>
      </c>
      <c r="B53" s="39">
        <f t="shared" si="6"/>
        <v>44772</v>
      </c>
      <c r="C53" s="39">
        <f t="shared" si="6"/>
        <v>44793</v>
      </c>
      <c r="D53" s="40">
        <f t="shared" si="0"/>
        <v>44793</v>
      </c>
      <c r="E53" s="38">
        <f t="shared" si="1"/>
        <v>21</v>
      </c>
      <c r="F53" s="38">
        <f t="shared" si="2"/>
        <v>0</v>
      </c>
      <c r="G53" s="41" t="s">
        <v>96</v>
      </c>
      <c r="H53" s="41" t="s">
        <v>143</v>
      </c>
      <c r="I53" s="41" t="s">
        <v>21</v>
      </c>
      <c r="J53" s="41">
        <v>4</v>
      </c>
      <c r="K53" s="41">
        <v>1</v>
      </c>
      <c r="L53" s="38">
        <v>784.84</v>
      </c>
      <c r="M53" s="38">
        <v>572.07000000000005</v>
      </c>
      <c r="N53" s="38">
        <v>2133</v>
      </c>
      <c r="O53" s="38">
        <v>1560.9299999999998</v>
      </c>
      <c r="P53" s="38">
        <v>0.73</v>
      </c>
    </row>
    <row r="54" spans="1:16" ht="15.75" x14ac:dyDescent="0.25">
      <c r="A54" s="38">
        <v>53</v>
      </c>
      <c r="B54" s="39">
        <f t="shared" si="6"/>
        <v>44772</v>
      </c>
      <c r="C54" s="39">
        <f t="shared" si="6"/>
        <v>44793</v>
      </c>
      <c r="D54" s="40">
        <f t="shared" si="0"/>
        <v>44793</v>
      </c>
      <c r="E54" s="38">
        <f t="shared" si="1"/>
        <v>21</v>
      </c>
      <c r="F54" s="38">
        <f t="shared" si="2"/>
        <v>0</v>
      </c>
      <c r="G54" s="41" t="s">
        <v>96</v>
      </c>
      <c r="H54" s="41" t="s">
        <v>143</v>
      </c>
      <c r="I54" s="41" t="s">
        <v>21</v>
      </c>
      <c r="J54" s="41">
        <v>4</v>
      </c>
      <c r="K54" s="41">
        <v>2</v>
      </c>
      <c r="L54" s="38">
        <v>777.65</v>
      </c>
      <c r="M54" s="38">
        <v>578.04999999999995</v>
      </c>
      <c r="N54" s="38">
        <v>2127.9499999999998</v>
      </c>
      <c r="O54" s="38">
        <v>1549.8999999999999</v>
      </c>
      <c r="P54" s="38">
        <v>0.73</v>
      </c>
    </row>
    <row r="55" spans="1:16" ht="15.75" x14ac:dyDescent="0.25">
      <c r="A55" s="38">
        <v>54</v>
      </c>
      <c r="B55" s="39">
        <f t="shared" si="6"/>
        <v>44772</v>
      </c>
      <c r="C55" s="39">
        <f t="shared" si="6"/>
        <v>44793</v>
      </c>
      <c r="D55" s="40">
        <f t="shared" si="0"/>
        <v>44793</v>
      </c>
      <c r="E55" s="38">
        <f t="shared" si="1"/>
        <v>21</v>
      </c>
      <c r="F55" s="38">
        <f t="shared" si="2"/>
        <v>0</v>
      </c>
      <c r="G55" s="41" t="s">
        <v>96</v>
      </c>
      <c r="H55" s="41" t="s">
        <v>143</v>
      </c>
      <c r="I55" s="41" t="s">
        <v>21</v>
      </c>
      <c r="J55" s="41">
        <v>4</v>
      </c>
      <c r="K55" s="41">
        <v>3</v>
      </c>
      <c r="L55" s="38">
        <v>762.9</v>
      </c>
      <c r="M55" s="38">
        <v>499.18</v>
      </c>
      <c r="N55" s="38">
        <v>1942.8</v>
      </c>
      <c r="O55" s="38">
        <v>1443.62</v>
      </c>
      <c r="P55" s="38">
        <v>0.74</v>
      </c>
    </row>
    <row r="56" spans="1:16" x14ac:dyDescent="0.25">
      <c r="A56">
        <v>55</v>
      </c>
      <c r="B56">
        <f t="shared" si="6"/>
        <v>44772</v>
      </c>
      <c r="C56">
        <f t="shared" si="6"/>
        <v>44793</v>
      </c>
      <c r="D56">
        <f t="shared" si="0"/>
        <v>44793</v>
      </c>
      <c r="E56">
        <f t="shared" si="1"/>
        <v>21</v>
      </c>
      <c r="F56">
        <f t="shared" si="2"/>
        <v>0</v>
      </c>
      <c r="G56" t="s">
        <v>101</v>
      </c>
      <c r="H56" t="s">
        <v>144</v>
      </c>
      <c r="I56" t="s">
        <v>16</v>
      </c>
      <c r="J56">
        <v>4</v>
      </c>
      <c r="K56">
        <v>1</v>
      </c>
      <c r="L56">
        <v>771.17</v>
      </c>
      <c r="M56">
        <v>415.86</v>
      </c>
      <c r="N56">
        <v>1817.81</v>
      </c>
      <c r="O56">
        <v>1401.9499999999998</v>
      </c>
      <c r="P56">
        <v>0.77</v>
      </c>
    </row>
    <row r="57" spans="1:16" x14ac:dyDescent="0.25">
      <c r="A57">
        <v>56</v>
      </c>
      <c r="B57">
        <f t="shared" si="6"/>
        <v>44772</v>
      </c>
      <c r="C57">
        <f t="shared" si="6"/>
        <v>44793</v>
      </c>
      <c r="D57">
        <f t="shared" si="0"/>
        <v>44793</v>
      </c>
      <c r="E57">
        <f t="shared" si="1"/>
        <v>21</v>
      </c>
      <c r="F57">
        <f t="shared" si="2"/>
        <v>0</v>
      </c>
      <c r="G57" t="s">
        <v>101</v>
      </c>
      <c r="H57" t="s">
        <v>144</v>
      </c>
      <c r="I57" t="s">
        <v>16</v>
      </c>
      <c r="J57">
        <v>4</v>
      </c>
      <c r="K57">
        <v>2</v>
      </c>
      <c r="L57">
        <v>792.8</v>
      </c>
      <c r="M57">
        <v>372.14</v>
      </c>
      <c r="N57">
        <v>1879.34</v>
      </c>
      <c r="O57">
        <v>1507.1999999999998</v>
      </c>
      <c r="P57">
        <v>0.8</v>
      </c>
    </row>
    <row r="58" spans="1:16" x14ac:dyDescent="0.25">
      <c r="A58">
        <v>57</v>
      </c>
      <c r="B58">
        <f t="shared" si="6"/>
        <v>44772</v>
      </c>
      <c r="C58">
        <f t="shared" si="6"/>
        <v>44793</v>
      </c>
      <c r="D58">
        <f t="shared" si="0"/>
        <v>44793</v>
      </c>
      <c r="E58">
        <f t="shared" si="1"/>
        <v>21</v>
      </c>
      <c r="F58">
        <f t="shared" si="2"/>
        <v>0</v>
      </c>
      <c r="G58" t="s">
        <v>101</v>
      </c>
      <c r="H58" t="s">
        <v>144</v>
      </c>
      <c r="I58" t="s">
        <v>16</v>
      </c>
      <c r="J58">
        <v>4</v>
      </c>
      <c r="K58">
        <v>3</v>
      </c>
      <c r="L58">
        <v>785.56</v>
      </c>
      <c r="M58">
        <v>576.67999999999995</v>
      </c>
      <c r="N58">
        <v>2174.2600000000002</v>
      </c>
      <c r="O58">
        <v>1597.5800000000004</v>
      </c>
      <c r="P58">
        <v>0.73</v>
      </c>
    </row>
    <row r="59" spans="1:16" ht="15.75" x14ac:dyDescent="0.25">
      <c r="A59" s="38">
        <v>58</v>
      </c>
      <c r="B59" s="39">
        <f t="shared" si="6"/>
        <v>44772</v>
      </c>
      <c r="C59" s="39">
        <f t="shared" si="6"/>
        <v>44793</v>
      </c>
      <c r="D59" s="40">
        <f t="shared" si="0"/>
        <v>44793</v>
      </c>
      <c r="E59" s="38">
        <f t="shared" si="1"/>
        <v>21</v>
      </c>
      <c r="F59" s="38">
        <f t="shared" si="2"/>
        <v>0</v>
      </c>
      <c r="G59" s="41" t="s">
        <v>105</v>
      </c>
      <c r="H59" s="41" t="s">
        <v>144</v>
      </c>
      <c r="I59" s="41" t="s">
        <v>21</v>
      </c>
      <c r="J59" s="41">
        <v>4</v>
      </c>
      <c r="K59" s="41">
        <v>1</v>
      </c>
      <c r="L59" s="38">
        <v>794.01</v>
      </c>
      <c r="M59" s="38">
        <v>432.39</v>
      </c>
      <c r="N59" s="38">
        <v>2077.5100000000002</v>
      </c>
      <c r="O59" s="38">
        <v>1645.1200000000003</v>
      </c>
      <c r="P59" s="38">
        <v>0.79</v>
      </c>
    </row>
    <row r="60" spans="1:16" ht="15.75" x14ac:dyDescent="0.25">
      <c r="A60" s="38">
        <v>59</v>
      </c>
      <c r="B60" s="39">
        <f t="shared" si="6"/>
        <v>44772</v>
      </c>
      <c r="C60" s="39">
        <f t="shared" si="6"/>
        <v>44793</v>
      </c>
      <c r="D60" s="40">
        <f t="shared" si="0"/>
        <v>44793</v>
      </c>
      <c r="E60" s="38">
        <f t="shared" si="1"/>
        <v>21</v>
      </c>
      <c r="F60" s="38">
        <f t="shared" si="2"/>
        <v>0</v>
      </c>
      <c r="G60" s="41" t="s">
        <v>105</v>
      </c>
      <c r="H60" s="41" t="s">
        <v>144</v>
      </c>
      <c r="I60" s="41" t="s">
        <v>21</v>
      </c>
      <c r="J60" s="41">
        <v>4</v>
      </c>
      <c r="K60" s="41">
        <v>2</v>
      </c>
      <c r="L60" s="38">
        <v>793.84</v>
      </c>
      <c r="M60" s="38">
        <v>544.55999999999995</v>
      </c>
      <c r="N60" s="38">
        <v>2178.1799999999998</v>
      </c>
      <c r="O60" s="38">
        <v>1633.62</v>
      </c>
      <c r="P60" s="38">
        <v>0.75</v>
      </c>
    </row>
    <row r="61" spans="1:16" ht="15.75" x14ac:dyDescent="0.25">
      <c r="A61" s="38">
        <v>60</v>
      </c>
      <c r="B61" s="39">
        <f t="shared" si="6"/>
        <v>44772</v>
      </c>
      <c r="C61" s="39">
        <f t="shared" si="6"/>
        <v>44793</v>
      </c>
      <c r="D61" s="40">
        <f t="shared" si="0"/>
        <v>44793</v>
      </c>
      <c r="E61" s="38">
        <f t="shared" si="1"/>
        <v>21</v>
      </c>
      <c r="F61" s="38">
        <f t="shared" si="2"/>
        <v>0</v>
      </c>
      <c r="G61" s="41" t="s">
        <v>105</v>
      </c>
      <c r="H61" s="41" t="s">
        <v>144</v>
      </c>
      <c r="I61" s="41" t="s">
        <v>21</v>
      </c>
      <c r="J61" s="41">
        <v>4</v>
      </c>
      <c r="K61" s="41">
        <v>3</v>
      </c>
      <c r="L61" s="38">
        <v>793.2</v>
      </c>
      <c r="M61" s="38">
        <v>432.6</v>
      </c>
      <c r="N61" s="38">
        <v>1942.63</v>
      </c>
      <c r="O61" s="38">
        <v>1510.0300000000002</v>
      </c>
      <c r="P61" s="38">
        <v>0.78</v>
      </c>
    </row>
    <row r="62" spans="1:16" x14ac:dyDescent="0.25">
      <c r="A62">
        <v>61</v>
      </c>
      <c r="B62">
        <f t="shared" si="6"/>
        <v>44772</v>
      </c>
      <c r="C62">
        <f t="shared" si="6"/>
        <v>44793</v>
      </c>
      <c r="D62">
        <f t="shared" si="0"/>
        <v>44793</v>
      </c>
      <c r="E62">
        <f t="shared" si="1"/>
        <v>21</v>
      </c>
      <c r="F62">
        <f t="shared" si="2"/>
        <v>0</v>
      </c>
      <c r="G62" t="s">
        <v>110</v>
      </c>
      <c r="H62" t="s">
        <v>145</v>
      </c>
      <c r="I62" t="s">
        <v>16</v>
      </c>
      <c r="J62">
        <v>4</v>
      </c>
      <c r="K62">
        <v>1</v>
      </c>
      <c r="L62">
        <v>786.99</v>
      </c>
      <c r="M62">
        <v>418.45</v>
      </c>
      <c r="N62">
        <v>1985.05</v>
      </c>
      <c r="O62">
        <v>1566.6</v>
      </c>
      <c r="P62">
        <v>0.79</v>
      </c>
    </row>
    <row r="63" spans="1:16" x14ac:dyDescent="0.25">
      <c r="A63">
        <v>62</v>
      </c>
      <c r="B63">
        <f t="shared" si="6"/>
        <v>44772</v>
      </c>
      <c r="C63">
        <f t="shared" si="6"/>
        <v>44793</v>
      </c>
      <c r="D63">
        <f t="shared" si="0"/>
        <v>44793</v>
      </c>
      <c r="E63">
        <f t="shared" si="1"/>
        <v>21</v>
      </c>
      <c r="F63">
        <f t="shared" si="2"/>
        <v>0</v>
      </c>
      <c r="G63" t="s">
        <v>110</v>
      </c>
      <c r="H63" t="s">
        <v>145</v>
      </c>
      <c r="I63" t="s">
        <v>16</v>
      </c>
      <c r="J63">
        <v>4</v>
      </c>
      <c r="K63">
        <v>2</v>
      </c>
      <c r="L63">
        <v>790.61</v>
      </c>
      <c r="M63">
        <v>441.95</v>
      </c>
      <c r="N63">
        <v>1976.95</v>
      </c>
      <c r="O63">
        <v>1535</v>
      </c>
      <c r="P63">
        <v>0.78</v>
      </c>
    </row>
    <row r="64" spans="1:16" x14ac:dyDescent="0.25">
      <c r="A64">
        <v>63</v>
      </c>
      <c r="B64">
        <f t="shared" si="6"/>
        <v>44772</v>
      </c>
      <c r="C64">
        <f t="shared" si="6"/>
        <v>44793</v>
      </c>
      <c r="D64">
        <f t="shared" si="0"/>
        <v>44793</v>
      </c>
      <c r="E64">
        <f t="shared" si="1"/>
        <v>21</v>
      </c>
      <c r="F64">
        <f t="shared" si="2"/>
        <v>0</v>
      </c>
      <c r="G64" t="s">
        <v>110</v>
      </c>
      <c r="H64" t="s">
        <v>145</v>
      </c>
      <c r="I64" t="s">
        <v>16</v>
      </c>
      <c r="J64">
        <v>4</v>
      </c>
      <c r="K64">
        <v>3</v>
      </c>
      <c r="L64">
        <v>792.96</v>
      </c>
      <c r="M64">
        <v>588.47</v>
      </c>
      <c r="N64">
        <v>2161.13</v>
      </c>
      <c r="O64">
        <v>1572.66</v>
      </c>
      <c r="P64">
        <v>0.73</v>
      </c>
    </row>
    <row r="65" spans="1:16" ht="15.75" x14ac:dyDescent="0.25">
      <c r="A65" s="38">
        <v>64</v>
      </c>
      <c r="B65" s="39">
        <f t="shared" si="6"/>
        <v>44772</v>
      </c>
      <c r="C65" s="39">
        <f t="shared" si="6"/>
        <v>44793</v>
      </c>
      <c r="D65" s="40">
        <f t="shared" si="0"/>
        <v>44793</v>
      </c>
      <c r="E65" s="38">
        <f t="shared" si="1"/>
        <v>21</v>
      </c>
      <c r="F65" s="38">
        <f t="shared" si="2"/>
        <v>0</v>
      </c>
      <c r="G65" s="41" t="s">
        <v>114</v>
      </c>
      <c r="H65" s="41" t="s">
        <v>145</v>
      </c>
      <c r="I65" s="41" t="s">
        <v>21</v>
      </c>
      <c r="J65" s="41">
        <v>4</v>
      </c>
      <c r="K65" s="41">
        <v>1</v>
      </c>
      <c r="L65" s="38">
        <v>790.85</v>
      </c>
      <c r="M65" s="38">
        <v>490.48</v>
      </c>
      <c r="N65" s="38">
        <v>2153.9299999999998</v>
      </c>
      <c r="O65" s="38">
        <v>1663.4499999999998</v>
      </c>
      <c r="P65" s="38">
        <v>0.77</v>
      </c>
    </row>
    <row r="66" spans="1:16" ht="15.75" x14ac:dyDescent="0.25">
      <c r="A66" s="38">
        <v>65</v>
      </c>
      <c r="B66" s="39">
        <f t="shared" si="6"/>
        <v>44772</v>
      </c>
      <c r="C66" s="39">
        <f t="shared" si="6"/>
        <v>44793</v>
      </c>
      <c r="D66" s="40">
        <f t="shared" si="0"/>
        <v>44793</v>
      </c>
      <c r="E66" s="38">
        <f t="shared" si="1"/>
        <v>21</v>
      </c>
      <c r="F66" s="38">
        <f t="shared" si="2"/>
        <v>0</v>
      </c>
      <c r="G66" s="41" t="s">
        <v>114</v>
      </c>
      <c r="H66" s="41" t="s">
        <v>145</v>
      </c>
      <c r="I66" s="41" t="s">
        <v>21</v>
      </c>
      <c r="J66" s="41">
        <v>4</v>
      </c>
      <c r="K66" s="41">
        <v>2</v>
      </c>
      <c r="L66" s="38">
        <v>793.21</v>
      </c>
      <c r="M66" s="38">
        <v>445.36</v>
      </c>
      <c r="N66" s="38">
        <v>2128.83</v>
      </c>
      <c r="O66" s="38">
        <v>1683.4699999999998</v>
      </c>
      <c r="P66" s="38">
        <v>0.79</v>
      </c>
    </row>
    <row r="67" spans="1:16" ht="15.75" x14ac:dyDescent="0.25">
      <c r="A67" s="38">
        <v>66</v>
      </c>
      <c r="B67" s="39">
        <f t="shared" si="6"/>
        <v>44772</v>
      </c>
      <c r="C67" s="39">
        <f t="shared" si="6"/>
        <v>44793</v>
      </c>
      <c r="D67" s="40">
        <f t="shared" ref="D67:D73" si="7">C67</f>
        <v>44793</v>
      </c>
      <c r="E67" s="38">
        <f t="shared" ref="E67:E130" si="8">D67-B67</f>
        <v>21</v>
      </c>
      <c r="F67" s="38">
        <f t="shared" ref="F67:F73" si="9">D67-C67</f>
        <v>0</v>
      </c>
      <c r="G67" s="41" t="s">
        <v>114</v>
      </c>
      <c r="H67" s="41" t="s">
        <v>145</v>
      </c>
      <c r="I67" s="41" t="s">
        <v>21</v>
      </c>
      <c r="J67" s="41">
        <v>4</v>
      </c>
      <c r="K67" s="41">
        <v>3</v>
      </c>
      <c r="L67" s="38">
        <v>794.2</v>
      </c>
      <c r="M67" s="38">
        <v>481.91</v>
      </c>
      <c r="N67" s="38">
        <v>1911.75</v>
      </c>
      <c r="O67" s="38">
        <v>1429.84</v>
      </c>
      <c r="P67" s="38">
        <v>0.75</v>
      </c>
    </row>
    <row r="68" spans="1:16" x14ac:dyDescent="0.25">
      <c r="A68">
        <v>67</v>
      </c>
      <c r="B68">
        <f t="shared" ref="B68:D83" si="10">B67</f>
        <v>44772</v>
      </c>
      <c r="C68">
        <f t="shared" si="10"/>
        <v>44793</v>
      </c>
      <c r="D68">
        <f t="shared" si="7"/>
        <v>44793</v>
      </c>
      <c r="E68">
        <f t="shared" si="8"/>
        <v>21</v>
      </c>
      <c r="F68">
        <f t="shared" si="9"/>
        <v>0</v>
      </c>
      <c r="G68" t="s">
        <v>119</v>
      </c>
      <c r="H68" t="s">
        <v>116</v>
      </c>
      <c r="I68" t="s">
        <v>16</v>
      </c>
      <c r="J68">
        <v>4</v>
      </c>
      <c r="K68">
        <v>1</v>
      </c>
      <c r="L68">
        <v>792.7</v>
      </c>
      <c r="M68">
        <v>430.49</v>
      </c>
      <c r="N68">
        <v>1933.75</v>
      </c>
      <c r="O68">
        <v>1503.26</v>
      </c>
      <c r="P68">
        <v>0.78</v>
      </c>
    </row>
    <row r="69" spans="1:16" x14ac:dyDescent="0.25">
      <c r="A69">
        <v>68</v>
      </c>
      <c r="B69">
        <f t="shared" si="10"/>
        <v>44772</v>
      </c>
      <c r="C69">
        <f t="shared" si="10"/>
        <v>44793</v>
      </c>
      <c r="D69">
        <f t="shared" si="7"/>
        <v>44793</v>
      </c>
      <c r="E69">
        <f t="shared" si="8"/>
        <v>21</v>
      </c>
      <c r="F69">
        <f t="shared" si="9"/>
        <v>0</v>
      </c>
      <c r="G69" t="s">
        <v>119</v>
      </c>
      <c r="H69" t="s">
        <v>116</v>
      </c>
      <c r="I69" t="s">
        <v>16</v>
      </c>
      <c r="J69">
        <v>4</v>
      </c>
      <c r="K69">
        <v>2</v>
      </c>
      <c r="L69">
        <v>790.51</v>
      </c>
      <c r="M69">
        <v>393.98</v>
      </c>
      <c r="N69">
        <v>1896.15</v>
      </c>
      <c r="O69">
        <v>1502.17</v>
      </c>
      <c r="P69">
        <v>0.79</v>
      </c>
    </row>
    <row r="70" spans="1:16" x14ac:dyDescent="0.25">
      <c r="A70">
        <v>69</v>
      </c>
      <c r="B70">
        <f t="shared" si="10"/>
        <v>44772</v>
      </c>
      <c r="C70">
        <f t="shared" si="10"/>
        <v>44793</v>
      </c>
      <c r="D70">
        <f t="shared" si="7"/>
        <v>44793</v>
      </c>
      <c r="E70">
        <f t="shared" si="8"/>
        <v>21</v>
      </c>
      <c r="F70">
        <f t="shared" si="9"/>
        <v>0</v>
      </c>
      <c r="G70" t="s">
        <v>119</v>
      </c>
      <c r="H70" t="s">
        <v>116</v>
      </c>
      <c r="I70" t="s">
        <v>16</v>
      </c>
      <c r="J70">
        <v>4</v>
      </c>
      <c r="K70">
        <v>3</v>
      </c>
      <c r="L70">
        <v>791.88</v>
      </c>
      <c r="M70">
        <v>423.85</v>
      </c>
      <c r="N70">
        <v>1916.51</v>
      </c>
      <c r="O70">
        <v>1492.6599999999999</v>
      </c>
      <c r="P70">
        <v>0.78</v>
      </c>
    </row>
    <row r="71" spans="1:16" ht="15.75" x14ac:dyDescent="0.25">
      <c r="A71" s="38">
        <v>70</v>
      </c>
      <c r="B71" s="39">
        <f t="shared" si="10"/>
        <v>44772</v>
      </c>
      <c r="C71" s="39">
        <f t="shared" si="10"/>
        <v>44793</v>
      </c>
      <c r="D71" s="40">
        <f t="shared" si="7"/>
        <v>44793</v>
      </c>
      <c r="E71" s="38">
        <f t="shared" si="8"/>
        <v>21</v>
      </c>
      <c r="F71" s="38">
        <f t="shared" si="9"/>
        <v>0</v>
      </c>
      <c r="G71" s="41" t="s">
        <v>123</v>
      </c>
      <c r="H71" s="41" t="s">
        <v>116</v>
      </c>
      <c r="I71" s="41" t="s">
        <v>21</v>
      </c>
      <c r="J71" s="41">
        <v>4</v>
      </c>
      <c r="K71" s="41">
        <v>1</v>
      </c>
      <c r="L71" s="38">
        <v>792.28</v>
      </c>
      <c r="M71" s="38">
        <v>416.51</v>
      </c>
      <c r="N71" s="38">
        <v>1695.74</v>
      </c>
      <c r="O71" s="38">
        <v>1279.23</v>
      </c>
      <c r="P71" s="38">
        <v>0.75</v>
      </c>
    </row>
    <row r="72" spans="1:16" ht="15.75" x14ac:dyDescent="0.25">
      <c r="A72" s="38">
        <v>71</v>
      </c>
      <c r="B72" s="39">
        <f t="shared" si="10"/>
        <v>44772</v>
      </c>
      <c r="C72" s="39">
        <f t="shared" si="10"/>
        <v>44793</v>
      </c>
      <c r="D72" s="40">
        <f t="shared" si="7"/>
        <v>44793</v>
      </c>
      <c r="E72" s="38">
        <f t="shared" si="8"/>
        <v>21</v>
      </c>
      <c r="F72" s="38">
        <f t="shared" si="9"/>
        <v>0</v>
      </c>
      <c r="G72" s="41" t="s">
        <v>123</v>
      </c>
      <c r="H72" s="41" t="s">
        <v>116</v>
      </c>
      <c r="I72" s="41" t="s">
        <v>21</v>
      </c>
      <c r="J72" s="41">
        <v>4</v>
      </c>
      <c r="K72" s="41">
        <v>2</v>
      </c>
      <c r="L72" s="38">
        <v>791.99</v>
      </c>
      <c r="M72" s="38">
        <v>426.12</v>
      </c>
      <c r="N72" s="38">
        <v>1793.05</v>
      </c>
      <c r="O72" s="38">
        <v>1366.9299999999998</v>
      </c>
      <c r="P72" s="38">
        <v>0.76</v>
      </c>
    </row>
    <row r="73" spans="1:16" ht="15.75" x14ac:dyDescent="0.25">
      <c r="A73" s="38">
        <v>72</v>
      </c>
      <c r="B73" s="39">
        <f t="shared" si="10"/>
        <v>44772</v>
      </c>
      <c r="C73" s="39">
        <f t="shared" si="10"/>
        <v>44793</v>
      </c>
      <c r="D73" s="40">
        <f t="shared" si="7"/>
        <v>44793</v>
      </c>
      <c r="E73" s="38">
        <f t="shared" si="8"/>
        <v>21</v>
      </c>
      <c r="F73" s="38">
        <f t="shared" si="9"/>
        <v>0</v>
      </c>
      <c r="G73" s="41" t="s">
        <v>123</v>
      </c>
      <c r="H73" s="41" t="s">
        <v>116</v>
      </c>
      <c r="I73" s="41" t="s">
        <v>21</v>
      </c>
      <c r="J73" s="41">
        <v>4</v>
      </c>
      <c r="K73" s="41">
        <v>3</v>
      </c>
      <c r="L73" s="38">
        <v>784.37</v>
      </c>
      <c r="M73" s="38">
        <v>421.31</v>
      </c>
      <c r="N73" s="38">
        <v>1801.3</v>
      </c>
      <c r="O73" s="38">
        <v>1379.99</v>
      </c>
      <c r="P73" s="38">
        <v>0.77</v>
      </c>
    </row>
    <row r="74" spans="1:16" ht="15.75" x14ac:dyDescent="0.25">
      <c r="A74" s="38">
        <v>73</v>
      </c>
      <c r="B74" s="39">
        <f t="shared" si="10"/>
        <v>44772</v>
      </c>
      <c r="C74" s="39">
        <f t="shared" si="10"/>
        <v>44793</v>
      </c>
      <c r="D74" s="39">
        <v>44802</v>
      </c>
      <c r="E74" s="38">
        <f t="shared" si="8"/>
        <v>30</v>
      </c>
      <c r="F74" s="38">
        <f t="shared" ref="F74:F137" si="11">D74-C2</f>
        <v>9</v>
      </c>
      <c r="G74" s="38" t="s">
        <v>19</v>
      </c>
      <c r="H74" s="38" t="s">
        <v>136</v>
      </c>
      <c r="I74" s="38" t="s">
        <v>16</v>
      </c>
      <c r="J74" s="38">
        <v>4</v>
      </c>
      <c r="K74" s="38">
        <v>1</v>
      </c>
      <c r="L74" s="38">
        <v>791.53</v>
      </c>
      <c r="M74" s="38">
        <v>374.93</v>
      </c>
      <c r="N74" s="38">
        <v>1516.07</v>
      </c>
      <c r="O74" s="38">
        <v>1141.1399999999999</v>
      </c>
      <c r="P74" s="38">
        <v>0.75</v>
      </c>
    </row>
    <row r="75" spans="1:16" ht="15.75" x14ac:dyDescent="0.25">
      <c r="A75" s="38">
        <v>74</v>
      </c>
      <c r="B75" s="39">
        <f t="shared" si="10"/>
        <v>44772</v>
      </c>
      <c r="C75" s="39">
        <f t="shared" si="10"/>
        <v>44793</v>
      </c>
      <c r="D75" s="39">
        <f>D74</f>
        <v>44802</v>
      </c>
      <c r="E75" s="38">
        <f t="shared" si="8"/>
        <v>30</v>
      </c>
      <c r="F75" s="38">
        <f t="shared" si="11"/>
        <v>9</v>
      </c>
      <c r="G75" s="38" t="s">
        <v>19</v>
      </c>
      <c r="H75" s="38" t="s">
        <v>136</v>
      </c>
      <c r="I75" s="38" t="s">
        <v>16</v>
      </c>
      <c r="J75" s="38">
        <v>4</v>
      </c>
      <c r="K75" s="38">
        <v>2</v>
      </c>
      <c r="L75" s="38">
        <v>712.96</v>
      </c>
      <c r="M75" s="38">
        <v>372.61</v>
      </c>
      <c r="N75" s="38">
        <v>1421.46</v>
      </c>
      <c r="O75" s="38">
        <v>1048.8499999999999</v>
      </c>
      <c r="P75" s="38">
        <v>0.74</v>
      </c>
    </row>
    <row r="76" spans="1:16" ht="15.75" x14ac:dyDescent="0.25">
      <c r="A76" s="38">
        <v>75</v>
      </c>
      <c r="B76" s="39">
        <f t="shared" si="10"/>
        <v>44772</v>
      </c>
      <c r="C76" s="39">
        <f t="shared" si="10"/>
        <v>44793</v>
      </c>
      <c r="D76" s="39">
        <f t="shared" si="10"/>
        <v>44802</v>
      </c>
      <c r="E76" s="38">
        <f t="shared" si="8"/>
        <v>30</v>
      </c>
      <c r="F76" s="38">
        <f t="shared" si="11"/>
        <v>9</v>
      </c>
      <c r="G76" s="38" t="s">
        <v>19</v>
      </c>
      <c r="H76" s="38" t="s">
        <v>136</v>
      </c>
      <c r="I76" s="38" t="s">
        <v>16</v>
      </c>
      <c r="J76" s="38">
        <v>4</v>
      </c>
      <c r="K76" s="38">
        <v>3</v>
      </c>
      <c r="L76" s="38">
        <v>793.2</v>
      </c>
      <c r="M76" s="38">
        <v>408.16</v>
      </c>
      <c r="N76" s="38">
        <v>1589</v>
      </c>
      <c r="O76" s="38">
        <v>1180.8399999999999</v>
      </c>
      <c r="P76" s="38">
        <v>0.74</v>
      </c>
    </row>
    <row r="77" spans="1:16" ht="15.75" x14ac:dyDescent="0.25">
      <c r="A77" s="38">
        <v>76</v>
      </c>
      <c r="B77" s="39">
        <f t="shared" si="10"/>
        <v>44772</v>
      </c>
      <c r="C77" s="39">
        <f t="shared" si="10"/>
        <v>44793</v>
      </c>
      <c r="D77" s="39">
        <f t="shared" si="10"/>
        <v>44802</v>
      </c>
      <c r="E77" s="38">
        <f t="shared" si="8"/>
        <v>30</v>
      </c>
      <c r="F77" s="38">
        <f t="shared" si="11"/>
        <v>9</v>
      </c>
      <c r="G77" s="38" t="s">
        <v>24</v>
      </c>
      <c r="H77" s="38" t="s">
        <v>136</v>
      </c>
      <c r="I77" s="38" t="s">
        <v>21</v>
      </c>
      <c r="J77" s="38">
        <v>4</v>
      </c>
      <c r="K77" s="38">
        <v>1</v>
      </c>
      <c r="L77" s="38">
        <v>767.28</v>
      </c>
      <c r="M77" s="38">
        <v>356.79</v>
      </c>
      <c r="N77" s="38">
        <v>1428.92</v>
      </c>
      <c r="O77" s="38">
        <v>1072.1300000000001</v>
      </c>
      <c r="P77" s="38">
        <v>0.75</v>
      </c>
    </row>
    <row r="78" spans="1:16" ht="15.75" x14ac:dyDescent="0.25">
      <c r="A78" s="38">
        <v>77</v>
      </c>
      <c r="B78" s="39">
        <f t="shared" si="10"/>
        <v>44772</v>
      </c>
      <c r="C78" s="39">
        <f t="shared" si="10"/>
        <v>44793</v>
      </c>
      <c r="D78" s="39">
        <f t="shared" si="10"/>
        <v>44802</v>
      </c>
      <c r="E78" s="38">
        <f t="shared" si="8"/>
        <v>30</v>
      </c>
      <c r="F78" s="38">
        <f t="shared" si="11"/>
        <v>9</v>
      </c>
      <c r="G78" s="38" t="s">
        <v>24</v>
      </c>
      <c r="H78" s="38" t="s">
        <v>136</v>
      </c>
      <c r="I78" s="38" t="s">
        <v>21</v>
      </c>
      <c r="J78" s="38">
        <v>4</v>
      </c>
      <c r="K78" s="38">
        <v>2</v>
      </c>
      <c r="L78" s="38">
        <v>782.6</v>
      </c>
      <c r="M78" s="38">
        <v>416.4</v>
      </c>
      <c r="N78" s="38">
        <v>1550.33</v>
      </c>
      <c r="O78" s="38">
        <v>1133.9299999999998</v>
      </c>
      <c r="P78" s="38">
        <v>0.73</v>
      </c>
    </row>
    <row r="79" spans="1:16" ht="15.75" x14ac:dyDescent="0.25">
      <c r="A79" s="38">
        <v>78</v>
      </c>
      <c r="B79" s="39">
        <f t="shared" si="10"/>
        <v>44772</v>
      </c>
      <c r="C79" s="39">
        <f t="shared" si="10"/>
        <v>44793</v>
      </c>
      <c r="D79" s="39">
        <f t="shared" si="10"/>
        <v>44802</v>
      </c>
      <c r="E79" s="38">
        <f t="shared" si="8"/>
        <v>30</v>
      </c>
      <c r="F79" s="38">
        <f t="shared" si="11"/>
        <v>9</v>
      </c>
      <c r="G79" s="38" t="s">
        <v>24</v>
      </c>
      <c r="H79" s="38" t="s">
        <v>136</v>
      </c>
      <c r="I79" s="38" t="s">
        <v>21</v>
      </c>
      <c r="J79" s="38">
        <v>4</v>
      </c>
      <c r="K79" s="38">
        <v>3</v>
      </c>
      <c r="L79" s="38">
        <v>651.87</v>
      </c>
      <c r="M79" s="38">
        <v>435.99</v>
      </c>
      <c r="N79" s="38">
        <v>1685.74</v>
      </c>
      <c r="O79" s="38">
        <v>1249.75</v>
      </c>
      <c r="P79" s="38">
        <v>0.74</v>
      </c>
    </row>
    <row r="80" spans="1:16" ht="15.75" x14ac:dyDescent="0.25">
      <c r="A80" s="38">
        <v>79</v>
      </c>
      <c r="B80" s="39">
        <f t="shared" si="10"/>
        <v>44772</v>
      </c>
      <c r="C80" s="39">
        <f t="shared" si="10"/>
        <v>44793</v>
      </c>
      <c r="D80" s="39">
        <f t="shared" si="10"/>
        <v>44802</v>
      </c>
      <c r="E80" s="38">
        <f t="shared" si="8"/>
        <v>30</v>
      </c>
      <c r="F80" s="38">
        <f t="shared" si="11"/>
        <v>9</v>
      </c>
      <c r="G80" s="38" t="s">
        <v>29</v>
      </c>
      <c r="H80" s="38" t="s">
        <v>137</v>
      </c>
      <c r="I80" s="38" t="s">
        <v>16</v>
      </c>
      <c r="J80" s="38">
        <v>4</v>
      </c>
      <c r="K80" s="38">
        <v>1</v>
      </c>
      <c r="L80" s="38">
        <v>786.26</v>
      </c>
      <c r="M80" s="38">
        <v>331.33</v>
      </c>
      <c r="N80" s="38">
        <v>1229.55</v>
      </c>
      <c r="O80" s="38">
        <v>898.22</v>
      </c>
      <c r="P80" s="38">
        <v>0.73</v>
      </c>
    </row>
    <row r="81" spans="1:16" ht="15.75" x14ac:dyDescent="0.25">
      <c r="A81" s="38">
        <v>80</v>
      </c>
      <c r="B81" s="39">
        <f t="shared" si="10"/>
        <v>44772</v>
      </c>
      <c r="C81" s="39">
        <f t="shared" si="10"/>
        <v>44793</v>
      </c>
      <c r="D81" s="39">
        <f t="shared" si="10"/>
        <v>44802</v>
      </c>
      <c r="E81" s="38">
        <f t="shared" si="8"/>
        <v>30</v>
      </c>
      <c r="F81" s="38">
        <f t="shared" si="11"/>
        <v>9</v>
      </c>
      <c r="G81" s="38" t="s">
        <v>29</v>
      </c>
      <c r="H81" s="38" t="s">
        <v>137</v>
      </c>
      <c r="I81" s="38" t="s">
        <v>16</v>
      </c>
      <c r="J81" s="38">
        <v>4</v>
      </c>
      <c r="K81" s="38">
        <v>2</v>
      </c>
      <c r="L81" s="38">
        <v>660.22</v>
      </c>
      <c r="M81" s="38">
        <v>322.69</v>
      </c>
      <c r="N81" s="38">
        <v>1168.3900000000001</v>
      </c>
      <c r="O81" s="38">
        <v>845.7</v>
      </c>
      <c r="P81" s="38">
        <v>0.72</v>
      </c>
    </row>
    <row r="82" spans="1:16" ht="15.75" x14ac:dyDescent="0.25">
      <c r="A82" s="38">
        <v>81</v>
      </c>
      <c r="B82" s="39">
        <f t="shared" si="10"/>
        <v>44772</v>
      </c>
      <c r="C82" s="39">
        <f t="shared" si="10"/>
        <v>44793</v>
      </c>
      <c r="D82" s="39">
        <f t="shared" si="10"/>
        <v>44802</v>
      </c>
      <c r="E82" s="38">
        <f t="shared" si="8"/>
        <v>30</v>
      </c>
      <c r="F82" s="38">
        <f t="shared" si="11"/>
        <v>9</v>
      </c>
      <c r="G82" s="38" t="s">
        <v>29</v>
      </c>
      <c r="H82" s="38" t="s">
        <v>137</v>
      </c>
      <c r="I82" s="38" t="s">
        <v>16</v>
      </c>
      <c r="J82" s="38">
        <v>4</v>
      </c>
      <c r="K82" s="38">
        <v>3</v>
      </c>
      <c r="L82" s="38">
        <v>638.91999999999996</v>
      </c>
      <c r="M82" s="38">
        <v>332.36</v>
      </c>
      <c r="N82" s="38">
        <v>1078.01</v>
      </c>
      <c r="O82" s="38">
        <v>745.65</v>
      </c>
      <c r="P82" s="38">
        <v>0.69</v>
      </c>
    </row>
    <row r="83" spans="1:16" ht="15.75" x14ac:dyDescent="0.25">
      <c r="A83" s="38">
        <v>82</v>
      </c>
      <c r="B83" s="39">
        <f t="shared" si="10"/>
        <v>44772</v>
      </c>
      <c r="C83" s="39">
        <f t="shared" si="10"/>
        <v>44793</v>
      </c>
      <c r="D83" s="39">
        <f t="shared" si="10"/>
        <v>44802</v>
      </c>
      <c r="E83" s="38">
        <f t="shared" si="8"/>
        <v>30</v>
      </c>
      <c r="F83" s="38">
        <f t="shared" si="11"/>
        <v>9</v>
      </c>
      <c r="G83" s="38" t="s">
        <v>33</v>
      </c>
      <c r="H83" s="38" t="s">
        <v>137</v>
      </c>
      <c r="I83" s="38" t="s">
        <v>21</v>
      </c>
      <c r="J83" s="38">
        <v>4</v>
      </c>
      <c r="K83" s="38">
        <v>1</v>
      </c>
      <c r="L83" s="38">
        <v>451.2</v>
      </c>
      <c r="M83" s="38">
        <v>438.19</v>
      </c>
      <c r="N83" s="38">
        <v>1391.9</v>
      </c>
      <c r="O83" s="38">
        <v>953.71</v>
      </c>
      <c r="P83" s="38">
        <v>0.69</v>
      </c>
    </row>
    <row r="84" spans="1:16" ht="15.75" x14ac:dyDescent="0.25">
      <c r="A84" s="38">
        <v>83</v>
      </c>
      <c r="B84" s="39">
        <f t="shared" ref="B84:D99" si="12">B83</f>
        <v>44772</v>
      </c>
      <c r="C84" s="39">
        <f t="shared" si="12"/>
        <v>44793</v>
      </c>
      <c r="D84" s="39">
        <f t="shared" si="12"/>
        <v>44802</v>
      </c>
      <c r="E84" s="38">
        <f t="shared" si="8"/>
        <v>30</v>
      </c>
      <c r="F84" s="38">
        <f t="shared" si="11"/>
        <v>9</v>
      </c>
      <c r="G84" s="38" t="s">
        <v>33</v>
      </c>
      <c r="H84" s="38" t="s">
        <v>137</v>
      </c>
      <c r="I84" s="38" t="s">
        <v>21</v>
      </c>
      <c r="J84" s="38">
        <v>4</v>
      </c>
      <c r="K84" s="38">
        <v>2</v>
      </c>
      <c r="L84" s="38">
        <v>606.09</v>
      </c>
      <c r="M84" s="38">
        <v>599.82000000000005</v>
      </c>
      <c r="N84" s="38">
        <v>1680.1</v>
      </c>
      <c r="O84" s="38">
        <v>1080.2799999999997</v>
      </c>
      <c r="P84" s="38">
        <v>0.64</v>
      </c>
    </row>
    <row r="85" spans="1:16" ht="15.75" x14ac:dyDescent="0.25">
      <c r="A85" s="38">
        <v>84</v>
      </c>
      <c r="B85" s="39">
        <f t="shared" si="12"/>
        <v>44772</v>
      </c>
      <c r="C85" s="39">
        <f t="shared" si="12"/>
        <v>44793</v>
      </c>
      <c r="D85" s="39">
        <f t="shared" si="12"/>
        <v>44802</v>
      </c>
      <c r="E85" s="38">
        <f t="shared" si="8"/>
        <v>30</v>
      </c>
      <c r="F85" s="38">
        <f t="shared" si="11"/>
        <v>9</v>
      </c>
      <c r="G85" s="38" t="s">
        <v>33</v>
      </c>
      <c r="H85" s="38" t="s">
        <v>137</v>
      </c>
      <c r="I85" s="38" t="s">
        <v>21</v>
      </c>
      <c r="J85" s="38">
        <v>4</v>
      </c>
      <c r="K85" s="38">
        <v>3</v>
      </c>
      <c r="L85" s="38">
        <v>530.34</v>
      </c>
      <c r="M85" s="38">
        <v>559</v>
      </c>
      <c r="N85" s="38">
        <v>1961.99</v>
      </c>
      <c r="O85" s="38">
        <v>1402.99</v>
      </c>
      <c r="P85" s="38">
        <v>0.72</v>
      </c>
    </row>
    <row r="86" spans="1:16" ht="15.75" x14ac:dyDescent="0.25">
      <c r="A86" s="38">
        <v>85</v>
      </c>
      <c r="B86" s="39">
        <f t="shared" si="12"/>
        <v>44772</v>
      </c>
      <c r="C86" s="39">
        <f t="shared" si="12"/>
        <v>44793</v>
      </c>
      <c r="D86" s="39">
        <f t="shared" si="12"/>
        <v>44802</v>
      </c>
      <c r="E86" s="38">
        <f t="shared" si="8"/>
        <v>30</v>
      </c>
      <c r="F86" s="38">
        <f t="shared" si="11"/>
        <v>9</v>
      </c>
      <c r="G86" s="38" t="s">
        <v>38</v>
      </c>
      <c r="H86" s="38" t="s">
        <v>138</v>
      </c>
      <c r="I86" s="38" t="s">
        <v>16</v>
      </c>
      <c r="J86" s="38">
        <v>4</v>
      </c>
      <c r="K86" s="38">
        <v>1</v>
      </c>
      <c r="L86" s="38">
        <v>763.88</v>
      </c>
      <c r="M86" s="38">
        <v>444.27</v>
      </c>
      <c r="N86" s="38">
        <v>1705.81</v>
      </c>
      <c r="O86" s="38">
        <v>1261.54</v>
      </c>
      <c r="P86" s="38">
        <v>0.74</v>
      </c>
    </row>
    <row r="87" spans="1:16" ht="15.75" x14ac:dyDescent="0.25">
      <c r="A87" s="38">
        <v>86</v>
      </c>
      <c r="B87" s="39">
        <f t="shared" si="12"/>
        <v>44772</v>
      </c>
      <c r="C87" s="39">
        <f t="shared" si="12"/>
        <v>44793</v>
      </c>
      <c r="D87" s="39">
        <f t="shared" si="12"/>
        <v>44802</v>
      </c>
      <c r="E87" s="38">
        <f t="shared" si="8"/>
        <v>30</v>
      </c>
      <c r="F87" s="38">
        <f t="shared" si="11"/>
        <v>9</v>
      </c>
      <c r="G87" s="38" t="s">
        <v>38</v>
      </c>
      <c r="H87" s="38" t="s">
        <v>138</v>
      </c>
      <c r="I87" s="38" t="s">
        <v>16</v>
      </c>
      <c r="J87" s="38">
        <v>4</v>
      </c>
      <c r="K87" s="38">
        <v>2</v>
      </c>
      <c r="L87" s="38">
        <v>769.55</v>
      </c>
      <c r="M87" s="38">
        <v>443.92</v>
      </c>
      <c r="N87" s="38">
        <v>1683.29</v>
      </c>
      <c r="O87" s="38">
        <v>1239.3699999999999</v>
      </c>
      <c r="P87" s="38">
        <v>0.74</v>
      </c>
    </row>
    <row r="88" spans="1:16" ht="15.75" x14ac:dyDescent="0.25">
      <c r="A88" s="38">
        <v>87</v>
      </c>
      <c r="B88" s="39">
        <f t="shared" si="12"/>
        <v>44772</v>
      </c>
      <c r="C88" s="39">
        <f t="shared" si="12"/>
        <v>44793</v>
      </c>
      <c r="D88" s="39">
        <f t="shared" si="12"/>
        <v>44802</v>
      </c>
      <c r="E88" s="38">
        <f t="shared" si="8"/>
        <v>30</v>
      </c>
      <c r="F88" s="38">
        <f t="shared" si="11"/>
        <v>9</v>
      </c>
      <c r="G88" s="38" t="s">
        <v>38</v>
      </c>
      <c r="H88" s="38" t="s">
        <v>138</v>
      </c>
      <c r="I88" s="38" t="s">
        <v>16</v>
      </c>
      <c r="J88" s="38">
        <v>4</v>
      </c>
      <c r="K88" s="38">
        <v>3</v>
      </c>
      <c r="L88" s="38">
        <v>637.58000000000004</v>
      </c>
      <c r="M88" s="38">
        <v>484.61</v>
      </c>
      <c r="N88" s="38">
        <v>1639.13</v>
      </c>
      <c r="O88" s="38">
        <v>1154.52</v>
      </c>
      <c r="P88" s="38">
        <v>0.7</v>
      </c>
    </row>
    <row r="89" spans="1:16" ht="15.75" x14ac:dyDescent="0.25">
      <c r="A89" s="38">
        <v>88</v>
      </c>
      <c r="B89" s="39">
        <f t="shared" si="12"/>
        <v>44772</v>
      </c>
      <c r="C89" s="39">
        <f t="shared" si="12"/>
        <v>44793</v>
      </c>
      <c r="D89" s="39">
        <f t="shared" si="12"/>
        <v>44802</v>
      </c>
      <c r="E89" s="38">
        <f t="shared" si="8"/>
        <v>30</v>
      </c>
      <c r="F89" s="38">
        <f t="shared" si="11"/>
        <v>9</v>
      </c>
      <c r="G89" s="38" t="s">
        <v>42</v>
      </c>
      <c r="H89" s="38" t="s">
        <v>138</v>
      </c>
      <c r="I89" s="38" t="s">
        <v>21</v>
      </c>
      <c r="J89" s="38">
        <v>4</v>
      </c>
      <c r="K89" s="38">
        <v>1</v>
      </c>
      <c r="L89" s="38">
        <v>625.98</v>
      </c>
      <c r="M89" s="38">
        <v>388.71</v>
      </c>
      <c r="N89" s="38">
        <v>1095.33</v>
      </c>
      <c r="O89" s="38">
        <v>706.61999999999989</v>
      </c>
      <c r="P89" s="38">
        <v>0.65</v>
      </c>
    </row>
    <row r="90" spans="1:16" ht="15.75" x14ac:dyDescent="0.25">
      <c r="A90" s="38">
        <v>89</v>
      </c>
      <c r="B90" s="39">
        <f t="shared" si="12"/>
        <v>44772</v>
      </c>
      <c r="C90" s="39">
        <f t="shared" si="12"/>
        <v>44793</v>
      </c>
      <c r="D90" s="39">
        <f t="shared" si="12"/>
        <v>44802</v>
      </c>
      <c r="E90" s="38">
        <f t="shared" si="8"/>
        <v>30</v>
      </c>
      <c r="F90" s="38">
        <f t="shared" si="11"/>
        <v>9</v>
      </c>
      <c r="G90" s="38" t="s">
        <v>42</v>
      </c>
      <c r="H90" s="38" t="s">
        <v>138</v>
      </c>
      <c r="I90" s="38" t="s">
        <v>21</v>
      </c>
      <c r="J90" s="38">
        <v>4</v>
      </c>
      <c r="K90" s="38">
        <v>2</v>
      </c>
      <c r="L90" s="38">
        <v>566.70000000000005</v>
      </c>
      <c r="M90" s="38">
        <v>362.94</v>
      </c>
      <c r="N90" s="38">
        <v>1079.3599999999999</v>
      </c>
      <c r="O90" s="38">
        <v>716.41999999999985</v>
      </c>
      <c r="P90" s="38">
        <v>0.66</v>
      </c>
    </row>
    <row r="91" spans="1:16" ht="15.75" x14ac:dyDescent="0.25">
      <c r="A91" s="38">
        <v>90</v>
      </c>
      <c r="B91" s="39">
        <f t="shared" si="12"/>
        <v>44772</v>
      </c>
      <c r="C91" s="39">
        <f t="shared" si="12"/>
        <v>44793</v>
      </c>
      <c r="D91" s="39">
        <f t="shared" si="12"/>
        <v>44802</v>
      </c>
      <c r="E91" s="38">
        <f t="shared" si="8"/>
        <v>30</v>
      </c>
      <c r="F91" s="38">
        <f t="shared" si="11"/>
        <v>9</v>
      </c>
      <c r="G91" s="38" t="s">
        <v>42</v>
      </c>
      <c r="H91" s="38" t="s">
        <v>138</v>
      </c>
      <c r="I91" s="38" t="s">
        <v>21</v>
      </c>
      <c r="J91" s="38">
        <v>4</v>
      </c>
      <c r="K91" s="38">
        <v>3</v>
      </c>
      <c r="L91" s="38">
        <v>311.10000000000002</v>
      </c>
      <c r="M91" s="38">
        <v>411.91</v>
      </c>
      <c r="N91" s="38">
        <v>1196.42</v>
      </c>
      <c r="O91" s="38">
        <v>784.51</v>
      </c>
      <c r="P91" s="38">
        <v>0.66</v>
      </c>
    </row>
    <row r="92" spans="1:16" ht="15.75" x14ac:dyDescent="0.25">
      <c r="A92" s="38">
        <v>91</v>
      </c>
      <c r="B92" s="39">
        <f t="shared" si="12"/>
        <v>44772</v>
      </c>
      <c r="C92" s="39">
        <f t="shared" si="12"/>
        <v>44793</v>
      </c>
      <c r="D92" s="39">
        <f t="shared" si="12"/>
        <v>44802</v>
      </c>
      <c r="E92" s="38">
        <f t="shared" si="8"/>
        <v>30</v>
      </c>
      <c r="F92" s="38">
        <f t="shared" si="11"/>
        <v>9</v>
      </c>
      <c r="G92" s="38" t="s">
        <v>47</v>
      </c>
      <c r="H92" s="38" t="s">
        <v>139</v>
      </c>
      <c r="I92" s="38" t="s">
        <v>16</v>
      </c>
      <c r="J92" s="38">
        <v>4</v>
      </c>
      <c r="K92" s="38">
        <v>1</v>
      </c>
      <c r="L92" s="38">
        <v>483.09</v>
      </c>
      <c r="M92" s="38">
        <v>350.21</v>
      </c>
      <c r="N92" s="38">
        <v>1421.2</v>
      </c>
      <c r="O92" s="38">
        <v>1070.99</v>
      </c>
      <c r="P92" s="38">
        <v>0.75</v>
      </c>
    </row>
    <row r="93" spans="1:16" ht="15.75" x14ac:dyDescent="0.25">
      <c r="A93" s="38">
        <v>92</v>
      </c>
      <c r="B93" s="39">
        <f t="shared" si="12"/>
        <v>44772</v>
      </c>
      <c r="C93" s="39">
        <f t="shared" si="12"/>
        <v>44793</v>
      </c>
      <c r="D93" s="39">
        <f t="shared" si="12"/>
        <v>44802</v>
      </c>
      <c r="E93" s="38">
        <f t="shared" si="8"/>
        <v>30</v>
      </c>
      <c r="F93" s="38">
        <f t="shared" si="11"/>
        <v>9</v>
      </c>
      <c r="G93" s="38" t="s">
        <v>47</v>
      </c>
      <c r="H93" s="38" t="s">
        <v>139</v>
      </c>
      <c r="I93" s="38" t="s">
        <v>16</v>
      </c>
      <c r="J93" s="38">
        <v>4</v>
      </c>
      <c r="K93" s="38">
        <v>2</v>
      </c>
      <c r="L93" s="38">
        <v>632.24</v>
      </c>
      <c r="M93" s="38">
        <v>406.95</v>
      </c>
      <c r="N93" s="38">
        <v>1644.88</v>
      </c>
      <c r="O93" s="38">
        <v>1237.93</v>
      </c>
      <c r="P93" s="38">
        <v>0.75</v>
      </c>
    </row>
    <row r="94" spans="1:16" ht="15.75" x14ac:dyDescent="0.25">
      <c r="A94" s="38">
        <v>93</v>
      </c>
      <c r="B94" s="39">
        <f t="shared" si="12"/>
        <v>44772</v>
      </c>
      <c r="C94" s="39">
        <f t="shared" si="12"/>
        <v>44793</v>
      </c>
      <c r="D94" s="39">
        <f t="shared" si="12"/>
        <v>44802</v>
      </c>
      <c r="E94" s="38">
        <f t="shared" si="8"/>
        <v>30</v>
      </c>
      <c r="F94" s="38">
        <f t="shared" si="11"/>
        <v>9</v>
      </c>
      <c r="G94" s="38" t="s">
        <v>47</v>
      </c>
      <c r="H94" s="38" t="s">
        <v>139</v>
      </c>
      <c r="I94" s="38" t="s">
        <v>16</v>
      </c>
      <c r="J94" s="38">
        <v>4</v>
      </c>
      <c r="K94" s="38">
        <v>3</v>
      </c>
      <c r="L94" s="38">
        <v>545.84</v>
      </c>
      <c r="M94" s="38">
        <v>300.74</v>
      </c>
      <c r="N94" s="38">
        <v>1269.69</v>
      </c>
      <c r="O94" s="38">
        <v>968.95</v>
      </c>
      <c r="P94" s="38">
        <v>0.76</v>
      </c>
    </row>
    <row r="95" spans="1:16" ht="15.75" x14ac:dyDescent="0.25">
      <c r="A95" s="38">
        <v>94</v>
      </c>
      <c r="B95" s="39">
        <f t="shared" si="12"/>
        <v>44772</v>
      </c>
      <c r="C95" s="39">
        <f t="shared" si="12"/>
        <v>44793</v>
      </c>
      <c r="D95" s="39">
        <f t="shared" si="12"/>
        <v>44802</v>
      </c>
      <c r="E95" s="38">
        <f t="shared" si="8"/>
        <v>30</v>
      </c>
      <c r="F95" s="38">
        <f t="shared" si="11"/>
        <v>9</v>
      </c>
      <c r="G95" s="38" t="s">
        <v>51</v>
      </c>
      <c r="H95" s="38" t="s">
        <v>139</v>
      </c>
      <c r="I95" s="38" t="s">
        <v>21</v>
      </c>
      <c r="J95" s="38">
        <v>4</v>
      </c>
      <c r="K95" s="38">
        <v>1</v>
      </c>
      <c r="L95" s="38">
        <v>759.27</v>
      </c>
      <c r="M95" s="38">
        <v>518.87</v>
      </c>
      <c r="N95" s="38">
        <v>1649.88</v>
      </c>
      <c r="O95" s="38">
        <v>1131.0100000000002</v>
      </c>
      <c r="P95" s="38">
        <v>0.69</v>
      </c>
    </row>
    <row r="96" spans="1:16" ht="15.75" x14ac:dyDescent="0.25">
      <c r="A96" s="38">
        <v>95</v>
      </c>
      <c r="B96" s="39">
        <f t="shared" si="12"/>
        <v>44772</v>
      </c>
      <c r="C96" s="39">
        <f t="shared" si="12"/>
        <v>44793</v>
      </c>
      <c r="D96" s="39">
        <f t="shared" si="12"/>
        <v>44802</v>
      </c>
      <c r="E96" s="38">
        <f t="shared" si="8"/>
        <v>30</v>
      </c>
      <c r="F96" s="38">
        <f t="shared" si="11"/>
        <v>9</v>
      </c>
      <c r="G96" s="38" t="s">
        <v>51</v>
      </c>
      <c r="H96" s="38" t="s">
        <v>139</v>
      </c>
      <c r="I96" s="38" t="s">
        <v>21</v>
      </c>
      <c r="J96" s="38">
        <v>4</v>
      </c>
      <c r="K96" s="38">
        <v>2</v>
      </c>
      <c r="L96" s="38">
        <v>638.92999999999995</v>
      </c>
      <c r="M96" s="38">
        <v>487.29</v>
      </c>
      <c r="N96" s="38">
        <v>1590.01</v>
      </c>
      <c r="O96" s="38">
        <v>1102.72</v>
      </c>
      <c r="P96" s="38">
        <v>0.69</v>
      </c>
    </row>
    <row r="97" spans="1:16" ht="15.75" x14ac:dyDescent="0.25">
      <c r="A97" s="38">
        <v>96</v>
      </c>
      <c r="B97" s="39">
        <f t="shared" si="12"/>
        <v>44772</v>
      </c>
      <c r="C97" s="39">
        <f t="shared" si="12"/>
        <v>44793</v>
      </c>
      <c r="D97" s="39">
        <f t="shared" si="12"/>
        <v>44802</v>
      </c>
      <c r="E97" s="38">
        <f t="shared" si="8"/>
        <v>30</v>
      </c>
      <c r="F97" s="38">
        <f t="shared" si="11"/>
        <v>9</v>
      </c>
      <c r="G97" s="38" t="s">
        <v>51</v>
      </c>
      <c r="H97" s="38" t="s">
        <v>139</v>
      </c>
      <c r="I97" s="38" t="s">
        <v>21</v>
      </c>
      <c r="J97" s="38">
        <v>4</v>
      </c>
      <c r="K97" s="38">
        <v>3</v>
      </c>
      <c r="L97" s="38">
        <v>682.79</v>
      </c>
      <c r="M97" s="38">
        <v>548.45000000000005</v>
      </c>
      <c r="N97" s="38">
        <v>1635.34</v>
      </c>
      <c r="O97" s="38">
        <v>1086.8899999999999</v>
      </c>
      <c r="P97" s="38">
        <v>0.66</v>
      </c>
    </row>
    <row r="98" spans="1:16" ht="15.75" x14ac:dyDescent="0.25">
      <c r="A98" s="38">
        <v>97</v>
      </c>
      <c r="B98" s="39">
        <f t="shared" si="12"/>
        <v>44772</v>
      </c>
      <c r="C98" s="39">
        <f t="shared" si="12"/>
        <v>44793</v>
      </c>
      <c r="D98" s="39">
        <f t="shared" si="12"/>
        <v>44802</v>
      </c>
      <c r="E98" s="38">
        <f t="shared" si="8"/>
        <v>30</v>
      </c>
      <c r="F98" s="38">
        <f t="shared" si="11"/>
        <v>9</v>
      </c>
      <c r="G98" s="38" t="s">
        <v>56</v>
      </c>
      <c r="H98" s="38" t="s">
        <v>53</v>
      </c>
      <c r="I98" s="38" t="s">
        <v>16</v>
      </c>
      <c r="J98" s="38">
        <v>4</v>
      </c>
      <c r="K98" s="38">
        <v>1</v>
      </c>
      <c r="L98" s="38">
        <v>753.49</v>
      </c>
      <c r="M98" s="38">
        <v>336.89</v>
      </c>
      <c r="N98" s="38">
        <v>1503.22</v>
      </c>
      <c r="O98" s="38">
        <v>1166.33</v>
      </c>
      <c r="P98" s="38">
        <v>0.78</v>
      </c>
    </row>
    <row r="99" spans="1:16" ht="15.75" x14ac:dyDescent="0.25">
      <c r="A99" s="38">
        <v>98</v>
      </c>
      <c r="B99" s="39">
        <f t="shared" si="12"/>
        <v>44772</v>
      </c>
      <c r="C99" s="39">
        <f t="shared" si="12"/>
        <v>44793</v>
      </c>
      <c r="D99" s="39">
        <f t="shared" si="12"/>
        <v>44802</v>
      </c>
      <c r="E99" s="38">
        <f t="shared" si="8"/>
        <v>30</v>
      </c>
      <c r="F99" s="38">
        <f t="shared" si="11"/>
        <v>9</v>
      </c>
      <c r="G99" s="38" t="s">
        <v>56</v>
      </c>
      <c r="H99" s="38" t="s">
        <v>53</v>
      </c>
      <c r="I99" s="38" t="s">
        <v>16</v>
      </c>
      <c r="J99" s="38">
        <v>4</v>
      </c>
      <c r="K99" s="38">
        <v>2</v>
      </c>
      <c r="L99" s="38">
        <v>739.52</v>
      </c>
      <c r="M99" s="38">
        <v>342.86</v>
      </c>
      <c r="N99" s="38">
        <v>1422.88</v>
      </c>
      <c r="O99" s="38">
        <v>1080.02</v>
      </c>
      <c r="P99" s="38">
        <v>0.76</v>
      </c>
    </row>
    <row r="100" spans="1:16" ht="15.75" x14ac:dyDescent="0.25">
      <c r="A100" s="38">
        <v>99</v>
      </c>
      <c r="B100" s="39">
        <f t="shared" ref="B100:D115" si="13">B99</f>
        <v>44772</v>
      </c>
      <c r="C100" s="39">
        <f t="shared" si="13"/>
        <v>44793</v>
      </c>
      <c r="D100" s="39">
        <f t="shared" si="13"/>
        <v>44802</v>
      </c>
      <c r="E100" s="38">
        <f t="shared" si="8"/>
        <v>30</v>
      </c>
      <c r="F100" s="38">
        <f t="shared" si="11"/>
        <v>9</v>
      </c>
      <c r="G100" s="38" t="s">
        <v>56</v>
      </c>
      <c r="H100" s="38" t="s">
        <v>53</v>
      </c>
      <c r="I100" s="38" t="s">
        <v>16</v>
      </c>
      <c r="J100" s="38">
        <v>4</v>
      </c>
      <c r="K100" s="38">
        <v>3</v>
      </c>
      <c r="L100" s="38">
        <v>648.24</v>
      </c>
      <c r="M100" s="38">
        <v>335.7</v>
      </c>
      <c r="N100" s="38">
        <v>1499.61</v>
      </c>
      <c r="O100" s="38">
        <v>1163.9099999999999</v>
      </c>
      <c r="P100" s="38">
        <v>0.78</v>
      </c>
    </row>
    <row r="101" spans="1:16" ht="15.75" x14ac:dyDescent="0.25">
      <c r="A101" s="38">
        <v>100</v>
      </c>
      <c r="B101" s="39">
        <f t="shared" si="13"/>
        <v>44772</v>
      </c>
      <c r="C101" s="39">
        <f t="shared" si="13"/>
        <v>44793</v>
      </c>
      <c r="D101" s="39">
        <f t="shared" si="13"/>
        <v>44802</v>
      </c>
      <c r="E101" s="38">
        <f t="shared" si="8"/>
        <v>30</v>
      </c>
      <c r="F101" s="38">
        <f t="shared" si="11"/>
        <v>9</v>
      </c>
      <c r="G101" s="38" t="s">
        <v>60</v>
      </c>
      <c r="H101" s="38" t="s">
        <v>53</v>
      </c>
      <c r="I101" s="38" t="s">
        <v>21</v>
      </c>
      <c r="J101" s="38">
        <v>4</v>
      </c>
      <c r="K101" s="38">
        <v>1</v>
      </c>
      <c r="L101" s="38">
        <v>663.16</v>
      </c>
      <c r="M101" s="38">
        <v>474.5</v>
      </c>
      <c r="N101" s="38">
        <v>1731.99</v>
      </c>
      <c r="O101" s="38">
        <v>1257.49</v>
      </c>
      <c r="P101" s="38">
        <v>0.73</v>
      </c>
    </row>
    <row r="102" spans="1:16" ht="15.75" x14ac:dyDescent="0.25">
      <c r="A102" s="38">
        <v>101</v>
      </c>
      <c r="B102" s="39">
        <f t="shared" si="13"/>
        <v>44772</v>
      </c>
      <c r="C102" s="39">
        <f t="shared" si="13"/>
        <v>44793</v>
      </c>
      <c r="D102" s="39">
        <f t="shared" si="13"/>
        <v>44802</v>
      </c>
      <c r="E102" s="38">
        <f t="shared" si="8"/>
        <v>30</v>
      </c>
      <c r="F102" s="38">
        <f t="shared" si="11"/>
        <v>9</v>
      </c>
      <c r="G102" s="38" t="s">
        <v>60</v>
      </c>
      <c r="H102" s="38" t="s">
        <v>53</v>
      </c>
      <c r="I102" s="38" t="s">
        <v>21</v>
      </c>
      <c r="J102" s="38">
        <v>4</v>
      </c>
      <c r="K102" s="38">
        <v>2</v>
      </c>
      <c r="L102" s="38">
        <v>576.88</v>
      </c>
      <c r="M102" s="38">
        <v>497.47</v>
      </c>
      <c r="N102" s="38">
        <v>1651.88</v>
      </c>
      <c r="O102" s="38">
        <v>1154.4100000000001</v>
      </c>
      <c r="P102" s="38">
        <v>0.7</v>
      </c>
    </row>
    <row r="103" spans="1:16" ht="15.75" x14ac:dyDescent="0.25">
      <c r="A103" s="38">
        <v>102</v>
      </c>
      <c r="B103" s="39">
        <f t="shared" si="13"/>
        <v>44772</v>
      </c>
      <c r="C103" s="39">
        <f t="shared" si="13"/>
        <v>44793</v>
      </c>
      <c r="D103" s="39">
        <f t="shared" si="13"/>
        <v>44802</v>
      </c>
      <c r="E103" s="38">
        <f t="shared" si="8"/>
        <v>30</v>
      </c>
      <c r="F103" s="38">
        <f t="shared" si="11"/>
        <v>9</v>
      </c>
      <c r="G103" s="38" t="s">
        <v>60</v>
      </c>
      <c r="H103" s="38" t="s">
        <v>53</v>
      </c>
      <c r="I103" s="38" t="s">
        <v>21</v>
      </c>
      <c r="J103" s="38">
        <v>4</v>
      </c>
      <c r="K103" s="38">
        <v>3</v>
      </c>
      <c r="L103" s="38">
        <v>582.24</v>
      </c>
      <c r="M103" s="38">
        <v>482.49</v>
      </c>
      <c r="N103" s="38">
        <v>1699.83</v>
      </c>
      <c r="O103" s="38">
        <v>1217.3399999999999</v>
      </c>
      <c r="P103" s="38">
        <v>0.72</v>
      </c>
    </row>
    <row r="104" spans="1:16" ht="15.75" x14ac:dyDescent="0.25">
      <c r="A104" s="38">
        <v>103</v>
      </c>
      <c r="B104" s="39">
        <f t="shared" si="13"/>
        <v>44772</v>
      </c>
      <c r="C104" s="39">
        <f t="shared" si="13"/>
        <v>44793</v>
      </c>
      <c r="D104" s="39">
        <f t="shared" si="13"/>
        <v>44802</v>
      </c>
      <c r="E104" s="38">
        <f t="shared" si="8"/>
        <v>30</v>
      </c>
      <c r="F104" s="38">
        <f t="shared" si="11"/>
        <v>9</v>
      </c>
      <c r="G104" s="38" t="s">
        <v>65</v>
      </c>
      <c r="H104" s="38" t="s">
        <v>140</v>
      </c>
      <c r="I104" s="38" t="s">
        <v>16</v>
      </c>
      <c r="J104" s="38">
        <v>4</v>
      </c>
      <c r="K104" s="38">
        <v>1</v>
      </c>
      <c r="L104" s="38">
        <v>607.32000000000005</v>
      </c>
      <c r="M104" s="38">
        <v>437.52</v>
      </c>
      <c r="N104" s="38">
        <v>1695.02</v>
      </c>
      <c r="O104" s="38">
        <v>1257.5</v>
      </c>
      <c r="P104" s="38">
        <v>0.74</v>
      </c>
    </row>
    <row r="105" spans="1:16" ht="15.75" x14ac:dyDescent="0.25">
      <c r="A105" s="38">
        <v>104</v>
      </c>
      <c r="B105" s="39">
        <f t="shared" si="13"/>
        <v>44772</v>
      </c>
      <c r="C105" s="39">
        <f t="shared" si="13"/>
        <v>44793</v>
      </c>
      <c r="D105" s="39">
        <f t="shared" si="13"/>
        <v>44802</v>
      </c>
      <c r="E105" s="38">
        <f t="shared" si="8"/>
        <v>30</v>
      </c>
      <c r="F105" s="38">
        <f t="shared" si="11"/>
        <v>9</v>
      </c>
      <c r="G105" s="38" t="s">
        <v>65</v>
      </c>
      <c r="H105" s="38" t="s">
        <v>140</v>
      </c>
      <c r="I105" s="38" t="s">
        <v>16</v>
      </c>
      <c r="J105" s="38">
        <v>4</v>
      </c>
      <c r="K105" s="38">
        <v>2</v>
      </c>
      <c r="L105" s="38">
        <v>649.84</v>
      </c>
      <c r="M105" s="38">
        <v>437.41</v>
      </c>
      <c r="N105" s="38">
        <v>1696.09</v>
      </c>
      <c r="O105" s="38">
        <v>1258.6799999999998</v>
      </c>
      <c r="P105" s="38">
        <v>0.74</v>
      </c>
    </row>
    <row r="106" spans="1:16" ht="15.75" x14ac:dyDescent="0.25">
      <c r="A106" s="38">
        <v>105</v>
      </c>
      <c r="B106" s="39">
        <f t="shared" si="13"/>
        <v>44772</v>
      </c>
      <c r="C106" s="39">
        <f t="shared" si="13"/>
        <v>44793</v>
      </c>
      <c r="D106" s="39">
        <f t="shared" si="13"/>
        <v>44802</v>
      </c>
      <c r="E106" s="38">
        <f t="shared" si="8"/>
        <v>30</v>
      </c>
      <c r="F106" s="38">
        <f t="shared" si="11"/>
        <v>9</v>
      </c>
      <c r="G106" s="38" t="s">
        <v>65</v>
      </c>
      <c r="H106" s="38" t="s">
        <v>140</v>
      </c>
      <c r="I106" s="38" t="s">
        <v>16</v>
      </c>
      <c r="J106" s="38">
        <v>4</v>
      </c>
      <c r="K106" s="38">
        <v>3</v>
      </c>
      <c r="L106" s="38">
        <v>701.26</v>
      </c>
      <c r="M106" s="38">
        <v>430.18</v>
      </c>
      <c r="N106" s="38">
        <v>1674.17</v>
      </c>
      <c r="O106" s="38">
        <v>1243.99</v>
      </c>
      <c r="P106" s="38">
        <v>0.74</v>
      </c>
    </row>
    <row r="107" spans="1:16" ht="15.75" x14ac:dyDescent="0.25">
      <c r="A107" s="38">
        <v>106</v>
      </c>
      <c r="B107" s="39">
        <f t="shared" si="13"/>
        <v>44772</v>
      </c>
      <c r="C107" s="39">
        <f t="shared" si="13"/>
        <v>44793</v>
      </c>
      <c r="D107" s="39">
        <f t="shared" si="13"/>
        <v>44802</v>
      </c>
      <c r="E107" s="38">
        <f t="shared" si="8"/>
        <v>30</v>
      </c>
      <c r="F107" s="38">
        <f t="shared" si="11"/>
        <v>9</v>
      </c>
      <c r="G107" s="38" t="s">
        <v>69</v>
      </c>
      <c r="H107" s="38" t="s">
        <v>140</v>
      </c>
      <c r="I107" s="38" t="s">
        <v>21</v>
      </c>
      <c r="J107" s="38">
        <v>4</v>
      </c>
      <c r="K107" s="38">
        <v>1</v>
      </c>
      <c r="L107" s="38">
        <v>509.27</v>
      </c>
      <c r="M107" s="38">
        <v>492.9</v>
      </c>
      <c r="N107" s="38">
        <v>1763</v>
      </c>
      <c r="O107" s="38">
        <v>1270.0999999999999</v>
      </c>
      <c r="P107" s="38">
        <v>0.72</v>
      </c>
    </row>
    <row r="108" spans="1:16" ht="15.75" x14ac:dyDescent="0.25">
      <c r="A108" s="38">
        <v>107</v>
      </c>
      <c r="B108" s="39">
        <f t="shared" si="13"/>
        <v>44772</v>
      </c>
      <c r="C108" s="39">
        <f t="shared" si="13"/>
        <v>44793</v>
      </c>
      <c r="D108" s="39">
        <f t="shared" si="13"/>
        <v>44802</v>
      </c>
      <c r="E108" s="38">
        <f t="shared" si="8"/>
        <v>30</v>
      </c>
      <c r="F108" s="38">
        <f t="shared" si="11"/>
        <v>9</v>
      </c>
      <c r="G108" s="38" t="s">
        <v>69</v>
      </c>
      <c r="H108" s="38" t="s">
        <v>140</v>
      </c>
      <c r="I108" s="38" t="s">
        <v>21</v>
      </c>
      <c r="J108" s="38">
        <v>4</v>
      </c>
      <c r="K108" s="38">
        <v>2</v>
      </c>
      <c r="L108" s="38">
        <v>575.29</v>
      </c>
      <c r="M108" s="38">
        <v>481.18</v>
      </c>
      <c r="N108" s="38">
        <v>1938.12</v>
      </c>
      <c r="O108" s="38">
        <v>1456.9399999999998</v>
      </c>
      <c r="P108" s="38">
        <v>0.75</v>
      </c>
    </row>
    <row r="109" spans="1:16" ht="15.75" x14ac:dyDescent="0.25">
      <c r="A109" s="38">
        <v>108</v>
      </c>
      <c r="B109" s="39">
        <f t="shared" si="13"/>
        <v>44772</v>
      </c>
      <c r="C109" s="39">
        <f t="shared" si="13"/>
        <v>44793</v>
      </c>
      <c r="D109" s="39">
        <f t="shared" si="13"/>
        <v>44802</v>
      </c>
      <c r="E109" s="38">
        <f t="shared" si="8"/>
        <v>30</v>
      </c>
      <c r="F109" s="38">
        <f t="shared" si="11"/>
        <v>9</v>
      </c>
      <c r="G109" s="38" t="s">
        <v>69</v>
      </c>
      <c r="H109" s="38" t="s">
        <v>140</v>
      </c>
      <c r="I109" s="38" t="s">
        <v>21</v>
      </c>
      <c r="J109" s="38">
        <v>4</v>
      </c>
      <c r="K109" s="38">
        <v>3</v>
      </c>
      <c r="L109" s="38">
        <v>628.01</v>
      </c>
      <c r="M109" s="38">
        <v>499.41</v>
      </c>
      <c r="N109" s="38">
        <v>1880.58</v>
      </c>
      <c r="O109" s="38">
        <v>1381.1699999999998</v>
      </c>
      <c r="P109" s="38">
        <v>0.73</v>
      </c>
    </row>
    <row r="110" spans="1:16" ht="15.75" x14ac:dyDescent="0.25">
      <c r="A110" s="38">
        <v>109</v>
      </c>
      <c r="B110" s="39">
        <f t="shared" si="13"/>
        <v>44772</v>
      </c>
      <c r="C110" s="39">
        <f t="shared" si="13"/>
        <v>44793</v>
      </c>
      <c r="D110" s="39">
        <f t="shared" si="13"/>
        <v>44802</v>
      </c>
      <c r="E110" s="38">
        <f t="shared" si="8"/>
        <v>30</v>
      </c>
      <c r="F110" s="38">
        <f t="shared" si="11"/>
        <v>9</v>
      </c>
      <c r="G110" s="38" t="s">
        <v>74</v>
      </c>
      <c r="H110" s="38" t="s">
        <v>141</v>
      </c>
      <c r="I110" s="38" t="s">
        <v>16</v>
      </c>
      <c r="J110" s="38">
        <v>4</v>
      </c>
      <c r="K110" s="38">
        <v>1</v>
      </c>
      <c r="L110" s="38">
        <v>610.97</v>
      </c>
      <c r="M110" s="38">
        <v>368.12</v>
      </c>
      <c r="N110" s="38">
        <v>1655.47</v>
      </c>
      <c r="O110" s="38">
        <v>1287.3499999999999</v>
      </c>
      <c r="P110" s="38">
        <v>0.78</v>
      </c>
    </row>
    <row r="111" spans="1:16" ht="15.75" x14ac:dyDescent="0.25">
      <c r="A111" s="38">
        <v>110</v>
      </c>
      <c r="B111" s="39">
        <f t="shared" si="13"/>
        <v>44772</v>
      </c>
      <c r="C111" s="39">
        <f t="shared" si="13"/>
        <v>44793</v>
      </c>
      <c r="D111" s="39">
        <f t="shared" si="13"/>
        <v>44802</v>
      </c>
      <c r="E111" s="38">
        <f t="shared" si="8"/>
        <v>30</v>
      </c>
      <c r="F111" s="38">
        <f t="shared" si="11"/>
        <v>9</v>
      </c>
      <c r="G111" s="38" t="s">
        <v>74</v>
      </c>
      <c r="H111" s="38" t="s">
        <v>141</v>
      </c>
      <c r="I111" s="38" t="s">
        <v>16</v>
      </c>
      <c r="J111" s="38">
        <v>4</v>
      </c>
      <c r="K111" s="38">
        <v>2</v>
      </c>
      <c r="L111" s="38">
        <v>656.22</v>
      </c>
      <c r="M111" s="38">
        <v>394.61</v>
      </c>
      <c r="N111" s="38">
        <v>1649.82</v>
      </c>
      <c r="O111" s="38">
        <v>1255.21</v>
      </c>
      <c r="P111" s="38">
        <v>0.76</v>
      </c>
    </row>
    <row r="112" spans="1:16" ht="15.75" x14ac:dyDescent="0.25">
      <c r="A112" s="38">
        <v>111</v>
      </c>
      <c r="B112" s="39">
        <f t="shared" si="13"/>
        <v>44772</v>
      </c>
      <c r="C112" s="39">
        <f t="shared" si="13"/>
        <v>44793</v>
      </c>
      <c r="D112" s="39">
        <f t="shared" si="13"/>
        <v>44802</v>
      </c>
      <c r="E112" s="38">
        <f t="shared" si="8"/>
        <v>30</v>
      </c>
      <c r="F112" s="38">
        <f t="shared" si="11"/>
        <v>9</v>
      </c>
      <c r="G112" s="38" t="s">
        <v>74</v>
      </c>
      <c r="H112" s="38" t="s">
        <v>141</v>
      </c>
      <c r="I112" s="38" t="s">
        <v>16</v>
      </c>
      <c r="J112" s="38">
        <v>4</v>
      </c>
      <c r="K112" s="38">
        <v>3</v>
      </c>
      <c r="L112" s="38">
        <v>525.61</v>
      </c>
      <c r="M112" s="38">
        <v>380.06</v>
      </c>
      <c r="N112" s="38">
        <v>1578.64</v>
      </c>
      <c r="O112" s="38">
        <v>1198.5800000000002</v>
      </c>
      <c r="P112" s="38">
        <v>0.76</v>
      </c>
    </row>
    <row r="113" spans="1:16" ht="15.75" x14ac:dyDescent="0.25">
      <c r="A113" s="38">
        <v>112</v>
      </c>
      <c r="B113" s="39">
        <f t="shared" si="13"/>
        <v>44772</v>
      </c>
      <c r="C113" s="39">
        <f t="shared" si="13"/>
        <v>44793</v>
      </c>
      <c r="D113" s="39">
        <f t="shared" si="13"/>
        <v>44802</v>
      </c>
      <c r="E113" s="38">
        <f t="shared" si="8"/>
        <v>30</v>
      </c>
      <c r="F113" s="38">
        <f t="shared" si="11"/>
        <v>9</v>
      </c>
      <c r="G113" s="38" t="s">
        <v>78</v>
      </c>
      <c r="H113" s="38" t="s">
        <v>141</v>
      </c>
      <c r="I113" s="38" t="s">
        <v>21</v>
      </c>
      <c r="J113" s="38">
        <v>4</v>
      </c>
      <c r="K113" s="38">
        <v>1</v>
      </c>
      <c r="L113" s="38">
        <v>659.4</v>
      </c>
      <c r="M113" s="38">
        <v>513.53</v>
      </c>
      <c r="N113" s="38">
        <v>1569.73</v>
      </c>
      <c r="O113" s="38">
        <v>1056.2</v>
      </c>
      <c r="P113" s="38">
        <v>0.67</v>
      </c>
    </row>
    <row r="114" spans="1:16" ht="15.75" x14ac:dyDescent="0.25">
      <c r="A114" s="38">
        <v>113</v>
      </c>
      <c r="B114" s="39">
        <f t="shared" si="13"/>
        <v>44772</v>
      </c>
      <c r="C114" s="39">
        <f t="shared" si="13"/>
        <v>44793</v>
      </c>
      <c r="D114" s="39">
        <f t="shared" si="13"/>
        <v>44802</v>
      </c>
      <c r="E114" s="38">
        <f t="shared" si="8"/>
        <v>30</v>
      </c>
      <c r="F114" s="38">
        <f t="shared" si="11"/>
        <v>9</v>
      </c>
      <c r="G114" s="38" t="s">
        <v>78</v>
      </c>
      <c r="H114" s="38" t="s">
        <v>141</v>
      </c>
      <c r="I114" s="38" t="s">
        <v>21</v>
      </c>
      <c r="J114" s="38">
        <v>4</v>
      </c>
      <c r="K114" s="38">
        <v>2</v>
      </c>
      <c r="L114" s="38">
        <v>656.6</v>
      </c>
      <c r="M114" s="38">
        <v>556.44000000000005</v>
      </c>
      <c r="N114" s="38">
        <v>1690.02</v>
      </c>
      <c r="O114" s="38">
        <v>1133.58</v>
      </c>
      <c r="P114" s="38">
        <v>0.67</v>
      </c>
    </row>
    <row r="115" spans="1:16" ht="15.75" x14ac:dyDescent="0.25">
      <c r="A115" s="38">
        <v>114</v>
      </c>
      <c r="B115" s="39">
        <f t="shared" si="13"/>
        <v>44772</v>
      </c>
      <c r="C115" s="39">
        <f t="shared" si="13"/>
        <v>44793</v>
      </c>
      <c r="D115" s="39">
        <f t="shared" si="13"/>
        <v>44802</v>
      </c>
      <c r="E115" s="38">
        <f t="shared" si="8"/>
        <v>30</v>
      </c>
      <c r="F115" s="38">
        <f t="shared" si="11"/>
        <v>9</v>
      </c>
      <c r="G115" s="38" t="s">
        <v>78</v>
      </c>
      <c r="H115" s="38" t="s">
        <v>141</v>
      </c>
      <c r="I115" s="38" t="s">
        <v>21</v>
      </c>
      <c r="J115" s="38">
        <v>4</v>
      </c>
      <c r="K115" s="38">
        <v>3</v>
      </c>
      <c r="L115" s="38">
        <v>458.2</v>
      </c>
      <c r="M115" s="38">
        <v>497.74</v>
      </c>
      <c r="N115" s="38">
        <v>1638.93</v>
      </c>
      <c r="O115" s="38">
        <v>1141.19</v>
      </c>
      <c r="P115" s="38">
        <v>0.7</v>
      </c>
    </row>
    <row r="116" spans="1:16" ht="15.75" x14ac:dyDescent="0.25">
      <c r="A116" s="38">
        <v>115</v>
      </c>
      <c r="B116" s="39">
        <f t="shared" ref="B116:D131" si="14">B115</f>
        <v>44772</v>
      </c>
      <c r="C116" s="39">
        <f t="shared" si="14"/>
        <v>44793</v>
      </c>
      <c r="D116" s="39">
        <f t="shared" si="14"/>
        <v>44802</v>
      </c>
      <c r="E116" s="38">
        <f t="shared" si="8"/>
        <v>30</v>
      </c>
      <c r="F116" s="38">
        <f t="shared" si="11"/>
        <v>9</v>
      </c>
      <c r="G116" s="38" t="s">
        <v>83</v>
      </c>
      <c r="H116" s="38" t="s">
        <v>142</v>
      </c>
      <c r="I116" s="38" t="s">
        <v>16</v>
      </c>
      <c r="J116" s="38">
        <v>4</v>
      </c>
      <c r="K116" s="38">
        <v>1</v>
      </c>
      <c r="L116" s="38">
        <v>790.28</v>
      </c>
      <c r="M116" s="38">
        <v>451.8</v>
      </c>
      <c r="N116" s="38">
        <v>1568.92</v>
      </c>
      <c r="O116" s="38">
        <v>1117.1200000000001</v>
      </c>
      <c r="P116" s="38">
        <v>0.71</v>
      </c>
    </row>
    <row r="117" spans="1:16" ht="15.75" x14ac:dyDescent="0.25">
      <c r="A117" s="38">
        <v>116</v>
      </c>
      <c r="B117" s="39">
        <f t="shared" si="14"/>
        <v>44772</v>
      </c>
      <c r="C117" s="39">
        <f t="shared" si="14"/>
        <v>44793</v>
      </c>
      <c r="D117" s="39">
        <f t="shared" si="14"/>
        <v>44802</v>
      </c>
      <c r="E117" s="38">
        <f t="shared" si="8"/>
        <v>30</v>
      </c>
      <c r="F117" s="38">
        <f t="shared" si="11"/>
        <v>9</v>
      </c>
      <c r="G117" s="38" t="s">
        <v>83</v>
      </c>
      <c r="H117" s="38" t="s">
        <v>142</v>
      </c>
      <c r="I117" s="38" t="s">
        <v>16</v>
      </c>
      <c r="J117" s="38">
        <v>4</v>
      </c>
      <c r="K117" s="38">
        <v>2</v>
      </c>
      <c r="L117" s="38">
        <v>731.67</v>
      </c>
      <c r="M117" s="38">
        <v>394.2</v>
      </c>
      <c r="N117" s="38">
        <v>1525.83</v>
      </c>
      <c r="O117" s="38">
        <v>1131.6299999999999</v>
      </c>
      <c r="P117" s="38">
        <v>0.74</v>
      </c>
    </row>
    <row r="118" spans="1:16" ht="15.75" x14ac:dyDescent="0.25">
      <c r="A118" s="38">
        <v>117</v>
      </c>
      <c r="B118" s="39">
        <f t="shared" si="14"/>
        <v>44772</v>
      </c>
      <c r="C118" s="39">
        <f t="shared" si="14"/>
        <v>44793</v>
      </c>
      <c r="D118" s="39">
        <f t="shared" si="14"/>
        <v>44802</v>
      </c>
      <c r="E118" s="38">
        <f t="shared" si="8"/>
        <v>30</v>
      </c>
      <c r="F118" s="38">
        <f t="shared" si="11"/>
        <v>9</v>
      </c>
      <c r="G118" s="38" t="s">
        <v>83</v>
      </c>
      <c r="H118" s="38" t="s">
        <v>142</v>
      </c>
      <c r="I118" s="38" t="s">
        <v>16</v>
      </c>
      <c r="J118" s="38">
        <v>4</v>
      </c>
      <c r="K118" s="38">
        <v>3</v>
      </c>
      <c r="L118" s="38">
        <v>653.89</v>
      </c>
      <c r="M118" s="38">
        <v>426.4</v>
      </c>
      <c r="N118" s="38">
        <v>1696.56</v>
      </c>
      <c r="O118" s="38">
        <v>1270.1599999999999</v>
      </c>
      <c r="P118" s="38">
        <v>0.75</v>
      </c>
    </row>
    <row r="119" spans="1:16" ht="15.75" x14ac:dyDescent="0.25">
      <c r="A119" s="38">
        <v>118</v>
      </c>
      <c r="B119" s="39">
        <f t="shared" si="14"/>
        <v>44772</v>
      </c>
      <c r="C119" s="39">
        <f t="shared" si="14"/>
        <v>44793</v>
      </c>
      <c r="D119" s="39">
        <f t="shared" si="14"/>
        <v>44802</v>
      </c>
      <c r="E119" s="38">
        <f t="shared" si="8"/>
        <v>30</v>
      </c>
      <c r="F119" s="38">
        <f t="shared" si="11"/>
        <v>9</v>
      </c>
      <c r="G119" s="38" t="s">
        <v>87</v>
      </c>
      <c r="H119" s="38" t="s">
        <v>142</v>
      </c>
      <c r="I119" s="38" t="s">
        <v>21</v>
      </c>
      <c r="J119" s="38">
        <v>4</v>
      </c>
      <c r="K119" s="38">
        <v>1</v>
      </c>
      <c r="L119" s="38">
        <v>653.89</v>
      </c>
      <c r="M119" s="38">
        <v>526.4</v>
      </c>
      <c r="N119" s="38">
        <v>1696.56</v>
      </c>
      <c r="O119" s="38">
        <v>1170.1599999999999</v>
      </c>
      <c r="P119" s="38">
        <v>0.69</v>
      </c>
    </row>
    <row r="120" spans="1:16" ht="15.75" x14ac:dyDescent="0.25">
      <c r="A120" s="38">
        <v>119</v>
      </c>
      <c r="B120" s="39">
        <f t="shared" si="14"/>
        <v>44772</v>
      </c>
      <c r="C120" s="39">
        <f t="shared" si="14"/>
        <v>44793</v>
      </c>
      <c r="D120" s="39">
        <f t="shared" si="14"/>
        <v>44802</v>
      </c>
      <c r="E120" s="38">
        <f t="shared" si="8"/>
        <v>30</v>
      </c>
      <c r="F120" s="38">
        <f t="shared" si="11"/>
        <v>9</v>
      </c>
      <c r="G120" s="38" t="s">
        <v>87</v>
      </c>
      <c r="H120" s="38" t="s">
        <v>142</v>
      </c>
      <c r="I120" s="38" t="s">
        <v>21</v>
      </c>
      <c r="J120" s="38">
        <v>4</v>
      </c>
      <c r="K120" s="38">
        <v>2</v>
      </c>
      <c r="L120" s="38">
        <v>659.77</v>
      </c>
      <c r="M120" s="38">
        <v>619.25</v>
      </c>
      <c r="N120" s="38">
        <v>1845.04</v>
      </c>
      <c r="O120" s="38">
        <v>1225.79</v>
      </c>
      <c r="P120" s="38">
        <v>0.66</v>
      </c>
    </row>
    <row r="121" spans="1:16" ht="15.75" x14ac:dyDescent="0.25">
      <c r="A121" s="38">
        <v>120</v>
      </c>
      <c r="B121" s="39">
        <f t="shared" si="14"/>
        <v>44772</v>
      </c>
      <c r="C121" s="39">
        <f t="shared" si="14"/>
        <v>44793</v>
      </c>
      <c r="D121" s="39">
        <f t="shared" si="14"/>
        <v>44802</v>
      </c>
      <c r="E121" s="38">
        <f t="shared" si="8"/>
        <v>30</v>
      </c>
      <c r="F121" s="38">
        <f t="shared" si="11"/>
        <v>9</v>
      </c>
      <c r="G121" s="38" t="s">
        <v>87</v>
      </c>
      <c r="H121" s="38" t="s">
        <v>142</v>
      </c>
      <c r="I121" s="38" t="s">
        <v>21</v>
      </c>
      <c r="J121" s="38">
        <v>4</v>
      </c>
      <c r="K121" s="38">
        <v>3</v>
      </c>
      <c r="L121" s="38">
        <v>638.73</v>
      </c>
      <c r="M121" s="38">
        <v>584.13</v>
      </c>
      <c r="N121" s="38">
        <v>1742.28</v>
      </c>
      <c r="O121" s="38">
        <v>1158.1500000000001</v>
      </c>
      <c r="P121" s="38">
        <v>0.66</v>
      </c>
    </row>
    <row r="122" spans="1:16" ht="15.75" x14ac:dyDescent="0.25">
      <c r="A122" s="38">
        <v>121</v>
      </c>
      <c r="B122" s="39">
        <f t="shared" si="14"/>
        <v>44772</v>
      </c>
      <c r="C122" s="39">
        <f t="shared" si="14"/>
        <v>44793</v>
      </c>
      <c r="D122" s="39">
        <f t="shared" si="14"/>
        <v>44802</v>
      </c>
      <c r="E122" s="38">
        <f t="shared" si="8"/>
        <v>30</v>
      </c>
      <c r="F122" s="38">
        <f t="shared" si="11"/>
        <v>9</v>
      </c>
      <c r="G122" s="38" t="s">
        <v>92</v>
      </c>
      <c r="H122" s="38" t="s">
        <v>143</v>
      </c>
      <c r="I122" s="38" t="s">
        <v>16</v>
      </c>
      <c r="J122" s="38">
        <v>4</v>
      </c>
      <c r="K122" s="38">
        <v>1</v>
      </c>
      <c r="L122" s="38">
        <v>459</v>
      </c>
      <c r="M122" s="38">
        <v>417.29</v>
      </c>
      <c r="N122" s="38">
        <v>1676.44</v>
      </c>
      <c r="O122" s="38">
        <v>1259.1500000000001</v>
      </c>
      <c r="P122" s="38">
        <v>0.75</v>
      </c>
    </row>
    <row r="123" spans="1:16" ht="15.75" x14ac:dyDescent="0.25">
      <c r="A123" s="38">
        <v>122</v>
      </c>
      <c r="B123" s="39">
        <f t="shared" si="14"/>
        <v>44772</v>
      </c>
      <c r="C123" s="39">
        <f t="shared" si="14"/>
        <v>44793</v>
      </c>
      <c r="D123" s="39">
        <f t="shared" si="14"/>
        <v>44802</v>
      </c>
      <c r="E123" s="38">
        <f t="shared" si="8"/>
        <v>30</v>
      </c>
      <c r="F123" s="38">
        <f t="shared" si="11"/>
        <v>9</v>
      </c>
      <c r="G123" s="38" t="s">
        <v>92</v>
      </c>
      <c r="H123" s="38" t="s">
        <v>143</v>
      </c>
      <c r="I123" s="38" t="s">
        <v>16</v>
      </c>
      <c r="J123" s="38">
        <v>4</v>
      </c>
      <c r="K123" s="38">
        <v>2</v>
      </c>
      <c r="L123" s="38">
        <v>691.42</v>
      </c>
      <c r="M123" s="38">
        <v>473.46</v>
      </c>
      <c r="N123" s="38">
        <v>1761.27</v>
      </c>
      <c r="O123" s="38">
        <v>1287.81</v>
      </c>
      <c r="P123" s="38">
        <v>0.73</v>
      </c>
    </row>
    <row r="124" spans="1:16" ht="15.75" x14ac:dyDescent="0.25">
      <c r="A124" s="38">
        <v>123</v>
      </c>
      <c r="B124" s="39">
        <f t="shared" si="14"/>
        <v>44772</v>
      </c>
      <c r="C124" s="39">
        <f t="shared" si="14"/>
        <v>44793</v>
      </c>
      <c r="D124" s="39">
        <f t="shared" si="14"/>
        <v>44802</v>
      </c>
      <c r="E124" s="38">
        <f t="shared" si="8"/>
        <v>30</v>
      </c>
      <c r="F124" s="38">
        <f t="shared" si="11"/>
        <v>9</v>
      </c>
      <c r="G124" s="38" t="s">
        <v>92</v>
      </c>
      <c r="H124" s="38" t="s">
        <v>143</v>
      </c>
      <c r="I124" s="38" t="s">
        <v>16</v>
      </c>
      <c r="J124" s="38">
        <v>4</v>
      </c>
      <c r="K124" s="38">
        <v>3</v>
      </c>
      <c r="L124" s="38">
        <v>646.80999999999995</v>
      </c>
      <c r="M124" s="38">
        <v>485.39</v>
      </c>
      <c r="N124" s="38">
        <v>1862.06</v>
      </c>
      <c r="O124" s="38">
        <v>1376.67</v>
      </c>
      <c r="P124" s="38">
        <v>0.74</v>
      </c>
    </row>
    <row r="125" spans="1:16" ht="15.75" x14ac:dyDescent="0.25">
      <c r="A125" s="38">
        <v>124</v>
      </c>
      <c r="B125" s="39">
        <f t="shared" si="14"/>
        <v>44772</v>
      </c>
      <c r="C125" s="39">
        <f t="shared" si="14"/>
        <v>44793</v>
      </c>
      <c r="D125" s="39">
        <f t="shared" si="14"/>
        <v>44802</v>
      </c>
      <c r="E125" s="38">
        <f t="shared" si="8"/>
        <v>30</v>
      </c>
      <c r="F125" s="38">
        <f t="shared" si="11"/>
        <v>9</v>
      </c>
      <c r="G125" s="38" t="s">
        <v>96</v>
      </c>
      <c r="H125" s="38" t="s">
        <v>143</v>
      </c>
      <c r="I125" s="38" t="s">
        <v>21</v>
      </c>
      <c r="J125" s="38">
        <v>4</v>
      </c>
      <c r="K125" s="38">
        <v>1</v>
      </c>
      <c r="L125" s="38">
        <v>594.61</v>
      </c>
      <c r="M125" s="38">
        <v>372.07</v>
      </c>
      <c r="N125" s="38">
        <v>1373.75</v>
      </c>
      <c r="O125" s="38">
        <v>1001.6800000000001</v>
      </c>
      <c r="P125" s="38">
        <v>0.73</v>
      </c>
    </row>
    <row r="126" spans="1:16" ht="15.75" x14ac:dyDescent="0.25">
      <c r="A126" s="38">
        <v>125</v>
      </c>
      <c r="B126" s="39">
        <f t="shared" si="14"/>
        <v>44772</v>
      </c>
      <c r="C126" s="39">
        <f t="shared" si="14"/>
        <v>44793</v>
      </c>
      <c r="D126" s="39">
        <f t="shared" si="14"/>
        <v>44802</v>
      </c>
      <c r="E126" s="38">
        <f t="shared" si="8"/>
        <v>30</v>
      </c>
      <c r="F126" s="38">
        <f t="shared" si="11"/>
        <v>9</v>
      </c>
      <c r="G126" s="38" t="s">
        <v>96</v>
      </c>
      <c r="H126" s="38" t="s">
        <v>143</v>
      </c>
      <c r="I126" s="38" t="s">
        <v>21</v>
      </c>
      <c r="J126" s="38">
        <v>4</v>
      </c>
      <c r="K126" s="38">
        <v>2</v>
      </c>
      <c r="L126" s="38">
        <v>547.13</v>
      </c>
      <c r="M126" s="38">
        <v>378.05</v>
      </c>
      <c r="N126" s="38">
        <v>1350.64</v>
      </c>
      <c r="O126" s="38">
        <v>972.59000000000015</v>
      </c>
      <c r="P126" s="38">
        <v>0.72</v>
      </c>
    </row>
    <row r="127" spans="1:16" ht="15.75" x14ac:dyDescent="0.25">
      <c r="A127" s="38">
        <v>126</v>
      </c>
      <c r="B127" s="39">
        <f t="shared" si="14"/>
        <v>44772</v>
      </c>
      <c r="C127" s="39">
        <f t="shared" si="14"/>
        <v>44793</v>
      </c>
      <c r="D127" s="39">
        <f t="shared" si="14"/>
        <v>44802</v>
      </c>
      <c r="E127" s="38">
        <f t="shared" si="8"/>
        <v>30</v>
      </c>
      <c r="F127" s="38">
        <f t="shared" si="11"/>
        <v>9</v>
      </c>
      <c r="G127" s="38" t="s">
        <v>96</v>
      </c>
      <c r="H127" s="38" t="s">
        <v>143</v>
      </c>
      <c r="I127" s="38" t="s">
        <v>21</v>
      </c>
      <c r="J127" s="38">
        <v>4</v>
      </c>
      <c r="K127" s="38">
        <v>3</v>
      </c>
      <c r="L127" s="38">
        <v>542.04999999999995</v>
      </c>
      <c r="M127" s="38">
        <v>369.18</v>
      </c>
      <c r="N127" s="38">
        <v>1347.18</v>
      </c>
      <c r="O127" s="38">
        <v>978</v>
      </c>
      <c r="P127" s="38">
        <v>0.73</v>
      </c>
    </row>
    <row r="128" spans="1:16" ht="15.75" x14ac:dyDescent="0.25">
      <c r="A128" s="38">
        <v>127</v>
      </c>
      <c r="B128" s="39">
        <f t="shared" si="14"/>
        <v>44772</v>
      </c>
      <c r="C128" s="39">
        <f t="shared" si="14"/>
        <v>44793</v>
      </c>
      <c r="D128" s="39">
        <f t="shared" si="14"/>
        <v>44802</v>
      </c>
      <c r="E128" s="38">
        <f t="shared" si="8"/>
        <v>30</v>
      </c>
      <c r="F128" s="38">
        <f t="shared" si="11"/>
        <v>9</v>
      </c>
      <c r="G128" s="38" t="s">
        <v>101</v>
      </c>
      <c r="H128" s="38" t="s">
        <v>144</v>
      </c>
      <c r="I128" s="38" t="s">
        <v>16</v>
      </c>
      <c r="J128" s="38">
        <v>4</v>
      </c>
      <c r="K128" s="38">
        <v>1</v>
      </c>
      <c r="L128" s="38">
        <v>758.8</v>
      </c>
      <c r="M128" s="38">
        <v>415.86</v>
      </c>
      <c r="N128" s="38">
        <v>1503.13</v>
      </c>
      <c r="O128" s="38">
        <v>1087.27</v>
      </c>
      <c r="P128" s="38">
        <v>0.72</v>
      </c>
    </row>
    <row r="129" spans="1:16" ht="15.75" x14ac:dyDescent="0.25">
      <c r="A129" s="38">
        <v>128</v>
      </c>
      <c r="B129" s="39">
        <f t="shared" si="14"/>
        <v>44772</v>
      </c>
      <c r="C129" s="39">
        <f t="shared" si="14"/>
        <v>44793</v>
      </c>
      <c r="D129" s="39">
        <f t="shared" si="14"/>
        <v>44802</v>
      </c>
      <c r="E129" s="38">
        <f t="shared" si="8"/>
        <v>30</v>
      </c>
      <c r="F129" s="38">
        <f t="shared" si="11"/>
        <v>9</v>
      </c>
      <c r="G129" s="38" t="s">
        <v>101</v>
      </c>
      <c r="H129" s="38" t="s">
        <v>144</v>
      </c>
      <c r="I129" s="38" t="s">
        <v>16</v>
      </c>
      <c r="J129" s="38">
        <v>4</v>
      </c>
      <c r="K129" s="38">
        <v>2</v>
      </c>
      <c r="L129" s="38">
        <v>659.61</v>
      </c>
      <c r="M129" s="38">
        <v>387.85</v>
      </c>
      <c r="N129" s="38">
        <v>1482.22</v>
      </c>
      <c r="O129" s="38">
        <v>1094.3699999999999</v>
      </c>
      <c r="P129" s="38">
        <v>0.74</v>
      </c>
    </row>
    <row r="130" spans="1:16" ht="15.75" x14ac:dyDescent="0.25">
      <c r="A130" s="38">
        <v>129</v>
      </c>
      <c r="B130" s="39">
        <f t="shared" si="14"/>
        <v>44772</v>
      </c>
      <c r="C130" s="39">
        <f t="shared" si="14"/>
        <v>44793</v>
      </c>
      <c r="D130" s="39">
        <f t="shared" si="14"/>
        <v>44802</v>
      </c>
      <c r="E130" s="38">
        <f t="shared" si="8"/>
        <v>30</v>
      </c>
      <c r="F130" s="38">
        <f t="shared" si="11"/>
        <v>9</v>
      </c>
      <c r="G130" s="38" t="s">
        <v>101</v>
      </c>
      <c r="H130" s="38" t="s">
        <v>144</v>
      </c>
      <c r="I130" s="38" t="s">
        <v>16</v>
      </c>
      <c r="J130" s="38">
        <v>4</v>
      </c>
      <c r="K130" s="38">
        <v>3</v>
      </c>
      <c r="L130" s="38">
        <v>767.74</v>
      </c>
      <c r="M130" s="38">
        <v>394.73</v>
      </c>
      <c r="N130" s="38">
        <v>1671.4</v>
      </c>
      <c r="O130" s="38">
        <v>1276.67</v>
      </c>
      <c r="P130" s="38">
        <v>0.76</v>
      </c>
    </row>
    <row r="131" spans="1:16" ht="15.75" x14ac:dyDescent="0.25">
      <c r="A131" s="38">
        <v>130</v>
      </c>
      <c r="B131" s="39">
        <f t="shared" si="14"/>
        <v>44772</v>
      </c>
      <c r="C131" s="39">
        <f t="shared" si="14"/>
        <v>44793</v>
      </c>
      <c r="D131" s="39">
        <f t="shared" si="14"/>
        <v>44802</v>
      </c>
      <c r="E131" s="38">
        <f t="shared" ref="E131:E194" si="15">D131-B131</f>
        <v>30</v>
      </c>
      <c r="F131" s="38">
        <f t="shared" si="11"/>
        <v>9</v>
      </c>
      <c r="G131" s="38" t="s">
        <v>105</v>
      </c>
      <c r="H131" s="38" t="s">
        <v>144</v>
      </c>
      <c r="I131" s="38" t="s">
        <v>21</v>
      </c>
      <c r="J131" s="38">
        <v>4</v>
      </c>
      <c r="K131" s="38">
        <v>1</v>
      </c>
      <c r="L131" s="38">
        <v>794.01</v>
      </c>
      <c r="M131" s="38">
        <v>456.78</v>
      </c>
      <c r="N131" s="38">
        <v>1592.73</v>
      </c>
      <c r="O131" s="38">
        <v>1135.95</v>
      </c>
      <c r="P131" s="38">
        <v>0.71</v>
      </c>
    </row>
    <row r="132" spans="1:16" ht="15.75" x14ac:dyDescent="0.25">
      <c r="A132" s="38">
        <v>131</v>
      </c>
      <c r="B132" s="39">
        <f t="shared" ref="B132:D147" si="16">B131</f>
        <v>44772</v>
      </c>
      <c r="C132" s="39">
        <f t="shared" si="16"/>
        <v>44793</v>
      </c>
      <c r="D132" s="39">
        <f t="shared" si="16"/>
        <v>44802</v>
      </c>
      <c r="E132" s="38">
        <f t="shared" si="15"/>
        <v>30</v>
      </c>
      <c r="F132" s="38">
        <f t="shared" si="11"/>
        <v>9</v>
      </c>
      <c r="G132" s="38" t="s">
        <v>105</v>
      </c>
      <c r="H132" s="38" t="s">
        <v>144</v>
      </c>
      <c r="I132" s="38" t="s">
        <v>21</v>
      </c>
      <c r="J132" s="38">
        <v>4</v>
      </c>
      <c r="K132" s="38">
        <v>2</v>
      </c>
      <c r="L132" s="38">
        <v>793.84</v>
      </c>
      <c r="M132" s="38">
        <v>483.64</v>
      </c>
      <c r="N132" s="38">
        <v>1868.24</v>
      </c>
      <c r="O132" s="38">
        <v>1384.6</v>
      </c>
      <c r="P132" s="38">
        <v>0.74</v>
      </c>
    </row>
    <row r="133" spans="1:16" ht="15.75" x14ac:dyDescent="0.25">
      <c r="A133" s="38">
        <v>132</v>
      </c>
      <c r="B133" s="39">
        <f t="shared" si="16"/>
        <v>44772</v>
      </c>
      <c r="C133" s="39">
        <f t="shared" si="16"/>
        <v>44793</v>
      </c>
      <c r="D133" s="39">
        <f t="shared" si="16"/>
        <v>44802</v>
      </c>
      <c r="E133" s="38">
        <f t="shared" si="15"/>
        <v>30</v>
      </c>
      <c r="F133" s="38">
        <f t="shared" si="11"/>
        <v>9</v>
      </c>
      <c r="G133" s="38" t="s">
        <v>105</v>
      </c>
      <c r="H133" s="38" t="s">
        <v>144</v>
      </c>
      <c r="I133" s="38" t="s">
        <v>21</v>
      </c>
      <c r="J133" s="38">
        <v>4</v>
      </c>
      <c r="K133" s="38">
        <v>3</v>
      </c>
      <c r="L133" s="38">
        <v>678.36</v>
      </c>
      <c r="M133" s="38">
        <v>472.5</v>
      </c>
      <c r="N133" s="38">
        <v>1686.25</v>
      </c>
      <c r="O133" s="38">
        <v>1213.75</v>
      </c>
      <c r="P133" s="38">
        <v>0.72</v>
      </c>
    </row>
    <row r="134" spans="1:16" ht="15.75" x14ac:dyDescent="0.25">
      <c r="A134" s="38">
        <v>133</v>
      </c>
      <c r="B134" s="39">
        <f t="shared" si="16"/>
        <v>44772</v>
      </c>
      <c r="C134" s="39">
        <f t="shared" si="16"/>
        <v>44793</v>
      </c>
      <c r="D134" s="39">
        <f t="shared" si="16"/>
        <v>44802</v>
      </c>
      <c r="E134" s="38">
        <f t="shared" si="15"/>
        <v>30</v>
      </c>
      <c r="F134" s="38">
        <f t="shared" si="11"/>
        <v>9</v>
      </c>
      <c r="G134" s="38" t="s">
        <v>110</v>
      </c>
      <c r="H134" s="38" t="s">
        <v>145</v>
      </c>
      <c r="I134" s="38" t="s">
        <v>16</v>
      </c>
      <c r="J134" s="38">
        <v>4</v>
      </c>
      <c r="K134" s="38">
        <v>1</v>
      </c>
      <c r="L134" s="38">
        <v>762.09</v>
      </c>
      <c r="M134" s="38">
        <v>418.45</v>
      </c>
      <c r="N134" s="38">
        <v>1719.44</v>
      </c>
      <c r="O134" s="38">
        <v>1300.99</v>
      </c>
      <c r="P134" s="38">
        <v>0.76</v>
      </c>
    </row>
    <row r="135" spans="1:16" ht="15.75" x14ac:dyDescent="0.25">
      <c r="A135" s="38">
        <v>134</v>
      </c>
      <c r="B135" s="39">
        <f t="shared" si="16"/>
        <v>44772</v>
      </c>
      <c r="C135" s="39">
        <f t="shared" si="16"/>
        <v>44793</v>
      </c>
      <c r="D135" s="39">
        <f t="shared" si="16"/>
        <v>44802</v>
      </c>
      <c r="E135" s="38">
        <f t="shared" si="15"/>
        <v>30</v>
      </c>
      <c r="F135" s="38">
        <f t="shared" si="11"/>
        <v>9</v>
      </c>
      <c r="G135" s="38" t="s">
        <v>110</v>
      </c>
      <c r="H135" s="38" t="s">
        <v>145</v>
      </c>
      <c r="I135" s="38" t="s">
        <v>16</v>
      </c>
      <c r="J135" s="38">
        <v>4</v>
      </c>
      <c r="K135" s="38">
        <v>2</v>
      </c>
      <c r="L135" s="38">
        <v>777.38</v>
      </c>
      <c r="M135" s="38">
        <v>441.95</v>
      </c>
      <c r="N135" s="38">
        <v>1768.59</v>
      </c>
      <c r="O135" s="38">
        <v>1326.6399999999999</v>
      </c>
      <c r="P135" s="38">
        <v>0.75</v>
      </c>
    </row>
    <row r="136" spans="1:16" ht="15.75" x14ac:dyDescent="0.25">
      <c r="A136" s="38">
        <v>135</v>
      </c>
      <c r="B136" s="39">
        <f t="shared" si="16"/>
        <v>44772</v>
      </c>
      <c r="C136" s="39">
        <f t="shared" si="16"/>
        <v>44793</v>
      </c>
      <c r="D136" s="39">
        <f t="shared" si="16"/>
        <v>44802</v>
      </c>
      <c r="E136" s="38">
        <f t="shared" si="15"/>
        <v>30</v>
      </c>
      <c r="F136" s="38">
        <f t="shared" si="11"/>
        <v>9</v>
      </c>
      <c r="G136" s="38" t="s">
        <v>110</v>
      </c>
      <c r="H136" s="38" t="s">
        <v>145</v>
      </c>
      <c r="I136" s="38" t="s">
        <v>16</v>
      </c>
      <c r="J136" s="38">
        <v>4</v>
      </c>
      <c r="K136" s="38">
        <v>3</v>
      </c>
      <c r="L136" s="38">
        <v>770.82</v>
      </c>
      <c r="M136" s="38">
        <v>418</v>
      </c>
      <c r="N136" s="38">
        <v>1621.89</v>
      </c>
      <c r="O136" s="38">
        <v>1203.8900000000001</v>
      </c>
      <c r="P136" s="38">
        <v>0.74</v>
      </c>
    </row>
    <row r="137" spans="1:16" ht="15.75" x14ac:dyDescent="0.25">
      <c r="A137" s="38">
        <v>136</v>
      </c>
      <c r="B137" s="39">
        <f t="shared" si="16"/>
        <v>44772</v>
      </c>
      <c r="C137" s="39">
        <f t="shared" si="16"/>
        <v>44793</v>
      </c>
      <c r="D137" s="39">
        <f t="shared" si="16"/>
        <v>44802</v>
      </c>
      <c r="E137" s="38">
        <f t="shared" si="15"/>
        <v>30</v>
      </c>
      <c r="F137" s="38">
        <f t="shared" si="11"/>
        <v>9</v>
      </c>
      <c r="G137" s="38" t="s">
        <v>114</v>
      </c>
      <c r="H137" s="38" t="s">
        <v>145</v>
      </c>
      <c r="I137" s="38" t="s">
        <v>21</v>
      </c>
      <c r="J137" s="38">
        <v>4</v>
      </c>
      <c r="K137" s="38">
        <v>1</v>
      </c>
      <c r="L137" s="38">
        <v>655</v>
      </c>
      <c r="M137" s="38">
        <v>490.48</v>
      </c>
      <c r="N137" s="38">
        <v>1497.23</v>
      </c>
      <c r="O137" s="38">
        <v>1006.75</v>
      </c>
      <c r="P137" s="38">
        <v>0.67</v>
      </c>
    </row>
    <row r="138" spans="1:16" ht="15.75" x14ac:dyDescent="0.25">
      <c r="A138" s="38">
        <v>137</v>
      </c>
      <c r="B138" s="39">
        <f t="shared" si="16"/>
        <v>44772</v>
      </c>
      <c r="C138" s="39">
        <f t="shared" si="16"/>
        <v>44793</v>
      </c>
      <c r="D138" s="39">
        <f t="shared" si="16"/>
        <v>44802</v>
      </c>
      <c r="E138" s="38">
        <f t="shared" si="15"/>
        <v>30</v>
      </c>
      <c r="F138" s="38">
        <f t="shared" ref="F138:F201" si="17">D138-C66</f>
        <v>9</v>
      </c>
      <c r="G138" s="38" t="s">
        <v>114</v>
      </c>
      <c r="H138" s="38" t="s">
        <v>145</v>
      </c>
      <c r="I138" s="38" t="s">
        <v>21</v>
      </c>
      <c r="J138" s="38">
        <v>4</v>
      </c>
      <c r="K138" s="38">
        <v>2</v>
      </c>
      <c r="L138" s="38">
        <v>793.21</v>
      </c>
      <c r="M138" s="38">
        <v>445.36</v>
      </c>
      <c r="N138" s="38">
        <v>1570.21</v>
      </c>
      <c r="O138" s="38">
        <v>1124.8499999999999</v>
      </c>
      <c r="P138" s="38">
        <v>0.72</v>
      </c>
    </row>
    <row r="139" spans="1:16" ht="15.75" x14ac:dyDescent="0.25">
      <c r="A139" s="38">
        <v>138</v>
      </c>
      <c r="B139" s="39">
        <f t="shared" si="16"/>
        <v>44772</v>
      </c>
      <c r="C139" s="39">
        <f t="shared" si="16"/>
        <v>44793</v>
      </c>
      <c r="D139" s="39">
        <f t="shared" si="16"/>
        <v>44802</v>
      </c>
      <c r="E139" s="38">
        <f t="shared" si="15"/>
        <v>30</v>
      </c>
      <c r="F139" s="38">
        <f t="shared" si="17"/>
        <v>9</v>
      </c>
      <c r="G139" s="38" t="s">
        <v>114</v>
      </c>
      <c r="H139" s="38" t="s">
        <v>145</v>
      </c>
      <c r="I139" s="38" t="s">
        <v>21</v>
      </c>
      <c r="J139" s="38">
        <v>4</v>
      </c>
      <c r="K139" s="38">
        <v>3</v>
      </c>
      <c r="L139" s="38">
        <v>793.84</v>
      </c>
      <c r="M139" s="38">
        <v>481.91</v>
      </c>
      <c r="N139" s="38">
        <v>1582.79</v>
      </c>
      <c r="O139" s="38">
        <v>1100.8799999999999</v>
      </c>
      <c r="P139" s="38">
        <v>0.7</v>
      </c>
    </row>
    <row r="140" spans="1:16" ht="15.75" x14ac:dyDescent="0.25">
      <c r="A140" s="38">
        <v>139</v>
      </c>
      <c r="B140" s="39">
        <f t="shared" si="16"/>
        <v>44772</v>
      </c>
      <c r="C140" s="39">
        <f t="shared" si="16"/>
        <v>44793</v>
      </c>
      <c r="D140" s="39">
        <f t="shared" si="16"/>
        <v>44802</v>
      </c>
      <c r="E140" s="38">
        <f t="shared" si="15"/>
        <v>30</v>
      </c>
      <c r="F140" s="38">
        <f t="shared" si="17"/>
        <v>9</v>
      </c>
      <c r="G140" s="38" t="s">
        <v>119</v>
      </c>
      <c r="H140" s="38" t="s">
        <v>116</v>
      </c>
      <c r="I140" s="38" t="s">
        <v>16</v>
      </c>
      <c r="J140" s="38">
        <v>4</v>
      </c>
      <c r="K140" s="38">
        <v>1</v>
      </c>
      <c r="L140" s="38">
        <v>633.39</v>
      </c>
      <c r="M140" s="38">
        <v>430.49</v>
      </c>
      <c r="N140" s="38">
        <v>1599.83</v>
      </c>
      <c r="O140" s="38">
        <v>1169.3399999999999</v>
      </c>
      <c r="P140" s="38">
        <v>0.73</v>
      </c>
    </row>
    <row r="141" spans="1:16" ht="15.75" x14ac:dyDescent="0.25">
      <c r="A141" s="38">
        <v>140</v>
      </c>
      <c r="B141" s="39">
        <f t="shared" si="16"/>
        <v>44772</v>
      </c>
      <c r="C141" s="39">
        <f t="shared" si="16"/>
        <v>44793</v>
      </c>
      <c r="D141" s="39">
        <f t="shared" si="16"/>
        <v>44802</v>
      </c>
      <c r="E141" s="38">
        <f t="shared" si="15"/>
        <v>30</v>
      </c>
      <c r="F141" s="38">
        <f t="shared" si="17"/>
        <v>9</v>
      </c>
      <c r="G141" s="38" t="s">
        <v>119</v>
      </c>
      <c r="H141" s="38" t="s">
        <v>116</v>
      </c>
      <c r="I141" s="38" t="s">
        <v>16</v>
      </c>
      <c r="J141" s="38">
        <v>4</v>
      </c>
      <c r="K141" s="38">
        <v>2</v>
      </c>
      <c r="L141" s="38">
        <v>529.80999999999995</v>
      </c>
      <c r="M141" s="38">
        <v>393.98</v>
      </c>
      <c r="N141" s="38">
        <v>1449.66</v>
      </c>
      <c r="O141" s="38">
        <v>1055.68</v>
      </c>
      <c r="P141" s="38">
        <v>0.73</v>
      </c>
    </row>
    <row r="142" spans="1:16" ht="15.75" x14ac:dyDescent="0.25">
      <c r="A142" s="38">
        <v>141</v>
      </c>
      <c r="B142" s="39">
        <f t="shared" si="16"/>
        <v>44772</v>
      </c>
      <c r="C142" s="39">
        <f t="shared" si="16"/>
        <v>44793</v>
      </c>
      <c r="D142" s="39">
        <f t="shared" si="16"/>
        <v>44802</v>
      </c>
      <c r="E142" s="38">
        <f t="shared" si="15"/>
        <v>30</v>
      </c>
      <c r="F142" s="38">
        <f t="shared" si="17"/>
        <v>9</v>
      </c>
      <c r="G142" s="38" t="s">
        <v>119</v>
      </c>
      <c r="H142" s="38" t="s">
        <v>116</v>
      </c>
      <c r="I142" s="38" t="s">
        <v>16</v>
      </c>
      <c r="J142" s="38">
        <v>4</v>
      </c>
      <c r="K142" s="38">
        <v>3</v>
      </c>
      <c r="L142" s="38">
        <v>626.41</v>
      </c>
      <c r="M142" s="38">
        <v>343.43</v>
      </c>
      <c r="N142" s="38">
        <v>1660.59</v>
      </c>
      <c r="O142" s="38">
        <v>1317.1599999999999</v>
      </c>
      <c r="P142" s="38">
        <v>0.79</v>
      </c>
    </row>
    <row r="143" spans="1:16" ht="15.75" x14ac:dyDescent="0.25">
      <c r="A143" s="38">
        <v>142</v>
      </c>
      <c r="B143" s="39">
        <f t="shared" si="16"/>
        <v>44772</v>
      </c>
      <c r="C143" s="39">
        <f t="shared" si="16"/>
        <v>44793</v>
      </c>
      <c r="D143" s="39">
        <f t="shared" si="16"/>
        <v>44802</v>
      </c>
      <c r="E143" s="38">
        <f t="shared" si="15"/>
        <v>30</v>
      </c>
      <c r="F143" s="38">
        <f t="shared" si="17"/>
        <v>9</v>
      </c>
      <c r="G143" s="38" t="s">
        <v>123</v>
      </c>
      <c r="H143" s="38" t="s">
        <v>116</v>
      </c>
      <c r="I143" s="38" t="s">
        <v>21</v>
      </c>
      <c r="J143" s="38">
        <v>4</v>
      </c>
      <c r="K143" s="38">
        <v>1</v>
      </c>
      <c r="L143" s="38">
        <v>701.8</v>
      </c>
      <c r="M143" s="38">
        <v>376.08</v>
      </c>
      <c r="N143" s="38">
        <v>1354.82</v>
      </c>
      <c r="O143" s="38">
        <v>978.74</v>
      </c>
      <c r="P143" s="38">
        <v>0.72</v>
      </c>
    </row>
    <row r="144" spans="1:16" ht="15.75" x14ac:dyDescent="0.25">
      <c r="A144" s="38">
        <v>143</v>
      </c>
      <c r="B144" s="39">
        <f t="shared" si="16"/>
        <v>44772</v>
      </c>
      <c r="C144" s="39">
        <f t="shared" si="16"/>
        <v>44793</v>
      </c>
      <c r="D144" s="39">
        <f t="shared" si="16"/>
        <v>44802</v>
      </c>
      <c r="E144" s="38">
        <f t="shared" si="15"/>
        <v>30</v>
      </c>
      <c r="F144" s="38">
        <f t="shared" si="17"/>
        <v>9</v>
      </c>
      <c r="G144" s="38" t="s">
        <v>123</v>
      </c>
      <c r="H144" s="38" t="s">
        <v>116</v>
      </c>
      <c r="I144" s="38" t="s">
        <v>21</v>
      </c>
      <c r="J144" s="38">
        <v>4</v>
      </c>
      <c r="K144" s="38">
        <v>2</v>
      </c>
      <c r="L144" s="38">
        <v>618.16999999999996</v>
      </c>
      <c r="M144" s="38">
        <v>409.9</v>
      </c>
      <c r="N144" s="38">
        <v>1455.74</v>
      </c>
      <c r="O144" s="38">
        <v>1045.8400000000001</v>
      </c>
      <c r="P144" s="38">
        <v>0.72</v>
      </c>
    </row>
    <row r="145" spans="1:16" ht="15.75" x14ac:dyDescent="0.25">
      <c r="A145" s="38">
        <v>144</v>
      </c>
      <c r="B145" s="39">
        <f t="shared" si="16"/>
        <v>44772</v>
      </c>
      <c r="C145" s="39">
        <f t="shared" si="16"/>
        <v>44793</v>
      </c>
      <c r="D145" s="39">
        <f t="shared" si="16"/>
        <v>44802</v>
      </c>
      <c r="E145" s="38">
        <f t="shared" si="15"/>
        <v>30</v>
      </c>
      <c r="F145" s="38">
        <f t="shared" si="17"/>
        <v>9</v>
      </c>
      <c r="G145" s="38" t="s">
        <v>123</v>
      </c>
      <c r="H145" s="38" t="s">
        <v>116</v>
      </c>
      <c r="I145" s="38" t="s">
        <v>21</v>
      </c>
      <c r="J145" s="38">
        <v>4</v>
      </c>
      <c r="K145" s="38">
        <v>3</v>
      </c>
      <c r="L145" s="38">
        <v>772.78</v>
      </c>
      <c r="M145" s="38">
        <v>451.69</v>
      </c>
      <c r="N145" s="38">
        <v>1323.65</v>
      </c>
      <c r="O145" s="38">
        <v>871.96</v>
      </c>
      <c r="P145" s="38">
        <v>0.66</v>
      </c>
    </row>
    <row r="146" spans="1:16" ht="15.75" x14ac:dyDescent="0.25">
      <c r="A146" s="38">
        <v>145</v>
      </c>
      <c r="B146" s="39">
        <f t="shared" si="16"/>
        <v>44772</v>
      </c>
      <c r="C146" s="39">
        <f t="shared" si="16"/>
        <v>44793</v>
      </c>
      <c r="D146" s="39">
        <v>44806</v>
      </c>
      <c r="E146" s="38">
        <f t="shared" si="15"/>
        <v>34</v>
      </c>
      <c r="F146" s="38">
        <f t="shared" si="17"/>
        <v>13</v>
      </c>
      <c r="G146" s="38" t="s">
        <v>19</v>
      </c>
      <c r="H146" s="38" t="s">
        <v>136</v>
      </c>
      <c r="I146" s="38" t="s">
        <v>16</v>
      </c>
      <c r="J146" s="38">
        <v>4</v>
      </c>
      <c r="K146" s="38">
        <v>1</v>
      </c>
      <c r="L146" s="38">
        <v>792.92</v>
      </c>
      <c r="M146" s="38">
        <v>465.33</v>
      </c>
      <c r="N146" s="38">
        <v>1685</v>
      </c>
      <c r="O146" s="38">
        <v>1219.67</v>
      </c>
      <c r="P146" s="38">
        <v>0.72</v>
      </c>
    </row>
    <row r="147" spans="1:16" ht="15.75" x14ac:dyDescent="0.25">
      <c r="A147" s="38">
        <v>146</v>
      </c>
      <c r="B147" s="39">
        <f t="shared" si="16"/>
        <v>44772</v>
      </c>
      <c r="C147" s="39">
        <f t="shared" si="16"/>
        <v>44793</v>
      </c>
      <c r="D147" s="39">
        <f>D146</f>
        <v>44806</v>
      </c>
      <c r="E147" s="38">
        <f t="shared" si="15"/>
        <v>34</v>
      </c>
      <c r="F147" s="38">
        <f t="shared" si="17"/>
        <v>13</v>
      </c>
      <c r="G147" s="38" t="s">
        <v>19</v>
      </c>
      <c r="H147" s="38" t="s">
        <v>136</v>
      </c>
      <c r="I147" s="38" t="s">
        <v>16</v>
      </c>
      <c r="J147" s="38">
        <v>4</v>
      </c>
      <c r="K147" s="38">
        <v>2</v>
      </c>
      <c r="L147" s="38">
        <v>792.52</v>
      </c>
      <c r="M147" s="38">
        <v>465.58</v>
      </c>
      <c r="N147" s="38">
        <v>1716.42</v>
      </c>
      <c r="O147" s="38">
        <v>1250.8400000000001</v>
      </c>
      <c r="P147" s="38">
        <v>0.73</v>
      </c>
    </row>
    <row r="148" spans="1:16" ht="15.75" x14ac:dyDescent="0.25">
      <c r="A148" s="38">
        <v>147</v>
      </c>
      <c r="B148" s="39">
        <f t="shared" ref="B148:D163" si="18">B147</f>
        <v>44772</v>
      </c>
      <c r="C148" s="39">
        <f t="shared" si="18"/>
        <v>44793</v>
      </c>
      <c r="D148" s="39">
        <f t="shared" si="18"/>
        <v>44806</v>
      </c>
      <c r="E148" s="38">
        <f t="shared" si="15"/>
        <v>34</v>
      </c>
      <c r="F148" s="38">
        <f t="shared" si="17"/>
        <v>13</v>
      </c>
      <c r="G148" s="38" t="s">
        <v>19</v>
      </c>
      <c r="H148" s="38" t="s">
        <v>136</v>
      </c>
      <c r="I148" s="38" t="s">
        <v>16</v>
      </c>
      <c r="J148" s="38">
        <v>4</v>
      </c>
      <c r="K148" s="38">
        <v>3</v>
      </c>
      <c r="L148" s="38">
        <v>793.07</v>
      </c>
      <c r="M148" s="38">
        <v>397.84</v>
      </c>
      <c r="N148" s="38">
        <v>1693.89</v>
      </c>
      <c r="O148" s="38">
        <v>1296.0500000000002</v>
      </c>
      <c r="P148" s="38">
        <v>0.77</v>
      </c>
    </row>
    <row r="149" spans="1:16" ht="15.75" x14ac:dyDescent="0.25">
      <c r="A149" s="38">
        <v>148</v>
      </c>
      <c r="B149" s="39">
        <f t="shared" si="18"/>
        <v>44772</v>
      </c>
      <c r="C149" s="39">
        <f t="shared" si="18"/>
        <v>44793</v>
      </c>
      <c r="D149" s="39">
        <f t="shared" si="18"/>
        <v>44806</v>
      </c>
      <c r="E149" s="38">
        <f t="shared" si="15"/>
        <v>34</v>
      </c>
      <c r="F149" s="38">
        <f t="shared" si="17"/>
        <v>13</v>
      </c>
      <c r="G149" s="38" t="s">
        <v>24</v>
      </c>
      <c r="H149" s="38" t="s">
        <v>136</v>
      </c>
      <c r="I149" s="38" t="s">
        <v>21</v>
      </c>
      <c r="J149" s="38">
        <v>4</v>
      </c>
      <c r="K149" s="38">
        <v>1</v>
      </c>
      <c r="L149" s="38">
        <v>653.54</v>
      </c>
      <c r="M149" s="38">
        <v>439.98</v>
      </c>
      <c r="N149" s="38">
        <v>1591.47</v>
      </c>
      <c r="O149" s="38">
        <v>1151.49</v>
      </c>
      <c r="P149" s="38">
        <v>0.72</v>
      </c>
    </row>
    <row r="150" spans="1:16" ht="15.75" x14ac:dyDescent="0.25">
      <c r="A150" s="38">
        <v>149</v>
      </c>
      <c r="B150" s="39">
        <f t="shared" si="18"/>
        <v>44772</v>
      </c>
      <c r="C150" s="39">
        <f t="shared" si="18"/>
        <v>44793</v>
      </c>
      <c r="D150" s="39">
        <f t="shared" si="18"/>
        <v>44806</v>
      </c>
      <c r="E150" s="38">
        <f t="shared" si="15"/>
        <v>34</v>
      </c>
      <c r="F150" s="38">
        <f t="shared" si="17"/>
        <v>13</v>
      </c>
      <c r="G150" s="38" t="s">
        <v>24</v>
      </c>
      <c r="H150" s="38" t="s">
        <v>136</v>
      </c>
      <c r="I150" s="38" t="s">
        <v>21</v>
      </c>
      <c r="J150" s="38">
        <v>4</v>
      </c>
      <c r="K150" s="38">
        <v>2</v>
      </c>
      <c r="L150" s="38">
        <v>786.8</v>
      </c>
      <c r="M150" s="38">
        <v>453.11</v>
      </c>
      <c r="N150" s="38">
        <v>1693.72</v>
      </c>
      <c r="O150" s="38">
        <v>1240.6100000000001</v>
      </c>
      <c r="P150" s="38">
        <v>0.73</v>
      </c>
    </row>
    <row r="151" spans="1:16" ht="15.75" x14ac:dyDescent="0.25">
      <c r="A151" s="38">
        <v>150</v>
      </c>
      <c r="B151" s="39">
        <f t="shared" si="18"/>
        <v>44772</v>
      </c>
      <c r="C151" s="39">
        <f t="shared" si="18"/>
        <v>44793</v>
      </c>
      <c r="D151" s="39">
        <f t="shared" si="18"/>
        <v>44806</v>
      </c>
      <c r="E151" s="38">
        <f t="shared" si="15"/>
        <v>34</v>
      </c>
      <c r="F151" s="38">
        <f t="shared" si="17"/>
        <v>13</v>
      </c>
      <c r="G151" s="38" t="s">
        <v>24</v>
      </c>
      <c r="H151" s="38" t="s">
        <v>136</v>
      </c>
      <c r="I151" s="38" t="s">
        <v>21</v>
      </c>
      <c r="J151" s="38">
        <v>4</v>
      </c>
      <c r="K151" s="38">
        <v>3</v>
      </c>
      <c r="L151" s="38">
        <v>767.54</v>
      </c>
      <c r="M151" s="38">
        <v>494.12</v>
      </c>
      <c r="N151" s="38">
        <v>1461.76</v>
      </c>
      <c r="O151" s="38">
        <v>967.64</v>
      </c>
      <c r="P151" s="38">
        <v>0.66</v>
      </c>
    </row>
    <row r="152" spans="1:16" ht="15.75" x14ac:dyDescent="0.25">
      <c r="A152" s="38">
        <v>151</v>
      </c>
      <c r="B152" s="39">
        <f t="shared" si="18"/>
        <v>44772</v>
      </c>
      <c r="C152" s="39">
        <f t="shared" si="18"/>
        <v>44793</v>
      </c>
      <c r="D152" s="39">
        <f t="shared" si="18"/>
        <v>44806</v>
      </c>
      <c r="E152" s="38">
        <f t="shared" si="15"/>
        <v>34</v>
      </c>
      <c r="F152" s="38">
        <f t="shared" si="17"/>
        <v>13</v>
      </c>
      <c r="G152" s="38" t="s">
        <v>29</v>
      </c>
      <c r="H152" s="38" t="s">
        <v>137</v>
      </c>
      <c r="I152" s="38" t="s">
        <v>16</v>
      </c>
      <c r="J152" s="38">
        <v>4</v>
      </c>
      <c r="K152" s="38">
        <v>1</v>
      </c>
      <c r="L152" s="38">
        <v>794.2</v>
      </c>
      <c r="M152" s="38">
        <v>512.61</v>
      </c>
      <c r="N152" s="38">
        <v>1770.22</v>
      </c>
      <c r="O152" s="38">
        <v>1257.6100000000001</v>
      </c>
      <c r="P152" s="38">
        <v>0.71</v>
      </c>
    </row>
    <row r="153" spans="1:16" ht="15.75" x14ac:dyDescent="0.25">
      <c r="A153" s="38">
        <v>152</v>
      </c>
      <c r="B153" s="39">
        <f t="shared" si="18"/>
        <v>44772</v>
      </c>
      <c r="C153" s="39">
        <f t="shared" si="18"/>
        <v>44793</v>
      </c>
      <c r="D153" s="39">
        <f t="shared" si="18"/>
        <v>44806</v>
      </c>
      <c r="E153" s="38">
        <f t="shared" si="15"/>
        <v>34</v>
      </c>
      <c r="F153" s="38">
        <f t="shared" si="17"/>
        <v>13</v>
      </c>
      <c r="G153" s="38" t="s">
        <v>29</v>
      </c>
      <c r="H153" s="38" t="s">
        <v>137</v>
      </c>
      <c r="I153" s="38" t="s">
        <v>16</v>
      </c>
      <c r="J153" s="38">
        <v>4</v>
      </c>
      <c r="K153" s="38">
        <v>2</v>
      </c>
      <c r="L153" s="38">
        <v>794.2</v>
      </c>
      <c r="M153" s="38">
        <v>490.2</v>
      </c>
      <c r="N153" s="38">
        <v>1691.34</v>
      </c>
      <c r="O153" s="38">
        <v>1201.1399999999999</v>
      </c>
      <c r="P153" s="38">
        <v>0.71</v>
      </c>
    </row>
    <row r="154" spans="1:16" ht="15.75" x14ac:dyDescent="0.25">
      <c r="A154" s="38">
        <v>153</v>
      </c>
      <c r="B154" s="39">
        <f t="shared" si="18"/>
        <v>44772</v>
      </c>
      <c r="C154" s="39">
        <f t="shared" si="18"/>
        <v>44793</v>
      </c>
      <c r="D154" s="39">
        <f t="shared" si="18"/>
        <v>44806</v>
      </c>
      <c r="E154" s="38">
        <f t="shared" si="15"/>
        <v>34</v>
      </c>
      <c r="F154" s="38">
        <f t="shared" si="17"/>
        <v>13</v>
      </c>
      <c r="G154" s="38" t="s">
        <v>29</v>
      </c>
      <c r="H154" s="38" t="s">
        <v>137</v>
      </c>
      <c r="I154" s="38" t="s">
        <v>16</v>
      </c>
      <c r="J154" s="38">
        <v>4</v>
      </c>
      <c r="K154" s="38">
        <v>3</v>
      </c>
      <c r="L154" s="38">
        <v>794.2</v>
      </c>
      <c r="M154" s="38">
        <v>459</v>
      </c>
      <c r="N154" s="38">
        <v>1673.27</v>
      </c>
      <c r="O154" s="38">
        <v>1214.27</v>
      </c>
      <c r="P154" s="38">
        <v>0.73</v>
      </c>
    </row>
    <row r="155" spans="1:16" ht="15.75" x14ac:dyDescent="0.25">
      <c r="A155" s="38">
        <v>154</v>
      </c>
      <c r="B155" s="39">
        <f t="shared" si="18"/>
        <v>44772</v>
      </c>
      <c r="C155" s="39">
        <f t="shared" si="18"/>
        <v>44793</v>
      </c>
      <c r="D155" s="39">
        <f t="shared" si="18"/>
        <v>44806</v>
      </c>
      <c r="E155" s="38">
        <f t="shared" si="15"/>
        <v>34</v>
      </c>
      <c r="F155" s="38">
        <f t="shared" si="17"/>
        <v>13</v>
      </c>
      <c r="G155" s="38" t="s">
        <v>33</v>
      </c>
      <c r="H155" s="38" t="s">
        <v>137</v>
      </c>
      <c r="I155" s="38" t="s">
        <v>21</v>
      </c>
      <c r="J155" s="38">
        <v>4</v>
      </c>
      <c r="K155" s="38">
        <v>1</v>
      </c>
      <c r="L155" s="38">
        <v>668.37</v>
      </c>
      <c r="M155" s="38">
        <v>592.75</v>
      </c>
      <c r="N155" s="38">
        <v>1787.98</v>
      </c>
      <c r="O155" s="38">
        <v>1195.23</v>
      </c>
      <c r="P155" s="38">
        <v>0.67</v>
      </c>
    </row>
    <row r="156" spans="1:16" ht="15.75" x14ac:dyDescent="0.25">
      <c r="A156" s="38">
        <v>155</v>
      </c>
      <c r="B156" s="39">
        <f t="shared" si="18"/>
        <v>44772</v>
      </c>
      <c r="C156" s="39">
        <f t="shared" si="18"/>
        <v>44793</v>
      </c>
      <c r="D156" s="39">
        <f t="shared" si="18"/>
        <v>44806</v>
      </c>
      <c r="E156" s="38">
        <f t="shared" si="15"/>
        <v>34</v>
      </c>
      <c r="F156" s="38">
        <f t="shared" si="17"/>
        <v>13</v>
      </c>
      <c r="G156" s="38" t="s">
        <v>33</v>
      </c>
      <c r="H156" s="38" t="s">
        <v>137</v>
      </c>
      <c r="I156" s="38" t="s">
        <v>21</v>
      </c>
      <c r="J156" s="38">
        <v>4</v>
      </c>
      <c r="K156" s="38">
        <v>2</v>
      </c>
      <c r="L156" s="38">
        <v>616.75</v>
      </c>
      <c r="M156" s="38">
        <v>520.13</v>
      </c>
      <c r="N156" s="38">
        <v>1671.48</v>
      </c>
      <c r="O156" s="38">
        <v>1151.3499999999999</v>
      </c>
      <c r="P156" s="38">
        <v>0.69</v>
      </c>
    </row>
    <row r="157" spans="1:16" ht="15.75" x14ac:dyDescent="0.25">
      <c r="A157" s="38">
        <v>156</v>
      </c>
      <c r="B157" s="39">
        <f t="shared" si="18"/>
        <v>44772</v>
      </c>
      <c r="C157" s="39">
        <f t="shared" si="18"/>
        <v>44793</v>
      </c>
      <c r="D157" s="39">
        <f t="shared" si="18"/>
        <v>44806</v>
      </c>
      <c r="E157" s="38">
        <f t="shared" si="15"/>
        <v>34</v>
      </c>
      <c r="F157" s="38">
        <f t="shared" si="17"/>
        <v>13</v>
      </c>
      <c r="G157" s="38" t="s">
        <v>33</v>
      </c>
      <c r="H157" s="38" t="s">
        <v>137</v>
      </c>
      <c r="I157" s="38" t="s">
        <v>21</v>
      </c>
      <c r="J157" s="38">
        <v>4</v>
      </c>
      <c r="K157" s="38">
        <v>3</v>
      </c>
      <c r="L157" s="38">
        <v>648.79</v>
      </c>
      <c r="M157" s="38">
        <v>558.85</v>
      </c>
      <c r="N157" s="38">
        <v>1702.36</v>
      </c>
      <c r="O157" s="38">
        <v>1143.5099999999998</v>
      </c>
      <c r="P157" s="38">
        <v>0.67</v>
      </c>
    </row>
    <row r="158" spans="1:16" ht="15.75" x14ac:dyDescent="0.25">
      <c r="A158" s="38">
        <v>157</v>
      </c>
      <c r="B158" s="39">
        <f t="shared" si="18"/>
        <v>44772</v>
      </c>
      <c r="C158" s="39">
        <f t="shared" si="18"/>
        <v>44793</v>
      </c>
      <c r="D158" s="39">
        <f t="shared" si="18"/>
        <v>44806</v>
      </c>
      <c r="E158" s="38">
        <f t="shared" si="15"/>
        <v>34</v>
      </c>
      <c r="F158" s="38">
        <f t="shared" si="17"/>
        <v>13</v>
      </c>
      <c r="G158" s="38" t="s">
        <v>38</v>
      </c>
      <c r="H158" s="38" t="s">
        <v>138</v>
      </c>
      <c r="I158" s="38" t="s">
        <v>16</v>
      </c>
      <c r="J158" s="38">
        <v>4</v>
      </c>
      <c r="K158" s="38">
        <v>1</v>
      </c>
      <c r="L158" s="38">
        <v>749.5</v>
      </c>
      <c r="M158" s="38">
        <v>472.49</v>
      </c>
      <c r="N158" s="38">
        <v>1668.89</v>
      </c>
      <c r="O158" s="38">
        <v>1196.4000000000001</v>
      </c>
      <c r="P158" s="38">
        <v>0.72</v>
      </c>
    </row>
    <row r="159" spans="1:16" ht="15.75" x14ac:dyDescent="0.25">
      <c r="A159" s="38">
        <v>158</v>
      </c>
      <c r="B159" s="39">
        <f t="shared" si="18"/>
        <v>44772</v>
      </c>
      <c r="C159" s="39">
        <f t="shared" si="18"/>
        <v>44793</v>
      </c>
      <c r="D159" s="39">
        <f t="shared" si="18"/>
        <v>44806</v>
      </c>
      <c r="E159" s="38">
        <f t="shared" si="15"/>
        <v>34</v>
      </c>
      <c r="F159" s="38">
        <f t="shared" si="17"/>
        <v>13</v>
      </c>
      <c r="G159" s="38" t="s">
        <v>38</v>
      </c>
      <c r="H159" s="38" t="s">
        <v>138</v>
      </c>
      <c r="I159" s="38" t="s">
        <v>16</v>
      </c>
      <c r="J159" s="38">
        <v>4</v>
      </c>
      <c r="K159" s="38">
        <v>2</v>
      </c>
      <c r="L159" s="38">
        <v>736.83</v>
      </c>
      <c r="M159" s="38">
        <v>426.44</v>
      </c>
      <c r="N159" s="38">
        <v>1633.55</v>
      </c>
      <c r="O159" s="38">
        <v>1207.1099999999999</v>
      </c>
      <c r="P159" s="38">
        <v>0.74</v>
      </c>
    </row>
    <row r="160" spans="1:16" ht="15.75" x14ac:dyDescent="0.25">
      <c r="A160" s="38">
        <v>159</v>
      </c>
      <c r="B160" s="39">
        <f t="shared" si="18"/>
        <v>44772</v>
      </c>
      <c r="C160" s="39">
        <f t="shared" si="18"/>
        <v>44793</v>
      </c>
      <c r="D160" s="39">
        <f t="shared" si="18"/>
        <v>44806</v>
      </c>
      <c r="E160" s="38">
        <f t="shared" si="15"/>
        <v>34</v>
      </c>
      <c r="F160" s="38">
        <f t="shared" si="17"/>
        <v>13</v>
      </c>
      <c r="G160" s="38" t="s">
        <v>38</v>
      </c>
      <c r="H160" s="38" t="s">
        <v>138</v>
      </c>
      <c r="I160" s="38" t="s">
        <v>16</v>
      </c>
      <c r="J160" s="38">
        <v>4</v>
      </c>
      <c r="K160" s="38">
        <v>3</v>
      </c>
      <c r="L160" s="38">
        <v>679.7</v>
      </c>
      <c r="M160" s="38">
        <v>411.34</v>
      </c>
      <c r="N160" s="38">
        <v>1681.79</v>
      </c>
      <c r="O160" s="38">
        <v>1270.45</v>
      </c>
      <c r="P160" s="38">
        <v>0.76</v>
      </c>
    </row>
    <row r="161" spans="1:16" ht="15.75" x14ac:dyDescent="0.25">
      <c r="A161" s="38">
        <v>160</v>
      </c>
      <c r="B161" s="39">
        <f t="shared" si="18"/>
        <v>44772</v>
      </c>
      <c r="C161" s="39">
        <f t="shared" si="18"/>
        <v>44793</v>
      </c>
      <c r="D161" s="39">
        <f t="shared" si="18"/>
        <v>44806</v>
      </c>
      <c r="E161" s="38">
        <f t="shared" si="15"/>
        <v>34</v>
      </c>
      <c r="F161" s="38">
        <f t="shared" si="17"/>
        <v>13</v>
      </c>
      <c r="G161" s="38" t="s">
        <v>42</v>
      </c>
      <c r="H161" s="38" t="s">
        <v>138</v>
      </c>
      <c r="I161" s="38" t="s">
        <v>21</v>
      </c>
      <c r="J161" s="38">
        <v>4</v>
      </c>
      <c r="K161" s="38">
        <v>1</v>
      </c>
      <c r="L161" s="38">
        <v>417.87</v>
      </c>
      <c r="M161" s="38">
        <v>442.61</v>
      </c>
      <c r="N161" s="38">
        <v>1300.45</v>
      </c>
      <c r="O161" s="38">
        <v>857.84</v>
      </c>
      <c r="P161" s="38">
        <v>0.66</v>
      </c>
    </row>
    <row r="162" spans="1:16" ht="15.75" x14ac:dyDescent="0.25">
      <c r="A162" s="38">
        <v>161</v>
      </c>
      <c r="B162" s="39">
        <f t="shared" si="18"/>
        <v>44772</v>
      </c>
      <c r="C162" s="39">
        <f t="shared" si="18"/>
        <v>44793</v>
      </c>
      <c r="D162" s="39">
        <f t="shared" si="18"/>
        <v>44806</v>
      </c>
      <c r="E162" s="38">
        <f t="shared" si="15"/>
        <v>34</v>
      </c>
      <c r="F162" s="38">
        <f t="shared" si="17"/>
        <v>13</v>
      </c>
      <c r="G162" s="38" t="s">
        <v>42</v>
      </c>
      <c r="H162" s="38" t="s">
        <v>138</v>
      </c>
      <c r="I162" s="38" t="s">
        <v>21</v>
      </c>
      <c r="J162" s="38">
        <v>4</v>
      </c>
      <c r="K162" s="38">
        <v>2</v>
      </c>
      <c r="L162" s="38">
        <v>569.01</v>
      </c>
      <c r="M162" s="38">
        <v>544.75</v>
      </c>
      <c r="N162" s="38">
        <v>1382.82</v>
      </c>
      <c r="O162" s="38">
        <v>838.06999999999994</v>
      </c>
      <c r="P162" s="38">
        <v>0.61</v>
      </c>
    </row>
    <row r="163" spans="1:16" ht="15.75" x14ac:dyDescent="0.25">
      <c r="A163" s="38">
        <v>162</v>
      </c>
      <c r="B163" s="39">
        <f t="shared" si="18"/>
        <v>44772</v>
      </c>
      <c r="C163" s="39">
        <f t="shared" si="18"/>
        <v>44793</v>
      </c>
      <c r="D163" s="39">
        <f t="shared" si="18"/>
        <v>44806</v>
      </c>
      <c r="E163" s="38">
        <f t="shared" si="15"/>
        <v>34</v>
      </c>
      <c r="F163" s="38">
        <f t="shared" si="17"/>
        <v>13</v>
      </c>
      <c r="G163" s="38" t="s">
        <v>42</v>
      </c>
      <c r="H163" s="38" t="s">
        <v>138</v>
      </c>
      <c r="I163" s="38" t="s">
        <v>21</v>
      </c>
      <c r="J163" s="38">
        <v>4</v>
      </c>
      <c r="K163" s="38">
        <v>3</v>
      </c>
      <c r="L163" s="38">
        <v>593.4</v>
      </c>
      <c r="M163" s="38">
        <v>595.61</v>
      </c>
      <c r="N163" s="38">
        <v>1588.4</v>
      </c>
      <c r="O163" s="38">
        <v>992.79000000000008</v>
      </c>
      <c r="P163" s="38">
        <v>0.63</v>
      </c>
    </row>
    <row r="164" spans="1:16" ht="15.75" x14ac:dyDescent="0.25">
      <c r="A164" s="38">
        <v>163</v>
      </c>
      <c r="B164" s="39">
        <f t="shared" ref="B164:D179" si="19">B163</f>
        <v>44772</v>
      </c>
      <c r="C164" s="39">
        <f t="shared" si="19"/>
        <v>44793</v>
      </c>
      <c r="D164" s="39">
        <f t="shared" si="19"/>
        <v>44806</v>
      </c>
      <c r="E164" s="38">
        <f t="shared" si="15"/>
        <v>34</v>
      </c>
      <c r="F164" s="38">
        <f t="shared" si="17"/>
        <v>13</v>
      </c>
      <c r="G164" s="38" t="s">
        <v>47</v>
      </c>
      <c r="H164" s="38" t="s">
        <v>139</v>
      </c>
      <c r="I164" s="38" t="s">
        <v>16</v>
      </c>
      <c r="J164" s="38">
        <v>4</v>
      </c>
      <c r="K164" s="38">
        <v>1</v>
      </c>
      <c r="L164" s="38">
        <v>714.15</v>
      </c>
      <c r="M164" s="38">
        <v>456.23</v>
      </c>
      <c r="N164" s="38">
        <v>1547.81</v>
      </c>
      <c r="O164" s="38">
        <v>1091.58</v>
      </c>
      <c r="P164" s="38">
        <v>0.71</v>
      </c>
    </row>
    <row r="165" spans="1:16" ht="15.75" x14ac:dyDescent="0.25">
      <c r="A165" s="38">
        <v>164</v>
      </c>
      <c r="B165" s="39">
        <f t="shared" si="19"/>
        <v>44772</v>
      </c>
      <c r="C165" s="39">
        <f t="shared" si="19"/>
        <v>44793</v>
      </c>
      <c r="D165" s="39">
        <f t="shared" si="19"/>
        <v>44806</v>
      </c>
      <c r="E165" s="38">
        <f t="shared" si="15"/>
        <v>34</v>
      </c>
      <c r="F165" s="38">
        <f t="shared" si="17"/>
        <v>13</v>
      </c>
      <c r="G165" s="38" t="s">
        <v>47</v>
      </c>
      <c r="H165" s="38" t="s">
        <v>139</v>
      </c>
      <c r="I165" s="38" t="s">
        <v>16</v>
      </c>
      <c r="J165" s="38">
        <v>4</v>
      </c>
      <c r="K165" s="38">
        <v>2</v>
      </c>
      <c r="L165" s="38">
        <v>635.16</v>
      </c>
      <c r="M165" s="38">
        <v>469.43</v>
      </c>
      <c r="N165" s="38">
        <v>1583.57</v>
      </c>
      <c r="O165" s="38">
        <v>1114.1399999999999</v>
      </c>
      <c r="P165" s="38">
        <v>0.7</v>
      </c>
    </row>
    <row r="166" spans="1:16" ht="15.75" x14ac:dyDescent="0.25">
      <c r="A166" s="38">
        <v>165</v>
      </c>
      <c r="B166" s="39">
        <f t="shared" si="19"/>
        <v>44772</v>
      </c>
      <c r="C166" s="39">
        <f t="shared" si="19"/>
        <v>44793</v>
      </c>
      <c r="D166" s="39">
        <f t="shared" si="19"/>
        <v>44806</v>
      </c>
      <c r="E166" s="38">
        <f t="shared" si="15"/>
        <v>34</v>
      </c>
      <c r="F166" s="38">
        <f t="shared" si="17"/>
        <v>13</v>
      </c>
      <c r="G166" s="38" t="s">
        <v>47</v>
      </c>
      <c r="H166" s="38" t="s">
        <v>139</v>
      </c>
      <c r="I166" s="38" t="s">
        <v>16</v>
      </c>
      <c r="J166" s="38">
        <v>4</v>
      </c>
      <c r="K166" s="38">
        <v>3</v>
      </c>
      <c r="L166" s="38">
        <v>793.14</v>
      </c>
      <c r="M166" s="38">
        <v>443.04</v>
      </c>
      <c r="N166" s="38">
        <v>1612.05</v>
      </c>
      <c r="O166" s="38">
        <v>1169.01</v>
      </c>
      <c r="P166" s="38">
        <v>0.73</v>
      </c>
    </row>
    <row r="167" spans="1:16" ht="15.75" x14ac:dyDescent="0.25">
      <c r="A167" s="38">
        <v>166</v>
      </c>
      <c r="B167" s="39">
        <f t="shared" si="19"/>
        <v>44772</v>
      </c>
      <c r="C167" s="39">
        <f t="shared" si="19"/>
        <v>44793</v>
      </c>
      <c r="D167" s="39">
        <f t="shared" si="19"/>
        <v>44806</v>
      </c>
      <c r="E167" s="38">
        <f t="shared" si="15"/>
        <v>34</v>
      </c>
      <c r="F167" s="38">
        <f t="shared" si="17"/>
        <v>13</v>
      </c>
      <c r="G167" s="38" t="s">
        <v>51</v>
      </c>
      <c r="H167" s="38" t="s">
        <v>139</v>
      </c>
      <c r="I167" s="38" t="s">
        <v>21</v>
      </c>
      <c r="J167" s="38">
        <v>4</v>
      </c>
      <c r="K167" s="38">
        <v>1</v>
      </c>
      <c r="L167" s="38">
        <v>772.76</v>
      </c>
      <c r="M167" s="38">
        <v>669.78</v>
      </c>
      <c r="N167" s="38">
        <v>1900.96</v>
      </c>
      <c r="O167" s="38">
        <v>1231.18</v>
      </c>
      <c r="P167" s="38">
        <v>0.65</v>
      </c>
    </row>
    <row r="168" spans="1:16" ht="15.75" x14ac:dyDescent="0.25">
      <c r="A168" s="38">
        <v>167</v>
      </c>
      <c r="B168" s="39">
        <f t="shared" si="19"/>
        <v>44772</v>
      </c>
      <c r="C168" s="39">
        <f t="shared" si="19"/>
        <v>44793</v>
      </c>
      <c r="D168" s="39">
        <f t="shared" si="19"/>
        <v>44806</v>
      </c>
      <c r="E168" s="38">
        <f t="shared" si="15"/>
        <v>34</v>
      </c>
      <c r="F168" s="38">
        <f t="shared" si="17"/>
        <v>13</v>
      </c>
      <c r="G168" s="38" t="s">
        <v>51</v>
      </c>
      <c r="H168" s="38" t="s">
        <v>139</v>
      </c>
      <c r="I168" s="38" t="s">
        <v>21</v>
      </c>
      <c r="J168" s="38">
        <v>4</v>
      </c>
      <c r="K168" s="38">
        <v>2</v>
      </c>
      <c r="L168" s="38">
        <v>737.27</v>
      </c>
      <c r="M168" s="38">
        <v>723.15</v>
      </c>
      <c r="N168" s="38">
        <v>1883.66</v>
      </c>
      <c r="O168" s="38">
        <v>1160.5100000000002</v>
      </c>
      <c r="P168" s="38">
        <v>0.62</v>
      </c>
    </row>
    <row r="169" spans="1:16" ht="15.75" x14ac:dyDescent="0.25">
      <c r="A169" s="38">
        <v>168</v>
      </c>
      <c r="B169" s="39">
        <f t="shared" si="19"/>
        <v>44772</v>
      </c>
      <c r="C169" s="39">
        <f t="shared" si="19"/>
        <v>44793</v>
      </c>
      <c r="D169" s="39">
        <f t="shared" si="19"/>
        <v>44806</v>
      </c>
      <c r="E169" s="38">
        <f t="shared" si="15"/>
        <v>34</v>
      </c>
      <c r="F169" s="38">
        <f t="shared" si="17"/>
        <v>13</v>
      </c>
      <c r="G169" s="38" t="s">
        <v>51</v>
      </c>
      <c r="H169" s="38" t="s">
        <v>139</v>
      </c>
      <c r="I169" s="38" t="s">
        <v>21</v>
      </c>
      <c r="J169" s="38">
        <v>4</v>
      </c>
      <c r="K169" s="38">
        <v>3</v>
      </c>
      <c r="L169" s="38">
        <v>607.51</v>
      </c>
      <c r="M169" s="38">
        <v>690.46</v>
      </c>
      <c r="N169" s="38">
        <v>1954.1</v>
      </c>
      <c r="O169" s="38">
        <v>1263.6399999999999</v>
      </c>
      <c r="P169" s="38">
        <v>0.65</v>
      </c>
    </row>
    <row r="170" spans="1:16" ht="15.75" x14ac:dyDescent="0.25">
      <c r="A170" s="38">
        <v>169</v>
      </c>
      <c r="B170" s="39">
        <f t="shared" si="19"/>
        <v>44772</v>
      </c>
      <c r="C170" s="39">
        <f t="shared" si="19"/>
        <v>44793</v>
      </c>
      <c r="D170" s="39">
        <f t="shared" si="19"/>
        <v>44806</v>
      </c>
      <c r="E170" s="38">
        <f t="shared" si="15"/>
        <v>34</v>
      </c>
      <c r="F170" s="38">
        <f t="shared" si="17"/>
        <v>13</v>
      </c>
      <c r="G170" s="38" t="s">
        <v>56</v>
      </c>
      <c r="H170" s="38" t="s">
        <v>53</v>
      </c>
      <c r="I170" s="38" t="s">
        <v>16</v>
      </c>
      <c r="J170" s="38">
        <v>4</v>
      </c>
      <c r="K170" s="38">
        <v>1</v>
      </c>
      <c r="L170" s="38">
        <v>793.7</v>
      </c>
      <c r="M170" s="38">
        <v>478.93</v>
      </c>
      <c r="N170" s="38">
        <v>1559.56</v>
      </c>
      <c r="O170" s="38">
        <v>1080.6299999999999</v>
      </c>
      <c r="P170" s="38">
        <v>0.69</v>
      </c>
    </row>
    <row r="171" spans="1:16" ht="15.75" x14ac:dyDescent="0.25">
      <c r="A171" s="38">
        <v>170</v>
      </c>
      <c r="B171" s="39">
        <f t="shared" si="19"/>
        <v>44772</v>
      </c>
      <c r="C171" s="39">
        <f t="shared" si="19"/>
        <v>44793</v>
      </c>
      <c r="D171" s="39">
        <f t="shared" si="19"/>
        <v>44806</v>
      </c>
      <c r="E171" s="38">
        <f t="shared" si="15"/>
        <v>34</v>
      </c>
      <c r="F171" s="38">
        <f t="shared" si="17"/>
        <v>13</v>
      </c>
      <c r="G171" s="38" t="s">
        <v>56</v>
      </c>
      <c r="H171" s="38" t="s">
        <v>53</v>
      </c>
      <c r="I171" s="38" t="s">
        <v>16</v>
      </c>
      <c r="J171" s="38">
        <v>4</v>
      </c>
      <c r="K171" s="38">
        <v>2</v>
      </c>
      <c r="L171" s="38">
        <v>793.89</v>
      </c>
      <c r="M171" s="38">
        <v>408.02</v>
      </c>
      <c r="N171" s="38">
        <v>1628.53</v>
      </c>
      <c r="O171" s="38">
        <v>1220.51</v>
      </c>
      <c r="P171" s="38">
        <v>0.75</v>
      </c>
    </row>
    <row r="172" spans="1:16" ht="15.75" x14ac:dyDescent="0.25">
      <c r="A172" s="38">
        <v>171</v>
      </c>
      <c r="B172" s="39">
        <f t="shared" si="19"/>
        <v>44772</v>
      </c>
      <c r="C172" s="39">
        <f t="shared" si="19"/>
        <v>44793</v>
      </c>
      <c r="D172" s="39">
        <f t="shared" si="19"/>
        <v>44806</v>
      </c>
      <c r="E172" s="38">
        <f t="shared" si="15"/>
        <v>34</v>
      </c>
      <c r="F172" s="38">
        <f t="shared" si="17"/>
        <v>13</v>
      </c>
      <c r="G172" s="38" t="s">
        <v>56</v>
      </c>
      <c r="H172" s="38" t="s">
        <v>53</v>
      </c>
      <c r="I172" s="38" t="s">
        <v>16</v>
      </c>
      <c r="J172" s="38">
        <v>4</v>
      </c>
      <c r="K172" s="38">
        <v>3</v>
      </c>
      <c r="L172" s="38">
        <v>793.51</v>
      </c>
      <c r="M172" s="38">
        <v>390.62</v>
      </c>
      <c r="N172" s="38">
        <v>1559.12</v>
      </c>
      <c r="O172" s="38">
        <v>1168.5</v>
      </c>
      <c r="P172" s="38">
        <v>0.75</v>
      </c>
    </row>
    <row r="173" spans="1:16" ht="15.75" x14ac:dyDescent="0.25">
      <c r="A173" s="38">
        <v>172</v>
      </c>
      <c r="B173" s="39">
        <f t="shared" si="19"/>
        <v>44772</v>
      </c>
      <c r="C173" s="39">
        <f t="shared" si="19"/>
        <v>44793</v>
      </c>
      <c r="D173" s="39">
        <f t="shared" si="19"/>
        <v>44806</v>
      </c>
      <c r="E173" s="38">
        <f t="shared" si="15"/>
        <v>34</v>
      </c>
      <c r="F173" s="38">
        <f t="shared" si="17"/>
        <v>13</v>
      </c>
      <c r="G173" s="38" t="s">
        <v>60</v>
      </c>
      <c r="H173" s="38" t="s">
        <v>53</v>
      </c>
      <c r="I173" s="38" t="s">
        <v>21</v>
      </c>
      <c r="J173" s="38">
        <v>4</v>
      </c>
      <c r="K173" s="38">
        <v>1</v>
      </c>
      <c r="L173" s="38">
        <v>793.89</v>
      </c>
      <c r="M173" s="38">
        <v>567.84</v>
      </c>
      <c r="N173" s="38">
        <v>1880.51</v>
      </c>
      <c r="O173" s="38">
        <v>1312.67</v>
      </c>
      <c r="P173" s="38">
        <v>0.7</v>
      </c>
    </row>
    <row r="174" spans="1:16" ht="15.75" x14ac:dyDescent="0.25">
      <c r="A174" s="38">
        <v>173</v>
      </c>
      <c r="B174" s="39">
        <f t="shared" si="19"/>
        <v>44772</v>
      </c>
      <c r="C174" s="39">
        <f t="shared" si="19"/>
        <v>44793</v>
      </c>
      <c r="D174" s="39">
        <f t="shared" si="19"/>
        <v>44806</v>
      </c>
      <c r="E174" s="38">
        <f t="shared" si="15"/>
        <v>34</v>
      </c>
      <c r="F174" s="38">
        <f t="shared" si="17"/>
        <v>13</v>
      </c>
      <c r="G174" s="38" t="s">
        <v>60</v>
      </c>
      <c r="H174" s="38" t="s">
        <v>53</v>
      </c>
      <c r="I174" s="38" t="s">
        <v>21</v>
      </c>
      <c r="J174" s="38">
        <v>4</v>
      </c>
      <c r="K174" s="38">
        <v>2</v>
      </c>
      <c r="L174" s="38">
        <v>778.41</v>
      </c>
      <c r="M174" s="38">
        <v>497.65</v>
      </c>
      <c r="N174" s="38">
        <v>1694.53</v>
      </c>
      <c r="O174" s="38">
        <v>1196.8800000000001</v>
      </c>
      <c r="P174" s="38">
        <v>0.71</v>
      </c>
    </row>
    <row r="175" spans="1:16" ht="15.75" x14ac:dyDescent="0.25">
      <c r="A175" s="38">
        <v>174</v>
      </c>
      <c r="B175" s="39">
        <f t="shared" si="19"/>
        <v>44772</v>
      </c>
      <c r="C175" s="39">
        <f t="shared" si="19"/>
        <v>44793</v>
      </c>
      <c r="D175" s="39">
        <f t="shared" si="19"/>
        <v>44806</v>
      </c>
      <c r="E175" s="38">
        <f t="shared" si="15"/>
        <v>34</v>
      </c>
      <c r="F175" s="38">
        <f t="shared" si="17"/>
        <v>13</v>
      </c>
      <c r="G175" s="38" t="s">
        <v>60</v>
      </c>
      <c r="H175" s="38" t="s">
        <v>53</v>
      </c>
      <c r="I175" s="38" t="s">
        <v>21</v>
      </c>
      <c r="J175" s="38">
        <v>4</v>
      </c>
      <c r="K175" s="38">
        <v>3</v>
      </c>
      <c r="L175" s="38">
        <v>690.33</v>
      </c>
      <c r="M175" s="38">
        <v>524.80999999999995</v>
      </c>
      <c r="N175" s="38">
        <v>1641.67</v>
      </c>
      <c r="O175" s="38">
        <v>1116.8600000000001</v>
      </c>
      <c r="P175" s="38">
        <v>0.68</v>
      </c>
    </row>
    <row r="176" spans="1:16" ht="15.75" x14ac:dyDescent="0.25">
      <c r="A176" s="38">
        <v>175</v>
      </c>
      <c r="B176" s="39">
        <f t="shared" si="19"/>
        <v>44772</v>
      </c>
      <c r="C176" s="39">
        <f t="shared" si="19"/>
        <v>44793</v>
      </c>
      <c r="D176" s="39">
        <f t="shared" si="19"/>
        <v>44806</v>
      </c>
      <c r="E176" s="38">
        <f t="shared" si="15"/>
        <v>34</v>
      </c>
      <c r="F176" s="38">
        <f t="shared" si="17"/>
        <v>13</v>
      </c>
      <c r="G176" s="38" t="s">
        <v>65</v>
      </c>
      <c r="H176" s="38" t="s">
        <v>140</v>
      </c>
      <c r="I176" s="38" t="s">
        <v>16</v>
      </c>
      <c r="J176" s="38">
        <v>4</v>
      </c>
      <c r="K176" s="38">
        <v>1</v>
      </c>
      <c r="L176" s="38">
        <v>791.76</v>
      </c>
      <c r="M176" s="38">
        <v>417.34</v>
      </c>
      <c r="N176" s="38">
        <v>1769.25</v>
      </c>
      <c r="O176" s="38">
        <v>1351.91</v>
      </c>
      <c r="P176" s="38">
        <v>0.76</v>
      </c>
    </row>
    <row r="177" spans="1:16" ht="15.75" x14ac:dyDescent="0.25">
      <c r="A177" s="38">
        <v>176</v>
      </c>
      <c r="B177" s="39">
        <f t="shared" si="19"/>
        <v>44772</v>
      </c>
      <c r="C177" s="39">
        <f t="shared" si="19"/>
        <v>44793</v>
      </c>
      <c r="D177" s="39">
        <f t="shared" si="19"/>
        <v>44806</v>
      </c>
      <c r="E177" s="38">
        <f t="shared" si="15"/>
        <v>34</v>
      </c>
      <c r="F177" s="38">
        <f t="shared" si="17"/>
        <v>13</v>
      </c>
      <c r="G177" s="38" t="s">
        <v>65</v>
      </c>
      <c r="H177" s="38" t="s">
        <v>140</v>
      </c>
      <c r="I177" s="38" t="s">
        <v>16</v>
      </c>
      <c r="J177" s="38">
        <v>4</v>
      </c>
      <c r="K177" s="38">
        <v>2</v>
      </c>
      <c r="L177" s="38">
        <v>794.01</v>
      </c>
      <c r="M177" s="38">
        <v>421.35</v>
      </c>
      <c r="N177" s="38">
        <v>1650.42</v>
      </c>
      <c r="O177" s="38">
        <v>1229.0700000000002</v>
      </c>
      <c r="P177" s="38">
        <v>0.74</v>
      </c>
    </row>
    <row r="178" spans="1:16" ht="15.75" x14ac:dyDescent="0.25">
      <c r="A178" s="38">
        <v>177</v>
      </c>
      <c r="B178" s="39">
        <f t="shared" si="19"/>
        <v>44772</v>
      </c>
      <c r="C178" s="39">
        <f t="shared" si="19"/>
        <v>44793</v>
      </c>
      <c r="D178" s="39">
        <f t="shared" si="19"/>
        <v>44806</v>
      </c>
      <c r="E178" s="38">
        <f t="shared" si="15"/>
        <v>34</v>
      </c>
      <c r="F178" s="38">
        <f t="shared" si="17"/>
        <v>13</v>
      </c>
      <c r="G178" s="38" t="s">
        <v>65</v>
      </c>
      <c r="H178" s="38" t="s">
        <v>140</v>
      </c>
      <c r="I178" s="38" t="s">
        <v>16</v>
      </c>
      <c r="J178" s="38">
        <v>4</v>
      </c>
      <c r="K178" s="38">
        <v>3</v>
      </c>
      <c r="L178" s="38">
        <v>793.46</v>
      </c>
      <c r="M178" s="38">
        <v>398.14</v>
      </c>
      <c r="N178" s="38">
        <v>1746.8</v>
      </c>
      <c r="O178" s="38">
        <v>1348.6599999999999</v>
      </c>
      <c r="P178" s="38">
        <v>0.77</v>
      </c>
    </row>
    <row r="179" spans="1:16" ht="15.75" x14ac:dyDescent="0.25">
      <c r="A179" s="38">
        <v>178</v>
      </c>
      <c r="B179" s="39">
        <f t="shared" si="19"/>
        <v>44772</v>
      </c>
      <c r="C179" s="39">
        <f t="shared" si="19"/>
        <v>44793</v>
      </c>
      <c r="D179" s="39">
        <f t="shared" si="19"/>
        <v>44806</v>
      </c>
      <c r="E179" s="38">
        <f t="shared" si="15"/>
        <v>34</v>
      </c>
      <c r="F179" s="38">
        <f t="shared" si="17"/>
        <v>13</v>
      </c>
      <c r="G179" s="38" t="s">
        <v>69</v>
      </c>
      <c r="H179" s="38" t="s">
        <v>140</v>
      </c>
      <c r="I179" s="38" t="s">
        <v>21</v>
      </c>
      <c r="J179" s="38">
        <v>4</v>
      </c>
      <c r="K179" s="38">
        <v>1</v>
      </c>
      <c r="L179" s="38">
        <v>793.24</v>
      </c>
      <c r="M179" s="38">
        <v>493.67</v>
      </c>
      <c r="N179" s="38">
        <v>1797.8</v>
      </c>
      <c r="O179" s="38">
        <v>1304.1299999999999</v>
      </c>
      <c r="P179" s="38">
        <v>0.73</v>
      </c>
    </row>
    <row r="180" spans="1:16" ht="15.75" x14ac:dyDescent="0.25">
      <c r="A180" s="38">
        <v>179</v>
      </c>
      <c r="B180" s="39">
        <f t="shared" ref="B180:D195" si="20">B179</f>
        <v>44772</v>
      </c>
      <c r="C180" s="39">
        <f t="shared" si="20"/>
        <v>44793</v>
      </c>
      <c r="D180" s="39">
        <f t="shared" si="20"/>
        <v>44806</v>
      </c>
      <c r="E180" s="38">
        <f t="shared" si="15"/>
        <v>34</v>
      </c>
      <c r="F180" s="38">
        <f t="shared" si="17"/>
        <v>13</v>
      </c>
      <c r="G180" s="38" t="s">
        <v>69</v>
      </c>
      <c r="H180" s="38" t="s">
        <v>140</v>
      </c>
      <c r="I180" s="38" t="s">
        <v>21</v>
      </c>
      <c r="J180" s="38">
        <v>4</v>
      </c>
      <c r="K180" s="38">
        <v>2</v>
      </c>
      <c r="L180" s="38">
        <v>787.42</v>
      </c>
      <c r="M180" s="38">
        <v>519.53</v>
      </c>
      <c r="N180" s="38">
        <v>1664.7</v>
      </c>
      <c r="O180" s="38">
        <v>1145.17</v>
      </c>
      <c r="P180" s="38">
        <v>0.69</v>
      </c>
    </row>
    <row r="181" spans="1:16" ht="15.75" x14ac:dyDescent="0.25">
      <c r="A181" s="38">
        <v>180</v>
      </c>
      <c r="B181" s="39">
        <f t="shared" si="20"/>
        <v>44772</v>
      </c>
      <c r="C181" s="39">
        <f t="shared" si="20"/>
        <v>44793</v>
      </c>
      <c r="D181" s="39">
        <f t="shared" si="20"/>
        <v>44806</v>
      </c>
      <c r="E181" s="38">
        <f t="shared" si="15"/>
        <v>34</v>
      </c>
      <c r="F181" s="38">
        <f t="shared" si="17"/>
        <v>13</v>
      </c>
      <c r="G181" s="38" t="s">
        <v>69</v>
      </c>
      <c r="H181" s="38" t="s">
        <v>140</v>
      </c>
      <c r="I181" s="38" t="s">
        <v>21</v>
      </c>
      <c r="J181" s="38">
        <v>4</v>
      </c>
      <c r="K181" s="38">
        <v>3</v>
      </c>
      <c r="L181" s="38">
        <v>779.89</v>
      </c>
      <c r="M181" s="38">
        <v>498.75</v>
      </c>
      <c r="N181" s="38">
        <v>1769.06</v>
      </c>
      <c r="O181" s="38">
        <v>1270.31</v>
      </c>
      <c r="P181" s="38">
        <v>0.72</v>
      </c>
    </row>
    <row r="182" spans="1:16" ht="15.75" x14ac:dyDescent="0.25">
      <c r="A182" s="38">
        <v>181</v>
      </c>
      <c r="B182" s="39">
        <f t="shared" si="20"/>
        <v>44772</v>
      </c>
      <c r="C182" s="39">
        <f t="shared" si="20"/>
        <v>44793</v>
      </c>
      <c r="D182" s="39">
        <f t="shared" si="20"/>
        <v>44806</v>
      </c>
      <c r="E182" s="38">
        <f t="shared" si="15"/>
        <v>34</v>
      </c>
      <c r="F182" s="38">
        <f t="shared" si="17"/>
        <v>13</v>
      </c>
      <c r="G182" s="38" t="s">
        <v>74</v>
      </c>
      <c r="H182" s="38" t="s">
        <v>141</v>
      </c>
      <c r="I182" s="38" t="s">
        <v>16</v>
      </c>
      <c r="J182" s="38">
        <v>4</v>
      </c>
      <c r="K182" s="38">
        <v>1</v>
      </c>
      <c r="L182" s="38">
        <v>770.96</v>
      </c>
      <c r="M182" s="38">
        <v>474.24</v>
      </c>
      <c r="N182" s="38">
        <v>1437.66</v>
      </c>
      <c r="O182" s="38">
        <v>963.42000000000007</v>
      </c>
      <c r="P182" s="38">
        <v>0.67</v>
      </c>
    </row>
    <row r="183" spans="1:16" ht="15.75" x14ac:dyDescent="0.25">
      <c r="A183" s="38">
        <v>182</v>
      </c>
      <c r="B183" s="39">
        <f t="shared" si="20"/>
        <v>44772</v>
      </c>
      <c r="C183" s="39">
        <f t="shared" si="20"/>
        <v>44793</v>
      </c>
      <c r="D183" s="39">
        <f t="shared" si="20"/>
        <v>44806</v>
      </c>
      <c r="E183" s="38">
        <f t="shared" si="15"/>
        <v>34</v>
      </c>
      <c r="F183" s="38">
        <f t="shared" si="17"/>
        <v>13</v>
      </c>
      <c r="G183" s="38" t="s">
        <v>74</v>
      </c>
      <c r="H183" s="38" t="s">
        <v>141</v>
      </c>
      <c r="I183" s="38" t="s">
        <v>16</v>
      </c>
      <c r="J183" s="38">
        <v>4</v>
      </c>
      <c r="K183" s="38">
        <v>2</v>
      </c>
      <c r="L183" s="38">
        <v>770.24</v>
      </c>
      <c r="M183" s="38">
        <v>442.82</v>
      </c>
      <c r="N183" s="38">
        <v>1529.16</v>
      </c>
      <c r="O183" s="38">
        <v>1086.3400000000001</v>
      </c>
      <c r="P183" s="38">
        <v>0.71</v>
      </c>
    </row>
    <row r="184" spans="1:16" ht="15.75" x14ac:dyDescent="0.25">
      <c r="A184" s="38">
        <v>183</v>
      </c>
      <c r="B184" s="39">
        <f t="shared" si="20"/>
        <v>44772</v>
      </c>
      <c r="C184" s="39">
        <f t="shared" si="20"/>
        <v>44793</v>
      </c>
      <c r="D184" s="39">
        <f t="shared" si="20"/>
        <v>44806</v>
      </c>
      <c r="E184" s="38">
        <f t="shared" si="15"/>
        <v>34</v>
      </c>
      <c r="F184" s="38">
        <f t="shared" si="17"/>
        <v>13</v>
      </c>
      <c r="G184" s="38" t="s">
        <v>74</v>
      </c>
      <c r="H184" s="38" t="s">
        <v>141</v>
      </c>
      <c r="I184" s="38" t="s">
        <v>16</v>
      </c>
      <c r="J184" s="38">
        <v>4</v>
      </c>
      <c r="K184" s="38">
        <v>3</v>
      </c>
      <c r="L184" s="38">
        <v>717.61</v>
      </c>
      <c r="M184" s="38">
        <v>431.57</v>
      </c>
      <c r="N184" s="38">
        <v>1497.54</v>
      </c>
      <c r="O184" s="38">
        <v>1065.97</v>
      </c>
      <c r="P184" s="38">
        <v>0.71</v>
      </c>
    </row>
    <row r="185" spans="1:16" ht="15.75" x14ac:dyDescent="0.25">
      <c r="A185" s="38">
        <v>184</v>
      </c>
      <c r="B185" s="39">
        <f t="shared" si="20"/>
        <v>44772</v>
      </c>
      <c r="C185" s="39">
        <f t="shared" si="20"/>
        <v>44793</v>
      </c>
      <c r="D185" s="39">
        <f t="shared" si="20"/>
        <v>44806</v>
      </c>
      <c r="E185" s="38">
        <f t="shared" si="15"/>
        <v>34</v>
      </c>
      <c r="F185" s="38">
        <f t="shared" si="17"/>
        <v>13</v>
      </c>
      <c r="G185" s="38" t="s">
        <v>78</v>
      </c>
      <c r="H185" s="38" t="s">
        <v>141</v>
      </c>
      <c r="I185" s="38" t="s">
        <v>21</v>
      </c>
      <c r="J185" s="38">
        <v>4</v>
      </c>
      <c r="K185" s="38">
        <v>1</v>
      </c>
      <c r="L185" s="38">
        <v>714.11</v>
      </c>
      <c r="M185" s="38">
        <v>609.28</v>
      </c>
      <c r="N185" s="38">
        <v>1604.37</v>
      </c>
      <c r="O185" s="38">
        <v>995.08999999999992</v>
      </c>
      <c r="P185" s="38">
        <v>0.62</v>
      </c>
    </row>
    <row r="186" spans="1:16" ht="15.75" x14ac:dyDescent="0.25">
      <c r="A186" s="38">
        <v>185</v>
      </c>
      <c r="B186" s="39">
        <f t="shared" si="20"/>
        <v>44772</v>
      </c>
      <c r="C186" s="39">
        <f t="shared" si="20"/>
        <v>44793</v>
      </c>
      <c r="D186" s="39">
        <f t="shared" si="20"/>
        <v>44806</v>
      </c>
      <c r="E186" s="38">
        <f t="shared" si="15"/>
        <v>34</v>
      </c>
      <c r="F186" s="38">
        <f t="shared" si="17"/>
        <v>13</v>
      </c>
      <c r="G186" s="38" t="s">
        <v>78</v>
      </c>
      <c r="H186" s="38" t="s">
        <v>141</v>
      </c>
      <c r="I186" s="38" t="s">
        <v>21</v>
      </c>
      <c r="J186" s="38">
        <v>4</v>
      </c>
      <c r="K186" s="38">
        <v>2</v>
      </c>
      <c r="L186" s="38">
        <v>617.77</v>
      </c>
      <c r="M186" s="38">
        <v>525.76</v>
      </c>
      <c r="N186" s="38">
        <v>1488.7</v>
      </c>
      <c r="O186" s="38">
        <v>962.94</v>
      </c>
      <c r="P186" s="38">
        <v>0.65</v>
      </c>
    </row>
    <row r="187" spans="1:16" ht="15.75" x14ac:dyDescent="0.25">
      <c r="A187" s="38">
        <v>186</v>
      </c>
      <c r="B187" s="39">
        <f t="shared" si="20"/>
        <v>44772</v>
      </c>
      <c r="C187" s="39">
        <f t="shared" si="20"/>
        <v>44793</v>
      </c>
      <c r="D187" s="39">
        <f t="shared" si="20"/>
        <v>44806</v>
      </c>
      <c r="E187" s="38">
        <f t="shared" si="15"/>
        <v>34</v>
      </c>
      <c r="F187" s="38">
        <f t="shared" si="17"/>
        <v>13</v>
      </c>
      <c r="G187" s="38" t="s">
        <v>78</v>
      </c>
      <c r="H187" s="38" t="s">
        <v>141</v>
      </c>
      <c r="I187" s="38" t="s">
        <v>21</v>
      </c>
      <c r="J187" s="38">
        <v>4</v>
      </c>
      <c r="K187" s="38">
        <v>3</v>
      </c>
      <c r="L187" s="38">
        <v>583.69000000000005</v>
      </c>
      <c r="M187" s="38">
        <v>580.51</v>
      </c>
      <c r="N187" s="38">
        <v>1451.58</v>
      </c>
      <c r="O187" s="38">
        <v>871.06999999999994</v>
      </c>
      <c r="P187" s="38">
        <v>0.6</v>
      </c>
    </row>
    <row r="188" spans="1:16" ht="15.75" x14ac:dyDescent="0.25">
      <c r="A188" s="38">
        <v>187</v>
      </c>
      <c r="B188" s="39">
        <f t="shared" si="20"/>
        <v>44772</v>
      </c>
      <c r="C188" s="39">
        <f t="shared" si="20"/>
        <v>44793</v>
      </c>
      <c r="D188" s="39">
        <f t="shared" si="20"/>
        <v>44806</v>
      </c>
      <c r="E188" s="38">
        <f t="shared" si="15"/>
        <v>34</v>
      </c>
      <c r="F188" s="38">
        <f t="shared" si="17"/>
        <v>13</v>
      </c>
      <c r="G188" s="38" t="s">
        <v>83</v>
      </c>
      <c r="H188" s="38" t="s">
        <v>142</v>
      </c>
      <c r="I188" s="38" t="s">
        <v>16</v>
      </c>
      <c r="J188" s="38">
        <v>4</v>
      </c>
      <c r="K188" s="38">
        <v>1</v>
      </c>
      <c r="L188" s="38">
        <v>757.39</v>
      </c>
      <c r="M188" s="38">
        <v>405.66</v>
      </c>
      <c r="N188" s="38">
        <v>1583.51</v>
      </c>
      <c r="O188" s="38">
        <v>1177.8499999999999</v>
      </c>
      <c r="P188" s="38">
        <v>0.74</v>
      </c>
    </row>
    <row r="189" spans="1:16" ht="15.75" x14ac:dyDescent="0.25">
      <c r="A189" s="38">
        <v>188</v>
      </c>
      <c r="B189" s="39">
        <f t="shared" si="20"/>
        <v>44772</v>
      </c>
      <c r="C189" s="39">
        <f t="shared" si="20"/>
        <v>44793</v>
      </c>
      <c r="D189" s="39">
        <f t="shared" si="20"/>
        <v>44806</v>
      </c>
      <c r="E189" s="38">
        <f t="shared" si="15"/>
        <v>34</v>
      </c>
      <c r="F189" s="38">
        <f t="shared" si="17"/>
        <v>13</v>
      </c>
      <c r="G189" s="38" t="s">
        <v>83</v>
      </c>
      <c r="H189" s="38" t="s">
        <v>142</v>
      </c>
      <c r="I189" s="38" t="s">
        <v>16</v>
      </c>
      <c r="J189" s="38">
        <v>4</v>
      </c>
      <c r="K189" s="38">
        <v>2</v>
      </c>
      <c r="L189" s="38">
        <v>779.56</v>
      </c>
      <c r="M189" s="38">
        <v>499</v>
      </c>
      <c r="N189" s="38">
        <v>1685.29</v>
      </c>
      <c r="O189" s="38">
        <v>1186.29</v>
      </c>
      <c r="P189" s="38">
        <v>0.7</v>
      </c>
    </row>
    <row r="190" spans="1:16" ht="15.75" x14ac:dyDescent="0.25">
      <c r="A190" s="38">
        <v>189</v>
      </c>
      <c r="B190" s="39">
        <f t="shared" si="20"/>
        <v>44772</v>
      </c>
      <c r="C190" s="39">
        <f t="shared" si="20"/>
        <v>44793</v>
      </c>
      <c r="D190" s="39">
        <f t="shared" si="20"/>
        <v>44806</v>
      </c>
      <c r="E190" s="38">
        <f t="shared" si="15"/>
        <v>34</v>
      </c>
      <c r="F190" s="38">
        <f t="shared" si="17"/>
        <v>13</v>
      </c>
      <c r="G190" s="38" t="s">
        <v>83</v>
      </c>
      <c r="H190" s="38" t="s">
        <v>142</v>
      </c>
      <c r="I190" s="38" t="s">
        <v>16</v>
      </c>
      <c r="J190" s="38">
        <v>4</v>
      </c>
      <c r="K190" s="38">
        <v>3</v>
      </c>
      <c r="L190" s="38">
        <v>680.98</v>
      </c>
      <c r="M190" s="38">
        <v>458.08</v>
      </c>
      <c r="N190" s="38">
        <v>1602.87</v>
      </c>
      <c r="O190" s="38">
        <v>1144.79</v>
      </c>
      <c r="P190" s="38">
        <v>0.71</v>
      </c>
    </row>
    <row r="191" spans="1:16" ht="15.75" x14ac:dyDescent="0.25">
      <c r="A191" s="38">
        <v>190</v>
      </c>
      <c r="B191" s="39">
        <f t="shared" si="20"/>
        <v>44772</v>
      </c>
      <c r="C191" s="39">
        <f t="shared" si="20"/>
        <v>44793</v>
      </c>
      <c r="D191" s="39">
        <f t="shared" si="20"/>
        <v>44806</v>
      </c>
      <c r="E191" s="38">
        <f t="shared" si="15"/>
        <v>34</v>
      </c>
      <c r="F191" s="38">
        <f t="shared" si="17"/>
        <v>13</v>
      </c>
      <c r="G191" s="38" t="s">
        <v>87</v>
      </c>
      <c r="H191" s="38" t="s">
        <v>142</v>
      </c>
      <c r="I191" s="38" t="s">
        <v>21</v>
      </c>
      <c r="J191" s="38">
        <v>4</v>
      </c>
      <c r="K191" s="38">
        <v>1</v>
      </c>
      <c r="L191" s="38">
        <v>738.57</v>
      </c>
      <c r="M191" s="38">
        <v>547.64</v>
      </c>
      <c r="N191" s="38">
        <v>1720.65</v>
      </c>
      <c r="O191" s="38">
        <v>1173.0100000000002</v>
      </c>
      <c r="P191" s="38">
        <v>0.68</v>
      </c>
    </row>
    <row r="192" spans="1:16" ht="15.75" x14ac:dyDescent="0.25">
      <c r="A192" s="38">
        <v>191</v>
      </c>
      <c r="B192" s="39">
        <f t="shared" si="20"/>
        <v>44772</v>
      </c>
      <c r="C192" s="39">
        <f t="shared" si="20"/>
        <v>44793</v>
      </c>
      <c r="D192" s="39">
        <f t="shared" si="20"/>
        <v>44806</v>
      </c>
      <c r="E192" s="38">
        <f t="shared" si="15"/>
        <v>34</v>
      </c>
      <c r="F192" s="38">
        <f t="shared" si="17"/>
        <v>13</v>
      </c>
      <c r="G192" s="38" t="s">
        <v>87</v>
      </c>
      <c r="H192" s="38" t="s">
        <v>142</v>
      </c>
      <c r="I192" s="38" t="s">
        <v>21</v>
      </c>
      <c r="J192" s="38">
        <v>4</v>
      </c>
      <c r="K192" s="38">
        <v>2</v>
      </c>
      <c r="L192" s="38">
        <v>723.02</v>
      </c>
      <c r="M192" s="38">
        <v>595.30999999999995</v>
      </c>
      <c r="N192" s="38">
        <v>1745.8</v>
      </c>
      <c r="O192" s="38">
        <v>1150.49</v>
      </c>
      <c r="P192" s="38">
        <v>0.66</v>
      </c>
    </row>
    <row r="193" spans="1:16" ht="15.75" x14ac:dyDescent="0.25">
      <c r="A193" s="38">
        <v>192</v>
      </c>
      <c r="B193" s="39">
        <f t="shared" si="20"/>
        <v>44772</v>
      </c>
      <c r="C193" s="39">
        <f t="shared" si="20"/>
        <v>44793</v>
      </c>
      <c r="D193" s="39">
        <f t="shared" si="20"/>
        <v>44806</v>
      </c>
      <c r="E193" s="38">
        <f t="shared" si="15"/>
        <v>34</v>
      </c>
      <c r="F193" s="38">
        <f t="shared" si="17"/>
        <v>13</v>
      </c>
      <c r="G193" s="38" t="s">
        <v>87</v>
      </c>
      <c r="H193" s="38" t="s">
        <v>142</v>
      </c>
      <c r="I193" s="38" t="s">
        <v>21</v>
      </c>
      <c r="J193" s="38">
        <v>4</v>
      </c>
      <c r="K193" s="38">
        <v>3</v>
      </c>
      <c r="L193" s="38">
        <v>735.72</v>
      </c>
      <c r="M193" s="38">
        <v>596.87</v>
      </c>
      <c r="N193" s="38">
        <v>1689.67</v>
      </c>
      <c r="O193" s="38">
        <v>1092.8000000000002</v>
      </c>
      <c r="P193" s="38">
        <v>0.65</v>
      </c>
    </row>
    <row r="194" spans="1:16" ht="15.75" x14ac:dyDescent="0.25">
      <c r="A194" s="38">
        <v>193</v>
      </c>
      <c r="B194" s="39">
        <f t="shared" si="20"/>
        <v>44772</v>
      </c>
      <c r="C194" s="39">
        <f t="shared" si="20"/>
        <v>44793</v>
      </c>
      <c r="D194" s="39">
        <f t="shared" si="20"/>
        <v>44806</v>
      </c>
      <c r="E194" s="38">
        <f t="shared" si="15"/>
        <v>34</v>
      </c>
      <c r="F194" s="38">
        <f t="shared" si="17"/>
        <v>13</v>
      </c>
      <c r="G194" s="38" t="s">
        <v>92</v>
      </c>
      <c r="H194" s="38" t="s">
        <v>143</v>
      </c>
      <c r="I194" s="38" t="s">
        <v>16</v>
      </c>
      <c r="J194" s="38">
        <v>4</v>
      </c>
      <c r="K194" s="38">
        <v>1</v>
      </c>
      <c r="L194" s="38">
        <v>785.73</v>
      </c>
      <c r="M194" s="38">
        <v>439.51</v>
      </c>
      <c r="N194" s="38">
        <v>1652.58</v>
      </c>
      <c r="O194" s="38">
        <v>1213.07</v>
      </c>
      <c r="P194" s="38">
        <v>0.73</v>
      </c>
    </row>
    <row r="195" spans="1:16" ht="15.75" x14ac:dyDescent="0.25">
      <c r="A195" s="38">
        <v>194</v>
      </c>
      <c r="B195" s="39">
        <f t="shared" si="20"/>
        <v>44772</v>
      </c>
      <c r="C195" s="39">
        <f t="shared" si="20"/>
        <v>44793</v>
      </c>
      <c r="D195" s="39">
        <f t="shared" si="20"/>
        <v>44806</v>
      </c>
      <c r="E195" s="38">
        <f t="shared" ref="E195:E258" si="21">D195-B195</f>
        <v>34</v>
      </c>
      <c r="F195" s="38">
        <f t="shared" si="17"/>
        <v>13</v>
      </c>
      <c r="G195" s="38" t="s">
        <v>92</v>
      </c>
      <c r="H195" s="38" t="s">
        <v>143</v>
      </c>
      <c r="I195" s="38" t="s">
        <v>16</v>
      </c>
      <c r="J195" s="38">
        <v>4</v>
      </c>
      <c r="K195" s="38">
        <v>2</v>
      </c>
      <c r="L195" s="38">
        <v>789.19</v>
      </c>
      <c r="M195" s="38">
        <v>386.76</v>
      </c>
      <c r="N195" s="38">
        <v>1502.02</v>
      </c>
      <c r="O195" s="38">
        <v>1115.26</v>
      </c>
      <c r="P195" s="38">
        <v>0.74</v>
      </c>
    </row>
    <row r="196" spans="1:16" ht="15.75" x14ac:dyDescent="0.25">
      <c r="A196" s="38">
        <v>195</v>
      </c>
      <c r="B196" s="39">
        <f t="shared" ref="B196:D211" si="22">B195</f>
        <v>44772</v>
      </c>
      <c r="C196" s="39">
        <f t="shared" si="22"/>
        <v>44793</v>
      </c>
      <c r="D196" s="39">
        <f t="shared" si="22"/>
        <v>44806</v>
      </c>
      <c r="E196" s="38">
        <f t="shared" si="21"/>
        <v>34</v>
      </c>
      <c r="F196" s="38">
        <f t="shared" si="17"/>
        <v>13</v>
      </c>
      <c r="G196" s="38" t="s">
        <v>92</v>
      </c>
      <c r="H196" s="38" t="s">
        <v>143</v>
      </c>
      <c r="I196" s="38" t="s">
        <v>16</v>
      </c>
      <c r="J196" s="38">
        <v>4</v>
      </c>
      <c r="K196" s="38">
        <v>3</v>
      </c>
      <c r="L196" s="38">
        <v>782.43</v>
      </c>
      <c r="M196" s="38">
        <v>358.49</v>
      </c>
      <c r="N196" s="38">
        <v>1753.93</v>
      </c>
      <c r="O196" s="38">
        <v>1395.44</v>
      </c>
      <c r="P196" s="38">
        <v>0.8</v>
      </c>
    </row>
    <row r="197" spans="1:16" ht="15.75" x14ac:dyDescent="0.25">
      <c r="A197" s="38">
        <v>196</v>
      </c>
      <c r="B197" s="39">
        <f t="shared" si="22"/>
        <v>44772</v>
      </c>
      <c r="C197" s="39">
        <f t="shared" si="22"/>
        <v>44793</v>
      </c>
      <c r="D197" s="39">
        <f t="shared" si="22"/>
        <v>44806</v>
      </c>
      <c r="E197" s="38">
        <f t="shared" si="21"/>
        <v>34</v>
      </c>
      <c r="F197" s="38">
        <f t="shared" si="17"/>
        <v>13</v>
      </c>
      <c r="G197" s="38" t="s">
        <v>96</v>
      </c>
      <c r="H197" s="38" t="s">
        <v>143</v>
      </c>
      <c r="I197" s="38" t="s">
        <v>21</v>
      </c>
      <c r="J197" s="38">
        <v>4</v>
      </c>
      <c r="K197" s="38">
        <v>1</v>
      </c>
      <c r="L197" s="38">
        <v>347.46</v>
      </c>
      <c r="M197" s="38">
        <v>446.06</v>
      </c>
      <c r="N197" s="38">
        <v>1497.51</v>
      </c>
      <c r="O197" s="38">
        <v>1051.45</v>
      </c>
      <c r="P197" s="38">
        <v>0.7</v>
      </c>
    </row>
    <row r="198" spans="1:16" ht="15.75" x14ac:dyDescent="0.25">
      <c r="A198" s="38">
        <v>197</v>
      </c>
      <c r="B198" s="39">
        <f t="shared" si="22"/>
        <v>44772</v>
      </c>
      <c r="C198" s="39">
        <f t="shared" si="22"/>
        <v>44793</v>
      </c>
      <c r="D198" s="39">
        <f t="shared" si="22"/>
        <v>44806</v>
      </c>
      <c r="E198" s="38">
        <f t="shared" si="21"/>
        <v>34</v>
      </c>
      <c r="F198" s="38">
        <f t="shared" si="17"/>
        <v>13</v>
      </c>
      <c r="G198" s="38" t="s">
        <v>96</v>
      </c>
      <c r="H198" s="38" t="s">
        <v>143</v>
      </c>
      <c r="I198" s="38" t="s">
        <v>21</v>
      </c>
      <c r="J198" s="38">
        <v>4</v>
      </c>
      <c r="K198" s="38">
        <v>2</v>
      </c>
      <c r="L198" s="38">
        <v>466.56</v>
      </c>
      <c r="M198" s="38">
        <v>470.73</v>
      </c>
      <c r="N198" s="38">
        <v>1650.88</v>
      </c>
      <c r="O198" s="38">
        <v>1180.1500000000001</v>
      </c>
      <c r="P198" s="38">
        <v>0.71</v>
      </c>
    </row>
    <row r="199" spans="1:16" ht="15.75" x14ac:dyDescent="0.25">
      <c r="A199" s="38">
        <v>198</v>
      </c>
      <c r="B199" s="39">
        <f t="shared" si="22"/>
        <v>44772</v>
      </c>
      <c r="C199" s="39">
        <f t="shared" si="22"/>
        <v>44793</v>
      </c>
      <c r="D199" s="39">
        <f t="shared" si="22"/>
        <v>44806</v>
      </c>
      <c r="E199" s="38">
        <f t="shared" si="21"/>
        <v>34</v>
      </c>
      <c r="F199" s="38">
        <f t="shared" si="17"/>
        <v>13</v>
      </c>
      <c r="G199" s="38" t="s">
        <v>96</v>
      </c>
      <c r="H199" s="38" t="s">
        <v>143</v>
      </c>
      <c r="I199" s="38" t="s">
        <v>21</v>
      </c>
      <c r="J199" s="38">
        <v>4</v>
      </c>
      <c r="K199" s="38">
        <v>3</v>
      </c>
      <c r="L199" s="38">
        <v>465.45</v>
      </c>
      <c r="M199" s="38">
        <v>448.83</v>
      </c>
      <c r="N199" s="38">
        <v>1573.11</v>
      </c>
      <c r="O199" s="38">
        <v>1124.28</v>
      </c>
      <c r="P199" s="38">
        <v>0.71</v>
      </c>
    </row>
    <row r="200" spans="1:16" ht="15.75" x14ac:dyDescent="0.25">
      <c r="A200" s="38">
        <v>199</v>
      </c>
      <c r="B200" s="39">
        <f t="shared" si="22"/>
        <v>44772</v>
      </c>
      <c r="C200" s="39">
        <f t="shared" si="22"/>
        <v>44793</v>
      </c>
      <c r="D200" s="39">
        <f t="shared" si="22"/>
        <v>44806</v>
      </c>
      <c r="E200" s="38">
        <f t="shared" si="21"/>
        <v>34</v>
      </c>
      <c r="F200" s="38">
        <f t="shared" si="17"/>
        <v>13</v>
      </c>
      <c r="G200" s="38" t="s">
        <v>101</v>
      </c>
      <c r="H200" s="38" t="s">
        <v>144</v>
      </c>
      <c r="I200" s="38" t="s">
        <v>16</v>
      </c>
      <c r="J200" s="38">
        <v>4</v>
      </c>
      <c r="K200" s="38">
        <v>1</v>
      </c>
      <c r="L200" s="38">
        <v>764.33</v>
      </c>
      <c r="M200" s="38">
        <v>384.31</v>
      </c>
      <c r="N200" s="38">
        <v>1498.09</v>
      </c>
      <c r="O200" s="38">
        <v>1113.78</v>
      </c>
      <c r="P200" s="38">
        <v>0.74</v>
      </c>
    </row>
    <row r="201" spans="1:16" ht="15.75" x14ac:dyDescent="0.25">
      <c r="A201" s="38">
        <v>200</v>
      </c>
      <c r="B201" s="39">
        <f t="shared" si="22"/>
        <v>44772</v>
      </c>
      <c r="C201" s="39">
        <f t="shared" si="22"/>
        <v>44793</v>
      </c>
      <c r="D201" s="39">
        <f t="shared" si="22"/>
        <v>44806</v>
      </c>
      <c r="E201" s="38">
        <f t="shared" si="21"/>
        <v>34</v>
      </c>
      <c r="F201" s="38">
        <f t="shared" si="17"/>
        <v>13</v>
      </c>
      <c r="G201" s="38" t="s">
        <v>101</v>
      </c>
      <c r="H201" s="38" t="s">
        <v>144</v>
      </c>
      <c r="I201" s="38" t="s">
        <v>16</v>
      </c>
      <c r="J201" s="38">
        <v>4</v>
      </c>
      <c r="K201" s="38">
        <v>2</v>
      </c>
      <c r="L201" s="38">
        <v>751.73</v>
      </c>
      <c r="M201" s="38">
        <v>506.54</v>
      </c>
      <c r="N201" s="38">
        <v>1626.55</v>
      </c>
      <c r="O201" s="38">
        <v>1120.01</v>
      </c>
      <c r="P201" s="38">
        <v>0.69</v>
      </c>
    </row>
    <row r="202" spans="1:16" ht="15.75" x14ac:dyDescent="0.25">
      <c r="A202" s="38">
        <v>201</v>
      </c>
      <c r="B202" s="39">
        <f t="shared" si="22"/>
        <v>44772</v>
      </c>
      <c r="C202" s="39">
        <f t="shared" si="22"/>
        <v>44793</v>
      </c>
      <c r="D202" s="39">
        <f t="shared" si="22"/>
        <v>44806</v>
      </c>
      <c r="E202" s="38">
        <f t="shared" si="21"/>
        <v>34</v>
      </c>
      <c r="F202" s="38">
        <f t="shared" ref="F202:F265" si="23">D202-C130</f>
        <v>13</v>
      </c>
      <c r="G202" s="38" t="s">
        <v>101</v>
      </c>
      <c r="H202" s="38" t="s">
        <v>144</v>
      </c>
      <c r="I202" s="38" t="s">
        <v>16</v>
      </c>
      <c r="J202" s="38">
        <v>4</v>
      </c>
      <c r="K202" s="38">
        <v>3</v>
      </c>
      <c r="L202" s="38">
        <v>782.79</v>
      </c>
      <c r="M202" s="38">
        <v>444.16</v>
      </c>
      <c r="N202" s="38">
        <v>1719.64</v>
      </c>
      <c r="O202" s="38">
        <v>1275.48</v>
      </c>
      <c r="P202" s="38">
        <v>0.74</v>
      </c>
    </row>
    <row r="203" spans="1:16" ht="15.75" x14ac:dyDescent="0.25">
      <c r="A203" s="38">
        <v>202</v>
      </c>
      <c r="B203" s="39">
        <f t="shared" si="22"/>
        <v>44772</v>
      </c>
      <c r="C203" s="39">
        <f t="shared" si="22"/>
        <v>44793</v>
      </c>
      <c r="D203" s="39">
        <f t="shared" si="22"/>
        <v>44806</v>
      </c>
      <c r="E203" s="38">
        <f t="shared" si="21"/>
        <v>34</v>
      </c>
      <c r="F203" s="38">
        <f t="shared" si="23"/>
        <v>13</v>
      </c>
      <c r="G203" s="38" t="s">
        <v>105</v>
      </c>
      <c r="H203" s="38" t="s">
        <v>144</v>
      </c>
      <c r="I203" s="38" t="s">
        <v>21</v>
      </c>
      <c r="J203" s="38">
        <v>4</v>
      </c>
      <c r="K203" s="38">
        <v>1</v>
      </c>
      <c r="L203" s="38">
        <v>789.04</v>
      </c>
      <c r="M203" s="38">
        <v>575.13</v>
      </c>
      <c r="N203" s="38">
        <v>1843.17</v>
      </c>
      <c r="O203" s="38">
        <v>1268.04</v>
      </c>
      <c r="P203" s="38">
        <v>0.69</v>
      </c>
    </row>
    <row r="204" spans="1:16" ht="15.75" x14ac:dyDescent="0.25">
      <c r="A204" s="38">
        <v>203</v>
      </c>
      <c r="B204" s="39">
        <f t="shared" si="22"/>
        <v>44772</v>
      </c>
      <c r="C204" s="39">
        <f t="shared" si="22"/>
        <v>44793</v>
      </c>
      <c r="D204" s="39">
        <f t="shared" si="22"/>
        <v>44806</v>
      </c>
      <c r="E204" s="38">
        <f t="shared" si="21"/>
        <v>34</v>
      </c>
      <c r="F204" s="38">
        <f t="shared" si="23"/>
        <v>13</v>
      </c>
      <c r="G204" s="38" t="s">
        <v>105</v>
      </c>
      <c r="H204" s="38" t="s">
        <v>144</v>
      </c>
      <c r="I204" s="38" t="s">
        <v>21</v>
      </c>
      <c r="J204" s="38">
        <v>4</v>
      </c>
      <c r="K204" s="38">
        <v>2</v>
      </c>
      <c r="L204" s="38">
        <v>793.52</v>
      </c>
      <c r="M204" s="38">
        <v>581.14</v>
      </c>
      <c r="N204" s="38">
        <v>1938.95</v>
      </c>
      <c r="O204" s="38">
        <v>1357.81</v>
      </c>
      <c r="P204" s="38">
        <v>0.7</v>
      </c>
    </row>
    <row r="205" spans="1:16" ht="15.75" x14ac:dyDescent="0.25">
      <c r="A205" s="38">
        <v>204</v>
      </c>
      <c r="B205" s="39">
        <f t="shared" si="22"/>
        <v>44772</v>
      </c>
      <c r="C205" s="39">
        <f t="shared" si="22"/>
        <v>44793</v>
      </c>
      <c r="D205" s="39">
        <f t="shared" si="22"/>
        <v>44806</v>
      </c>
      <c r="E205" s="38">
        <f t="shared" si="21"/>
        <v>34</v>
      </c>
      <c r="F205" s="38">
        <f t="shared" si="23"/>
        <v>13</v>
      </c>
      <c r="G205" s="38" t="s">
        <v>105</v>
      </c>
      <c r="H205" s="38" t="s">
        <v>144</v>
      </c>
      <c r="I205" s="38" t="s">
        <v>21</v>
      </c>
      <c r="J205" s="38">
        <v>4</v>
      </c>
      <c r="K205" s="38">
        <v>3</v>
      </c>
      <c r="L205" s="38">
        <v>575.47</v>
      </c>
      <c r="M205" s="38">
        <v>591.28</v>
      </c>
      <c r="N205" s="38">
        <v>1876.96</v>
      </c>
      <c r="O205" s="38">
        <v>1285.68</v>
      </c>
      <c r="P205" s="38">
        <v>0.68</v>
      </c>
    </row>
    <row r="206" spans="1:16" ht="15.75" x14ac:dyDescent="0.25">
      <c r="A206" s="38">
        <v>205</v>
      </c>
      <c r="B206" s="39">
        <f t="shared" si="22"/>
        <v>44772</v>
      </c>
      <c r="C206" s="39">
        <f t="shared" si="22"/>
        <v>44793</v>
      </c>
      <c r="D206" s="39">
        <f t="shared" si="22"/>
        <v>44806</v>
      </c>
      <c r="E206" s="38">
        <f t="shared" si="21"/>
        <v>34</v>
      </c>
      <c r="F206" s="38">
        <f t="shared" si="23"/>
        <v>13</v>
      </c>
      <c r="G206" s="38" t="s">
        <v>110</v>
      </c>
      <c r="H206" s="38" t="s">
        <v>145</v>
      </c>
      <c r="I206" s="38" t="s">
        <v>16</v>
      </c>
      <c r="J206" s="38">
        <v>4</v>
      </c>
      <c r="K206" s="38">
        <v>1</v>
      </c>
      <c r="L206" s="38">
        <v>747.95</v>
      </c>
      <c r="M206" s="38">
        <v>355.56</v>
      </c>
      <c r="N206" s="38">
        <v>1634.83</v>
      </c>
      <c r="O206" s="38">
        <v>1279.27</v>
      </c>
      <c r="P206" s="38">
        <v>0.78</v>
      </c>
    </row>
    <row r="207" spans="1:16" ht="15.75" x14ac:dyDescent="0.25">
      <c r="A207" s="38">
        <v>206</v>
      </c>
      <c r="B207" s="39">
        <f t="shared" si="22"/>
        <v>44772</v>
      </c>
      <c r="C207" s="39">
        <f t="shared" si="22"/>
        <v>44793</v>
      </c>
      <c r="D207" s="39">
        <f t="shared" si="22"/>
        <v>44806</v>
      </c>
      <c r="E207" s="38">
        <f t="shared" si="21"/>
        <v>34</v>
      </c>
      <c r="F207" s="38">
        <f t="shared" si="23"/>
        <v>13</v>
      </c>
      <c r="G207" s="38" t="s">
        <v>110</v>
      </c>
      <c r="H207" s="38" t="s">
        <v>145</v>
      </c>
      <c r="I207" s="38" t="s">
        <v>16</v>
      </c>
      <c r="J207" s="38">
        <v>4</v>
      </c>
      <c r="K207" s="38">
        <v>2</v>
      </c>
      <c r="L207" s="38">
        <v>790.61</v>
      </c>
      <c r="M207" s="38">
        <v>465.69</v>
      </c>
      <c r="N207" s="38">
        <v>1758.53</v>
      </c>
      <c r="O207" s="38">
        <v>1292.8399999999999</v>
      </c>
      <c r="P207" s="38">
        <v>0.74</v>
      </c>
    </row>
    <row r="208" spans="1:16" ht="15.75" x14ac:dyDescent="0.25">
      <c r="A208" s="38">
        <v>207</v>
      </c>
      <c r="B208" s="39">
        <f t="shared" si="22"/>
        <v>44772</v>
      </c>
      <c r="C208" s="39">
        <f t="shared" si="22"/>
        <v>44793</v>
      </c>
      <c r="D208" s="39">
        <f t="shared" si="22"/>
        <v>44806</v>
      </c>
      <c r="E208" s="38">
        <f t="shared" si="21"/>
        <v>34</v>
      </c>
      <c r="F208" s="38">
        <f t="shared" si="23"/>
        <v>13</v>
      </c>
      <c r="G208" s="38" t="s">
        <v>110</v>
      </c>
      <c r="H208" s="38" t="s">
        <v>145</v>
      </c>
      <c r="I208" s="38" t="s">
        <v>16</v>
      </c>
      <c r="J208" s="38">
        <v>4</v>
      </c>
      <c r="K208" s="38">
        <v>3</v>
      </c>
      <c r="L208" s="38">
        <v>787.19</v>
      </c>
      <c r="M208" s="38">
        <v>538.69000000000005</v>
      </c>
      <c r="N208" s="38">
        <v>1748.19</v>
      </c>
      <c r="O208" s="38">
        <v>1209.5</v>
      </c>
      <c r="P208" s="38">
        <v>0.69</v>
      </c>
    </row>
    <row r="209" spans="1:16" ht="15.75" x14ac:dyDescent="0.25">
      <c r="A209" s="38">
        <v>208</v>
      </c>
      <c r="B209" s="39">
        <f t="shared" si="22"/>
        <v>44772</v>
      </c>
      <c r="C209" s="39">
        <f t="shared" si="22"/>
        <v>44793</v>
      </c>
      <c r="D209" s="39">
        <f t="shared" si="22"/>
        <v>44806</v>
      </c>
      <c r="E209" s="38">
        <f t="shared" si="21"/>
        <v>34</v>
      </c>
      <c r="F209" s="38">
        <f t="shared" si="23"/>
        <v>13</v>
      </c>
      <c r="G209" s="38" t="s">
        <v>114</v>
      </c>
      <c r="H209" s="38" t="s">
        <v>145</v>
      </c>
      <c r="I209" s="38" t="s">
        <v>21</v>
      </c>
      <c r="J209" s="38">
        <v>4</v>
      </c>
      <c r="K209" s="38">
        <v>1</v>
      </c>
      <c r="L209" s="38">
        <v>790.85</v>
      </c>
      <c r="M209" s="38">
        <v>696.21</v>
      </c>
      <c r="N209" s="38">
        <v>1866.6</v>
      </c>
      <c r="O209" s="38">
        <v>1170.3899999999999</v>
      </c>
      <c r="P209" s="38">
        <v>0.63</v>
      </c>
    </row>
    <row r="210" spans="1:16" ht="15.75" x14ac:dyDescent="0.25">
      <c r="A210" s="38">
        <v>209</v>
      </c>
      <c r="B210" s="39">
        <f t="shared" si="22"/>
        <v>44772</v>
      </c>
      <c r="C210" s="39">
        <f t="shared" si="22"/>
        <v>44793</v>
      </c>
      <c r="D210" s="39">
        <f t="shared" si="22"/>
        <v>44806</v>
      </c>
      <c r="E210" s="38">
        <f t="shared" si="21"/>
        <v>34</v>
      </c>
      <c r="F210" s="38">
        <f t="shared" si="23"/>
        <v>13</v>
      </c>
      <c r="G210" s="38" t="s">
        <v>114</v>
      </c>
      <c r="H210" s="38" t="s">
        <v>145</v>
      </c>
      <c r="I210" s="38" t="s">
        <v>21</v>
      </c>
      <c r="J210" s="38">
        <v>4</v>
      </c>
      <c r="K210" s="38">
        <v>2</v>
      </c>
      <c r="L210" s="38">
        <v>793</v>
      </c>
      <c r="M210" s="38">
        <v>600.29999999999995</v>
      </c>
      <c r="N210" s="38">
        <v>2087.11</v>
      </c>
      <c r="O210" s="38">
        <v>1486.8100000000002</v>
      </c>
      <c r="P210" s="38">
        <v>0.71</v>
      </c>
    </row>
    <row r="211" spans="1:16" ht="15.75" x14ac:dyDescent="0.25">
      <c r="A211" s="38">
        <v>210</v>
      </c>
      <c r="B211" s="39">
        <f t="shared" si="22"/>
        <v>44772</v>
      </c>
      <c r="C211" s="39">
        <f t="shared" si="22"/>
        <v>44793</v>
      </c>
      <c r="D211" s="39">
        <f t="shared" si="22"/>
        <v>44806</v>
      </c>
      <c r="E211" s="38">
        <f t="shared" si="21"/>
        <v>34</v>
      </c>
      <c r="F211" s="38">
        <f t="shared" si="23"/>
        <v>13</v>
      </c>
      <c r="G211" s="38" t="s">
        <v>114</v>
      </c>
      <c r="H211" s="38" t="s">
        <v>145</v>
      </c>
      <c r="I211" s="38" t="s">
        <v>21</v>
      </c>
      <c r="J211" s="38">
        <v>4</v>
      </c>
      <c r="K211" s="38">
        <v>3</v>
      </c>
      <c r="L211" s="38">
        <v>794.2</v>
      </c>
      <c r="M211" s="38">
        <v>574.83000000000004</v>
      </c>
      <c r="N211" s="38">
        <v>1821.25</v>
      </c>
      <c r="O211" s="38">
        <v>1246.42</v>
      </c>
      <c r="P211" s="38">
        <v>0.68</v>
      </c>
    </row>
    <row r="212" spans="1:16" ht="15.75" x14ac:dyDescent="0.25">
      <c r="A212" s="38">
        <v>211</v>
      </c>
      <c r="B212" s="39">
        <f t="shared" ref="B212:D227" si="24">B211</f>
        <v>44772</v>
      </c>
      <c r="C212" s="39">
        <f t="shared" si="24"/>
        <v>44793</v>
      </c>
      <c r="D212" s="39">
        <f t="shared" si="24"/>
        <v>44806</v>
      </c>
      <c r="E212" s="38">
        <f t="shared" si="21"/>
        <v>34</v>
      </c>
      <c r="F212" s="38">
        <f t="shared" si="23"/>
        <v>13</v>
      </c>
      <c r="G212" s="38" t="s">
        <v>119</v>
      </c>
      <c r="H212" s="38" t="s">
        <v>116</v>
      </c>
      <c r="I212" s="38" t="s">
        <v>16</v>
      </c>
      <c r="J212" s="38">
        <v>4</v>
      </c>
      <c r="K212" s="38">
        <v>1</v>
      </c>
      <c r="L212" s="38">
        <v>792.7</v>
      </c>
      <c r="M212" s="38">
        <v>496.33</v>
      </c>
      <c r="N212" s="38">
        <v>1662.17</v>
      </c>
      <c r="O212" s="38">
        <v>1165.8400000000001</v>
      </c>
      <c r="P212" s="38">
        <v>0.7</v>
      </c>
    </row>
    <row r="213" spans="1:16" ht="15.75" x14ac:dyDescent="0.25">
      <c r="A213" s="38">
        <v>212</v>
      </c>
      <c r="B213" s="39">
        <f t="shared" si="24"/>
        <v>44772</v>
      </c>
      <c r="C213" s="39">
        <f t="shared" si="24"/>
        <v>44793</v>
      </c>
      <c r="D213" s="39">
        <f t="shared" si="24"/>
        <v>44806</v>
      </c>
      <c r="E213" s="38">
        <f t="shared" si="21"/>
        <v>34</v>
      </c>
      <c r="F213" s="38">
        <f t="shared" si="23"/>
        <v>13</v>
      </c>
      <c r="G213" s="38" t="s">
        <v>119</v>
      </c>
      <c r="H213" s="38" t="s">
        <v>116</v>
      </c>
      <c r="I213" s="38" t="s">
        <v>16</v>
      </c>
      <c r="J213" s="38">
        <v>4</v>
      </c>
      <c r="K213" s="38">
        <v>2</v>
      </c>
      <c r="L213" s="38">
        <v>785.93</v>
      </c>
      <c r="M213" s="38">
        <v>394.69</v>
      </c>
      <c r="N213" s="38">
        <v>1705.16</v>
      </c>
      <c r="O213" s="38">
        <v>1310.47</v>
      </c>
      <c r="P213" s="38">
        <v>0.77</v>
      </c>
    </row>
    <row r="214" spans="1:16" ht="15.75" x14ac:dyDescent="0.25">
      <c r="A214" s="38">
        <v>213</v>
      </c>
      <c r="B214" s="39">
        <f t="shared" si="24"/>
        <v>44772</v>
      </c>
      <c r="C214" s="39">
        <f t="shared" si="24"/>
        <v>44793</v>
      </c>
      <c r="D214" s="39">
        <f t="shared" si="24"/>
        <v>44806</v>
      </c>
      <c r="E214" s="38">
        <f t="shared" si="21"/>
        <v>34</v>
      </c>
      <c r="F214" s="38">
        <f t="shared" si="23"/>
        <v>13</v>
      </c>
      <c r="G214" s="38" t="s">
        <v>119</v>
      </c>
      <c r="H214" s="38" t="s">
        <v>116</v>
      </c>
      <c r="I214" s="38" t="s">
        <v>16</v>
      </c>
      <c r="J214" s="38">
        <v>4</v>
      </c>
      <c r="K214" s="38">
        <v>3</v>
      </c>
      <c r="L214" s="38">
        <v>778.42</v>
      </c>
      <c r="M214" s="38">
        <v>494.23</v>
      </c>
      <c r="N214" s="38">
        <v>1731.56</v>
      </c>
      <c r="O214" s="38">
        <v>1237.33</v>
      </c>
      <c r="P214" s="38">
        <v>0.71</v>
      </c>
    </row>
    <row r="215" spans="1:16" ht="15.75" x14ac:dyDescent="0.25">
      <c r="A215" s="38">
        <v>214</v>
      </c>
      <c r="B215" s="39">
        <f t="shared" si="24"/>
        <v>44772</v>
      </c>
      <c r="C215" s="39">
        <f t="shared" si="24"/>
        <v>44793</v>
      </c>
      <c r="D215" s="39">
        <f t="shared" si="24"/>
        <v>44806</v>
      </c>
      <c r="E215" s="38">
        <f t="shared" si="21"/>
        <v>34</v>
      </c>
      <c r="F215" s="38">
        <f t="shared" si="23"/>
        <v>13</v>
      </c>
      <c r="G215" s="38" t="s">
        <v>123</v>
      </c>
      <c r="H215" s="38" t="s">
        <v>116</v>
      </c>
      <c r="I215" s="38" t="s">
        <v>21</v>
      </c>
      <c r="J215" s="38">
        <v>4</v>
      </c>
      <c r="K215" s="38">
        <v>1</v>
      </c>
      <c r="L215" s="38">
        <v>762.35</v>
      </c>
      <c r="M215" s="38">
        <v>552.75</v>
      </c>
      <c r="N215" s="38">
        <v>1695.74</v>
      </c>
      <c r="O215" s="38">
        <v>1142.99</v>
      </c>
      <c r="P215" s="38">
        <v>0.67</v>
      </c>
    </row>
    <row r="216" spans="1:16" ht="15.75" x14ac:dyDescent="0.25">
      <c r="A216" s="38">
        <v>215</v>
      </c>
      <c r="B216" s="39">
        <f t="shared" si="24"/>
        <v>44772</v>
      </c>
      <c r="C216" s="39">
        <f t="shared" si="24"/>
        <v>44793</v>
      </c>
      <c r="D216" s="39">
        <f t="shared" si="24"/>
        <v>44806</v>
      </c>
      <c r="E216" s="38">
        <f t="shared" si="21"/>
        <v>34</v>
      </c>
      <c r="F216" s="38">
        <f t="shared" si="23"/>
        <v>13</v>
      </c>
      <c r="G216" s="38" t="s">
        <v>123</v>
      </c>
      <c r="H216" s="38" t="s">
        <v>116</v>
      </c>
      <c r="I216" s="38" t="s">
        <v>21</v>
      </c>
      <c r="J216" s="38">
        <v>4</v>
      </c>
      <c r="K216" s="38">
        <v>2</v>
      </c>
      <c r="L216" s="38">
        <v>791.98</v>
      </c>
      <c r="M216" s="38">
        <v>584.03</v>
      </c>
      <c r="N216" s="38">
        <v>1793.05</v>
      </c>
      <c r="O216" s="38">
        <v>1209.02</v>
      </c>
      <c r="P216" s="38">
        <v>0.67</v>
      </c>
    </row>
    <row r="217" spans="1:16" ht="15.75" x14ac:dyDescent="0.25">
      <c r="A217" s="38">
        <v>216</v>
      </c>
      <c r="B217" s="39">
        <f t="shared" si="24"/>
        <v>44772</v>
      </c>
      <c r="C217" s="39">
        <f t="shared" si="24"/>
        <v>44793</v>
      </c>
      <c r="D217" s="39">
        <f t="shared" si="24"/>
        <v>44806</v>
      </c>
      <c r="E217" s="38">
        <f t="shared" si="21"/>
        <v>34</v>
      </c>
      <c r="F217" s="38">
        <f t="shared" si="23"/>
        <v>13</v>
      </c>
      <c r="G217" s="38" t="s">
        <v>123</v>
      </c>
      <c r="H217" s="38" t="s">
        <v>116</v>
      </c>
      <c r="I217" s="38" t="s">
        <v>21</v>
      </c>
      <c r="J217" s="38">
        <v>4</v>
      </c>
      <c r="K217" s="38">
        <v>3</v>
      </c>
      <c r="L217" s="38">
        <v>656</v>
      </c>
      <c r="M217" s="38">
        <v>546.32000000000005</v>
      </c>
      <c r="N217" s="38">
        <v>1801.3</v>
      </c>
      <c r="O217" s="38">
        <v>1254.98</v>
      </c>
      <c r="P217" s="38">
        <v>0.7</v>
      </c>
    </row>
    <row r="218" spans="1:16" ht="15.75" x14ac:dyDescent="0.25">
      <c r="A218" s="38">
        <v>217</v>
      </c>
      <c r="B218" s="39">
        <f t="shared" si="24"/>
        <v>44772</v>
      </c>
      <c r="C218" s="39">
        <f t="shared" si="24"/>
        <v>44793</v>
      </c>
      <c r="D218" s="39">
        <v>44817</v>
      </c>
      <c r="E218" s="38">
        <f t="shared" si="21"/>
        <v>45</v>
      </c>
      <c r="F218" s="38">
        <f t="shared" si="23"/>
        <v>24</v>
      </c>
      <c r="G218" s="38" t="s">
        <v>19</v>
      </c>
      <c r="H218" s="38" t="s">
        <v>136</v>
      </c>
      <c r="I218" s="38" t="s">
        <v>16</v>
      </c>
      <c r="J218" s="38">
        <v>4</v>
      </c>
      <c r="K218" s="38">
        <v>1</v>
      </c>
      <c r="L218" s="38">
        <v>631.4</v>
      </c>
      <c r="M218" s="38">
        <v>310.85000000000002</v>
      </c>
      <c r="N218" s="38">
        <v>1506.69</v>
      </c>
      <c r="O218" s="38">
        <v>1195.8400000000001</v>
      </c>
      <c r="P218" s="38">
        <v>0.79</v>
      </c>
    </row>
    <row r="219" spans="1:16" ht="15.75" x14ac:dyDescent="0.25">
      <c r="A219" s="38">
        <v>218</v>
      </c>
      <c r="B219" s="39">
        <f t="shared" si="24"/>
        <v>44772</v>
      </c>
      <c r="C219" s="39">
        <f t="shared" si="24"/>
        <v>44793</v>
      </c>
      <c r="D219" s="39">
        <f>D218</f>
        <v>44817</v>
      </c>
      <c r="E219" s="38">
        <f t="shared" si="21"/>
        <v>45</v>
      </c>
      <c r="F219" s="38">
        <f t="shared" si="23"/>
        <v>24</v>
      </c>
      <c r="G219" s="38" t="s">
        <v>19</v>
      </c>
      <c r="H219" s="38" t="s">
        <v>136</v>
      </c>
      <c r="I219" s="38" t="s">
        <v>16</v>
      </c>
      <c r="J219" s="38">
        <v>4</v>
      </c>
      <c r="K219" s="38">
        <v>2</v>
      </c>
      <c r="L219" s="38">
        <v>780.25</v>
      </c>
      <c r="M219" s="38">
        <v>420.36</v>
      </c>
      <c r="N219" s="38">
        <v>1598.45</v>
      </c>
      <c r="O219" s="38">
        <v>1178.0900000000001</v>
      </c>
      <c r="P219" s="38">
        <v>0.74</v>
      </c>
    </row>
    <row r="220" spans="1:16" ht="15.75" x14ac:dyDescent="0.25">
      <c r="A220" s="38">
        <v>219</v>
      </c>
      <c r="B220" s="39">
        <f t="shared" si="24"/>
        <v>44772</v>
      </c>
      <c r="C220" s="39">
        <f t="shared" si="24"/>
        <v>44793</v>
      </c>
      <c r="D220" s="39">
        <f t="shared" si="24"/>
        <v>44817</v>
      </c>
      <c r="E220" s="38">
        <f t="shared" si="21"/>
        <v>45</v>
      </c>
      <c r="F220" s="38">
        <f t="shared" si="23"/>
        <v>24</v>
      </c>
      <c r="G220" s="38" t="s">
        <v>19</v>
      </c>
      <c r="H220" s="38" t="s">
        <v>136</v>
      </c>
      <c r="I220" s="38" t="s">
        <v>16</v>
      </c>
      <c r="J220" s="38">
        <v>4</v>
      </c>
      <c r="K220" s="38">
        <v>3</v>
      </c>
      <c r="L220" s="38">
        <v>779.66</v>
      </c>
      <c r="M220" s="38">
        <v>395.78</v>
      </c>
      <c r="N220" s="38">
        <v>1576.29</v>
      </c>
      <c r="O220" s="38">
        <v>1180.51</v>
      </c>
      <c r="P220" s="38">
        <v>0.75</v>
      </c>
    </row>
    <row r="221" spans="1:16" ht="15.75" x14ac:dyDescent="0.25">
      <c r="A221" s="38">
        <v>220</v>
      </c>
      <c r="B221" s="39">
        <f t="shared" si="24"/>
        <v>44772</v>
      </c>
      <c r="C221" s="39">
        <f t="shared" si="24"/>
        <v>44793</v>
      </c>
      <c r="D221" s="39">
        <f t="shared" si="24"/>
        <v>44817</v>
      </c>
      <c r="E221" s="38">
        <f t="shared" si="21"/>
        <v>45</v>
      </c>
      <c r="F221" s="38">
        <f t="shared" si="23"/>
        <v>24</v>
      </c>
      <c r="G221" s="38" t="s">
        <v>24</v>
      </c>
      <c r="H221" s="38" t="s">
        <v>136</v>
      </c>
      <c r="I221" s="38" t="s">
        <v>21</v>
      </c>
      <c r="J221" s="38">
        <v>4</v>
      </c>
      <c r="K221" s="38">
        <v>1</v>
      </c>
      <c r="L221" s="38">
        <v>791.14</v>
      </c>
      <c r="M221" s="38">
        <v>553.13</v>
      </c>
      <c r="N221" s="38">
        <v>1765.2</v>
      </c>
      <c r="O221" s="38">
        <v>1212.0700000000002</v>
      </c>
      <c r="P221" s="38">
        <v>0.69</v>
      </c>
    </row>
    <row r="222" spans="1:16" ht="15.75" x14ac:dyDescent="0.25">
      <c r="A222" s="38">
        <v>221</v>
      </c>
      <c r="B222" s="39">
        <f t="shared" si="24"/>
        <v>44772</v>
      </c>
      <c r="C222" s="39">
        <f t="shared" si="24"/>
        <v>44793</v>
      </c>
      <c r="D222" s="39">
        <f t="shared" si="24"/>
        <v>44817</v>
      </c>
      <c r="E222" s="38">
        <f t="shared" si="21"/>
        <v>45</v>
      </c>
      <c r="F222" s="38">
        <f t="shared" si="23"/>
        <v>24</v>
      </c>
      <c r="G222" s="38" t="s">
        <v>24</v>
      </c>
      <c r="H222" s="38" t="s">
        <v>136</v>
      </c>
      <c r="I222" s="38" t="s">
        <v>21</v>
      </c>
      <c r="J222" s="38">
        <v>4</v>
      </c>
      <c r="K222" s="38">
        <v>2</v>
      </c>
      <c r="L222" s="38">
        <v>778.9</v>
      </c>
      <c r="M222" s="38">
        <v>571.6</v>
      </c>
      <c r="N222" s="38">
        <v>1927.6</v>
      </c>
      <c r="O222" s="38">
        <v>1356</v>
      </c>
      <c r="P222" s="38">
        <v>0.7</v>
      </c>
    </row>
    <row r="223" spans="1:16" ht="15.75" x14ac:dyDescent="0.25">
      <c r="A223" s="38">
        <v>222</v>
      </c>
      <c r="B223" s="39">
        <f t="shared" si="24"/>
        <v>44772</v>
      </c>
      <c r="C223" s="39">
        <f t="shared" si="24"/>
        <v>44793</v>
      </c>
      <c r="D223" s="39">
        <f t="shared" si="24"/>
        <v>44817</v>
      </c>
      <c r="E223" s="38">
        <f t="shared" si="21"/>
        <v>45</v>
      </c>
      <c r="F223" s="38">
        <f t="shared" si="23"/>
        <v>24</v>
      </c>
      <c r="G223" s="38" t="s">
        <v>24</v>
      </c>
      <c r="H223" s="38" t="s">
        <v>136</v>
      </c>
      <c r="I223" s="38" t="s">
        <v>21</v>
      </c>
      <c r="J223" s="38">
        <v>4</v>
      </c>
      <c r="K223" s="38">
        <v>3</v>
      </c>
      <c r="L223" s="38">
        <v>792.59</v>
      </c>
      <c r="M223" s="38">
        <v>521.05999999999995</v>
      </c>
      <c r="N223" s="38">
        <v>1681.82</v>
      </c>
      <c r="O223" s="38">
        <v>1160.76</v>
      </c>
      <c r="P223" s="38">
        <v>0.69</v>
      </c>
    </row>
    <row r="224" spans="1:16" ht="15.75" x14ac:dyDescent="0.25">
      <c r="A224" s="38">
        <v>223</v>
      </c>
      <c r="B224" s="39">
        <f t="shared" si="24"/>
        <v>44772</v>
      </c>
      <c r="C224" s="39">
        <f t="shared" si="24"/>
        <v>44793</v>
      </c>
      <c r="D224" s="39">
        <f t="shared" si="24"/>
        <v>44817</v>
      </c>
      <c r="E224" s="38">
        <f t="shared" si="21"/>
        <v>45</v>
      </c>
      <c r="F224" s="38">
        <f t="shared" si="23"/>
        <v>24</v>
      </c>
      <c r="G224" s="38" t="s">
        <v>29</v>
      </c>
      <c r="H224" s="38" t="s">
        <v>137</v>
      </c>
      <c r="I224" s="38" t="s">
        <v>16</v>
      </c>
      <c r="J224" s="38">
        <v>4</v>
      </c>
      <c r="K224" s="38">
        <v>1</v>
      </c>
      <c r="L224" s="38">
        <v>650.73</v>
      </c>
      <c r="M224" s="38">
        <v>504.08</v>
      </c>
      <c r="N224" s="38">
        <v>1746.38</v>
      </c>
      <c r="O224" s="38">
        <v>1242.3000000000002</v>
      </c>
      <c r="P224" s="38">
        <v>0.71</v>
      </c>
    </row>
    <row r="225" spans="1:16" ht="15.75" x14ac:dyDescent="0.25">
      <c r="A225" s="38">
        <v>224</v>
      </c>
      <c r="B225" s="39">
        <f t="shared" si="24"/>
        <v>44772</v>
      </c>
      <c r="C225" s="39">
        <f t="shared" si="24"/>
        <v>44793</v>
      </c>
      <c r="D225" s="39">
        <f t="shared" si="24"/>
        <v>44817</v>
      </c>
      <c r="E225" s="38">
        <f t="shared" si="21"/>
        <v>45</v>
      </c>
      <c r="F225" s="38">
        <f t="shared" si="23"/>
        <v>24</v>
      </c>
      <c r="G225" s="38" t="s">
        <v>29</v>
      </c>
      <c r="H225" s="38" t="s">
        <v>137</v>
      </c>
      <c r="I225" s="38" t="s">
        <v>16</v>
      </c>
      <c r="J225" s="38">
        <v>4</v>
      </c>
      <c r="K225" s="38">
        <v>2</v>
      </c>
      <c r="L225" s="38">
        <v>792.5</v>
      </c>
      <c r="M225" s="38">
        <v>505.44</v>
      </c>
      <c r="N225" s="38">
        <v>1666.33</v>
      </c>
      <c r="O225" s="38">
        <v>1160.8899999999999</v>
      </c>
      <c r="P225" s="38">
        <v>0.7</v>
      </c>
    </row>
    <row r="226" spans="1:16" ht="15.75" x14ac:dyDescent="0.25">
      <c r="A226" s="38">
        <v>225</v>
      </c>
      <c r="B226" s="39">
        <f t="shared" si="24"/>
        <v>44772</v>
      </c>
      <c r="C226" s="39">
        <f t="shared" si="24"/>
        <v>44793</v>
      </c>
      <c r="D226" s="39">
        <f t="shared" si="24"/>
        <v>44817</v>
      </c>
      <c r="E226" s="38">
        <f t="shared" si="21"/>
        <v>45</v>
      </c>
      <c r="F226" s="38">
        <f t="shared" si="23"/>
        <v>24</v>
      </c>
      <c r="G226" s="38" t="s">
        <v>29</v>
      </c>
      <c r="H226" s="38" t="s">
        <v>137</v>
      </c>
      <c r="I226" s="38" t="s">
        <v>16</v>
      </c>
      <c r="J226" s="38">
        <v>4</v>
      </c>
      <c r="K226" s="38">
        <v>3</v>
      </c>
      <c r="L226" s="38">
        <v>727.73</v>
      </c>
      <c r="M226" s="38">
        <v>481.13</v>
      </c>
      <c r="N226" s="38">
        <v>1657.94</v>
      </c>
      <c r="O226" s="38">
        <v>1176.81</v>
      </c>
      <c r="P226" s="38">
        <v>0.71</v>
      </c>
    </row>
    <row r="227" spans="1:16" ht="15.75" x14ac:dyDescent="0.25">
      <c r="A227" s="38">
        <v>226</v>
      </c>
      <c r="B227" s="39">
        <f t="shared" si="24"/>
        <v>44772</v>
      </c>
      <c r="C227" s="39">
        <f t="shared" si="24"/>
        <v>44793</v>
      </c>
      <c r="D227" s="39">
        <f t="shared" si="24"/>
        <v>44817</v>
      </c>
      <c r="E227" s="38">
        <f t="shared" si="21"/>
        <v>45</v>
      </c>
      <c r="F227" s="38">
        <f t="shared" si="23"/>
        <v>24</v>
      </c>
      <c r="G227" s="38" t="s">
        <v>33</v>
      </c>
      <c r="H227" s="38" t="s">
        <v>137</v>
      </c>
      <c r="I227" s="38" t="s">
        <v>21</v>
      </c>
      <c r="J227" s="38">
        <v>4</v>
      </c>
      <c r="K227" s="38">
        <v>1</v>
      </c>
      <c r="L227" s="38">
        <v>787.63</v>
      </c>
      <c r="M227" s="38">
        <v>544.89</v>
      </c>
      <c r="N227" s="38">
        <v>1558.69</v>
      </c>
      <c r="O227" s="38">
        <v>1013.8000000000001</v>
      </c>
      <c r="P227" s="38">
        <v>0.65</v>
      </c>
    </row>
    <row r="228" spans="1:16" ht="15.75" x14ac:dyDescent="0.25">
      <c r="A228" s="38">
        <v>227</v>
      </c>
      <c r="B228" s="39">
        <f t="shared" ref="B228:D243" si="25">B227</f>
        <v>44772</v>
      </c>
      <c r="C228" s="39">
        <f t="shared" si="25"/>
        <v>44793</v>
      </c>
      <c r="D228" s="39">
        <f t="shared" si="25"/>
        <v>44817</v>
      </c>
      <c r="E228" s="38">
        <f t="shared" si="21"/>
        <v>45</v>
      </c>
      <c r="F228" s="38">
        <f t="shared" si="23"/>
        <v>24</v>
      </c>
      <c r="G228" s="38" t="s">
        <v>33</v>
      </c>
      <c r="H228" s="38" t="s">
        <v>137</v>
      </c>
      <c r="I228" s="38" t="s">
        <v>21</v>
      </c>
      <c r="J228" s="38">
        <v>4</v>
      </c>
      <c r="K228" s="38">
        <v>2</v>
      </c>
      <c r="L228" s="38">
        <v>773.45</v>
      </c>
      <c r="M228" s="38">
        <v>475.07</v>
      </c>
      <c r="N228" s="38">
        <v>1227.01</v>
      </c>
      <c r="O228" s="38">
        <v>751.94</v>
      </c>
      <c r="P228" s="38">
        <v>0.61</v>
      </c>
    </row>
    <row r="229" spans="1:16" ht="15.75" x14ac:dyDescent="0.25">
      <c r="A229" s="38">
        <v>228</v>
      </c>
      <c r="B229" s="39">
        <f t="shared" si="25"/>
        <v>44772</v>
      </c>
      <c r="C229" s="39">
        <f t="shared" si="25"/>
        <v>44793</v>
      </c>
      <c r="D229" s="39">
        <f t="shared" si="25"/>
        <v>44817</v>
      </c>
      <c r="E229" s="38">
        <f t="shared" si="21"/>
        <v>45</v>
      </c>
      <c r="F229" s="38">
        <f t="shared" si="23"/>
        <v>24</v>
      </c>
      <c r="G229" s="38" t="s">
        <v>33</v>
      </c>
      <c r="H229" s="38" t="s">
        <v>137</v>
      </c>
      <c r="I229" s="38" t="s">
        <v>21</v>
      </c>
      <c r="J229" s="38">
        <v>4</v>
      </c>
      <c r="K229" s="38">
        <v>3</v>
      </c>
      <c r="L229" s="38">
        <v>656.31</v>
      </c>
      <c r="M229" s="38">
        <v>596.46</v>
      </c>
      <c r="N229" s="38">
        <v>1498.52</v>
      </c>
      <c r="O229" s="38">
        <v>902.06</v>
      </c>
      <c r="P229" s="38">
        <v>0.6</v>
      </c>
    </row>
    <row r="230" spans="1:16" ht="15.75" x14ac:dyDescent="0.25">
      <c r="A230" s="38">
        <v>229</v>
      </c>
      <c r="B230" s="39">
        <f t="shared" si="25"/>
        <v>44772</v>
      </c>
      <c r="C230" s="39">
        <f t="shared" si="25"/>
        <v>44793</v>
      </c>
      <c r="D230" s="39">
        <f t="shared" si="25"/>
        <v>44817</v>
      </c>
      <c r="E230" s="38">
        <f t="shared" si="21"/>
        <v>45</v>
      </c>
      <c r="F230" s="38">
        <f t="shared" si="23"/>
        <v>24</v>
      </c>
      <c r="G230" s="38" t="s">
        <v>38</v>
      </c>
      <c r="H230" s="38" t="s">
        <v>138</v>
      </c>
      <c r="I230" s="38" t="s">
        <v>16</v>
      </c>
      <c r="J230" s="38">
        <v>4</v>
      </c>
      <c r="K230" s="38">
        <v>1</v>
      </c>
      <c r="L230" s="38">
        <v>752.88</v>
      </c>
      <c r="M230" s="38">
        <v>495.63</v>
      </c>
      <c r="N230" s="38">
        <v>1732.41</v>
      </c>
      <c r="O230" s="38">
        <v>1236.7800000000002</v>
      </c>
      <c r="P230" s="38">
        <v>0.71</v>
      </c>
    </row>
    <row r="231" spans="1:16" ht="15.75" x14ac:dyDescent="0.25">
      <c r="A231" s="38">
        <v>230</v>
      </c>
      <c r="B231" s="39">
        <f t="shared" si="25"/>
        <v>44772</v>
      </c>
      <c r="C231" s="39">
        <f t="shared" si="25"/>
        <v>44793</v>
      </c>
      <c r="D231" s="39">
        <f t="shared" si="25"/>
        <v>44817</v>
      </c>
      <c r="E231" s="38">
        <f t="shared" si="21"/>
        <v>45</v>
      </c>
      <c r="F231" s="38">
        <f t="shared" si="23"/>
        <v>24</v>
      </c>
      <c r="G231" s="38" t="s">
        <v>38</v>
      </c>
      <c r="H231" s="38" t="s">
        <v>138</v>
      </c>
      <c r="I231" s="38" t="s">
        <v>16</v>
      </c>
      <c r="J231" s="38">
        <v>4</v>
      </c>
      <c r="K231" s="38">
        <v>2</v>
      </c>
      <c r="L231" s="38">
        <v>786.73</v>
      </c>
      <c r="M231" s="38">
        <v>587.91999999999996</v>
      </c>
      <c r="N231" s="38">
        <v>1570.76</v>
      </c>
      <c r="O231" s="38">
        <v>982.84</v>
      </c>
      <c r="P231" s="38">
        <v>0.63</v>
      </c>
    </row>
    <row r="232" spans="1:16" ht="15.75" x14ac:dyDescent="0.25">
      <c r="A232" s="38">
        <v>231</v>
      </c>
      <c r="B232" s="39">
        <f t="shared" si="25"/>
        <v>44772</v>
      </c>
      <c r="C232" s="39">
        <f t="shared" si="25"/>
        <v>44793</v>
      </c>
      <c r="D232" s="39">
        <f t="shared" si="25"/>
        <v>44817</v>
      </c>
      <c r="E232" s="38">
        <f t="shared" si="21"/>
        <v>45</v>
      </c>
      <c r="F232" s="38">
        <f t="shared" si="23"/>
        <v>24</v>
      </c>
      <c r="G232" s="38" t="s">
        <v>38</v>
      </c>
      <c r="H232" s="38" t="s">
        <v>138</v>
      </c>
      <c r="I232" s="38" t="s">
        <v>16</v>
      </c>
      <c r="J232" s="38">
        <v>4</v>
      </c>
      <c r="K232" s="38">
        <v>3</v>
      </c>
      <c r="L232" s="38">
        <v>761.91</v>
      </c>
      <c r="M232" s="38">
        <v>426.06</v>
      </c>
      <c r="N232" s="38">
        <v>1496.59</v>
      </c>
      <c r="O232" s="38">
        <v>1070.53</v>
      </c>
      <c r="P232" s="38">
        <v>0.72</v>
      </c>
    </row>
    <row r="233" spans="1:16" ht="15.75" x14ac:dyDescent="0.25">
      <c r="A233" s="38">
        <v>232</v>
      </c>
      <c r="B233" s="39">
        <f t="shared" si="25"/>
        <v>44772</v>
      </c>
      <c r="C233" s="39">
        <f t="shared" si="25"/>
        <v>44793</v>
      </c>
      <c r="D233" s="39">
        <f t="shared" si="25"/>
        <v>44817</v>
      </c>
      <c r="E233" s="38">
        <f t="shared" si="21"/>
        <v>45</v>
      </c>
      <c r="F233" s="38">
        <f t="shared" si="23"/>
        <v>24</v>
      </c>
      <c r="G233" s="38" t="s">
        <v>42</v>
      </c>
      <c r="H233" s="38" t="s">
        <v>138</v>
      </c>
      <c r="I233" s="38" t="s">
        <v>21</v>
      </c>
      <c r="J233" s="38">
        <v>4</v>
      </c>
      <c r="K233" s="38">
        <v>1</v>
      </c>
      <c r="L233" s="38">
        <v>747.42</v>
      </c>
      <c r="M233" s="38">
        <v>518.51</v>
      </c>
      <c r="N233" s="38">
        <v>1151.21</v>
      </c>
      <c r="O233" s="38">
        <v>632.70000000000005</v>
      </c>
      <c r="P233" s="38">
        <v>0.55000000000000004</v>
      </c>
    </row>
    <row r="234" spans="1:16" ht="15.75" x14ac:dyDescent="0.25">
      <c r="A234" s="38">
        <v>233</v>
      </c>
      <c r="B234" s="39">
        <f t="shared" si="25"/>
        <v>44772</v>
      </c>
      <c r="C234" s="39">
        <f t="shared" si="25"/>
        <v>44793</v>
      </c>
      <c r="D234" s="39">
        <f t="shared" si="25"/>
        <v>44817</v>
      </c>
      <c r="E234" s="38">
        <f t="shared" si="21"/>
        <v>45</v>
      </c>
      <c r="F234" s="38">
        <f t="shared" si="23"/>
        <v>24</v>
      </c>
      <c r="G234" s="38" t="s">
        <v>42</v>
      </c>
      <c r="H234" s="38" t="s">
        <v>138</v>
      </c>
      <c r="I234" s="38" t="s">
        <v>21</v>
      </c>
      <c r="J234" s="38">
        <v>4</v>
      </c>
      <c r="K234" s="38">
        <v>2</v>
      </c>
      <c r="L234" s="38">
        <v>662.55</v>
      </c>
      <c r="M234" s="38">
        <v>488.41</v>
      </c>
      <c r="N234" s="38">
        <v>1153.44</v>
      </c>
      <c r="O234" s="38">
        <v>665.03</v>
      </c>
      <c r="P234" s="38">
        <v>0.57999999999999996</v>
      </c>
    </row>
    <row r="235" spans="1:16" ht="15.75" x14ac:dyDescent="0.25">
      <c r="A235" s="38">
        <v>234</v>
      </c>
      <c r="B235" s="39">
        <f t="shared" si="25"/>
        <v>44772</v>
      </c>
      <c r="C235" s="39">
        <f t="shared" si="25"/>
        <v>44793</v>
      </c>
      <c r="D235" s="39">
        <f t="shared" si="25"/>
        <v>44817</v>
      </c>
      <c r="E235" s="38">
        <f t="shared" si="21"/>
        <v>45</v>
      </c>
      <c r="F235" s="38">
        <f t="shared" si="23"/>
        <v>24</v>
      </c>
      <c r="G235" s="38" t="s">
        <v>42</v>
      </c>
      <c r="H235" s="38" t="s">
        <v>138</v>
      </c>
      <c r="I235" s="38" t="s">
        <v>21</v>
      </c>
      <c r="J235" s="38">
        <v>4</v>
      </c>
      <c r="K235" s="38">
        <v>3</v>
      </c>
      <c r="L235" s="38">
        <v>750.42</v>
      </c>
      <c r="M235" s="38">
        <v>495.7</v>
      </c>
      <c r="N235" s="38">
        <v>1262.1500000000001</v>
      </c>
      <c r="O235" s="38">
        <v>766.45</v>
      </c>
      <c r="P235" s="38">
        <v>0.61</v>
      </c>
    </row>
    <row r="236" spans="1:16" ht="15.75" x14ac:dyDescent="0.25">
      <c r="A236" s="38">
        <v>235</v>
      </c>
      <c r="B236" s="39">
        <f t="shared" si="25"/>
        <v>44772</v>
      </c>
      <c r="C236" s="39">
        <f t="shared" si="25"/>
        <v>44793</v>
      </c>
      <c r="D236" s="39">
        <f t="shared" si="25"/>
        <v>44817</v>
      </c>
      <c r="E236" s="38">
        <f t="shared" si="21"/>
        <v>45</v>
      </c>
      <c r="F236" s="38">
        <f t="shared" si="23"/>
        <v>24</v>
      </c>
      <c r="G236" s="38" t="s">
        <v>47</v>
      </c>
      <c r="H236" s="38" t="s">
        <v>139</v>
      </c>
      <c r="I236" s="38" t="s">
        <v>16</v>
      </c>
      <c r="J236" s="38">
        <v>4</v>
      </c>
      <c r="K236" s="38">
        <v>1</v>
      </c>
      <c r="L236" s="38">
        <v>789.12</v>
      </c>
      <c r="M236" s="38">
        <v>560.15</v>
      </c>
      <c r="N236" s="38">
        <v>2006.81</v>
      </c>
      <c r="O236" s="38">
        <v>1446.6599999999999</v>
      </c>
      <c r="P236" s="38">
        <v>0.72</v>
      </c>
    </row>
    <row r="237" spans="1:16" ht="15.75" x14ac:dyDescent="0.25">
      <c r="A237" s="38">
        <v>236</v>
      </c>
      <c r="B237" s="39">
        <f t="shared" si="25"/>
        <v>44772</v>
      </c>
      <c r="C237" s="39">
        <f t="shared" si="25"/>
        <v>44793</v>
      </c>
      <c r="D237" s="39">
        <f t="shared" si="25"/>
        <v>44817</v>
      </c>
      <c r="E237" s="38">
        <f t="shared" si="21"/>
        <v>45</v>
      </c>
      <c r="F237" s="38">
        <f t="shared" si="23"/>
        <v>24</v>
      </c>
      <c r="G237" s="38" t="s">
        <v>47</v>
      </c>
      <c r="H237" s="38" t="s">
        <v>139</v>
      </c>
      <c r="I237" s="38" t="s">
        <v>16</v>
      </c>
      <c r="J237" s="38">
        <v>4</v>
      </c>
      <c r="K237" s="38">
        <v>2</v>
      </c>
      <c r="L237" s="38">
        <v>785.61</v>
      </c>
      <c r="M237" s="38">
        <v>575.55999999999995</v>
      </c>
      <c r="N237" s="38">
        <v>1777.77</v>
      </c>
      <c r="O237" s="38">
        <v>1202.21</v>
      </c>
      <c r="P237" s="38">
        <v>0.68</v>
      </c>
    </row>
    <row r="238" spans="1:16" ht="15.75" x14ac:dyDescent="0.25">
      <c r="A238" s="38">
        <v>237</v>
      </c>
      <c r="B238" s="39">
        <f t="shared" si="25"/>
        <v>44772</v>
      </c>
      <c r="C238" s="39">
        <f t="shared" si="25"/>
        <v>44793</v>
      </c>
      <c r="D238" s="39">
        <f t="shared" si="25"/>
        <v>44817</v>
      </c>
      <c r="E238" s="38">
        <f t="shared" si="21"/>
        <v>45</v>
      </c>
      <c r="F238" s="38">
        <f t="shared" si="23"/>
        <v>24</v>
      </c>
      <c r="G238" s="38" t="s">
        <v>47</v>
      </c>
      <c r="H238" s="38" t="s">
        <v>139</v>
      </c>
      <c r="I238" s="38" t="s">
        <v>16</v>
      </c>
      <c r="J238" s="38">
        <v>4</v>
      </c>
      <c r="K238" s="38">
        <v>3</v>
      </c>
      <c r="L238" s="38">
        <v>793.03</v>
      </c>
      <c r="M238" s="38">
        <v>579.72</v>
      </c>
      <c r="N238" s="38">
        <v>1704.57</v>
      </c>
      <c r="O238" s="38">
        <v>1124.8499999999999</v>
      </c>
      <c r="P238" s="38">
        <v>0.66</v>
      </c>
    </row>
    <row r="239" spans="1:16" ht="15.75" x14ac:dyDescent="0.25">
      <c r="A239" s="38">
        <v>238</v>
      </c>
      <c r="B239" s="39">
        <f t="shared" si="25"/>
        <v>44772</v>
      </c>
      <c r="C239" s="39">
        <f t="shared" si="25"/>
        <v>44793</v>
      </c>
      <c r="D239" s="39">
        <f t="shared" si="25"/>
        <v>44817</v>
      </c>
      <c r="E239" s="38">
        <f t="shared" si="21"/>
        <v>45</v>
      </c>
      <c r="F239" s="38">
        <f t="shared" si="23"/>
        <v>24</v>
      </c>
      <c r="G239" s="38" t="s">
        <v>51</v>
      </c>
      <c r="H239" s="38" t="s">
        <v>139</v>
      </c>
      <c r="I239" s="38" t="s">
        <v>21</v>
      </c>
      <c r="J239" s="38">
        <v>4</v>
      </c>
      <c r="K239" s="38">
        <v>1</v>
      </c>
      <c r="L239" s="38">
        <v>779.19</v>
      </c>
      <c r="M239" s="38">
        <v>619.29</v>
      </c>
      <c r="N239" s="38">
        <v>1495.58</v>
      </c>
      <c r="O239" s="38">
        <v>876.29</v>
      </c>
      <c r="P239" s="38">
        <v>0.59</v>
      </c>
    </row>
    <row r="240" spans="1:16" ht="15.75" x14ac:dyDescent="0.25">
      <c r="A240" s="38">
        <v>239</v>
      </c>
      <c r="B240" s="39">
        <f t="shared" si="25"/>
        <v>44772</v>
      </c>
      <c r="C240" s="39">
        <f t="shared" si="25"/>
        <v>44793</v>
      </c>
      <c r="D240" s="39">
        <f t="shared" si="25"/>
        <v>44817</v>
      </c>
      <c r="E240" s="38">
        <f t="shared" si="21"/>
        <v>45</v>
      </c>
      <c r="F240" s="38">
        <f t="shared" si="23"/>
        <v>24</v>
      </c>
      <c r="G240" s="38" t="s">
        <v>51</v>
      </c>
      <c r="H240" s="38" t="s">
        <v>139</v>
      </c>
      <c r="I240" s="38" t="s">
        <v>21</v>
      </c>
      <c r="J240" s="38">
        <v>4</v>
      </c>
      <c r="K240" s="38">
        <v>2</v>
      </c>
      <c r="L240" s="38">
        <v>745.55</v>
      </c>
      <c r="M240" s="38">
        <v>564.04999999999995</v>
      </c>
      <c r="N240" s="38">
        <v>1308.02</v>
      </c>
      <c r="O240" s="38">
        <v>743.97</v>
      </c>
      <c r="P240" s="38">
        <v>0.56999999999999995</v>
      </c>
    </row>
    <row r="241" spans="1:16" ht="15.75" x14ac:dyDescent="0.25">
      <c r="A241" s="38">
        <v>240</v>
      </c>
      <c r="B241" s="39">
        <f t="shared" si="25"/>
        <v>44772</v>
      </c>
      <c r="C241" s="39">
        <f t="shared" si="25"/>
        <v>44793</v>
      </c>
      <c r="D241" s="39">
        <f t="shared" si="25"/>
        <v>44817</v>
      </c>
      <c r="E241" s="38">
        <f t="shared" si="21"/>
        <v>45</v>
      </c>
      <c r="F241" s="38">
        <f t="shared" si="23"/>
        <v>24</v>
      </c>
      <c r="G241" s="38" t="s">
        <v>51</v>
      </c>
      <c r="H241" s="38" t="s">
        <v>139</v>
      </c>
      <c r="I241" s="38" t="s">
        <v>21</v>
      </c>
      <c r="J241" s="38">
        <v>4</v>
      </c>
      <c r="K241" s="38">
        <v>3</v>
      </c>
      <c r="L241" s="38">
        <v>782.79</v>
      </c>
      <c r="M241" s="38">
        <v>587.04</v>
      </c>
      <c r="N241" s="38">
        <v>1241.3399999999999</v>
      </c>
      <c r="O241" s="38">
        <v>654.29999999999995</v>
      </c>
      <c r="P241" s="38">
        <v>0.53</v>
      </c>
    </row>
    <row r="242" spans="1:16" ht="15.75" x14ac:dyDescent="0.25">
      <c r="A242" s="38">
        <v>241</v>
      </c>
      <c r="B242" s="39">
        <f t="shared" si="25"/>
        <v>44772</v>
      </c>
      <c r="C242" s="39">
        <f t="shared" si="25"/>
        <v>44793</v>
      </c>
      <c r="D242" s="39">
        <f t="shared" si="25"/>
        <v>44817</v>
      </c>
      <c r="E242" s="38">
        <f t="shared" si="21"/>
        <v>45</v>
      </c>
      <c r="F242" s="38">
        <f t="shared" si="23"/>
        <v>24</v>
      </c>
      <c r="G242" s="38" t="s">
        <v>56</v>
      </c>
      <c r="H242" s="38" t="s">
        <v>53</v>
      </c>
      <c r="I242" s="38" t="s">
        <v>16</v>
      </c>
      <c r="J242" s="38">
        <v>4</v>
      </c>
      <c r="K242" s="38">
        <v>1</v>
      </c>
      <c r="L242" s="38">
        <v>781.08</v>
      </c>
      <c r="M242" s="38">
        <v>472.99</v>
      </c>
      <c r="N242" s="38">
        <v>1627.46</v>
      </c>
      <c r="O242" s="38">
        <v>1154.47</v>
      </c>
      <c r="P242" s="38">
        <v>0.71</v>
      </c>
    </row>
    <row r="243" spans="1:16" ht="15.75" x14ac:dyDescent="0.25">
      <c r="A243" s="38">
        <v>242</v>
      </c>
      <c r="B243" s="39">
        <f t="shared" si="25"/>
        <v>44772</v>
      </c>
      <c r="C243" s="39">
        <f t="shared" si="25"/>
        <v>44793</v>
      </c>
      <c r="D243" s="39">
        <f t="shared" si="25"/>
        <v>44817</v>
      </c>
      <c r="E243" s="38">
        <f t="shared" si="21"/>
        <v>45</v>
      </c>
      <c r="F243" s="38">
        <f t="shared" si="23"/>
        <v>24</v>
      </c>
      <c r="G243" s="38" t="s">
        <v>56</v>
      </c>
      <c r="H243" s="38" t="s">
        <v>53</v>
      </c>
      <c r="I243" s="38" t="s">
        <v>16</v>
      </c>
      <c r="J243" s="38">
        <v>4</v>
      </c>
      <c r="K243" s="38">
        <v>2</v>
      </c>
      <c r="L243" s="38">
        <v>777.11</v>
      </c>
      <c r="M243" s="38">
        <v>367.53</v>
      </c>
      <c r="N243" s="38">
        <v>1690.66</v>
      </c>
      <c r="O243" s="38">
        <v>1323.13</v>
      </c>
      <c r="P243" s="38">
        <v>0.78</v>
      </c>
    </row>
    <row r="244" spans="1:16" ht="15.75" x14ac:dyDescent="0.25">
      <c r="A244" s="38">
        <v>243</v>
      </c>
      <c r="B244" s="39">
        <f t="shared" ref="B244:D259" si="26">B243</f>
        <v>44772</v>
      </c>
      <c r="C244" s="39">
        <f t="shared" si="26"/>
        <v>44793</v>
      </c>
      <c r="D244" s="39">
        <f t="shared" si="26"/>
        <v>44817</v>
      </c>
      <c r="E244" s="38">
        <f t="shared" si="21"/>
        <v>45</v>
      </c>
      <c r="F244" s="38">
        <f t="shared" si="23"/>
        <v>24</v>
      </c>
      <c r="G244" s="38" t="s">
        <v>56</v>
      </c>
      <c r="H244" s="38" t="s">
        <v>53</v>
      </c>
      <c r="I244" s="38" t="s">
        <v>16</v>
      </c>
      <c r="J244" s="38">
        <v>4</v>
      </c>
      <c r="K244" s="38">
        <v>3</v>
      </c>
      <c r="L244" s="38">
        <v>792.47</v>
      </c>
      <c r="M244" s="38">
        <v>448.58</v>
      </c>
      <c r="N244" s="38">
        <v>1603.54</v>
      </c>
      <c r="O244" s="38">
        <v>1154.96</v>
      </c>
      <c r="P244" s="38">
        <v>0.72</v>
      </c>
    </row>
    <row r="245" spans="1:16" ht="15.75" x14ac:dyDescent="0.25">
      <c r="A245" s="38">
        <v>244</v>
      </c>
      <c r="B245" s="39">
        <f t="shared" si="26"/>
        <v>44772</v>
      </c>
      <c r="C245" s="39">
        <f t="shared" si="26"/>
        <v>44793</v>
      </c>
      <c r="D245" s="39">
        <f t="shared" si="26"/>
        <v>44817</v>
      </c>
      <c r="E245" s="38">
        <f t="shared" si="21"/>
        <v>45</v>
      </c>
      <c r="F245" s="38">
        <f t="shared" si="23"/>
        <v>24</v>
      </c>
      <c r="G245" s="38" t="s">
        <v>60</v>
      </c>
      <c r="H245" s="38" t="s">
        <v>53</v>
      </c>
      <c r="I245" s="38" t="s">
        <v>21</v>
      </c>
      <c r="J245" s="38">
        <v>4</v>
      </c>
      <c r="K245" s="38">
        <v>1</v>
      </c>
      <c r="L245" s="38">
        <v>793.41</v>
      </c>
      <c r="M245" s="38">
        <v>639.85</v>
      </c>
      <c r="N245" s="38">
        <v>1867.87</v>
      </c>
      <c r="O245" s="38">
        <v>1228.02</v>
      </c>
      <c r="P245" s="38">
        <v>0.66</v>
      </c>
    </row>
    <row r="246" spans="1:16" ht="15.75" x14ac:dyDescent="0.25">
      <c r="A246" s="38">
        <v>245</v>
      </c>
      <c r="B246" s="39">
        <f t="shared" si="26"/>
        <v>44772</v>
      </c>
      <c r="C246" s="39">
        <f t="shared" si="26"/>
        <v>44793</v>
      </c>
      <c r="D246" s="39">
        <f t="shared" si="26"/>
        <v>44817</v>
      </c>
      <c r="E246" s="38">
        <f t="shared" si="21"/>
        <v>45</v>
      </c>
      <c r="F246" s="38">
        <f t="shared" si="23"/>
        <v>24</v>
      </c>
      <c r="G246" s="38" t="s">
        <v>60</v>
      </c>
      <c r="H246" s="38" t="s">
        <v>53</v>
      </c>
      <c r="I246" s="38" t="s">
        <v>21</v>
      </c>
      <c r="J246" s="38">
        <v>4</v>
      </c>
      <c r="K246" s="38">
        <v>2</v>
      </c>
      <c r="L246" s="38">
        <v>525.07000000000005</v>
      </c>
      <c r="M246" s="38">
        <v>643.69000000000005</v>
      </c>
      <c r="N246" s="38">
        <v>1863.01</v>
      </c>
      <c r="O246" s="38">
        <v>1219.32</v>
      </c>
      <c r="P246" s="38">
        <v>0.65</v>
      </c>
    </row>
    <row r="247" spans="1:16" ht="15.75" x14ac:dyDescent="0.25">
      <c r="A247" s="38">
        <v>246</v>
      </c>
      <c r="B247" s="39">
        <f t="shared" si="26"/>
        <v>44772</v>
      </c>
      <c r="C247" s="39">
        <f t="shared" si="26"/>
        <v>44793</v>
      </c>
      <c r="D247" s="39">
        <f t="shared" si="26"/>
        <v>44817</v>
      </c>
      <c r="E247" s="38">
        <f t="shared" si="21"/>
        <v>45</v>
      </c>
      <c r="F247" s="38">
        <f t="shared" si="23"/>
        <v>24</v>
      </c>
      <c r="G247" s="38" t="s">
        <v>60</v>
      </c>
      <c r="H247" s="38" t="s">
        <v>53</v>
      </c>
      <c r="I247" s="38" t="s">
        <v>21</v>
      </c>
      <c r="J247" s="38">
        <v>4</v>
      </c>
      <c r="K247" s="38">
        <v>3</v>
      </c>
      <c r="L247" s="38">
        <v>751.35</v>
      </c>
      <c r="M247" s="38">
        <v>691.53</v>
      </c>
      <c r="N247" s="38">
        <v>1880.68</v>
      </c>
      <c r="O247" s="38">
        <v>1189.1500000000001</v>
      </c>
      <c r="P247" s="38">
        <v>0.63</v>
      </c>
    </row>
    <row r="248" spans="1:16" ht="15.75" x14ac:dyDescent="0.25">
      <c r="A248" s="38">
        <v>247</v>
      </c>
      <c r="B248" s="39">
        <f t="shared" si="26"/>
        <v>44772</v>
      </c>
      <c r="C248" s="39">
        <f t="shared" si="26"/>
        <v>44793</v>
      </c>
      <c r="D248" s="39">
        <f t="shared" si="26"/>
        <v>44817</v>
      </c>
      <c r="E248" s="38">
        <f t="shared" si="21"/>
        <v>45</v>
      </c>
      <c r="F248" s="38">
        <f t="shared" si="23"/>
        <v>24</v>
      </c>
      <c r="G248" s="38" t="s">
        <v>65</v>
      </c>
      <c r="H248" s="38" t="s">
        <v>140</v>
      </c>
      <c r="I248" s="38" t="s">
        <v>16</v>
      </c>
      <c r="J248" s="38">
        <v>4</v>
      </c>
      <c r="K248" s="38">
        <v>1</v>
      </c>
      <c r="L248" s="38">
        <v>636.77</v>
      </c>
      <c r="M248" s="38">
        <v>413.26</v>
      </c>
      <c r="N248" s="38">
        <v>1746.65</v>
      </c>
      <c r="O248" s="38">
        <v>1333.39</v>
      </c>
      <c r="P248" s="38">
        <v>0.76</v>
      </c>
    </row>
    <row r="249" spans="1:16" ht="15.75" x14ac:dyDescent="0.25">
      <c r="A249" s="38">
        <v>248</v>
      </c>
      <c r="B249" s="39">
        <f t="shared" si="26"/>
        <v>44772</v>
      </c>
      <c r="C249" s="39">
        <f t="shared" si="26"/>
        <v>44793</v>
      </c>
      <c r="D249" s="39">
        <f t="shared" si="26"/>
        <v>44817</v>
      </c>
      <c r="E249" s="38">
        <f t="shared" si="21"/>
        <v>45</v>
      </c>
      <c r="F249" s="38">
        <f t="shared" si="23"/>
        <v>24</v>
      </c>
      <c r="G249" s="38" t="s">
        <v>65</v>
      </c>
      <c r="H249" s="38" t="s">
        <v>140</v>
      </c>
      <c r="I249" s="38" t="s">
        <v>16</v>
      </c>
      <c r="J249" s="38">
        <v>4</v>
      </c>
      <c r="K249" s="38">
        <v>2</v>
      </c>
      <c r="L249" s="38">
        <v>742.75</v>
      </c>
      <c r="M249" s="38">
        <v>408.8</v>
      </c>
      <c r="N249" s="38">
        <v>1692.86</v>
      </c>
      <c r="O249" s="38">
        <v>1284.06</v>
      </c>
      <c r="P249" s="38">
        <v>0.76</v>
      </c>
    </row>
    <row r="250" spans="1:16" ht="15.75" x14ac:dyDescent="0.25">
      <c r="A250" s="38">
        <v>249</v>
      </c>
      <c r="B250" s="39">
        <f t="shared" si="26"/>
        <v>44772</v>
      </c>
      <c r="C250" s="39">
        <f t="shared" si="26"/>
        <v>44793</v>
      </c>
      <c r="D250" s="39">
        <f t="shared" si="26"/>
        <v>44817</v>
      </c>
      <c r="E250" s="38">
        <f t="shared" si="21"/>
        <v>45</v>
      </c>
      <c r="F250" s="38">
        <f t="shared" si="23"/>
        <v>24</v>
      </c>
      <c r="G250" s="38" t="s">
        <v>65</v>
      </c>
      <c r="H250" s="38" t="s">
        <v>140</v>
      </c>
      <c r="I250" s="38" t="s">
        <v>16</v>
      </c>
      <c r="J250" s="38">
        <v>4</v>
      </c>
      <c r="K250" s="38">
        <v>3</v>
      </c>
      <c r="L250" s="38">
        <v>575</v>
      </c>
      <c r="M250" s="38">
        <v>413.96</v>
      </c>
      <c r="N250" s="38">
        <v>1660.56</v>
      </c>
      <c r="O250" s="38">
        <v>1246.5999999999999</v>
      </c>
      <c r="P250" s="38">
        <v>0.75</v>
      </c>
    </row>
    <row r="251" spans="1:16" ht="15.75" x14ac:dyDescent="0.25">
      <c r="A251" s="38">
        <v>250</v>
      </c>
      <c r="B251" s="39">
        <f t="shared" si="26"/>
        <v>44772</v>
      </c>
      <c r="C251" s="39">
        <f t="shared" si="26"/>
        <v>44793</v>
      </c>
      <c r="D251" s="39">
        <f t="shared" si="26"/>
        <v>44817</v>
      </c>
      <c r="E251" s="38">
        <f t="shared" si="21"/>
        <v>45</v>
      </c>
      <c r="F251" s="38">
        <f t="shared" si="23"/>
        <v>24</v>
      </c>
      <c r="G251" s="38" t="s">
        <v>69</v>
      </c>
      <c r="H251" s="38" t="s">
        <v>140</v>
      </c>
      <c r="I251" s="38" t="s">
        <v>21</v>
      </c>
      <c r="J251" s="38">
        <v>4</v>
      </c>
      <c r="K251" s="38">
        <v>1</v>
      </c>
      <c r="L251" s="38">
        <v>758.8</v>
      </c>
      <c r="M251" s="38">
        <v>511.77</v>
      </c>
      <c r="N251" s="38">
        <v>1631.14</v>
      </c>
      <c r="O251" s="38">
        <v>1119.3700000000001</v>
      </c>
      <c r="P251" s="38">
        <v>0.69</v>
      </c>
    </row>
    <row r="252" spans="1:16" ht="15.75" x14ac:dyDescent="0.25">
      <c r="A252" s="38">
        <v>251</v>
      </c>
      <c r="B252" s="39">
        <f t="shared" si="26"/>
        <v>44772</v>
      </c>
      <c r="C252" s="39">
        <f t="shared" si="26"/>
        <v>44793</v>
      </c>
      <c r="D252" s="39">
        <f t="shared" si="26"/>
        <v>44817</v>
      </c>
      <c r="E252" s="38">
        <f t="shared" si="21"/>
        <v>45</v>
      </c>
      <c r="F252" s="38">
        <f t="shared" si="23"/>
        <v>24</v>
      </c>
      <c r="G252" s="38" t="s">
        <v>69</v>
      </c>
      <c r="H252" s="38" t="s">
        <v>140</v>
      </c>
      <c r="I252" s="38" t="s">
        <v>21</v>
      </c>
      <c r="J252" s="38">
        <v>4</v>
      </c>
      <c r="K252" s="38">
        <v>2</v>
      </c>
      <c r="L252" s="38">
        <v>767</v>
      </c>
      <c r="M252" s="38">
        <v>607.45000000000005</v>
      </c>
      <c r="N252" s="38">
        <v>1814.09</v>
      </c>
      <c r="O252" s="38">
        <v>1206.6399999999999</v>
      </c>
      <c r="P252" s="38">
        <v>0.67</v>
      </c>
    </row>
    <row r="253" spans="1:16" ht="15.75" x14ac:dyDescent="0.25">
      <c r="A253" s="38">
        <v>252</v>
      </c>
      <c r="B253" s="39">
        <f t="shared" si="26"/>
        <v>44772</v>
      </c>
      <c r="C253" s="39">
        <f t="shared" si="26"/>
        <v>44793</v>
      </c>
      <c r="D253" s="39">
        <f t="shared" si="26"/>
        <v>44817</v>
      </c>
      <c r="E253" s="38">
        <f t="shared" si="21"/>
        <v>45</v>
      </c>
      <c r="F253" s="38">
        <f t="shared" si="23"/>
        <v>24</v>
      </c>
      <c r="G253" s="38" t="s">
        <v>69</v>
      </c>
      <c r="H253" s="38" t="s">
        <v>140</v>
      </c>
      <c r="I253" s="38" t="s">
        <v>21</v>
      </c>
      <c r="J253" s="38">
        <v>4</v>
      </c>
      <c r="K253" s="38">
        <v>3</v>
      </c>
      <c r="L253" s="38">
        <v>679.99</v>
      </c>
      <c r="M253" s="38">
        <v>473.84</v>
      </c>
      <c r="N253" s="38">
        <v>1615.98</v>
      </c>
      <c r="O253" s="38">
        <v>1142.1400000000001</v>
      </c>
      <c r="P253" s="38">
        <v>0.71</v>
      </c>
    </row>
    <row r="254" spans="1:16" ht="15.75" x14ac:dyDescent="0.25">
      <c r="A254" s="38">
        <v>253</v>
      </c>
      <c r="B254" s="39">
        <f t="shared" si="26"/>
        <v>44772</v>
      </c>
      <c r="C254" s="39">
        <f t="shared" si="26"/>
        <v>44793</v>
      </c>
      <c r="D254" s="39">
        <f t="shared" si="26"/>
        <v>44817</v>
      </c>
      <c r="E254" s="38">
        <f t="shared" si="21"/>
        <v>45</v>
      </c>
      <c r="F254" s="38">
        <f t="shared" si="23"/>
        <v>24</v>
      </c>
      <c r="G254" s="38" t="s">
        <v>74</v>
      </c>
      <c r="H254" s="38" t="s">
        <v>141</v>
      </c>
      <c r="I254" s="38" t="s">
        <v>16</v>
      </c>
      <c r="J254" s="38">
        <v>4</v>
      </c>
      <c r="K254" s="38">
        <v>1</v>
      </c>
      <c r="L254" s="38">
        <v>777.89</v>
      </c>
      <c r="M254" s="38">
        <v>478.21</v>
      </c>
      <c r="N254" s="38">
        <v>1503.98</v>
      </c>
      <c r="O254" s="38">
        <v>1025.77</v>
      </c>
      <c r="P254" s="38">
        <v>0.68</v>
      </c>
    </row>
    <row r="255" spans="1:16" ht="15.75" x14ac:dyDescent="0.25">
      <c r="A255" s="38">
        <v>254</v>
      </c>
      <c r="B255" s="39">
        <f t="shared" si="26"/>
        <v>44772</v>
      </c>
      <c r="C255" s="39">
        <f t="shared" si="26"/>
        <v>44793</v>
      </c>
      <c r="D255" s="39">
        <f t="shared" si="26"/>
        <v>44817</v>
      </c>
      <c r="E255" s="38">
        <f t="shared" si="21"/>
        <v>45</v>
      </c>
      <c r="F255" s="38">
        <f t="shared" si="23"/>
        <v>24</v>
      </c>
      <c r="G255" s="38" t="s">
        <v>74</v>
      </c>
      <c r="H255" s="38" t="s">
        <v>141</v>
      </c>
      <c r="I255" s="38" t="s">
        <v>16</v>
      </c>
      <c r="J255" s="38">
        <v>4</v>
      </c>
      <c r="K255" s="38">
        <v>2</v>
      </c>
      <c r="L255" s="38">
        <v>787.11</v>
      </c>
      <c r="M255" s="38">
        <v>408.1</v>
      </c>
      <c r="N255" s="38">
        <v>1393.06</v>
      </c>
      <c r="O255" s="38">
        <v>984.95999999999992</v>
      </c>
      <c r="P255" s="38">
        <v>0.71</v>
      </c>
    </row>
    <row r="256" spans="1:16" ht="15.75" x14ac:dyDescent="0.25">
      <c r="A256" s="38">
        <v>255</v>
      </c>
      <c r="B256" s="39">
        <f t="shared" si="26"/>
        <v>44772</v>
      </c>
      <c r="C256" s="39">
        <f t="shared" si="26"/>
        <v>44793</v>
      </c>
      <c r="D256" s="39">
        <f t="shared" si="26"/>
        <v>44817</v>
      </c>
      <c r="E256" s="38">
        <f t="shared" si="21"/>
        <v>45</v>
      </c>
      <c r="F256" s="38">
        <f t="shared" si="23"/>
        <v>24</v>
      </c>
      <c r="G256" s="38" t="s">
        <v>74</v>
      </c>
      <c r="H256" s="38" t="s">
        <v>141</v>
      </c>
      <c r="I256" s="38" t="s">
        <v>16</v>
      </c>
      <c r="J256" s="38">
        <v>4</v>
      </c>
      <c r="K256" s="38">
        <v>3</v>
      </c>
      <c r="L256" s="38">
        <v>773.79</v>
      </c>
      <c r="M256" s="38">
        <v>470.1</v>
      </c>
      <c r="N256" s="38">
        <v>1416.11</v>
      </c>
      <c r="O256" s="38">
        <v>946.00999999999988</v>
      </c>
      <c r="P256" s="38">
        <v>0.67</v>
      </c>
    </row>
    <row r="257" spans="1:16" ht="15.75" x14ac:dyDescent="0.25">
      <c r="A257" s="38">
        <v>256</v>
      </c>
      <c r="B257" s="39">
        <f t="shared" si="26"/>
        <v>44772</v>
      </c>
      <c r="C257" s="39">
        <f t="shared" si="26"/>
        <v>44793</v>
      </c>
      <c r="D257" s="39">
        <f t="shared" si="26"/>
        <v>44817</v>
      </c>
      <c r="E257" s="38">
        <f t="shared" si="21"/>
        <v>45</v>
      </c>
      <c r="F257" s="38">
        <f t="shared" si="23"/>
        <v>24</v>
      </c>
      <c r="G257" s="38" t="s">
        <v>78</v>
      </c>
      <c r="H257" s="38" t="s">
        <v>141</v>
      </c>
      <c r="I257" s="38" t="s">
        <v>21</v>
      </c>
      <c r="J257" s="38">
        <v>4</v>
      </c>
      <c r="K257" s="38">
        <v>1</v>
      </c>
      <c r="L257" s="38">
        <v>401.54</v>
      </c>
      <c r="M257" s="38">
        <v>492.13</v>
      </c>
      <c r="N257" s="38">
        <v>1108.78</v>
      </c>
      <c r="O257" s="38">
        <v>616.65</v>
      </c>
      <c r="P257" s="38">
        <v>0.56000000000000005</v>
      </c>
    </row>
    <row r="258" spans="1:16" ht="15.75" x14ac:dyDescent="0.25">
      <c r="A258" s="38">
        <v>257</v>
      </c>
      <c r="B258" s="39">
        <f t="shared" si="26"/>
        <v>44772</v>
      </c>
      <c r="C258" s="39">
        <f t="shared" si="26"/>
        <v>44793</v>
      </c>
      <c r="D258" s="39">
        <f t="shared" si="26"/>
        <v>44817</v>
      </c>
      <c r="E258" s="38">
        <f t="shared" si="21"/>
        <v>45</v>
      </c>
      <c r="F258" s="38">
        <f t="shared" si="23"/>
        <v>24</v>
      </c>
      <c r="G258" s="38" t="s">
        <v>78</v>
      </c>
      <c r="H258" s="38" t="s">
        <v>141</v>
      </c>
      <c r="I258" s="38" t="s">
        <v>21</v>
      </c>
      <c r="J258" s="38">
        <v>4</v>
      </c>
      <c r="K258" s="38">
        <v>2</v>
      </c>
      <c r="L258" s="38">
        <v>384.47</v>
      </c>
      <c r="M258" s="38">
        <v>521.19000000000005</v>
      </c>
      <c r="N258" s="38">
        <v>1103.1300000000001</v>
      </c>
      <c r="O258" s="38">
        <v>581.94000000000005</v>
      </c>
      <c r="P258" s="38">
        <v>0.53</v>
      </c>
    </row>
    <row r="259" spans="1:16" ht="15.75" x14ac:dyDescent="0.25">
      <c r="A259" s="38">
        <v>258</v>
      </c>
      <c r="B259" s="39">
        <f t="shared" si="26"/>
        <v>44772</v>
      </c>
      <c r="C259" s="39">
        <f t="shared" si="26"/>
        <v>44793</v>
      </c>
      <c r="D259" s="39">
        <f t="shared" si="26"/>
        <v>44817</v>
      </c>
      <c r="E259" s="38">
        <f t="shared" ref="E259:E322" si="27">D259-B259</f>
        <v>45</v>
      </c>
      <c r="F259" s="38">
        <f t="shared" si="23"/>
        <v>24</v>
      </c>
      <c r="G259" s="38" t="s">
        <v>78</v>
      </c>
      <c r="H259" s="38" t="s">
        <v>141</v>
      </c>
      <c r="I259" s="38" t="s">
        <v>21</v>
      </c>
      <c r="J259" s="38">
        <v>4</v>
      </c>
      <c r="K259" s="38">
        <v>3</v>
      </c>
      <c r="L259" s="38">
        <v>483.96</v>
      </c>
      <c r="M259" s="38">
        <v>597.52</v>
      </c>
      <c r="N259" s="38">
        <v>1407.28</v>
      </c>
      <c r="O259" s="38">
        <v>809.76</v>
      </c>
      <c r="P259" s="38">
        <v>0.57999999999999996</v>
      </c>
    </row>
    <row r="260" spans="1:16" ht="15.75" x14ac:dyDescent="0.25">
      <c r="A260" s="38">
        <v>259</v>
      </c>
      <c r="B260" s="39">
        <f t="shared" ref="B260:D275" si="28">B259</f>
        <v>44772</v>
      </c>
      <c r="C260" s="39">
        <f t="shared" si="28"/>
        <v>44793</v>
      </c>
      <c r="D260" s="39">
        <f t="shared" si="28"/>
        <v>44817</v>
      </c>
      <c r="E260" s="38">
        <f t="shared" si="27"/>
        <v>45</v>
      </c>
      <c r="F260" s="38">
        <f t="shared" si="23"/>
        <v>24</v>
      </c>
      <c r="G260" s="38" t="s">
        <v>83</v>
      </c>
      <c r="H260" s="38" t="s">
        <v>142</v>
      </c>
      <c r="I260" s="38" t="s">
        <v>16</v>
      </c>
      <c r="J260" s="38">
        <v>4</v>
      </c>
      <c r="K260" s="38">
        <v>1</v>
      </c>
      <c r="L260" s="38">
        <v>764.76</v>
      </c>
      <c r="M260" s="38">
        <v>390.5</v>
      </c>
      <c r="N260" s="38">
        <v>1336.33</v>
      </c>
      <c r="O260" s="38">
        <v>945.82999999999993</v>
      </c>
      <c r="P260" s="38">
        <v>0.71</v>
      </c>
    </row>
    <row r="261" spans="1:16" ht="15.75" x14ac:dyDescent="0.25">
      <c r="A261" s="38">
        <v>260</v>
      </c>
      <c r="B261" s="39">
        <f t="shared" si="28"/>
        <v>44772</v>
      </c>
      <c r="C261" s="39">
        <f t="shared" si="28"/>
        <v>44793</v>
      </c>
      <c r="D261" s="39">
        <f t="shared" si="28"/>
        <v>44817</v>
      </c>
      <c r="E261" s="38">
        <f t="shared" si="27"/>
        <v>45</v>
      </c>
      <c r="F261" s="38">
        <f t="shared" si="23"/>
        <v>24</v>
      </c>
      <c r="G261" s="38" t="s">
        <v>83</v>
      </c>
      <c r="H261" s="38" t="s">
        <v>142</v>
      </c>
      <c r="I261" s="38" t="s">
        <v>16</v>
      </c>
      <c r="J261" s="38">
        <v>4</v>
      </c>
      <c r="K261" s="38">
        <v>2</v>
      </c>
      <c r="L261" s="38">
        <v>774.71</v>
      </c>
      <c r="M261" s="38">
        <v>325.52</v>
      </c>
      <c r="N261" s="38">
        <v>1429.02</v>
      </c>
      <c r="O261" s="38">
        <v>1103.5</v>
      </c>
      <c r="P261" s="38">
        <v>0.77</v>
      </c>
    </row>
    <row r="262" spans="1:16" ht="15.75" x14ac:dyDescent="0.25">
      <c r="A262" s="38">
        <v>261</v>
      </c>
      <c r="B262" s="39">
        <f t="shared" si="28"/>
        <v>44772</v>
      </c>
      <c r="C262" s="39">
        <f t="shared" si="28"/>
        <v>44793</v>
      </c>
      <c r="D262" s="39">
        <f t="shared" si="28"/>
        <v>44817</v>
      </c>
      <c r="E262" s="38">
        <f t="shared" si="27"/>
        <v>45</v>
      </c>
      <c r="F262" s="38">
        <f t="shared" si="23"/>
        <v>24</v>
      </c>
      <c r="G262" s="38" t="s">
        <v>83</v>
      </c>
      <c r="H262" s="38" t="s">
        <v>142</v>
      </c>
      <c r="I262" s="38" t="s">
        <v>16</v>
      </c>
      <c r="J262" s="38">
        <v>4</v>
      </c>
      <c r="K262" s="38">
        <v>3</v>
      </c>
      <c r="L262" s="38">
        <v>782.98</v>
      </c>
      <c r="M262" s="38">
        <v>326.60000000000002</v>
      </c>
      <c r="N262" s="38">
        <v>1412.94</v>
      </c>
      <c r="O262" s="38">
        <v>1086.3400000000001</v>
      </c>
      <c r="P262" s="38">
        <v>0.77</v>
      </c>
    </row>
    <row r="263" spans="1:16" ht="15.75" x14ac:dyDescent="0.25">
      <c r="A263" s="38">
        <v>262</v>
      </c>
      <c r="B263" s="39">
        <f t="shared" si="28"/>
        <v>44772</v>
      </c>
      <c r="C263" s="39">
        <f t="shared" si="28"/>
        <v>44793</v>
      </c>
      <c r="D263" s="39">
        <f t="shared" si="28"/>
        <v>44817</v>
      </c>
      <c r="E263" s="38">
        <f t="shared" si="27"/>
        <v>45</v>
      </c>
      <c r="F263" s="38">
        <f t="shared" si="23"/>
        <v>24</v>
      </c>
      <c r="G263" s="38" t="s">
        <v>87</v>
      </c>
      <c r="H263" s="38" t="s">
        <v>142</v>
      </c>
      <c r="I263" s="38" t="s">
        <v>21</v>
      </c>
      <c r="J263" s="38">
        <v>4</v>
      </c>
      <c r="K263" s="38">
        <v>1</v>
      </c>
      <c r="L263" s="38">
        <v>760.8</v>
      </c>
      <c r="M263" s="38">
        <v>672.3</v>
      </c>
      <c r="N263" s="38">
        <v>1732.14</v>
      </c>
      <c r="O263" s="38">
        <v>1059.8400000000001</v>
      </c>
      <c r="P263" s="38">
        <v>0.61</v>
      </c>
    </row>
    <row r="264" spans="1:16" ht="15.75" x14ac:dyDescent="0.25">
      <c r="A264" s="38">
        <v>263</v>
      </c>
      <c r="B264" s="39">
        <f t="shared" si="28"/>
        <v>44772</v>
      </c>
      <c r="C264" s="39">
        <f t="shared" si="28"/>
        <v>44793</v>
      </c>
      <c r="D264" s="39">
        <f t="shared" si="28"/>
        <v>44817</v>
      </c>
      <c r="E264" s="38">
        <f t="shared" si="27"/>
        <v>45</v>
      </c>
      <c r="F264" s="38">
        <f t="shared" si="23"/>
        <v>24</v>
      </c>
      <c r="G264" s="38" t="s">
        <v>87</v>
      </c>
      <c r="H264" s="38" t="s">
        <v>142</v>
      </c>
      <c r="I264" s="38" t="s">
        <v>21</v>
      </c>
      <c r="J264" s="38">
        <v>4</v>
      </c>
      <c r="K264" s="38">
        <v>2</v>
      </c>
      <c r="L264" s="38">
        <v>740.75</v>
      </c>
      <c r="M264" s="38">
        <v>612.63</v>
      </c>
      <c r="N264" s="38">
        <v>1670.5</v>
      </c>
      <c r="O264" s="38">
        <v>1057.8699999999999</v>
      </c>
      <c r="P264" s="38">
        <v>0.63</v>
      </c>
    </row>
    <row r="265" spans="1:16" ht="15.75" x14ac:dyDescent="0.25">
      <c r="A265" s="38">
        <v>264</v>
      </c>
      <c r="B265" s="39">
        <f t="shared" si="28"/>
        <v>44772</v>
      </c>
      <c r="C265" s="39">
        <f t="shared" si="28"/>
        <v>44793</v>
      </c>
      <c r="D265" s="39">
        <f t="shared" si="28"/>
        <v>44817</v>
      </c>
      <c r="E265" s="38">
        <f t="shared" si="27"/>
        <v>45</v>
      </c>
      <c r="F265" s="38">
        <f t="shared" si="23"/>
        <v>24</v>
      </c>
      <c r="G265" s="38" t="s">
        <v>87</v>
      </c>
      <c r="H265" s="38" t="s">
        <v>142</v>
      </c>
      <c r="I265" s="38" t="s">
        <v>21</v>
      </c>
      <c r="J265" s="38">
        <v>4</v>
      </c>
      <c r="K265" s="38">
        <v>3</v>
      </c>
      <c r="L265" s="38">
        <v>773.42</v>
      </c>
      <c r="M265" s="38">
        <v>674.55</v>
      </c>
      <c r="N265" s="38">
        <v>1730.29</v>
      </c>
      <c r="O265" s="38">
        <v>1055.74</v>
      </c>
      <c r="P265" s="38">
        <v>0.61</v>
      </c>
    </row>
    <row r="266" spans="1:16" ht="15.75" x14ac:dyDescent="0.25">
      <c r="A266" s="38">
        <v>265</v>
      </c>
      <c r="B266" s="39">
        <f t="shared" si="28"/>
        <v>44772</v>
      </c>
      <c r="C266" s="39">
        <f t="shared" si="28"/>
        <v>44793</v>
      </c>
      <c r="D266" s="39">
        <f t="shared" si="28"/>
        <v>44817</v>
      </c>
      <c r="E266" s="38">
        <f t="shared" si="27"/>
        <v>45</v>
      </c>
      <c r="F266" s="38">
        <f t="shared" ref="F266:F329" si="29">D266-C194</f>
        <v>24</v>
      </c>
      <c r="G266" s="38" t="s">
        <v>92</v>
      </c>
      <c r="H266" s="38" t="s">
        <v>143</v>
      </c>
      <c r="I266" s="38" t="s">
        <v>16</v>
      </c>
      <c r="J266" s="38">
        <v>4</v>
      </c>
      <c r="K266" s="38">
        <v>1</v>
      </c>
      <c r="L266" s="38">
        <v>780.11</v>
      </c>
      <c r="M266" s="38">
        <v>411.1</v>
      </c>
      <c r="N266" s="38">
        <v>1751.36</v>
      </c>
      <c r="O266" s="38">
        <v>1340.2599999999998</v>
      </c>
      <c r="P266" s="38">
        <v>0.77</v>
      </c>
    </row>
    <row r="267" spans="1:16" ht="15.75" x14ac:dyDescent="0.25">
      <c r="A267" s="38">
        <v>266</v>
      </c>
      <c r="B267" s="39">
        <f t="shared" si="28"/>
        <v>44772</v>
      </c>
      <c r="C267" s="39">
        <f t="shared" si="28"/>
        <v>44793</v>
      </c>
      <c r="D267" s="39">
        <f t="shared" si="28"/>
        <v>44817</v>
      </c>
      <c r="E267" s="38">
        <f t="shared" si="27"/>
        <v>45</v>
      </c>
      <c r="F267" s="38">
        <f t="shared" si="29"/>
        <v>24</v>
      </c>
      <c r="G267" s="38" t="s">
        <v>92</v>
      </c>
      <c r="H267" s="38" t="s">
        <v>143</v>
      </c>
      <c r="I267" s="38" t="s">
        <v>16</v>
      </c>
      <c r="J267" s="38">
        <v>4</v>
      </c>
      <c r="K267" s="38">
        <v>2</v>
      </c>
      <c r="L267" s="38">
        <v>745.37</v>
      </c>
      <c r="M267" s="38">
        <v>434.79</v>
      </c>
      <c r="N267" s="38">
        <v>1538.62</v>
      </c>
      <c r="O267" s="38">
        <v>1103.83</v>
      </c>
      <c r="P267" s="38">
        <v>0.72</v>
      </c>
    </row>
    <row r="268" spans="1:16" ht="15.75" x14ac:dyDescent="0.25">
      <c r="A268" s="38">
        <v>267</v>
      </c>
      <c r="B268" s="39">
        <f t="shared" si="28"/>
        <v>44772</v>
      </c>
      <c r="C268" s="39">
        <f t="shared" si="28"/>
        <v>44793</v>
      </c>
      <c r="D268" s="39">
        <f t="shared" si="28"/>
        <v>44817</v>
      </c>
      <c r="E268" s="38">
        <f t="shared" si="27"/>
        <v>45</v>
      </c>
      <c r="F268" s="38">
        <f t="shared" si="29"/>
        <v>24</v>
      </c>
      <c r="G268" s="38" t="s">
        <v>92</v>
      </c>
      <c r="H268" s="38" t="s">
        <v>143</v>
      </c>
      <c r="I268" s="38" t="s">
        <v>16</v>
      </c>
      <c r="J268" s="38">
        <v>4</v>
      </c>
      <c r="K268" s="38">
        <v>3</v>
      </c>
      <c r="L268" s="38">
        <v>757.59</v>
      </c>
      <c r="M268" s="38">
        <v>369.09</v>
      </c>
      <c r="N268" s="38">
        <v>1476.81</v>
      </c>
      <c r="O268" s="38">
        <v>1107.72</v>
      </c>
      <c r="P268" s="38">
        <v>0.75</v>
      </c>
    </row>
    <row r="269" spans="1:16" ht="15.75" x14ac:dyDescent="0.25">
      <c r="A269" s="38">
        <v>268</v>
      </c>
      <c r="B269" s="39">
        <f t="shared" si="28"/>
        <v>44772</v>
      </c>
      <c r="C269" s="39">
        <f t="shared" si="28"/>
        <v>44793</v>
      </c>
      <c r="D269" s="39">
        <f t="shared" si="28"/>
        <v>44817</v>
      </c>
      <c r="E269" s="38">
        <f t="shared" si="27"/>
        <v>45</v>
      </c>
      <c r="F269" s="38">
        <f t="shared" si="29"/>
        <v>24</v>
      </c>
      <c r="G269" s="38" t="s">
        <v>96</v>
      </c>
      <c r="H269" s="38" t="s">
        <v>143</v>
      </c>
      <c r="I269" s="38" t="s">
        <v>21</v>
      </c>
      <c r="J269" s="38">
        <v>4</v>
      </c>
      <c r="K269" s="38">
        <v>1</v>
      </c>
      <c r="L269" s="38">
        <v>784.84</v>
      </c>
      <c r="M269" s="38">
        <v>486.55</v>
      </c>
      <c r="N269" s="38">
        <v>1627.95</v>
      </c>
      <c r="O269" s="38">
        <v>1141.4000000000001</v>
      </c>
      <c r="P269" s="38">
        <v>0.7</v>
      </c>
    </row>
    <row r="270" spans="1:16" ht="15.75" x14ac:dyDescent="0.25">
      <c r="A270" s="38">
        <v>269</v>
      </c>
      <c r="B270" s="39">
        <f t="shared" si="28"/>
        <v>44772</v>
      </c>
      <c r="C270" s="39">
        <f t="shared" si="28"/>
        <v>44793</v>
      </c>
      <c r="D270" s="39">
        <f t="shared" si="28"/>
        <v>44817</v>
      </c>
      <c r="E270" s="38">
        <f t="shared" si="27"/>
        <v>45</v>
      </c>
      <c r="F270" s="38">
        <f t="shared" si="29"/>
        <v>24</v>
      </c>
      <c r="G270" s="38" t="s">
        <v>96</v>
      </c>
      <c r="H270" s="38" t="s">
        <v>143</v>
      </c>
      <c r="I270" s="38" t="s">
        <v>21</v>
      </c>
      <c r="J270" s="38">
        <v>4</v>
      </c>
      <c r="K270" s="38">
        <v>2</v>
      </c>
      <c r="L270" s="38">
        <v>777.65</v>
      </c>
      <c r="M270" s="38">
        <v>470.71</v>
      </c>
      <c r="N270" s="38">
        <v>1406.49</v>
      </c>
      <c r="O270" s="38">
        <v>935.78</v>
      </c>
      <c r="P270" s="38">
        <v>0.67</v>
      </c>
    </row>
    <row r="271" spans="1:16" ht="15.75" x14ac:dyDescent="0.25">
      <c r="A271" s="38">
        <v>270</v>
      </c>
      <c r="B271" s="39">
        <f t="shared" si="28"/>
        <v>44772</v>
      </c>
      <c r="C271" s="39">
        <f t="shared" si="28"/>
        <v>44793</v>
      </c>
      <c r="D271" s="39">
        <f t="shared" si="28"/>
        <v>44817</v>
      </c>
      <c r="E271" s="38">
        <f t="shared" si="27"/>
        <v>45</v>
      </c>
      <c r="F271" s="38">
        <f t="shared" si="29"/>
        <v>24</v>
      </c>
      <c r="G271" s="38" t="s">
        <v>96</v>
      </c>
      <c r="H271" s="38" t="s">
        <v>143</v>
      </c>
      <c r="I271" s="38" t="s">
        <v>21</v>
      </c>
      <c r="J271" s="38">
        <v>4</v>
      </c>
      <c r="K271" s="38">
        <v>3</v>
      </c>
      <c r="L271" s="38">
        <v>762.9</v>
      </c>
      <c r="M271" s="38">
        <v>517.33000000000004</v>
      </c>
      <c r="N271" s="38">
        <v>1446.49</v>
      </c>
      <c r="O271" s="38">
        <v>929.16</v>
      </c>
      <c r="P271" s="38">
        <v>0.64</v>
      </c>
    </row>
    <row r="272" spans="1:16" ht="15.75" x14ac:dyDescent="0.25">
      <c r="A272" s="38">
        <v>271</v>
      </c>
      <c r="B272" s="39">
        <f t="shared" si="28"/>
        <v>44772</v>
      </c>
      <c r="C272" s="39">
        <f t="shared" si="28"/>
        <v>44793</v>
      </c>
      <c r="D272" s="39">
        <f t="shared" si="28"/>
        <v>44817</v>
      </c>
      <c r="E272" s="38">
        <f t="shared" si="27"/>
        <v>45</v>
      </c>
      <c r="F272" s="38">
        <f t="shared" si="29"/>
        <v>24</v>
      </c>
      <c r="G272" s="38" t="s">
        <v>101</v>
      </c>
      <c r="H272" s="38" t="s">
        <v>144</v>
      </c>
      <c r="I272" s="38" t="s">
        <v>16</v>
      </c>
      <c r="J272" s="38">
        <v>4</v>
      </c>
      <c r="K272" s="38">
        <v>1</v>
      </c>
      <c r="L272" s="38">
        <v>771.17</v>
      </c>
      <c r="M272" s="38">
        <v>433.56</v>
      </c>
      <c r="N272" s="38">
        <v>1631.45</v>
      </c>
      <c r="O272" s="38">
        <v>1197.8900000000001</v>
      </c>
      <c r="P272" s="38">
        <v>0.73</v>
      </c>
    </row>
    <row r="273" spans="1:16" ht="15.75" x14ac:dyDescent="0.25">
      <c r="A273" s="38">
        <v>272</v>
      </c>
      <c r="B273" s="39">
        <f t="shared" si="28"/>
        <v>44772</v>
      </c>
      <c r="C273" s="39">
        <f t="shared" si="28"/>
        <v>44793</v>
      </c>
      <c r="D273" s="39">
        <f t="shared" si="28"/>
        <v>44817</v>
      </c>
      <c r="E273" s="38">
        <f t="shared" si="27"/>
        <v>45</v>
      </c>
      <c r="F273" s="38">
        <f t="shared" si="29"/>
        <v>24</v>
      </c>
      <c r="G273" s="38" t="s">
        <v>101</v>
      </c>
      <c r="H273" s="38" t="s">
        <v>144</v>
      </c>
      <c r="I273" s="38" t="s">
        <v>16</v>
      </c>
      <c r="J273" s="38">
        <v>4</v>
      </c>
      <c r="K273" s="38">
        <v>2</v>
      </c>
      <c r="L273" s="38">
        <v>792.8</v>
      </c>
      <c r="M273" s="38">
        <v>398.36</v>
      </c>
      <c r="N273" s="38">
        <v>1572.38</v>
      </c>
      <c r="O273" s="38">
        <v>1174.02</v>
      </c>
      <c r="P273" s="38">
        <v>0.75</v>
      </c>
    </row>
    <row r="274" spans="1:16" ht="15.75" x14ac:dyDescent="0.25">
      <c r="A274" s="38">
        <v>273</v>
      </c>
      <c r="B274" s="39">
        <f t="shared" si="28"/>
        <v>44772</v>
      </c>
      <c r="C274" s="39">
        <f t="shared" si="28"/>
        <v>44793</v>
      </c>
      <c r="D274" s="39">
        <f t="shared" si="28"/>
        <v>44817</v>
      </c>
      <c r="E274" s="38">
        <f t="shared" si="27"/>
        <v>45</v>
      </c>
      <c r="F274" s="38">
        <f t="shared" si="29"/>
        <v>24</v>
      </c>
      <c r="G274" s="38" t="s">
        <v>101</v>
      </c>
      <c r="H274" s="38" t="s">
        <v>144</v>
      </c>
      <c r="I274" s="38" t="s">
        <v>16</v>
      </c>
      <c r="J274" s="38">
        <v>4</v>
      </c>
      <c r="K274" s="38">
        <v>3</v>
      </c>
      <c r="L274" s="38">
        <v>772.89</v>
      </c>
      <c r="M274" s="38">
        <v>343.73</v>
      </c>
      <c r="N274" s="38">
        <v>1564.89</v>
      </c>
      <c r="O274" s="38">
        <v>1221.1600000000001</v>
      </c>
      <c r="P274" s="38">
        <v>0.78</v>
      </c>
    </row>
    <row r="275" spans="1:16" ht="15.75" x14ac:dyDescent="0.25">
      <c r="A275" s="38">
        <v>274</v>
      </c>
      <c r="B275" s="39">
        <f t="shared" si="28"/>
        <v>44772</v>
      </c>
      <c r="C275" s="39">
        <f t="shared" si="28"/>
        <v>44793</v>
      </c>
      <c r="D275" s="39">
        <f t="shared" si="28"/>
        <v>44817</v>
      </c>
      <c r="E275" s="38">
        <f t="shared" si="27"/>
        <v>45</v>
      </c>
      <c r="F275" s="38">
        <f t="shared" si="29"/>
        <v>24</v>
      </c>
      <c r="G275" s="38" t="s">
        <v>105</v>
      </c>
      <c r="H275" s="38" t="s">
        <v>144</v>
      </c>
      <c r="I275" s="38" t="s">
        <v>21</v>
      </c>
      <c r="J275" s="38">
        <v>4</v>
      </c>
      <c r="K275" s="38">
        <v>1</v>
      </c>
      <c r="L275" s="38">
        <v>702.94</v>
      </c>
      <c r="M275" s="38">
        <v>432.39</v>
      </c>
      <c r="N275" s="38">
        <v>1277.96</v>
      </c>
      <c r="O275" s="38">
        <v>845.57</v>
      </c>
      <c r="P275" s="38">
        <v>0.66</v>
      </c>
    </row>
    <row r="276" spans="1:16" ht="15.75" x14ac:dyDescent="0.25">
      <c r="A276" s="38">
        <v>275</v>
      </c>
      <c r="B276" s="39">
        <f t="shared" ref="B276:D291" si="30">B275</f>
        <v>44772</v>
      </c>
      <c r="C276" s="39">
        <f t="shared" si="30"/>
        <v>44793</v>
      </c>
      <c r="D276" s="39">
        <f t="shared" si="30"/>
        <v>44817</v>
      </c>
      <c r="E276" s="38">
        <f t="shared" si="27"/>
        <v>45</v>
      </c>
      <c r="F276" s="38">
        <f t="shared" si="29"/>
        <v>24</v>
      </c>
      <c r="G276" s="38" t="s">
        <v>105</v>
      </c>
      <c r="H276" s="38" t="s">
        <v>144</v>
      </c>
      <c r="I276" s="38" t="s">
        <v>21</v>
      </c>
      <c r="J276" s="38">
        <v>4</v>
      </c>
      <c r="K276" s="38">
        <v>2</v>
      </c>
      <c r="L276" s="38">
        <v>749.55</v>
      </c>
      <c r="M276" s="38">
        <v>524.55999999999995</v>
      </c>
      <c r="N276" s="38">
        <v>1322.16</v>
      </c>
      <c r="O276" s="38">
        <v>797.60000000000014</v>
      </c>
      <c r="P276" s="38">
        <v>0.6</v>
      </c>
    </row>
    <row r="277" spans="1:16" ht="15.75" x14ac:dyDescent="0.25">
      <c r="A277" s="38">
        <v>276</v>
      </c>
      <c r="B277" s="39">
        <f t="shared" si="30"/>
        <v>44772</v>
      </c>
      <c r="C277" s="39">
        <f t="shared" si="30"/>
        <v>44793</v>
      </c>
      <c r="D277" s="39">
        <f t="shared" si="30"/>
        <v>44817</v>
      </c>
      <c r="E277" s="38">
        <f t="shared" si="27"/>
        <v>45</v>
      </c>
      <c r="F277" s="38">
        <f t="shared" si="29"/>
        <v>24</v>
      </c>
      <c r="G277" s="38" t="s">
        <v>105</v>
      </c>
      <c r="H277" s="38" t="s">
        <v>144</v>
      </c>
      <c r="I277" s="38" t="s">
        <v>21</v>
      </c>
      <c r="J277" s="38">
        <v>4</v>
      </c>
      <c r="K277" s="38">
        <v>3</v>
      </c>
      <c r="L277" s="38">
        <v>793.2</v>
      </c>
      <c r="M277" s="38">
        <v>432.6</v>
      </c>
      <c r="N277" s="38">
        <v>1213.17</v>
      </c>
      <c r="O277" s="38">
        <v>780.57</v>
      </c>
      <c r="P277" s="38">
        <v>0.64</v>
      </c>
    </row>
    <row r="278" spans="1:16" ht="15.75" x14ac:dyDescent="0.25">
      <c r="A278" s="38">
        <v>277</v>
      </c>
      <c r="B278" s="39">
        <f t="shared" si="30"/>
        <v>44772</v>
      </c>
      <c r="C278" s="39">
        <f t="shared" si="30"/>
        <v>44793</v>
      </c>
      <c r="D278" s="39">
        <f t="shared" si="30"/>
        <v>44817</v>
      </c>
      <c r="E278" s="38">
        <f t="shared" si="27"/>
        <v>45</v>
      </c>
      <c r="F278" s="38">
        <f t="shared" si="29"/>
        <v>24</v>
      </c>
      <c r="G278" s="38" t="s">
        <v>110</v>
      </c>
      <c r="H278" s="38" t="s">
        <v>145</v>
      </c>
      <c r="I278" s="38" t="s">
        <v>16</v>
      </c>
      <c r="J278" s="38">
        <v>4</v>
      </c>
      <c r="K278" s="38">
        <v>1</v>
      </c>
      <c r="L278" s="38">
        <v>786.99</v>
      </c>
      <c r="M278" s="38">
        <v>610.39</v>
      </c>
      <c r="N278" s="38">
        <v>1785.05</v>
      </c>
      <c r="O278" s="38">
        <v>1174.6599999999999</v>
      </c>
      <c r="P278" s="38">
        <v>0.66</v>
      </c>
    </row>
    <row r="279" spans="1:16" ht="15.75" x14ac:dyDescent="0.25">
      <c r="A279" s="38">
        <v>278</v>
      </c>
      <c r="B279" s="39">
        <f t="shared" si="30"/>
        <v>44772</v>
      </c>
      <c r="C279" s="39">
        <f t="shared" si="30"/>
        <v>44793</v>
      </c>
      <c r="D279" s="39">
        <f t="shared" si="30"/>
        <v>44817</v>
      </c>
      <c r="E279" s="38">
        <f t="shared" si="27"/>
        <v>45</v>
      </c>
      <c r="F279" s="38">
        <f t="shared" si="29"/>
        <v>24</v>
      </c>
      <c r="G279" s="38" t="s">
        <v>110</v>
      </c>
      <c r="H279" s="38" t="s">
        <v>145</v>
      </c>
      <c r="I279" s="38" t="s">
        <v>16</v>
      </c>
      <c r="J279" s="38">
        <v>4</v>
      </c>
      <c r="K279" s="38">
        <v>2</v>
      </c>
      <c r="L279" s="38">
        <v>744.58</v>
      </c>
      <c r="M279" s="38">
        <v>426.39</v>
      </c>
      <c r="N279" s="38">
        <v>1776.95</v>
      </c>
      <c r="O279" s="38">
        <v>1350.56</v>
      </c>
      <c r="P279" s="38">
        <v>0.76</v>
      </c>
    </row>
    <row r="280" spans="1:16" ht="15.75" x14ac:dyDescent="0.25">
      <c r="A280" s="38">
        <v>279</v>
      </c>
      <c r="B280" s="39">
        <f t="shared" si="30"/>
        <v>44772</v>
      </c>
      <c r="C280" s="39">
        <f t="shared" si="30"/>
        <v>44793</v>
      </c>
      <c r="D280" s="39">
        <f t="shared" si="30"/>
        <v>44817</v>
      </c>
      <c r="E280" s="38">
        <f t="shared" si="27"/>
        <v>45</v>
      </c>
      <c r="F280" s="38">
        <f t="shared" si="29"/>
        <v>24</v>
      </c>
      <c r="G280" s="38" t="s">
        <v>110</v>
      </c>
      <c r="H280" s="38" t="s">
        <v>145</v>
      </c>
      <c r="I280" s="38" t="s">
        <v>16</v>
      </c>
      <c r="J280" s="38">
        <v>4</v>
      </c>
      <c r="K280" s="38">
        <v>3</v>
      </c>
      <c r="L280" s="38">
        <v>754.22</v>
      </c>
      <c r="M280" s="38">
        <v>458.89</v>
      </c>
      <c r="N280" s="38">
        <v>1808.16</v>
      </c>
      <c r="O280" s="38">
        <v>1349.27</v>
      </c>
      <c r="P280" s="38">
        <v>0.75</v>
      </c>
    </row>
    <row r="281" spans="1:16" ht="15.75" x14ac:dyDescent="0.25">
      <c r="A281" s="38">
        <v>280</v>
      </c>
      <c r="B281" s="39">
        <f t="shared" si="30"/>
        <v>44772</v>
      </c>
      <c r="C281" s="39">
        <f t="shared" si="30"/>
        <v>44793</v>
      </c>
      <c r="D281" s="39">
        <f t="shared" si="30"/>
        <v>44817</v>
      </c>
      <c r="E281" s="38">
        <f t="shared" si="27"/>
        <v>45</v>
      </c>
      <c r="F281" s="38">
        <f t="shared" si="29"/>
        <v>24</v>
      </c>
      <c r="G281" s="38" t="s">
        <v>114</v>
      </c>
      <c r="H281" s="38" t="s">
        <v>145</v>
      </c>
      <c r="I281" s="38" t="s">
        <v>21</v>
      </c>
      <c r="J281" s="38">
        <v>4</v>
      </c>
      <c r="K281" s="38">
        <v>1</v>
      </c>
      <c r="L281" s="38">
        <v>741.78</v>
      </c>
      <c r="M281" s="38">
        <v>503.53</v>
      </c>
      <c r="N281" s="38">
        <v>1314.77</v>
      </c>
      <c r="O281" s="38">
        <v>811.24</v>
      </c>
      <c r="P281" s="38">
        <v>0.62</v>
      </c>
    </row>
    <row r="282" spans="1:16" ht="15.75" x14ac:dyDescent="0.25">
      <c r="A282" s="38">
        <v>281</v>
      </c>
      <c r="B282" s="39">
        <f t="shared" si="30"/>
        <v>44772</v>
      </c>
      <c r="C282" s="39">
        <f t="shared" si="30"/>
        <v>44793</v>
      </c>
      <c r="D282" s="39">
        <f t="shared" si="30"/>
        <v>44817</v>
      </c>
      <c r="E282" s="38">
        <f t="shared" si="27"/>
        <v>45</v>
      </c>
      <c r="F282" s="38">
        <f t="shared" si="29"/>
        <v>24</v>
      </c>
      <c r="G282" s="38" t="s">
        <v>114</v>
      </c>
      <c r="H282" s="38" t="s">
        <v>145</v>
      </c>
      <c r="I282" s="38" t="s">
        <v>21</v>
      </c>
      <c r="J282" s="38">
        <v>4</v>
      </c>
      <c r="K282" s="38">
        <v>2</v>
      </c>
      <c r="L282" s="38">
        <v>748.28</v>
      </c>
      <c r="M282" s="38">
        <v>516.04</v>
      </c>
      <c r="N282" s="38">
        <v>1232.1300000000001</v>
      </c>
      <c r="O282" s="38">
        <v>716.09000000000015</v>
      </c>
      <c r="P282" s="38">
        <v>0.57999999999999996</v>
      </c>
    </row>
    <row r="283" spans="1:16" ht="15.75" x14ac:dyDescent="0.25">
      <c r="A283" s="38">
        <v>282</v>
      </c>
      <c r="B283" s="39">
        <f t="shared" si="30"/>
        <v>44772</v>
      </c>
      <c r="C283" s="39">
        <f t="shared" si="30"/>
        <v>44793</v>
      </c>
      <c r="D283" s="39">
        <f t="shared" si="30"/>
        <v>44817</v>
      </c>
      <c r="E283" s="38">
        <f t="shared" si="27"/>
        <v>45</v>
      </c>
      <c r="F283" s="38">
        <f t="shared" si="29"/>
        <v>24</v>
      </c>
      <c r="G283" s="38" t="s">
        <v>114</v>
      </c>
      <c r="H283" s="38" t="s">
        <v>145</v>
      </c>
      <c r="I283" s="38" t="s">
        <v>21</v>
      </c>
      <c r="J283" s="38">
        <v>4</v>
      </c>
      <c r="K283" s="38">
        <v>3</v>
      </c>
      <c r="L283" s="38">
        <v>785.35</v>
      </c>
      <c r="M283" s="38">
        <v>516.09</v>
      </c>
      <c r="N283" s="38">
        <v>1394.67</v>
      </c>
      <c r="O283" s="38">
        <v>878.58</v>
      </c>
      <c r="P283" s="38">
        <v>0.63</v>
      </c>
    </row>
    <row r="284" spans="1:16" ht="15.75" x14ac:dyDescent="0.25">
      <c r="A284" s="38">
        <v>283</v>
      </c>
      <c r="B284" s="39">
        <f t="shared" si="30"/>
        <v>44772</v>
      </c>
      <c r="C284" s="39">
        <f t="shared" si="30"/>
        <v>44793</v>
      </c>
      <c r="D284" s="39">
        <f t="shared" si="30"/>
        <v>44817</v>
      </c>
      <c r="E284" s="38">
        <f t="shared" si="27"/>
        <v>45</v>
      </c>
      <c r="F284" s="38">
        <f t="shared" si="29"/>
        <v>24</v>
      </c>
      <c r="G284" s="38" t="s">
        <v>119</v>
      </c>
      <c r="H284" s="38" t="s">
        <v>116</v>
      </c>
      <c r="I284" s="38" t="s">
        <v>16</v>
      </c>
      <c r="J284" s="38">
        <v>4</v>
      </c>
      <c r="K284" s="38">
        <v>1</v>
      </c>
      <c r="L284" s="38">
        <v>788.42</v>
      </c>
      <c r="M284" s="38">
        <v>418.74</v>
      </c>
      <c r="N284" s="38">
        <v>1878.38</v>
      </c>
      <c r="O284" s="38">
        <v>1459.64</v>
      </c>
      <c r="P284" s="38">
        <v>0.78</v>
      </c>
    </row>
    <row r="285" spans="1:16" ht="15.75" x14ac:dyDescent="0.25">
      <c r="A285" s="38">
        <v>284</v>
      </c>
      <c r="B285" s="39">
        <f t="shared" si="30"/>
        <v>44772</v>
      </c>
      <c r="C285" s="39">
        <f t="shared" si="30"/>
        <v>44793</v>
      </c>
      <c r="D285" s="39">
        <f t="shared" si="30"/>
        <v>44817</v>
      </c>
      <c r="E285" s="38">
        <f t="shared" si="27"/>
        <v>45</v>
      </c>
      <c r="F285" s="38">
        <f t="shared" si="29"/>
        <v>24</v>
      </c>
      <c r="G285" s="38" t="s">
        <v>119</v>
      </c>
      <c r="H285" s="38" t="s">
        <v>116</v>
      </c>
      <c r="I285" s="38" t="s">
        <v>16</v>
      </c>
      <c r="J285" s="38">
        <v>4</v>
      </c>
      <c r="K285" s="38">
        <v>2</v>
      </c>
      <c r="L285" s="38">
        <v>790.51</v>
      </c>
      <c r="M285" s="38">
        <v>403.71</v>
      </c>
      <c r="N285" s="38">
        <v>1814.51</v>
      </c>
      <c r="O285" s="38">
        <v>1410.8</v>
      </c>
      <c r="P285" s="38">
        <v>0.78</v>
      </c>
    </row>
    <row r="286" spans="1:16" ht="15.75" x14ac:dyDescent="0.25">
      <c r="A286" s="38">
        <v>285</v>
      </c>
      <c r="B286" s="39">
        <f t="shared" si="30"/>
        <v>44772</v>
      </c>
      <c r="C286" s="39">
        <f t="shared" si="30"/>
        <v>44793</v>
      </c>
      <c r="D286" s="39">
        <f t="shared" si="30"/>
        <v>44817</v>
      </c>
      <c r="E286" s="38">
        <f t="shared" si="27"/>
        <v>45</v>
      </c>
      <c r="F286" s="38">
        <f t="shared" si="29"/>
        <v>24</v>
      </c>
      <c r="G286" s="38" t="s">
        <v>119</v>
      </c>
      <c r="H286" s="38" t="s">
        <v>116</v>
      </c>
      <c r="I286" s="38" t="s">
        <v>16</v>
      </c>
      <c r="J286" s="38">
        <v>4</v>
      </c>
      <c r="K286" s="38">
        <v>3</v>
      </c>
      <c r="L286" s="38">
        <v>787.31</v>
      </c>
      <c r="M286" s="38">
        <v>588.79</v>
      </c>
      <c r="N286" s="38">
        <v>1849.11</v>
      </c>
      <c r="O286" s="38">
        <v>1260.32</v>
      </c>
      <c r="P286" s="38">
        <v>0.68</v>
      </c>
    </row>
    <row r="287" spans="1:16" ht="15.75" x14ac:dyDescent="0.25">
      <c r="A287" s="38">
        <v>286</v>
      </c>
      <c r="B287" s="39">
        <f t="shared" si="30"/>
        <v>44772</v>
      </c>
      <c r="C287" s="39">
        <f t="shared" si="30"/>
        <v>44793</v>
      </c>
      <c r="D287" s="39">
        <f t="shared" si="30"/>
        <v>44817</v>
      </c>
      <c r="E287" s="38">
        <f t="shared" si="27"/>
        <v>45</v>
      </c>
      <c r="F287" s="38">
        <f t="shared" si="29"/>
        <v>24</v>
      </c>
      <c r="G287" s="38" t="s">
        <v>123</v>
      </c>
      <c r="H287" s="38" t="s">
        <v>116</v>
      </c>
      <c r="I287" s="38" t="s">
        <v>21</v>
      </c>
      <c r="J287" s="38">
        <v>4</v>
      </c>
      <c r="K287" s="38">
        <v>1</v>
      </c>
      <c r="L287" s="38">
        <v>789.39</v>
      </c>
      <c r="M287" s="38">
        <v>462.84</v>
      </c>
      <c r="N287" s="38">
        <v>1319.16</v>
      </c>
      <c r="O287" s="38">
        <v>856.32000000000016</v>
      </c>
      <c r="P287" s="38">
        <v>0.65</v>
      </c>
    </row>
    <row r="288" spans="1:16" ht="15.75" x14ac:dyDescent="0.25">
      <c r="A288" s="38">
        <v>287</v>
      </c>
      <c r="B288" s="39">
        <f t="shared" si="30"/>
        <v>44772</v>
      </c>
      <c r="C288" s="39">
        <f t="shared" si="30"/>
        <v>44793</v>
      </c>
      <c r="D288" s="39">
        <f t="shared" si="30"/>
        <v>44817</v>
      </c>
      <c r="E288" s="38">
        <f t="shared" si="27"/>
        <v>45</v>
      </c>
      <c r="F288" s="38">
        <f t="shared" si="29"/>
        <v>24</v>
      </c>
      <c r="G288" s="38" t="s">
        <v>123</v>
      </c>
      <c r="H288" s="38" t="s">
        <v>116</v>
      </c>
      <c r="I288" s="38" t="s">
        <v>21</v>
      </c>
      <c r="J288" s="38">
        <v>4</v>
      </c>
      <c r="K288" s="38">
        <v>2</v>
      </c>
      <c r="L288" s="38">
        <v>791.99</v>
      </c>
      <c r="M288" s="38">
        <v>454.9</v>
      </c>
      <c r="N288" s="38">
        <v>1378.36</v>
      </c>
      <c r="O288" s="38">
        <v>923.45999999999992</v>
      </c>
      <c r="P288" s="38">
        <v>0.67</v>
      </c>
    </row>
    <row r="289" spans="1:16" ht="15.75" x14ac:dyDescent="0.25">
      <c r="A289" s="38">
        <v>288</v>
      </c>
      <c r="B289" s="39">
        <f t="shared" si="30"/>
        <v>44772</v>
      </c>
      <c r="C289" s="39">
        <f t="shared" si="30"/>
        <v>44793</v>
      </c>
      <c r="D289" s="39">
        <f t="shared" si="30"/>
        <v>44817</v>
      </c>
      <c r="E289" s="38">
        <f t="shared" si="27"/>
        <v>45</v>
      </c>
      <c r="F289" s="38">
        <f t="shared" si="29"/>
        <v>24</v>
      </c>
      <c r="G289" s="38" t="s">
        <v>123</v>
      </c>
      <c r="H289" s="38" t="s">
        <v>116</v>
      </c>
      <c r="I289" s="38" t="s">
        <v>21</v>
      </c>
      <c r="J289" s="38">
        <v>4</v>
      </c>
      <c r="K289" s="38">
        <v>3</v>
      </c>
      <c r="L289" s="38">
        <v>784.37</v>
      </c>
      <c r="M289" s="38">
        <v>453.31</v>
      </c>
      <c r="N289" s="38">
        <v>1212.76</v>
      </c>
      <c r="O289" s="38">
        <v>759.45</v>
      </c>
      <c r="P289" s="38">
        <v>0.63</v>
      </c>
    </row>
    <row r="290" spans="1:16" ht="15.75" x14ac:dyDescent="0.25">
      <c r="A290" s="38">
        <v>289</v>
      </c>
      <c r="B290" s="39">
        <f t="shared" si="30"/>
        <v>44772</v>
      </c>
      <c r="C290" s="39">
        <f t="shared" si="30"/>
        <v>44793</v>
      </c>
      <c r="D290" s="39">
        <v>44823</v>
      </c>
      <c r="E290" s="38">
        <f t="shared" si="27"/>
        <v>51</v>
      </c>
      <c r="F290" s="38">
        <f t="shared" si="29"/>
        <v>30</v>
      </c>
      <c r="G290" s="38" t="s">
        <v>19</v>
      </c>
      <c r="H290" s="38" t="s">
        <v>136</v>
      </c>
      <c r="I290" s="38" t="s">
        <v>16</v>
      </c>
      <c r="J290" s="38">
        <v>4</v>
      </c>
      <c r="K290" s="38">
        <v>1</v>
      </c>
      <c r="L290" s="38">
        <v>758.67</v>
      </c>
      <c r="M290" s="38">
        <v>355.6</v>
      </c>
      <c r="N290" s="38">
        <v>1495.45</v>
      </c>
      <c r="O290" s="38">
        <v>1139.8499999999999</v>
      </c>
      <c r="P290" s="38">
        <v>0.76</v>
      </c>
    </row>
    <row r="291" spans="1:16" ht="15.75" x14ac:dyDescent="0.25">
      <c r="A291" s="38">
        <v>290</v>
      </c>
      <c r="B291" s="39">
        <f t="shared" si="30"/>
        <v>44772</v>
      </c>
      <c r="C291" s="39">
        <f t="shared" si="30"/>
        <v>44793</v>
      </c>
      <c r="D291" s="39">
        <f>D290</f>
        <v>44823</v>
      </c>
      <c r="E291" s="38">
        <f t="shared" si="27"/>
        <v>51</v>
      </c>
      <c r="F291" s="38">
        <f t="shared" si="29"/>
        <v>30</v>
      </c>
      <c r="G291" s="38" t="s">
        <v>19</v>
      </c>
      <c r="H291" s="38" t="s">
        <v>136</v>
      </c>
      <c r="I291" s="38" t="s">
        <v>16</v>
      </c>
      <c r="J291" s="38">
        <v>4</v>
      </c>
      <c r="K291" s="38">
        <v>2</v>
      </c>
      <c r="L291" s="38">
        <v>675.7</v>
      </c>
      <c r="M291" s="38">
        <v>323.64</v>
      </c>
      <c r="N291" s="38">
        <v>1503.77</v>
      </c>
      <c r="O291" s="38">
        <v>1180.1300000000001</v>
      </c>
      <c r="P291" s="38">
        <v>0.78</v>
      </c>
    </row>
    <row r="292" spans="1:16" ht="15.75" x14ac:dyDescent="0.25">
      <c r="A292" s="38">
        <v>291</v>
      </c>
      <c r="B292" s="39">
        <f t="shared" ref="B292:D307" si="31">B291</f>
        <v>44772</v>
      </c>
      <c r="C292" s="39">
        <f t="shared" si="31"/>
        <v>44793</v>
      </c>
      <c r="D292" s="39">
        <f t="shared" si="31"/>
        <v>44823</v>
      </c>
      <c r="E292" s="38">
        <f t="shared" si="27"/>
        <v>51</v>
      </c>
      <c r="F292" s="38">
        <f t="shared" si="29"/>
        <v>30</v>
      </c>
      <c r="G292" s="38" t="s">
        <v>19</v>
      </c>
      <c r="H292" s="38" t="s">
        <v>136</v>
      </c>
      <c r="I292" s="38" t="s">
        <v>16</v>
      </c>
      <c r="J292" s="38">
        <v>4</v>
      </c>
      <c r="K292" s="38">
        <v>3</v>
      </c>
      <c r="L292" s="38">
        <v>732.61</v>
      </c>
      <c r="M292" s="38">
        <v>354.13</v>
      </c>
      <c r="N292" s="38">
        <v>1572.82</v>
      </c>
      <c r="O292" s="38">
        <v>1218.69</v>
      </c>
      <c r="P292" s="38">
        <v>0.77</v>
      </c>
    </row>
    <row r="293" spans="1:16" ht="15.75" x14ac:dyDescent="0.25">
      <c r="A293" s="38">
        <v>292</v>
      </c>
      <c r="B293" s="39">
        <f t="shared" si="31"/>
        <v>44772</v>
      </c>
      <c r="C293" s="39">
        <f t="shared" si="31"/>
        <v>44793</v>
      </c>
      <c r="D293" s="39">
        <f t="shared" si="31"/>
        <v>44823</v>
      </c>
      <c r="E293" s="38">
        <f t="shared" si="27"/>
        <v>51</v>
      </c>
      <c r="F293" s="38">
        <f t="shared" si="29"/>
        <v>30</v>
      </c>
      <c r="G293" s="38" t="s">
        <v>24</v>
      </c>
      <c r="H293" s="38" t="s">
        <v>136</v>
      </c>
      <c r="I293" s="38" t="s">
        <v>21</v>
      </c>
      <c r="J293" s="38">
        <v>4</v>
      </c>
      <c r="K293" s="38">
        <v>1</v>
      </c>
      <c r="L293" s="38">
        <v>482.06</v>
      </c>
      <c r="M293" s="38">
        <v>322.89</v>
      </c>
      <c r="N293" s="38">
        <v>1040.79</v>
      </c>
      <c r="O293" s="38">
        <v>717.9</v>
      </c>
      <c r="P293" s="38">
        <v>0.69</v>
      </c>
    </row>
    <row r="294" spans="1:16" ht="15.75" x14ac:dyDescent="0.25">
      <c r="A294" s="38">
        <v>293</v>
      </c>
      <c r="B294" s="39">
        <f t="shared" si="31"/>
        <v>44772</v>
      </c>
      <c r="C294" s="39">
        <f t="shared" si="31"/>
        <v>44793</v>
      </c>
      <c r="D294" s="39">
        <f t="shared" si="31"/>
        <v>44823</v>
      </c>
      <c r="E294" s="38">
        <f t="shared" si="27"/>
        <v>51</v>
      </c>
      <c r="F294" s="38">
        <f t="shared" si="29"/>
        <v>30</v>
      </c>
      <c r="G294" s="38" t="s">
        <v>24</v>
      </c>
      <c r="H294" s="38" t="s">
        <v>136</v>
      </c>
      <c r="I294" s="38" t="s">
        <v>21</v>
      </c>
      <c r="J294" s="38">
        <v>4</v>
      </c>
      <c r="K294" s="38">
        <v>2</v>
      </c>
      <c r="L294" s="38">
        <v>477.44</v>
      </c>
      <c r="M294" s="38">
        <v>380.06</v>
      </c>
      <c r="N294" s="38">
        <v>1010.24</v>
      </c>
      <c r="O294" s="38">
        <v>630.18000000000006</v>
      </c>
      <c r="P294" s="38">
        <v>0.62</v>
      </c>
    </row>
    <row r="295" spans="1:16" ht="15.75" x14ac:dyDescent="0.25">
      <c r="A295" s="38">
        <v>294</v>
      </c>
      <c r="B295" s="39">
        <f t="shared" si="31"/>
        <v>44772</v>
      </c>
      <c r="C295" s="39">
        <f t="shared" si="31"/>
        <v>44793</v>
      </c>
      <c r="D295" s="39">
        <f t="shared" si="31"/>
        <v>44823</v>
      </c>
      <c r="E295" s="38">
        <f t="shared" si="27"/>
        <v>51</v>
      </c>
      <c r="F295" s="38">
        <f t="shared" si="29"/>
        <v>30</v>
      </c>
      <c r="G295" s="38" t="s">
        <v>24</v>
      </c>
      <c r="H295" s="38" t="s">
        <v>136</v>
      </c>
      <c r="I295" s="38" t="s">
        <v>21</v>
      </c>
      <c r="J295" s="38">
        <v>4</v>
      </c>
      <c r="K295" s="38">
        <v>3</v>
      </c>
      <c r="L295" s="38">
        <v>499.69</v>
      </c>
      <c r="M295" s="38">
        <v>351.48</v>
      </c>
      <c r="N295" s="38">
        <v>1025.51</v>
      </c>
      <c r="O295" s="38">
        <v>674.03</v>
      </c>
      <c r="P295" s="38">
        <v>0.66</v>
      </c>
    </row>
    <row r="296" spans="1:16" ht="15.75" x14ac:dyDescent="0.25">
      <c r="A296" s="38">
        <v>295</v>
      </c>
      <c r="B296" s="39">
        <f t="shared" si="31"/>
        <v>44772</v>
      </c>
      <c r="C296" s="39">
        <f t="shared" si="31"/>
        <v>44793</v>
      </c>
      <c r="D296" s="39">
        <f t="shared" si="31"/>
        <v>44823</v>
      </c>
      <c r="E296" s="38">
        <f t="shared" si="27"/>
        <v>51</v>
      </c>
      <c r="F296" s="38">
        <f t="shared" si="29"/>
        <v>30</v>
      </c>
      <c r="G296" s="38" t="s">
        <v>29</v>
      </c>
      <c r="H296" s="38" t="s">
        <v>137</v>
      </c>
      <c r="I296" s="38" t="s">
        <v>16</v>
      </c>
      <c r="J296" s="38">
        <v>4</v>
      </c>
      <c r="K296" s="38">
        <v>1</v>
      </c>
      <c r="L296" s="38">
        <v>789.75</v>
      </c>
      <c r="M296" s="38">
        <v>556.82000000000005</v>
      </c>
      <c r="N296" s="38">
        <v>2050.34</v>
      </c>
      <c r="O296" s="38">
        <v>1493.52</v>
      </c>
      <c r="P296" s="38">
        <v>0.73</v>
      </c>
    </row>
    <row r="297" spans="1:16" ht="15.75" x14ac:dyDescent="0.25">
      <c r="A297" s="38">
        <v>296</v>
      </c>
      <c r="B297" s="39">
        <f t="shared" si="31"/>
        <v>44772</v>
      </c>
      <c r="C297" s="39">
        <f t="shared" si="31"/>
        <v>44793</v>
      </c>
      <c r="D297" s="39">
        <f t="shared" si="31"/>
        <v>44823</v>
      </c>
      <c r="E297" s="38">
        <f t="shared" si="27"/>
        <v>51</v>
      </c>
      <c r="F297" s="38">
        <f t="shared" si="29"/>
        <v>30</v>
      </c>
      <c r="G297" s="38" t="s">
        <v>29</v>
      </c>
      <c r="H297" s="38" t="s">
        <v>137</v>
      </c>
      <c r="I297" s="38" t="s">
        <v>16</v>
      </c>
      <c r="J297" s="38">
        <v>4</v>
      </c>
      <c r="K297" s="38">
        <v>2</v>
      </c>
      <c r="L297" s="38">
        <v>790.95</v>
      </c>
      <c r="M297" s="38">
        <v>484.48</v>
      </c>
      <c r="N297" s="38">
        <v>1810.6</v>
      </c>
      <c r="O297" s="38">
        <v>1326.12</v>
      </c>
      <c r="P297" s="38">
        <v>0.73</v>
      </c>
    </row>
    <row r="298" spans="1:16" ht="15.75" x14ac:dyDescent="0.25">
      <c r="A298" s="38">
        <v>297</v>
      </c>
      <c r="B298" s="39">
        <f t="shared" si="31"/>
        <v>44772</v>
      </c>
      <c r="C298" s="39">
        <f t="shared" si="31"/>
        <v>44793</v>
      </c>
      <c r="D298" s="39">
        <f t="shared" si="31"/>
        <v>44823</v>
      </c>
      <c r="E298" s="38">
        <f t="shared" si="27"/>
        <v>51</v>
      </c>
      <c r="F298" s="38">
        <f t="shared" si="29"/>
        <v>30</v>
      </c>
      <c r="G298" s="38" t="s">
        <v>29</v>
      </c>
      <c r="H298" s="38" t="s">
        <v>137</v>
      </c>
      <c r="I298" s="38" t="s">
        <v>16</v>
      </c>
      <c r="J298" s="38">
        <v>4</v>
      </c>
      <c r="K298" s="38">
        <v>3</v>
      </c>
      <c r="L298" s="38">
        <v>644.96</v>
      </c>
      <c r="M298" s="38">
        <v>420.79</v>
      </c>
      <c r="N298" s="38">
        <v>1670.85</v>
      </c>
      <c r="O298" s="38">
        <v>1250.06</v>
      </c>
      <c r="P298" s="38">
        <v>0.75</v>
      </c>
    </row>
    <row r="299" spans="1:16" ht="15.75" x14ac:dyDescent="0.25">
      <c r="A299" s="38">
        <v>298</v>
      </c>
      <c r="B299" s="39">
        <f t="shared" si="31"/>
        <v>44772</v>
      </c>
      <c r="C299" s="39">
        <f t="shared" si="31"/>
        <v>44793</v>
      </c>
      <c r="D299" s="39">
        <f t="shared" si="31"/>
        <v>44823</v>
      </c>
      <c r="E299" s="38">
        <f t="shared" si="27"/>
        <v>51</v>
      </c>
      <c r="F299" s="38">
        <f t="shared" si="29"/>
        <v>30</v>
      </c>
      <c r="G299" s="38" t="s">
        <v>33</v>
      </c>
      <c r="H299" s="38" t="s">
        <v>137</v>
      </c>
      <c r="I299" s="38" t="s">
        <v>21</v>
      </c>
      <c r="J299" s="38">
        <v>4</v>
      </c>
      <c r="K299" s="38">
        <v>1</v>
      </c>
      <c r="L299" s="38">
        <v>761.85</v>
      </c>
      <c r="M299" s="38">
        <v>692.38</v>
      </c>
      <c r="N299" s="38">
        <v>1587.13</v>
      </c>
      <c r="O299" s="38">
        <v>894.75000000000011</v>
      </c>
      <c r="P299" s="38">
        <v>0.56000000000000005</v>
      </c>
    </row>
    <row r="300" spans="1:16" ht="15.75" x14ac:dyDescent="0.25">
      <c r="A300" s="38">
        <v>299</v>
      </c>
      <c r="B300" s="39">
        <f t="shared" si="31"/>
        <v>44772</v>
      </c>
      <c r="C300" s="39">
        <f t="shared" si="31"/>
        <v>44793</v>
      </c>
      <c r="D300" s="39">
        <f t="shared" si="31"/>
        <v>44823</v>
      </c>
      <c r="E300" s="38">
        <f t="shared" si="27"/>
        <v>51</v>
      </c>
      <c r="F300" s="38">
        <f t="shared" si="29"/>
        <v>30</v>
      </c>
      <c r="G300" s="38" t="s">
        <v>33</v>
      </c>
      <c r="H300" s="38" t="s">
        <v>137</v>
      </c>
      <c r="I300" s="38" t="s">
        <v>21</v>
      </c>
      <c r="J300" s="38">
        <v>4</v>
      </c>
      <c r="K300" s="38">
        <v>2</v>
      </c>
      <c r="L300" s="38">
        <v>789.13</v>
      </c>
      <c r="M300" s="38">
        <v>650.84</v>
      </c>
      <c r="N300" s="38">
        <v>1593.55</v>
      </c>
      <c r="O300" s="38">
        <v>942.70999999999992</v>
      </c>
      <c r="P300" s="38">
        <v>0.59</v>
      </c>
    </row>
    <row r="301" spans="1:16" ht="15.75" x14ac:dyDescent="0.25">
      <c r="A301" s="38">
        <v>300</v>
      </c>
      <c r="B301" s="39">
        <f t="shared" si="31"/>
        <v>44772</v>
      </c>
      <c r="C301" s="39">
        <f t="shared" si="31"/>
        <v>44793</v>
      </c>
      <c r="D301" s="39">
        <f t="shared" si="31"/>
        <v>44823</v>
      </c>
      <c r="E301" s="38">
        <f t="shared" si="27"/>
        <v>51</v>
      </c>
      <c r="F301" s="38">
        <f t="shared" si="29"/>
        <v>30</v>
      </c>
      <c r="G301" s="38" t="s">
        <v>33</v>
      </c>
      <c r="H301" s="38" t="s">
        <v>137</v>
      </c>
      <c r="I301" s="38" t="s">
        <v>21</v>
      </c>
      <c r="J301" s="38">
        <v>4</v>
      </c>
      <c r="K301" s="38">
        <v>3</v>
      </c>
      <c r="L301" s="38">
        <v>697.39</v>
      </c>
      <c r="M301" s="38">
        <v>524.04999999999995</v>
      </c>
      <c r="N301" s="38">
        <v>1391.5</v>
      </c>
      <c r="O301" s="38">
        <v>867.45</v>
      </c>
      <c r="P301" s="38">
        <v>0.62</v>
      </c>
    </row>
    <row r="302" spans="1:16" ht="15.75" x14ac:dyDescent="0.25">
      <c r="A302" s="38">
        <v>301</v>
      </c>
      <c r="B302" s="39">
        <f t="shared" si="31"/>
        <v>44772</v>
      </c>
      <c r="C302" s="39">
        <f t="shared" si="31"/>
        <v>44793</v>
      </c>
      <c r="D302" s="39">
        <f t="shared" si="31"/>
        <v>44823</v>
      </c>
      <c r="E302" s="38">
        <f t="shared" si="27"/>
        <v>51</v>
      </c>
      <c r="F302" s="38">
        <f t="shared" si="29"/>
        <v>30</v>
      </c>
      <c r="G302" s="38" t="s">
        <v>38</v>
      </c>
      <c r="H302" s="38" t="s">
        <v>138</v>
      </c>
      <c r="I302" s="38" t="s">
        <v>16</v>
      </c>
      <c r="J302" s="38">
        <v>4</v>
      </c>
      <c r="K302" s="38">
        <v>1</v>
      </c>
      <c r="L302" s="38">
        <v>629.54999999999995</v>
      </c>
      <c r="M302" s="38">
        <v>557.45000000000005</v>
      </c>
      <c r="N302" s="38">
        <v>2089.0300000000002</v>
      </c>
      <c r="O302" s="38">
        <v>1531.5800000000002</v>
      </c>
      <c r="P302" s="38">
        <v>0.73</v>
      </c>
    </row>
    <row r="303" spans="1:16" ht="15.75" x14ac:dyDescent="0.25">
      <c r="A303" s="38">
        <v>302</v>
      </c>
      <c r="B303" s="39">
        <f t="shared" si="31"/>
        <v>44772</v>
      </c>
      <c r="C303" s="39">
        <f t="shared" si="31"/>
        <v>44793</v>
      </c>
      <c r="D303" s="39">
        <f t="shared" si="31"/>
        <v>44823</v>
      </c>
      <c r="E303" s="38">
        <f t="shared" si="27"/>
        <v>51</v>
      </c>
      <c r="F303" s="38">
        <f t="shared" si="29"/>
        <v>30</v>
      </c>
      <c r="G303" s="38" t="s">
        <v>38</v>
      </c>
      <c r="H303" s="38" t="s">
        <v>138</v>
      </c>
      <c r="I303" s="38" t="s">
        <v>16</v>
      </c>
      <c r="J303" s="38">
        <v>4</v>
      </c>
      <c r="K303" s="38">
        <v>2</v>
      </c>
      <c r="L303" s="38">
        <v>716.75</v>
      </c>
      <c r="M303" s="38">
        <v>533.44000000000005</v>
      </c>
      <c r="N303" s="38">
        <v>2114.23</v>
      </c>
      <c r="O303" s="38">
        <v>1580.79</v>
      </c>
      <c r="P303" s="38">
        <v>0.75</v>
      </c>
    </row>
    <row r="304" spans="1:16" ht="15.75" x14ac:dyDescent="0.25">
      <c r="A304" s="38">
        <v>303</v>
      </c>
      <c r="B304" s="39">
        <f t="shared" si="31"/>
        <v>44772</v>
      </c>
      <c r="C304" s="39">
        <f t="shared" si="31"/>
        <v>44793</v>
      </c>
      <c r="D304" s="39">
        <f t="shared" si="31"/>
        <v>44823</v>
      </c>
      <c r="E304" s="38">
        <f t="shared" si="27"/>
        <v>51</v>
      </c>
      <c r="F304" s="38">
        <f t="shared" si="29"/>
        <v>30</v>
      </c>
      <c r="G304" s="38" t="s">
        <v>38</v>
      </c>
      <c r="H304" s="38" t="s">
        <v>138</v>
      </c>
      <c r="I304" s="38" t="s">
        <v>16</v>
      </c>
      <c r="J304" s="38">
        <v>4</v>
      </c>
      <c r="K304" s="38">
        <v>3</v>
      </c>
      <c r="L304" s="38">
        <v>776.94</v>
      </c>
      <c r="M304" s="38">
        <v>486.05</v>
      </c>
      <c r="N304" s="38">
        <v>1875.4</v>
      </c>
      <c r="O304" s="38">
        <v>1389.3500000000001</v>
      </c>
      <c r="P304" s="38">
        <v>0.74</v>
      </c>
    </row>
    <row r="305" spans="1:16" ht="15.75" x14ac:dyDescent="0.25">
      <c r="A305" s="38">
        <v>304</v>
      </c>
      <c r="B305" s="39">
        <f t="shared" si="31"/>
        <v>44772</v>
      </c>
      <c r="C305" s="39">
        <f t="shared" si="31"/>
        <v>44793</v>
      </c>
      <c r="D305" s="39">
        <f t="shared" si="31"/>
        <v>44823</v>
      </c>
      <c r="E305" s="38">
        <f t="shared" si="27"/>
        <v>51</v>
      </c>
      <c r="F305" s="38">
        <f t="shared" si="29"/>
        <v>30</v>
      </c>
      <c r="G305" s="38" t="s">
        <v>42</v>
      </c>
      <c r="H305" s="38" t="s">
        <v>138</v>
      </c>
      <c r="I305" s="38" t="s">
        <v>21</v>
      </c>
      <c r="J305" s="38">
        <v>4</v>
      </c>
      <c r="K305" s="38">
        <v>1</v>
      </c>
      <c r="L305" s="38">
        <v>658.64</v>
      </c>
      <c r="M305" s="38">
        <v>527.95000000000005</v>
      </c>
      <c r="N305" s="38">
        <v>1104.06</v>
      </c>
      <c r="O305" s="38">
        <v>576.1099999999999</v>
      </c>
      <c r="P305" s="38">
        <v>0.52</v>
      </c>
    </row>
    <row r="306" spans="1:16" ht="15.75" x14ac:dyDescent="0.25">
      <c r="A306" s="38">
        <v>305</v>
      </c>
      <c r="B306" s="39">
        <f t="shared" si="31"/>
        <v>44772</v>
      </c>
      <c r="C306" s="39">
        <f t="shared" si="31"/>
        <v>44793</v>
      </c>
      <c r="D306" s="39">
        <f t="shared" si="31"/>
        <v>44823</v>
      </c>
      <c r="E306" s="38">
        <f t="shared" si="27"/>
        <v>51</v>
      </c>
      <c r="F306" s="38">
        <f t="shared" si="29"/>
        <v>30</v>
      </c>
      <c r="G306" s="38" t="s">
        <v>42</v>
      </c>
      <c r="H306" s="38" t="s">
        <v>138</v>
      </c>
      <c r="I306" s="38" t="s">
        <v>21</v>
      </c>
      <c r="J306" s="38">
        <v>4</v>
      </c>
      <c r="K306" s="38">
        <v>2</v>
      </c>
      <c r="L306" s="38">
        <v>711.39</v>
      </c>
      <c r="M306" s="38">
        <v>640.55999999999995</v>
      </c>
      <c r="N306" s="38">
        <v>1121.3</v>
      </c>
      <c r="O306" s="38">
        <v>480.74</v>
      </c>
      <c r="P306" s="38">
        <v>0.43</v>
      </c>
    </row>
    <row r="307" spans="1:16" ht="15.75" x14ac:dyDescent="0.25">
      <c r="A307" s="38">
        <v>306</v>
      </c>
      <c r="B307" s="39">
        <f t="shared" si="31"/>
        <v>44772</v>
      </c>
      <c r="C307" s="39">
        <f t="shared" si="31"/>
        <v>44793</v>
      </c>
      <c r="D307" s="39">
        <f t="shared" si="31"/>
        <v>44823</v>
      </c>
      <c r="E307" s="38">
        <f t="shared" si="27"/>
        <v>51</v>
      </c>
      <c r="F307" s="38">
        <f t="shared" si="29"/>
        <v>30</v>
      </c>
      <c r="G307" s="38" t="s">
        <v>42</v>
      </c>
      <c r="H307" s="38" t="s">
        <v>138</v>
      </c>
      <c r="I307" s="38" t="s">
        <v>21</v>
      </c>
      <c r="J307" s="38">
        <v>4</v>
      </c>
      <c r="K307" s="38">
        <v>3</v>
      </c>
      <c r="L307" s="38">
        <v>502.29</v>
      </c>
      <c r="M307" s="38">
        <v>531.44000000000005</v>
      </c>
      <c r="N307" s="38">
        <v>1108.8800000000001</v>
      </c>
      <c r="O307" s="38">
        <v>577.44000000000005</v>
      </c>
      <c r="P307" s="38">
        <v>0.52</v>
      </c>
    </row>
    <row r="308" spans="1:16" ht="15.75" x14ac:dyDescent="0.25">
      <c r="A308" s="38">
        <v>307</v>
      </c>
      <c r="B308" s="39">
        <f t="shared" ref="B308:D323" si="32">B307</f>
        <v>44772</v>
      </c>
      <c r="C308" s="39">
        <f t="shared" si="32"/>
        <v>44793</v>
      </c>
      <c r="D308" s="39">
        <f t="shared" si="32"/>
        <v>44823</v>
      </c>
      <c r="E308" s="38">
        <f t="shared" si="27"/>
        <v>51</v>
      </c>
      <c r="F308" s="38">
        <f t="shared" si="29"/>
        <v>30</v>
      </c>
      <c r="G308" s="38" t="s">
        <v>47</v>
      </c>
      <c r="H308" s="38" t="s">
        <v>139</v>
      </c>
      <c r="I308" s="38" t="s">
        <v>16</v>
      </c>
      <c r="J308" s="38">
        <v>4</v>
      </c>
      <c r="K308" s="38">
        <v>1</v>
      </c>
      <c r="L308" s="38">
        <v>140.25</v>
      </c>
      <c r="M308" s="38">
        <v>487.72</v>
      </c>
      <c r="N308" s="38">
        <v>1723.54</v>
      </c>
      <c r="O308" s="38">
        <v>1235.82</v>
      </c>
      <c r="P308" s="38">
        <v>0.72</v>
      </c>
    </row>
    <row r="309" spans="1:16" ht="15.75" x14ac:dyDescent="0.25">
      <c r="A309" s="38">
        <v>308</v>
      </c>
      <c r="B309" s="39">
        <f t="shared" si="32"/>
        <v>44772</v>
      </c>
      <c r="C309" s="39">
        <f t="shared" si="32"/>
        <v>44793</v>
      </c>
      <c r="D309" s="39">
        <f t="shared" si="32"/>
        <v>44823</v>
      </c>
      <c r="E309" s="38">
        <f t="shared" si="27"/>
        <v>51</v>
      </c>
      <c r="F309" s="38">
        <f t="shared" si="29"/>
        <v>30</v>
      </c>
      <c r="G309" s="38" t="s">
        <v>47</v>
      </c>
      <c r="H309" s="38" t="s">
        <v>139</v>
      </c>
      <c r="I309" s="38" t="s">
        <v>16</v>
      </c>
      <c r="J309" s="38">
        <v>4</v>
      </c>
      <c r="K309" s="38">
        <v>2</v>
      </c>
      <c r="L309" s="38">
        <v>732.46</v>
      </c>
      <c r="M309" s="38">
        <v>532.16</v>
      </c>
      <c r="N309" s="38">
        <v>1849.07</v>
      </c>
      <c r="O309" s="38">
        <v>1316.9099999999999</v>
      </c>
      <c r="P309" s="38">
        <v>0.71</v>
      </c>
    </row>
    <row r="310" spans="1:16" ht="15.75" x14ac:dyDescent="0.25">
      <c r="A310" s="38">
        <v>309</v>
      </c>
      <c r="B310" s="39">
        <f t="shared" si="32"/>
        <v>44772</v>
      </c>
      <c r="C310" s="39">
        <f t="shared" si="32"/>
        <v>44793</v>
      </c>
      <c r="D310" s="39">
        <f t="shared" si="32"/>
        <v>44823</v>
      </c>
      <c r="E310" s="38">
        <f t="shared" si="27"/>
        <v>51</v>
      </c>
      <c r="F310" s="38">
        <f t="shared" si="29"/>
        <v>30</v>
      </c>
      <c r="G310" s="38" t="s">
        <v>47</v>
      </c>
      <c r="H310" s="38" t="s">
        <v>139</v>
      </c>
      <c r="I310" s="38" t="s">
        <v>16</v>
      </c>
      <c r="J310" s="38">
        <v>4</v>
      </c>
      <c r="K310" s="38">
        <v>3</v>
      </c>
      <c r="L310" s="38">
        <v>765.62</v>
      </c>
      <c r="M310" s="38">
        <v>500.76</v>
      </c>
      <c r="N310" s="38">
        <v>1718.96</v>
      </c>
      <c r="O310" s="38">
        <v>1218.2</v>
      </c>
      <c r="P310" s="38">
        <v>0.71</v>
      </c>
    </row>
    <row r="311" spans="1:16" ht="15.75" x14ac:dyDescent="0.25">
      <c r="A311" s="38">
        <v>310</v>
      </c>
      <c r="B311" s="39">
        <f t="shared" si="32"/>
        <v>44772</v>
      </c>
      <c r="C311" s="39">
        <f t="shared" si="32"/>
        <v>44793</v>
      </c>
      <c r="D311" s="39">
        <f t="shared" si="32"/>
        <v>44823</v>
      </c>
      <c r="E311" s="38">
        <f t="shared" si="27"/>
        <v>51</v>
      </c>
      <c r="F311" s="38">
        <f t="shared" si="29"/>
        <v>30</v>
      </c>
      <c r="G311" s="38" t="s">
        <v>51</v>
      </c>
      <c r="H311" s="38" t="s">
        <v>139</v>
      </c>
      <c r="I311" s="38" t="s">
        <v>21</v>
      </c>
      <c r="J311" s="38">
        <v>4</v>
      </c>
      <c r="K311" s="38">
        <v>1</v>
      </c>
      <c r="L311" s="38">
        <v>673.12</v>
      </c>
      <c r="M311" s="38">
        <v>589.41</v>
      </c>
      <c r="N311" s="38">
        <v>1328.56</v>
      </c>
      <c r="O311" s="38">
        <v>739.15</v>
      </c>
      <c r="P311" s="38">
        <v>0.56000000000000005</v>
      </c>
    </row>
    <row r="312" spans="1:16" ht="15.75" x14ac:dyDescent="0.25">
      <c r="A312" s="38">
        <v>311</v>
      </c>
      <c r="B312" s="39">
        <f t="shared" si="32"/>
        <v>44772</v>
      </c>
      <c r="C312" s="39">
        <f t="shared" si="32"/>
        <v>44793</v>
      </c>
      <c r="D312" s="39">
        <f t="shared" si="32"/>
        <v>44823</v>
      </c>
      <c r="E312" s="38">
        <f t="shared" si="27"/>
        <v>51</v>
      </c>
      <c r="F312" s="38">
        <f t="shared" si="29"/>
        <v>30</v>
      </c>
      <c r="G312" s="38" t="s">
        <v>51</v>
      </c>
      <c r="H312" s="38" t="s">
        <v>139</v>
      </c>
      <c r="I312" s="38" t="s">
        <v>21</v>
      </c>
      <c r="J312" s="38">
        <v>4</v>
      </c>
      <c r="K312" s="38">
        <v>2</v>
      </c>
      <c r="L312" s="38">
        <v>752.76</v>
      </c>
      <c r="M312" s="38">
        <v>591.38</v>
      </c>
      <c r="N312" s="38">
        <v>1256.9000000000001</v>
      </c>
      <c r="O312" s="38">
        <v>665.5200000000001</v>
      </c>
      <c r="P312" s="38">
        <v>0.53</v>
      </c>
    </row>
    <row r="313" spans="1:16" ht="15.75" x14ac:dyDescent="0.25">
      <c r="A313" s="38">
        <v>312</v>
      </c>
      <c r="B313" s="39">
        <f t="shared" si="32"/>
        <v>44772</v>
      </c>
      <c r="C313" s="39">
        <f t="shared" si="32"/>
        <v>44793</v>
      </c>
      <c r="D313" s="39">
        <f t="shared" si="32"/>
        <v>44823</v>
      </c>
      <c r="E313" s="38">
        <f t="shared" si="27"/>
        <v>51</v>
      </c>
      <c r="F313" s="38">
        <f t="shared" si="29"/>
        <v>30</v>
      </c>
      <c r="G313" s="38" t="s">
        <v>51</v>
      </c>
      <c r="H313" s="38" t="s">
        <v>139</v>
      </c>
      <c r="I313" s="38" t="s">
        <v>21</v>
      </c>
      <c r="J313" s="38">
        <v>4</v>
      </c>
      <c r="K313" s="38">
        <v>3</v>
      </c>
      <c r="L313" s="38">
        <v>674.67</v>
      </c>
      <c r="M313" s="38">
        <v>578.83000000000004</v>
      </c>
      <c r="N313" s="38">
        <v>1246.4100000000001</v>
      </c>
      <c r="O313" s="38">
        <v>667.58</v>
      </c>
      <c r="P313" s="38">
        <v>0.54</v>
      </c>
    </row>
    <row r="314" spans="1:16" ht="15.75" x14ac:dyDescent="0.25">
      <c r="A314" s="38">
        <v>313</v>
      </c>
      <c r="B314" s="39">
        <f t="shared" si="32"/>
        <v>44772</v>
      </c>
      <c r="C314" s="39">
        <f t="shared" si="32"/>
        <v>44793</v>
      </c>
      <c r="D314" s="39">
        <f t="shared" si="32"/>
        <v>44823</v>
      </c>
      <c r="E314" s="38">
        <f t="shared" si="27"/>
        <v>51</v>
      </c>
      <c r="F314" s="38">
        <f t="shared" si="29"/>
        <v>30</v>
      </c>
      <c r="G314" s="38" t="s">
        <v>56</v>
      </c>
      <c r="H314" s="38" t="s">
        <v>53</v>
      </c>
      <c r="I314" s="38" t="s">
        <v>16</v>
      </c>
      <c r="J314" s="38">
        <v>4</v>
      </c>
      <c r="K314" s="38">
        <v>1</v>
      </c>
      <c r="L314" s="38">
        <v>630.57000000000005</v>
      </c>
      <c r="M314" s="38">
        <v>543.33000000000004</v>
      </c>
      <c r="N314" s="38">
        <v>2056.23</v>
      </c>
      <c r="O314" s="38">
        <v>1512.9</v>
      </c>
      <c r="P314" s="38">
        <v>0.74</v>
      </c>
    </row>
    <row r="315" spans="1:16" ht="15.75" x14ac:dyDescent="0.25">
      <c r="A315" s="38">
        <v>314</v>
      </c>
      <c r="B315" s="39">
        <f t="shared" si="32"/>
        <v>44772</v>
      </c>
      <c r="C315" s="39">
        <f t="shared" si="32"/>
        <v>44793</v>
      </c>
      <c r="D315" s="39">
        <f t="shared" si="32"/>
        <v>44823</v>
      </c>
      <c r="E315" s="38">
        <f t="shared" si="27"/>
        <v>51</v>
      </c>
      <c r="F315" s="38">
        <f t="shared" si="29"/>
        <v>30</v>
      </c>
      <c r="G315" s="38" t="s">
        <v>56</v>
      </c>
      <c r="H315" s="38" t="s">
        <v>53</v>
      </c>
      <c r="I315" s="38" t="s">
        <v>16</v>
      </c>
      <c r="J315" s="38">
        <v>4</v>
      </c>
      <c r="K315" s="38">
        <v>2</v>
      </c>
      <c r="L315" s="38">
        <v>654.66</v>
      </c>
      <c r="M315" s="38">
        <v>487.75</v>
      </c>
      <c r="N315" s="38">
        <v>1938.24</v>
      </c>
      <c r="O315" s="38">
        <v>1450.49</v>
      </c>
      <c r="P315" s="38">
        <v>0.75</v>
      </c>
    </row>
    <row r="316" spans="1:16" ht="15.75" x14ac:dyDescent="0.25">
      <c r="A316" s="38">
        <v>315</v>
      </c>
      <c r="B316" s="39">
        <f t="shared" si="32"/>
        <v>44772</v>
      </c>
      <c r="C316" s="39">
        <f t="shared" si="32"/>
        <v>44793</v>
      </c>
      <c r="D316" s="39">
        <f t="shared" si="32"/>
        <v>44823</v>
      </c>
      <c r="E316" s="38">
        <f t="shared" si="27"/>
        <v>51</v>
      </c>
      <c r="F316" s="38">
        <f t="shared" si="29"/>
        <v>30</v>
      </c>
      <c r="G316" s="38" t="s">
        <v>56</v>
      </c>
      <c r="H316" s="38" t="s">
        <v>53</v>
      </c>
      <c r="I316" s="38" t="s">
        <v>16</v>
      </c>
      <c r="J316" s="38">
        <v>4</v>
      </c>
      <c r="K316" s="38">
        <v>3</v>
      </c>
      <c r="L316" s="38">
        <v>734.83</v>
      </c>
      <c r="M316" s="38">
        <v>563.09</v>
      </c>
      <c r="N316" s="38">
        <v>2085.0100000000002</v>
      </c>
      <c r="O316" s="38">
        <v>1521.92</v>
      </c>
      <c r="P316" s="38">
        <v>0.73</v>
      </c>
    </row>
    <row r="317" spans="1:16" ht="15.75" x14ac:dyDescent="0.25">
      <c r="A317" s="38">
        <v>316</v>
      </c>
      <c r="B317" s="39">
        <f t="shared" si="32"/>
        <v>44772</v>
      </c>
      <c r="C317" s="39">
        <f t="shared" si="32"/>
        <v>44793</v>
      </c>
      <c r="D317" s="39">
        <f t="shared" si="32"/>
        <v>44823</v>
      </c>
      <c r="E317" s="38">
        <f t="shared" si="27"/>
        <v>51</v>
      </c>
      <c r="F317" s="38">
        <f t="shared" si="29"/>
        <v>30</v>
      </c>
      <c r="G317" s="38" t="s">
        <v>60</v>
      </c>
      <c r="H317" s="38" t="s">
        <v>53</v>
      </c>
      <c r="I317" s="38" t="s">
        <v>21</v>
      </c>
      <c r="J317" s="38">
        <v>4</v>
      </c>
      <c r="K317" s="38">
        <v>1</v>
      </c>
      <c r="L317" s="38">
        <v>786.14</v>
      </c>
      <c r="M317" s="38">
        <v>578.63</v>
      </c>
      <c r="N317" s="38">
        <v>1441.27</v>
      </c>
      <c r="O317" s="38">
        <v>862.64</v>
      </c>
      <c r="P317" s="38">
        <v>0.6</v>
      </c>
    </row>
    <row r="318" spans="1:16" ht="15.75" x14ac:dyDescent="0.25">
      <c r="A318" s="38">
        <v>317</v>
      </c>
      <c r="B318" s="39">
        <f t="shared" si="32"/>
        <v>44772</v>
      </c>
      <c r="C318" s="39">
        <f t="shared" si="32"/>
        <v>44793</v>
      </c>
      <c r="D318" s="39">
        <f t="shared" si="32"/>
        <v>44823</v>
      </c>
      <c r="E318" s="38">
        <f t="shared" si="27"/>
        <v>51</v>
      </c>
      <c r="F318" s="38">
        <f t="shared" si="29"/>
        <v>30</v>
      </c>
      <c r="G318" s="38" t="s">
        <v>60</v>
      </c>
      <c r="H318" s="38" t="s">
        <v>53</v>
      </c>
      <c r="I318" s="38" t="s">
        <v>21</v>
      </c>
      <c r="J318" s="38">
        <v>4</v>
      </c>
      <c r="K318" s="38">
        <v>2</v>
      </c>
      <c r="L318" s="38">
        <v>781.84</v>
      </c>
      <c r="M318" s="38">
        <v>620.62</v>
      </c>
      <c r="N318" s="38">
        <v>1701.08</v>
      </c>
      <c r="O318" s="38">
        <v>1080.46</v>
      </c>
      <c r="P318" s="38">
        <v>0.64</v>
      </c>
    </row>
    <row r="319" spans="1:16" ht="15.75" x14ac:dyDescent="0.25">
      <c r="A319" s="38">
        <v>318</v>
      </c>
      <c r="B319" s="39">
        <f t="shared" si="32"/>
        <v>44772</v>
      </c>
      <c r="C319" s="39">
        <f t="shared" si="32"/>
        <v>44793</v>
      </c>
      <c r="D319" s="39">
        <f t="shared" si="32"/>
        <v>44823</v>
      </c>
      <c r="E319" s="38">
        <f t="shared" si="27"/>
        <v>51</v>
      </c>
      <c r="F319" s="38">
        <f t="shared" si="29"/>
        <v>30</v>
      </c>
      <c r="G319" s="38" t="s">
        <v>60</v>
      </c>
      <c r="H319" s="38" t="s">
        <v>53</v>
      </c>
      <c r="I319" s="38" t="s">
        <v>21</v>
      </c>
      <c r="J319" s="38">
        <v>4</v>
      </c>
      <c r="K319" s="38">
        <v>3</v>
      </c>
      <c r="L319" s="38">
        <v>755.84</v>
      </c>
      <c r="M319" s="38">
        <v>527.04999999999995</v>
      </c>
      <c r="N319" s="38">
        <v>1423.81</v>
      </c>
      <c r="O319" s="38">
        <v>896.76</v>
      </c>
      <c r="P319" s="38">
        <v>0.63</v>
      </c>
    </row>
    <row r="320" spans="1:16" ht="15.75" x14ac:dyDescent="0.25">
      <c r="A320" s="38">
        <v>319</v>
      </c>
      <c r="B320" s="39">
        <f t="shared" si="32"/>
        <v>44772</v>
      </c>
      <c r="C320" s="39">
        <f t="shared" si="32"/>
        <v>44793</v>
      </c>
      <c r="D320" s="39">
        <f t="shared" si="32"/>
        <v>44823</v>
      </c>
      <c r="E320" s="38">
        <f t="shared" si="27"/>
        <v>51</v>
      </c>
      <c r="F320" s="38">
        <f t="shared" si="29"/>
        <v>30</v>
      </c>
      <c r="G320" s="38" t="s">
        <v>65</v>
      </c>
      <c r="H320" s="38" t="s">
        <v>140</v>
      </c>
      <c r="I320" s="38" t="s">
        <v>16</v>
      </c>
      <c r="J320" s="38">
        <v>4</v>
      </c>
      <c r="K320" s="38">
        <v>1</v>
      </c>
      <c r="L320" s="38">
        <v>778.85</v>
      </c>
      <c r="M320" s="38">
        <v>409.29</v>
      </c>
      <c r="N320" s="38">
        <v>1640.15</v>
      </c>
      <c r="O320" s="38">
        <v>1230.8600000000001</v>
      </c>
      <c r="P320" s="38">
        <v>0.75</v>
      </c>
    </row>
    <row r="321" spans="1:16" ht="15.75" x14ac:dyDescent="0.25">
      <c r="A321" s="38">
        <v>320</v>
      </c>
      <c r="B321" s="39">
        <f t="shared" si="32"/>
        <v>44772</v>
      </c>
      <c r="C321" s="39">
        <f t="shared" si="32"/>
        <v>44793</v>
      </c>
      <c r="D321" s="39">
        <f t="shared" si="32"/>
        <v>44823</v>
      </c>
      <c r="E321" s="38">
        <f t="shared" si="27"/>
        <v>51</v>
      </c>
      <c r="F321" s="38">
        <f t="shared" si="29"/>
        <v>30</v>
      </c>
      <c r="G321" s="38" t="s">
        <v>65</v>
      </c>
      <c r="H321" s="38" t="s">
        <v>140</v>
      </c>
      <c r="I321" s="38" t="s">
        <v>16</v>
      </c>
      <c r="J321" s="38">
        <v>4</v>
      </c>
      <c r="K321" s="38">
        <v>2</v>
      </c>
      <c r="L321" s="38">
        <v>637.25</v>
      </c>
      <c r="M321" s="38">
        <v>468.79</v>
      </c>
      <c r="N321" s="38">
        <v>1960.89</v>
      </c>
      <c r="O321" s="38">
        <v>1492.1000000000001</v>
      </c>
      <c r="P321" s="38">
        <v>0.76</v>
      </c>
    </row>
    <row r="322" spans="1:16" ht="15.75" x14ac:dyDescent="0.25">
      <c r="A322" s="38">
        <v>321</v>
      </c>
      <c r="B322" s="39">
        <f t="shared" si="32"/>
        <v>44772</v>
      </c>
      <c r="C322" s="39">
        <f t="shared" si="32"/>
        <v>44793</v>
      </c>
      <c r="D322" s="39">
        <f t="shared" si="32"/>
        <v>44823</v>
      </c>
      <c r="E322" s="38">
        <f t="shared" si="27"/>
        <v>51</v>
      </c>
      <c r="F322" s="38">
        <f t="shared" si="29"/>
        <v>30</v>
      </c>
      <c r="G322" s="38" t="s">
        <v>65</v>
      </c>
      <c r="H322" s="38" t="s">
        <v>140</v>
      </c>
      <c r="I322" s="38" t="s">
        <v>16</v>
      </c>
      <c r="J322" s="38">
        <v>4</v>
      </c>
      <c r="K322" s="38">
        <v>3</v>
      </c>
      <c r="L322" s="38">
        <v>523.91999999999996</v>
      </c>
      <c r="M322" s="38">
        <v>417.17</v>
      </c>
      <c r="N322" s="38">
        <v>1808.48</v>
      </c>
      <c r="O322" s="38">
        <v>1391.31</v>
      </c>
      <c r="P322" s="38">
        <v>0.77</v>
      </c>
    </row>
    <row r="323" spans="1:16" ht="15.75" x14ac:dyDescent="0.25">
      <c r="A323" s="38">
        <v>322</v>
      </c>
      <c r="B323" s="39">
        <f t="shared" si="32"/>
        <v>44772</v>
      </c>
      <c r="C323" s="39">
        <f t="shared" si="32"/>
        <v>44793</v>
      </c>
      <c r="D323" s="39">
        <f t="shared" si="32"/>
        <v>44823</v>
      </c>
      <c r="E323" s="38">
        <f t="shared" ref="E323:E386" si="33">D323-B323</f>
        <v>51</v>
      </c>
      <c r="F323" s="38">
        <f t="shared" si="29"/>
        <v>30</v>
      </c>
      <c r="G323" s="38" t="s">
        <v>69</v>
      </c>
      <c r="H323" s="38" t="s">
        <v>140</v>
      </c>
      <c r="I323" s="38" t="s">
        <v>21</v>
      </c>
      <c r="J323" s="38">
        <v>4</v>
      </c>
      <c r="K323" s="38">
        <v>1</v>
      </c>
      <c r="L323" s="38">
        <v>2.29</v>
      </c>
      <c r="M323" s="38">
        <v>316.38</v>
      </c>
      <c r="N323" s="38">
        <v>903.39</v>
      </c>
      <c r="O323" s="38">
        <v>587.01</v>
      </c>
      <c r="P323" s="38">
        <v>0.65</v>
      </c>
    </row>
    <row r="324" spans="1:16" ht="15.75" x14ac:dyDescent="0.25">
      <c r="A324" s="38">
        <v>323</v>
      </c>
      <c r="B324" s="39">
        <f t="shared" ref="B324:D339" si="34">B323</f>
        <v>44772</v>
      </c>
      <c r="C324" s="39">
        <f t="shared" si="34"/>
        <v>44793</v>
      </c>
      <c r="D324" s="39">
        <f t="shared" si="34"/>
        <v>44823</v>
      </c>
      <c r="E324" s="38">
        <f t="shared" si="33"/>
        <v>51</v>
      </c>
      <c r="F324" s="38">
        <f t="shared" si="29"/>
        <v>30</v>
      </c>
      <c r="G324" s="38" t="s">
        <v>69</v>
      </c>
      <c r="H324" s="38" t="s">
        <v>140</v>
      </c>
      <c r="I324" s="38" t="s">
        <v>21</v>
      </c>
      <c r="J324" s="38">
        <v>4</v>
      </c>
      <c r="K324" s="38">
        <v>2</v>
      </c>
      <c r="L324" s="38">
        <v>683.55</v>
      </c>
      <c r="M324" s="38">
        <v>208.9</v>
      </c>
      <c r="N324" s="38">
        <v>665.36</v>
      </c>
      <c r="O324" s="38">
        <v>456.46000000000004</v>
      </c>
      <c r="P324" s="38">
        <v>0.69</v>
      </c>
    </row>
    <row r="325" spans="1:16" ht="15.75" x14ac:dyDescent="0.25">
      <c r="A325" s="38">
        <v>324</v>
      </c>
      <c r="B325" s="39">
        <f t="shared" si="34"/>
        <v>44772</v>
      </c>
      <c r="C325" s="39">
        <f t="shared" si="34"/>
        <v>44793</v>
      </c>
      <c r="D325" s="39">
        <f t="shared" si="34"/>
        <v>44823</v>
      </c>
      <c r="E325" s="38">
        <f t="shared" si="33"/>
        <v>51</v>
      </c>
      <c r="F325" s="38">
        <f t="shared" si="29"/>
        <v>30</v>
      </c>
      <c r="G325" s="38" t="s">
        <v>69</v>
      </c>
      <c r="H325" s="38" t="s">
        <v>140</v>
      </c>
      <c r="I325" s="38" t="s">
        <v>21</v>
      </c>
      <c r="J325" s="38">
        <v>4</v>
      </c>
      <c r="K325" s="38">
        <v>3</v>
      </c>
      <c r="L325" s="38">
        <v>22.94</v>
      </c>
      <c r="M325" s="38">
        <v>330.39</v>
      </c>
      <c r="N325" s="38">
        <v>963.57</v>
      </c>
      <c r="O325" s="38">
        <v>633.18000000000006</v>
      </c>
      <c r="P325" s="38">
        <v>0.66</v>
      </c>
    </row>
    <row r="326" spans="1:16" ht="15.75" x14ac:dyDescent="0.25">
      <c r="A326" s="38">
        <v>325</v>
      </c>
      <c r="B326" s="39">
        <f t="shared" si="34"/>
        <v>44772</v>
      </c>
      <c r="C326" s="39">
        <f t="shared" si="34"/>
        <v>44793</v>
      </c>
      <c r="D326" s="39">
        <f t="shared" si="34"/>
        <v>44823</v>
      </c>
      <c r="E326" s="38">
        <f t="shared" si="33"/>
        <v>51</v>
      </c>
      <c r="F326" s="38">
        <f t="shared" si="29"/>
        <v>30</v>
      </c>
      <c r="G326" s="38" t="s">
        <v>74</v>
      </c>
      <c r="H326" s="38" t="s">
        <v>141</v>
      </c>
      <c r="I326" s="38" t="s">
        <v>16</v>
      </c>
      <c r="J326" s="38">
        <v>4</v>
      </c>
      <c r="K326" s="38">
        <v>1</v>
      </c>
      <c r="L326" s="38">
        <v>785.72</v>
      </c>
      <c r="M326" s="38">
        <v>548.61</v>
      </c>
      <c r="N326" s="38">
        <v>2082.19</v>
      </c>
      <c r="O326" s="38">
        <v>1533.58</v>
      </c>
      <c r="P326" s="38">
        <v>0.74</v>
      </c>
    </row>
    <row r="327" spans="1:16" ht="15.75" x14ac:dyDescent="0.25">
      <c r="A327" s="38">
        <v>326</v>
      </c>
      <c r="B327" s="39">
        <f t="shared" si="34"/>
        <v>44772</v>
      </c>
      <c r="C327" s="39">
        <f t="shared" si="34"/>
        <v>44793</v>
      </c>
      <c r="D327" s="39">
        <f t="shared" si="34"/>
        <v>44823</v>
      </c>
      <c r="E327" s="38">
        <f t="shared" si="33"/>
        <v>51</v>
      </c>
      <c r="F327" s="38">
        <f t="shared" si="29"/>
        <v>30</v>
      </c>
      <c r="G327" s="38" t="s">
        <v>74</v>
      </c>
      <c r="H327" s="38" t="s">
        <v>141</v>
      </c>
      <c r="I327" s="38" t="s">
        <v>16</v>
      </c>
      <c r="J327" s="38">
        <v>4</v>
      </c>
      <c r="K327" s="38">
        <v>2</v>
      </c>
      <c r="L327" s="38">
        <v>684.64</v>
      </c>
      <c r="M327" s="38">
        <v>473.27</v>
      </c>
      <c r="N327" s="38">
        <v>1803.4</v>
      </c>
      <c r="O327" s="38">
        <v>1330.13</v>
      </c>
      <c r="P327" s="38">
        <v>0.74</v>
      </c>
    </row>
    <row r="328" spans="1:16" ht="15.75" x14ac:dyDescent="0.25">
      <c r="A328" s="38">
        <v>327</v>
      </c>
      <c r="B328" s="39">
        <f t="shared" si="34"/>
        <v>44772</v>
      </c>
      <c r="C328" s="39">
        <f t="shared" si="34"/>
        <v>44793</v>
      </c>
      <c r="D328" s="39">
        <f t="shared" si="34"/>
        <v>44823</v>
      </c>
      <c r="E328" s="38">
        <f t="shared" si="33"/>
        <v>51</v>
      </c>
      <c r="F328" s="38">
        <f t="shared" si="29"/>
        <v>30</v>
      </c>
      <c r="G328" s="38" t="s">
        <v>74</v>
      </c>
      <c r="H328" s="38" t="s">
        <v>141</v>
      </c>
      <c r="I328" s="38" t="s">
        <v>16</v>
      </c>
      <c r="J328" s="38">
        <v>4</v>
      </c>
      <c r="K328" s="38">
        <v>3</v>
      </c>
      <c r="L328" s="38">
        <v>782.58</v>
      </c>
      <c r="M328" s="38">
        <v>454.78</v>
      </c>
      <c r="N328" s="38">
        <v>1619.58</v>
      </c>
      <c r="O328" s="38">
        <v>1164.8</v>
      </c>
      <c r="P328" s="38">
        <v>0.72</v>
      </c>
    </row>
    <row r="329" spans="1:16" ht="15.75" x14ac:dyDescent="0.25">
      <c r="A329" s="38">
        <v>328</v>
      </c>
      <c r="B329" s="39">
        <f t="shared" si="34"/>
        <v>44772</v>
      </c>
      <c r="C329" s="39">
        <f t="shared" si="34"/>
        <v>44793</v>
      </c>
      <c r="D329" s="39">
        <f t="shared" si="34"/>
        <v>44823</v>
      </c>
      <c r="E329" s="38">
        <f t="shared" si="33"/>
        <v>51</v>
      </c>
      <c r="F329" s="38">
        <f t="shared" si="29"/>
        <v>30</v>
      </c>
      <c r="G329" s="38" t="s">
        <v>78</v>
      </c>
      <c r="H329" s="38" t="s">
        <v>141</v>
      </c>
      <c r="I329" s="38" t="s">
        <v>21</v>
      </c>
      <c r="J329" s="38">
        <v>4</v>
      </c>
      <c r="K329" s="38">
        <v>1</v>
      </c>
      <c r="L329" s="38">
        <v>632.67999999999995</v>
      </c>
      <c r="M329" s="38">
        <v>542.16999999999996</v>
      </c>
      <c r="N329" s="38">
        <v>1139.53</v>
      </c>
      <c r="O329" s="38">
        <v>597.36</v>
      </c>
      <c r="P329" s="38">
        <v>0.52</v>
      </c>
    </row>
    <row r="330" spans="1:16" ht="15.75" x14ac:dyDescent="0.25">
      <c r="A330" s="38">
        <v>329</v>
      </c>
      <c r="B330" s="39">
        <f t="shared" si="34"/>
        <v>44772</v>
      </c>
      <c r="C330" s="39">
        <f t="shared" si="34"/>
        <v>44793</v>
      </c>
      <c r="D330" s="39">
        <f t="shared" si="34"/>
        <v>44823</v>
      </c>
      <c r="E330" s="38">
        <f t="shared" si="33"/>
        <v>51</v>
      </c>
      <c r="F330" s="38">
        <f t="shared" ref="F330:F393" si="35">D330-C258</f>
        <v>30</v>
      </c>
      <c r="G330" s="38" t="s">
        <v>78</v>
      </c>
      <c r="H330" s="38" t="s">
        <v>141</v>
      </c>
      <c r="I330" s="38" t="s">
        <v>21</v>
      </c>
      <c r="J330" s="38">
        <v>4</v>
      </c>
      <c r="K330" s="38">
        <v>2</v>
      </c>
      <c r="L330" s="38">
        <v>682.99</v>
      </c>
      <c r="M330" s="38">
        <v>598.79999999999995</v>
      </c>
      <c r="N330" s="38">
        <v>1193.83</v>
      </c>
      <c r="O330" s="38">
        <v>595.03</v>
      </c>
      <c r="P330" s="38">
        <v>0.5</v>
      </c>
    </row>
    <row r="331" spans="1:16" ht="15.75" x14ac:dyDescent="0.25">
      <c r="A331" s="38">
        <v>330</v>
      </c>
      <c r="B331" s="39">
        <f t="shared" si="34"/>
        <v>44772</v>
      </c>
      <c r="C331" s="39">
        <f t="shared" si="34"/>
        <v>44793</v>
      </c>
      <c r="D331" s="39">
        <f t="shared" si="34"/>
        <v>44823</v>
      </c>
      <c r="E331" s="38">
        <f t="shared" si="33"/>
        <v>51</v>
      </c>
      <c r="F331" s="38">
        <f t="shared" si="35"/>
        <v>30</v>
      </c>
      <c r="G331" s="38" t="s">
        <v>78</v>
      </c>
      <c r="H331" s="38" t="s">
        <v>141</v>
      </c>
      <c r="I331" s="38" t="s">
        <v>21</v>
      </c>
      <c r="J331" s="38">
        <v>4</v>
      </c>
      <c r="K331" s="38">
        <v>3</v>
      </c>
      <c r="L331" s="38">
        <v>688.55</v>
      </c>
      <c r="M331" s="38">
        <v>552.95000000000005</v>
      </c>
      <c r="N331" s="38">
        <v>1207.23</v>
      </c>
      <c r="O331" s="38">
        <v>654.28</v>
      </c>
      <c r="P331" s="38">
        <v>0.54</v>
      </c>
    </row>
    <row r="332" spans="1:16" ht="15.75" x14ac:dyDescent="0.25">
      <c r="A332" s="38">
        <v>331</v>
      </c>
      <c r="B332" s="39">
        <f t="shared" si="34"/>
        <v>44772</v>
      </c>
      <c r="C332" s="39">
        <f t="shared" si="34"/>
        <v>44793</v>
      </c>
      <c r="D332" s="39">
        <f t="shared" si="34"/>
        <v>44823</v>
      </c>
      <c r="E332" s="38">
        <f t="shared" si="33"/>
        <v>51</v>
      </c>
      <c r="F332" s="38">
        <f t="shared" si="35"/>
        <v>30</v>
      </c>
      <c r="G332" s="38" t="s">
        <v>83</v>
      </c>
      <c r="H332" s="38" t="s">
        <v>142</v>
      </c>
      <c r="I332" s="38" t="s">
        <v>16</v>
      </c>
      <c r="J332" s="38">
        <v>4</v>
      </c>
      <c r="K332" s="38">
        <v>1</v>
      </c>
      <c r="L332" s="38">
        <v>789.72</v>
      </c>
      <c r="M332" s="38">
        <v>577.26</v>
      </c>
      <c r="N332" s="38">
        <v>1963.38</v>
      </c>
      <c r="O332" s="38">
        <v>1386.1200000000001</v>
      </c>
      <c r="P332" s="38">
        <v>0.71</v>
      </c>
    </row>
    <row r="333" spans="1:16" ht="15.75" x14ac:dyDescent="0.25">
      <c r="A333" s="38">
        <v>332</v>
      </c>
      <c r="B333" s="39">
        <f t="shared" si="34"/>
        <v>44772</v>
      </c>
      <c r="C333" s="39">
        <f t="shared" si="34"/>
        <v>44793</v>
      </c>
      <c r="D333" s="39">
        <f t="shared" si="34"/>
        <v>44823</v>
      </c>
      <c r="E333" s="38">
        <f t="shared" si="33"/>
        <v>51</v>
      </c>
      <c r="F333" s="38">
        <f t="shared" si="35"/>
        <v>30</v>
      </c>
      <c r="G333" s="38" t="s">
        <v>83</v>
      </c>
      <c r="H333" s="38" t="s">
        <v>142</v>
      </c>
      <c r="I333" s="38" t="s">
        <v>16</v>
      </c>
      <c r="J333" s="38">
        <v>4</v>
      </c>
      <c r="K333" s="38">
        <v>2</v>
      </c>
      <c r="L333" s="38">
        <v>778.22</v>
      </c>
      <c r="M333" s="38">
        <v>446.9</v>
      </c>
      <c r="N333" s="38">
        <v>1519.93</v>
      </c>
      <c r="O333" s="38">
        <v>1073.0300000000002</v>
      </c>
      <c r="P333" s="38">
        <v>0.71</v>
      </c>
    </row>
    <row r="334" spans="1:16" ht="15.75" x14ac:dyDescent="0.25">
      <c r="A334" s="38">
        <v>333</v>
      </c>
      <c r="B334" s="39">
        <f t="shared" si="34"/>
        <v>44772</v>
      </c>
      <c r="C334" s="39">
        <f t="shared" si="34"/>
        <v>44793</v>
      </c>
      <c r="D334" s="39">
        <f t="shared" si="34"/>
        <v>44823</v>
      </c>
      <c r="E334" s="38">
        <f t="shared" si="33"/>
        <v>51</v>
      </c>
      <c r="F334" s="38">
        <f t="shared" si="35"/>
        <v>30</v>
      </c>
      <c r="G334" s="38" t="s">
        <v>83</v>
      </c>
      <c r="H334" s="38" t="s">
        <v>142</v>
      </c>
      <c r="I334" s="38" t="s">
        <v>16</v>
      </c>
      <c r="J334" s="38">
        <v>4</v>
      </c>
      <c r="K334" s="38">
        <v>3</v>
      </c>
      <c r="L334" s="38">
        <v>768.23</v>
      </c>
      <c r="M334" s="38">
        <v>444.83</v>
      </c>
      <c r="N334" s="38">
        <v>1640.09</v>
      </c>
      <c r="O334" s="38">
        <v>1195.26</v>
      </c>
      <c r="P334" s="38">
        <v>0.73</v>
      </c>
    </row>
    <row r="335" spans="1:16" ht="15.75" x14ac:dyDescent="0.25">
      <c r="A335" s="38">
        <v>334</v>
      </c>
      <c r="B335" s="39">
        <f t="shared" si="34"/>
        <v>44772</v>
      </c>
      <c r="C335" s="39">
        <f t="shared" si="34"/>
        <v>44793</v>
      </c>
      <c r="D335" s="39">
        <f t="shared" si="34"/>
        <v>44823</v>
      </c>
      <c r="E335" s="38">
        <f t="shared" si="33"/>
        <v>51</v>
      </c>
      <c r="F335" s="38">
        <f t="shared" si="35"/>
        <v>30</v>
      </c>
      <c r="G335" s="38" t="s">
        <v>87</v>
      </c>
      <c r="H335" s="38" t="s">
        <v>142</v>
      </c>
      <c r="I335" s="38" t="s">
        <v>21</v>
      </c>
      <c r="J335" s="38">
        <v>4</v>
      </c>
      <c r="K335" s="38">
        <v>1</v>
      </c>
      <c r="L335" s="38">
        <v>192.55</v>
      </c>
      <c r="M335" s="38">
        <v>665.9</v>
      </c>
      <c r="N335" s="38">
        <v>1417.01</v>
      </c>
      <c r="O335" s="38">
        <v>751.11</v>
      </c>
      <c r="P335" s="38">
        <v>0.53</v>
      </c>
    </row>
    <row r="336" spans="1:16" ht="15.75" x14ac:dyDescent="0.25">
      <c r="A336" s="38">
        <v>335</v>
      </c>
      <c r="B336" s="39">
        <f t="shared" si="34"/>
        <v>44772</v>
      </c>
      <c r="C336" s="39">
        <f t="shared" si="34"/>
        <v>44793</v>
      </c>
      <c r="D336" s="39">
        <f t="shared" si="34"/>
        <v>44823</v>
      </c>
      <c r="E336" s="38">
        <f t="shared" si="33"/>
        <v>51</v>
      </c>
      <c r="F336" s="38">
        <f t="shared" si="35"/>
        <v>30</v>
      </c>
      <c r="G336" s="38" t="s">
        <v>87</v>
      </c>
      <c r="H336" s="38" t="s">
        <v>142</v>
      </c>
      <c r="I336" s="38" t="s">
        <v>21</v>
      </c>
      <c r="J336" s="38">
        <v>4</v>
      </c>
      <c r="K336" s="38">
        <v>2</v>
      </c>
      <c r="L336" s="38">
        <v>139.28</v>
      </c>
      <c r="M336" s="38">
        <v>449.41</v>
      </c>
      <c r="N336" s="38">
        <v>1000.45</v>
      </c>
      <c r="O336" s="38">
        <v>551.04</v>
      </c>
      <c r="P336" s="38">
        <v>0.55000000000000004</v>
      </c>
    </row>
    <row r="337" spans="1:16" ht="15.75" x14ac:dyDescent="0.25">
      <c r="A337" s="38">
        <v>336</v>
      </c>
      <c r="B337" s="39">
        <f t="shared" si="34"/>
        <v>44772</v>
      </c>
      <c r="C337" s="39">
        <f t="shared" si="34"/>
        <v>44793</v>
      </c>
      <c r="D337" s="39">
        <f t="shared" si="34"/>
        <v>44823</v>
      </c>
      <c r="E337" s="38">
        <f t="shared" si="33"/>
        <v>51</v>
      </c>
      <c r="F337" s="38">
        <f t="shared" si="35"/>
        <v>30</v>
      </c>
      <c r="G337" s="38" t="s">
        <v>87</v>
      </c>
      <c r="H337" s="38" t="s">
        <v>142</v>
      </c>
      <c r="I337" s="38" t="s">
        <v>21</v>
      </c>
      <c r="J337" s="38">
        <v>4</v>
      </c>
      <c r="K337" s="38">
        <v>3</v>
      </c>
      <c r="L337" s="38">
        <v>160.79</v>
      </c>
      <c r="M337" s="38">
        <v>597.85</v>
      </c>
      <c r="N337" s="38">
        <v>1279.22</v>
      </c>
      <c r="O337" s="38">
        <v>681.37</v>
      </c>
      <c r="P337" s="38">
        <v>0.53</v>
      </c>
    </row>
    <row r="338" spans="1:16" ht="15.75" x14ac:dyDescent="0.25">
      <c r="A338" s="38">
        <v>337</v>
      </c>
      <c r="B338" s="39">
        <f t="shared" si="34"/>
        <v>44772</v>
      </c>
      <c r="C338" s="39">
        <f t="shared" si="34"/>
        <v>44793</v>
      </c>
      <c r="D338" s="39">
        <f t="shared" si="34"/>
        <v>44823</v>
      </c>
      <c r="E338" s="38">
        <f t="shared" si="33"/>
        <v>51</v>
      </c>
      <c r="F338" s="38">
        <f t="shared" si="35"/>
        <v>30</v>
      </c>
      <c r="G338" s="38" t="s">
        <v>92</v>
      </c>
      <c r="H338" s="38" t="s">
        <v>143</v>
      </c>
      <c r="I338" s="38" t="s">
        <v>16</v>
      </c>
      <c r="J338" s="38">
        <v>4</v>
      </c>
      <c r="K338" s="38">
        <v>1</v>
      </c>
      <c r="L338" s="38">
        <v>147.38999999999999</v>
      </c>
      <c r="M338" s="38">
        <v>388.9</v>
      </c>
      <c r="N338" s="38">
        <v>1744.17</v>
      </c>
      <c r="O338" s="38">
        <v>1355.27</v>
      </c>
      <c r="P338" s="38">
        <v>0.78</v>
      </c>
    </row>
    <row r="339" spans="1:16" ht="15.75" x14ac:dyDescent="0.25">
      <c r="A339" s="38">
        <v>338</v>
      </c>
      <c r="B339" s="39">
        <f t="shared" si="34"/>
        <v>44772</v>
      </c>
      <c r="C339" s="39">
        <f t="shared" si="34"/>
        <v>44793</v>
      </c>
      <c r="D339" s="39">
        <f t="shared" si="34"/>
        <v>44823</v>
      </c>
      <c r="E339" s="38">
        <f t="shared" si="33"/>
        <v>51</v>
      </c>
      <c r="F339" s="38">
        <f t="shared" si="35"/>
        <v>30</v>
      </c>
      <c r="G339" s="38" t="s">
        <v>92</v>
      </c>
      <c r="H339" s="38" t="s">
        <v>143</v>
      </c>
      <c r="I339" s="38" t="s">
        <v>16</v>
      </c>
      <c r="J339" s="38">
        <v>4</v>
      </c>
      <c r="K339" s="38">
        <v>2</v>
      </c>
      <c r="L339" s="38">
        <v>160.07</v>
      </c>
      <c r="M339" s="38">
        <v>411.54</v>
      </c>
      <c r="N339" s="38">
        <v>1745.52</v>
      </c>
      <c r="O339" s="38">
        <v>1333.98</v>
      </c>
      <c r="P339" s="38">
        <v>0.76</v>
      </c>
    </row>
    <row r="340" spans="1:16" ht="15.75" x14ac:dyDescent="0.25">
      <c r="A340" s="38">
        <v>339</v>
      </c>
      <c r="B340" s="39">
        <f t="shared" ref="B340:D355" si="36">B339</f>
        <v>44772</v>
      </c>
      <c r="C340" s="39">
        <f t="shared" si="36"/>
        <v>44793</v>
      </c>
      <c r="D340" s="39">
        <f t="shared" si="36"/>
        <v>44823</v>
      </c>
      <c r="E340" s="38">
        <f t="shared" si="33"/>
        <v>51</v>
      </c>
      <c r="F340" s="38">
        <f t="shared" si="35"/>
        <v>30</v>
      </c>
      <c r="G340" s="38" t="s">
        <v>92</v>
      </c>
      <c r="H340" s="38" t="s">
        <v>143</v>
      </c>
      <c r="I340" s="38" t="s">
        <v>16</v>
      </c>
      <c r="J340" s="38">
        <v>4</v>
      </c>
      <c r="K340" s="38">
        <v>3</v>
      </c>
      <c r="L340" s="38">
        <v>166.32</v>
      </c>
      <c r="M340" s="38">
        <v>448.86</v>
      </c>
      <c r="N340" s="38">
        <v>1778.13</v>
      </c>
      <c r="O340" s="38">
        <v>1329.27</v>
      </c>
      <c r="P340" s="38">
        <v>0.75</v>
      </c>
    </row>
    <row r="341" spans="1:16" ht="15.75" x14ac:dyDescent="0.25">
      <c r="A341" s="38">
        <v>340</v>
      </c>
      <c r="B341" s="39">
        <f t="shared" si="36"/>
        <v>44772</v>
      </c>
      <c r="C341" s="39">
        <f t="shared" si="36"/>
        <v>44793</v>
      </c>
      <c r="D341" s="39">
        <f t="shared" si="36"/>
        <v>44823</v>
      </c>
      <c r="E341" s="38">
        <f t="shared" si="33"/>
        <v>51</v>
      </c>
      <c r="F341" s="38">
        <f t="shared" si="35"/>
        <v>30</v>
      </c>
      <c r="G341" s="38" t="s">
        <v>96</v>
      </c>
      <c r="H341" s="38" t="s">
        <v>143</v>
      </c>
      <c r="I341" s="38" t="s">
        <v>21</v>
      </c>
      <c r="J341" s="38">
        <v>4</v>
      </c>
      <c r="K341" s="38">
        <v>1</v>
      </c>
      <c r="L341" s="38">
        <v>148.52000000000001</v>
      </c>
      <c r="M341" s="38">
        <v>471.01</v>
      </c>
      <c r="N341" s="38">
        <v>1255.8399999999999</v>
      </c>
      <c r="O341" s="38">
        <v>784.82999999999993</v>
      </c>
      <c r="P341" s="38">
        <v>0.62</v>
      </c>
    </row>
    <row r="342" spans="1:16" ht="15.75" x14ac:dyDescent="0.25">
      <c r="A342" s="38">
        <v>341</v>
      </c>
      <c r="B342" s="39">
        <f t="shared" si="36"/>
        <v>44772</v>
      </c>
      <c r="C342" s="39">
        <f t="shared" si="36"/>
        <v>44793</v>
      </c>
      <c r="D342" s="39">
        <f t="shared" si="36"/>
        <v>44823</v>
      </c>
      <c r="E342" s="38">
        <f t="shared" si="33"/>
        <v>51</v>
      </c>
      <c r="F342" s="38">
        <f t="shared" si="35"/>
        <v>30</v>
      </c>
      <c r="G342" s="38" t="s">
        <v>96</v>
      </c>
      <c r="H342" s="38" t="s">
        <v>143</v>
      </c>
      <c r="I342" s="38" t="s">
        <v>21</v>
      </c>
      <c r="J342" s="38">
        <v>4</v>
      </c>
      <c r="K342" s="38">
        <v>2</v>
      </c>
      <c r="L342" s="38">
        <v>135.04</v>
      </c>
      <c r="M342" s="38">
        <v>595.87</v>
      </c>
      <c r="N342" s="38">
        <v>1754.66</v>
      </c>
      <c r="O342" s="38">
        <v>1158.79</v>
      </c>
      <c r="P342" s="38">
        <v>0.66</v>
      </c>
    </row>
    <row r="343" spans="1:16" ht="15.75" x14ac:dyDescent="0.25">
      <c r="A343" s="38">
        <v>342</v>
      </c>
      <c r="B343" s="39">
        <f t="shared" si="36"/>
        <v>44772</v>
      </c>
      <c r="C343" s="39">
        <f t="shared" si="36"/>
        <v>44793</v>
      </c>
      <c r="D343" s="39">
        <f t="shared" si="36"/>
        <v>44823</v>
      </c>
      <c r="E343" s="38">
        <f t="shared" si="33"/>
        <v>51</v>
      </c>
      <c r="F343" s="38">
        <f t="shared" si="35"/>
        <v>30</v>
      </c>
      <c r="G343" s="38" t="s">
        <v>96</v>
      </c>
      <c r="H343" s="38" t="s">
        <v>143</v>
      </c>
      <c r="I343" s="38" t="s">
        <v>21</v>
      </c>
      <c r="J343" s="38">
        <v>4</v>
      </c>
      <c r="K343" s="38">
        <v>3</v>
      </c>
      <c r="L343" s="38">
        <v>174.95</v>
      </c>
      <c r="M343" s="38">
        <v>440.19</v>
      </c>
      <c r="N343" s="38">
        <v>1258.1300000000001</v>
      </c>
      <c r="O343" s="38">
        <v>817.94</v>
      </c>
      <c r="P343" s="38">
        <v>0.65</v>
      </c>
    </row>
    <row r="344" spans="1:16" ht="15.75" x14ac:dyDescent="0.25">
      <c r="A344" s="38">
        <v>343</v>
      </c>
      <c r="B344" s="39">
        <f t="shared" si="36"/>
        <v>44772</v>
      </c>
      <c r="C344" s="39">
        <f t="shared" si="36"/>
        <v>44793</v>
      </c>
      <c r="D344" s="39">
        <f t="shared" si="36"/>
        <v>44823</v>
      </c>
      <c r="E344" s="38">
        <f t="shared" si="33"/>
        <v>51</v>
      </c>
      <c r="F344" s="38">
        <f t="shared" si="35"/>
        <v>30</v>
      </c>
      <c r="G344" s="38" t="s">
        <v>101</v>
      </c>
      <c r="H344" s="38" t="s">
        <v>144</v>
      </c>
      <c r="I344" s="38" t="s">
        <v>16</v>
      </c>
      <c r="J344" s="38">
        <v>4</v>
      </c>
      <c r="K344" s="38">
        <v>1</v>
      </c>
      <c r="L344" s="38">
        <v>679.23</v>
      </c>
      <c r="M344" s="38">
        <v>444.88</v>
      </c>
      <c r="N344" s="38">
        <v>1627.57</v>
      </c>
      <c r="O344" s="38">
        <v>1182.69</v>
      </c>
      <c r="P344" s="38">
        <v>0.73</v>
      </c>
    </row>
    <row r="345" spans="1:16" ht="15.75" x14ac:dyDescent="0.25">
      <c r="A345" s="38">
        <v>344</v>
      </c>
      <c r="B345" s="39">
        <f t="shared" si="36"/>
        <v>44772</v>
      </c>
      <c r="C345" s="39">
        <f t="shared" si="36"/>
        <v>44793</v>
      </c>
      <c r="D345" s="39">
        <f t="shared" si="36"/>
        <v>44823</v>
      </c>
      <c r="E345" s="38">
        <f t="shared" si="33"/>
        <v>51</v>
      </c>
      <c r="F345" s="38">
        <f t="shared" si="35"/>
        <v>30</v>
      </c>
      <c r="G345" s="38" t="s">
        <v>101</v>
      </c>
      <c r="H345" s="38" t="s">
        <v>144</v>
      </c>
      <c r="I345" s="38" t="s">
        <v>16</v>
      </c>
      <c r="J345" s="38">
        <v>4</v>
      </c>
      <c r="K345" s="38">
        <v>2</v>
      </c>
      <c r="L345" s="38">
        <v>734.58</v>
      </c>
      <c r="M345" s="38">
        <v>372.14</v>
      </c>
      <c r="N345" s="38">
        <v>1582.77</v>
      </c>
      <c r="O345" s="38">
        <v>1210.6300000000001</v>
      </c>
      <c r="P345" s="38">
        <v>0.76</v>
      </c>
    </row>
    <row r="346" spans="1:16" ht="15.75" x14ac:dyDescent="0.25">
      <c r="A346" s="38">
        <v>345</v>
      </c>
      <c r="B346" s="39">
        <f t="shared" si="36"/>
        <v>44772</v>
      </c>
      <c r="C346" s="39">
        <f t="shared" si="36"/>
        <v>44793</v>
      </c>
      <c r="D346" s="39">
        <f t="shared" si="36"/>
        <v>44823</v>
      </c>
      <c r="E346" s="38">
        <f t="shared" si="33"/>
        <v>51</v>
      </c>
      <c r="F346" s="38">
        <f t="shared" si="35"/>
        <v>30</v>
      </c>
      <c r="G346" s="38" t="s">
        <v>101</v>
      </c>
      <c r="H346" s="38" t="s">
        <v>144</v>
      </c>
      <c r="I346" s="38" t="s">
        <v>16</v>
      </c>
      <c r="J346" s="38">
        <v>4</v>
      </c>
      <c r="K346" s="38">
        <v>3</v>
      </c>
      <c r="L346" s="38">
        <v>714.49</v>
      </c>
      <c r="M346" s="38">
        <v>376.68</v>
      </c>
      <c r="N346" s="38">
        <v>1565.86</v>
      </c>
      <c r="O346" s="38">
        <v>1189.1799999999998</v>
      </c>
      <c r="P346" s="38">
        <v>0.76</v>
      </c>
    </row>
    <row r="347" spans="1:16" ht="15.75" x14ac:dyDescent="0.25">
      <c r="A347" s="38">
        <v>346</v>
      </c>
      <c r="B347" s="39">
        <f t="shared" si="36"/>
        <v>44772</v>
      </c>
      <c r="C347" s="39">
        <f t="shared" si="36"/>
        <v>44793</v>
      </c>
      <c r="D347" s="39">
        <f t="shared" si="36"/>
        <v>44823</v>
      </c>
      <c r="E347" s="38">
        <f t="shared" si="33"/>
        <v>51</v>
      </c>
      <c r="F347" s="38">
        <f t="shared" si="35"/>
        <v>30</v>
      </c>
      <c r="G347" s="38" t="s">
        <v>105</v>
      </c>
      <c r="H347" s="38" t="s">
        <v>144</v>
      </c>
      <c r="I347" s="38" t="s">
        <v>21</v>
      </c>
      <c r="J347" s="38">
        <v>4</v>
      </c>
      <c r="K347" s="38">
        <v>1</v>
      </c>
      <c r="L347" s="38">
        <v>656.83</v>
      </c>
      <c r="M347" s="38">
        <v>472.19</v>
      </c>
      <c r="N347" s="38">
        <v>1255.01</v>
      </c>
      <c r="O347" s="38">
        <v>782.81999999999994</v>
      </c>
      <c r="P347" s="38">
        <v>0.62</v>
      </c>
    </row>
    <row r="348" spans="1:16" ht="15.75" x14ac:dyDescent="0.25">
      <c r="A348" s="38">
        <v>347</v>
      </c>
      <c r="B348" s="39">
        <f t="shared" si="36"/>
        <v>44772</v>
      </c>
      <c r="C348" s="39">
        <f t="shared" si="36"/>
        <v>44793</v>
      </c>
      <c r="D348" s="39">
        <f t="shared" si="36"/>
        <v>44823</v>
      </c>
      <c r="E348" s="38">
        <f t="shared" si="33"/>
        <v>51</v>
      </c>
      <c r="F348" s="38">
        <f t="shared" si="35"/>
        <v>30</v>
      </c>
      <c r="G348" s="38" t="s">
        <v>105</v>
      </c>
      <c r="H348" s="38" t="s">
        <v>144</v>
      </c>
      <c r="I348" s="38" t="s">
        <v>21</v>
      </c>
      <c r="J348" s="38">
        <v>4</v>
      </c>
      <c r="K348" s="38">
        <v>2</v>
      </c>
      <c r="L348" s="38">
        <v>786.81</v>
      </c>
      <c r="M348" s="38">
        <v>513.69000000000005</v>
      </c>
      <c r="N348" s="38">
        <v>1317.03</v>
      </c>
      <c r="O348" s="38">
        <v>803.33999999999992</v>
      </c>
      <c r="P348" s="38">
        <v>0.61</v>
      </c>
    </row>
    <row r="349" spans="1:16" ht="15.75" x14ac:dyDescent="0.25">
      <c r="A349" s="38">
        <v>348</v>
      </c>
      <c r="B349" s="39">
        <f t="shared" si="36"/>
        <v>44772</v>
      </c>
      <c r="C349" s="39">
        <f t="shared" si="36"/>
        <v>44793</v>
      </c>
      <c r="D349" s="39">
        <f t="shared" si="36"/>
        <v>44823</v>
      </c>
      <c r="E349" s="38">
        <f t="shared" si="33"/>
        <v>51</v>
      </c>
      <c r="F349" s="38">
        <f t="shared" si="35"/>
        <v>30</v>
      </c>
      <c r="G349" s="38" t="s">
        <v>105</v>
      </c>
      <c r="H349" s="38" t="s">
        <v>144</v>
      </c>
      <c r="I349" s="38" t="s">
        <v>21</v>
      </c>
      <c r="J349" s="38">
        <v>4</v>
      </c>
      <c r="K349" s="38">
        <v>3</v>
      </c>
      <c r="L349" s="38">
        <v>775.55</v>
      </c>
      <c r="M349" s="38">
        <v>529.29999999999995</v>
      </c>
      <c r="N349" s="38">
        <v>1342.63</v>
      </c>
      <c r="O349" s="38">
        <v>813.33000000000015</v>
      </c>
      <c r="P349" s="38">
        <v>0.61</v>
      </c>
    </row>
    <row r="350" spans="1:16" ht="15.75" x14ac:dyDescent="0.25">
      <c r="A350" s="38">
        <v>349</v>
      </c>
      <c r="B350" s="39">
        <f t="shared" si="36"/>
        <v>44772</v>
      </c>
      <c r="C350" s="39">
        <f t="shared" si="36"/>
        <v>44793</v>
      </c>
      <c r="D350" s="39">
        <f t="shared" si="36"/>
        <v>44823</v>
      </c>
      <c r="E350" s="38">
        <f t="shared" si="33"/>
        <v>51</v>
      </c>
      <c r="F350" s="38">
        <f t="shared" si="35"/>
        <v>30</v>
      </c>
      <c r="G350" s="38" t="s">
        <v>110</v>
      </c>
      <c r="H350" s="38" t="s">
        <v>145</v>
      </c>
      <c r="I350" s="38" t="s">
        <v>16</v>
      </c>
      <c r="J350" s="38">
        <v>4</v>
      </c>
      <c r="K350" s="38">
        <v>1</v>
      </c>
      <c r="L350" s="38">
        <v>779.6</v>
      </c>
      <c r="M350" s="38">
        <v>444.33</v>
      </c>
      <c r="N350" s="38">
        <v>1689.83</v>
      </c>
      <c r="O350" s="38">
        <v>1245.5</v>
      </c>
      <c r="P350" s="38">
        <v>0.74</v>
      </c>
    </row>
    <row r="351" spans="1:16" ht="15.75" x14ac:dyDescent="0.25">
      <c r="A351" s="38">
        <v>350</v>
      </c>
      <c r="B351" s="39">
        <f t="shared" si="36"/>
        <v>44772</v>
      </c>
      <c r="C351" s="39">
        <f t="shared" si="36"/>
        <v>44793</v>
      </c>
      <c r="D351" s="39">
        <f t="shared" si="36"/>
        <v>44823</v>
      </c>
      <c r="E351" s="38">
        <f t="shared" si="33"/>
        <v>51</v>
      </c>
      <c r="F351" s="38">
        <f t="shared" si="35"/>
        <v>30</v>
      </c>
      <c r="G351" s="38" t="s">
        <v>110</v>
      </c>
      <c r="H351" s="38" t="s">
        <v>145</v>
      </c>
      <c r="I351" s="38" t="s">
        <v>16</v>
      </c>
      <c r="J351" s="38">
        <v>4</v>
      </c>
      <c r="K351" s="38">
        <v>2</v>
      </c>
      <c r="L351" s="38">
        <v>774.66</v>
      </c>
      <c r="M351" s="38">
        <v>478.83</v>
      </c>
      <c r="N351" s="38">
        <v>1783.68</v>
      </c>
      <c r="O351" s="38">
        <v>1304.8500000000001</v>
      </c>
      <c r="P351" s="38">
        <v>0.73</v>
      </c>
    </row>
    <row r="352" spans="1:16" ht="15.75" x14ac:dyDescent="0.25">
      <c r="A352" s="38">
        <v>351</v>
      </c>
      <c r="B352" s="39">
        <f t="shared" si="36"/>
        <v>44772</v>
      </c>
      <c r="C352" s="39">
        <f t="shared" si="36"/>
        <v>44793</v>
      </c>
      <c r="D352" s="39">
        <f t="shared" si="36"/>
        <v>44823</v>
      </c>
      <c r="E352" s="38">
        <f t="shared" si="33"/>
        <v>51</v>
      </c>
      <c r="F352" s="38">
        <f t="shared" si="35"/>
        <v>30</v>
      </c>
      <c r="G352" s="38" t="s">
        <v>110</v>
      </c>
      <c r="H352" s="38" t="s">
        <v>145</v>
      </c>
      <c r="I352" s="38" t="s">
        <v>16</v>
      </c>
      <c r="J352" s="38">
        <v>4</v>
      </c>
      <c r="K352" s="38">
        <v>3</v>
      </c>
      <c r="L352" s="38">
        <v>721.02</v>
      </c>
      <c r="M352" s="38">
        <v>388.47</v>
      </c>
      <c r="N352" s="38">
        <v>1379.3</v>
      </c>
      <c r="O352" s="38">
        <v>990.82999999999993</v>
      </c>
      <c r="P352" s="38">
        <v>0.72</v>
      </c>
    </row>
    <row r="353" spans="1:16" ht="15.75" x14ac:dyDescent="0.25">
      <c r="A353" s="38">
        <v>352</v>
      </c>
      <c r="B353" s="39">
        <f t="shared" si="36"/>
        <v>44772</v>
      </c>
      <c r="C353" s="39">
        <f t="shared" si="36"/>
        <v>44793</v>
      </c>
      <c r="D353" s="39">
        <f t="shared" si="36"/>
        <v>44823</v>
      </c>
      <c r="E353" s="38">
        <f t="shared" si="33"/>
        <v>51</v>
      </c>
      <c r="F353" s="38">
        <f t="shared" si="35"/>
        <v>30</v>
      </c>
      <c r="G353" s="38" t="s">
        <v>114</v>
      </c>
      <c r="H353" s="38" t="s">
        <v>145</v>
      </c>
      <c r="I353" s="38" t="s">
        <v>21</v>
      </c>
      <c r="J353" s="38">
        <v>4</v>
      </c>
      <c r="K353" s="38">
        <v>1</v>
      </c>
      <c r="L353" s="38">
        <v>782.62</v>
      </c>
      <c r="M353" s="38">
        <v>589.70000000000005</v>
      </c>
      <c r="N353" s="38">
        <v>1251.46</v>
      </c>
      <c r="O353" s="38">
        <v>661.76</v>
      </c>
      <c r="P353" s="38">
        <v>0.53</v>
      </c>
    </row>
    <row r="354" spans="1:16" ht="15.75" x14ac:dyDescent="0.25">
      <c r="A354" s="38">
        <v>353</v>
      </c>
      <c r="B354" s="39">
        <f t="shared" si="36"/>
        <v>44772</v>
      </c>
      <c r="C354" s="39">
        <f t="shared" si="36"/>
        <v>44793</v>
      </c>
      <c r="D354" s="39">
        <f t="shared" si="36"/>
        <v>44823</v>
      </c>
      <c r="E354" s="38">
        <f t="shared" si="33"/>
        <v>51</v>
      </c>
      <c r="F354" s="38">
        <f t="shared" si="35"/>
        <v>30</v>
      </c>
      <c r="G354" s="38" t="s">
        <v>114</v>
      </c>
      <c r="H354" s="38" t="s">
        <v>145</v>
      </c>
      <c r="I354" s="38" t="s">
        <v>21</v>
      </c>
      <c r="J354" s="38">
        <v>4</v>
      </c>
      <c r="K354" s="38">
        <v>2</v>
      </c>
      <c r="L354" s="38">
        <v>769.91</v>
      </c>
      <c r="M354" s="38">
        <v>602.85</v>
      </c>
      <c r="N354" s="38">
        <v>1277.77</v>
      </c>
      <c r="O354" s="38">
        <v>674.92</v>
      </c>
      <c r="P354" s="38">
        <v>0.53</v>
      </c>
    </row>
    <row r="355" spans="1:16" ht="15.75" x14ac:dyDescent="0.25">
      <c r="A355" s="38">
        <v>354</v>
      </c>
      <c r="B355" s="39">
        <f t="shared" si="36"/>
        <v>44772</v>
      </c>
      <c r="C355" s="39">
        <f t="shared" si="36"/>
        <v>44793</v>
      </c>
      <c r="D355" s="39">
        <f t="shared" si="36"/>
        <v>44823</v>
      </c>
      <c r="E355" s="38">
        <f t="shared" si="33"/>
        <v>51</v>
      </c>
      <c r="F355" s="38">
        <f t="shared" si="35"/>
        <v>30</v>
      </c>
      <c r="G355" s="38" t="s">
        <v>114</v>
      </c>
      <c r="H355" s="38" t="s">
        <v>145</v>
      </c>
      <c r="I355" s="38" t="s">
        <v>21</v>
      </c>
      <c r="J355" s="38">
        <v>4</v>
      </c>
      <c r="K355" s="38">
        <v>3</v>
      </c>
      <c r="L355" s="38">
        <v>716.43</v>
      </c>
      <c r="M355" s="38">
        <v>571.19000000000005</v>
      </c>
      <c r="N355" s="38">
        <v>1411.75</v>
      </c>
      <c r="O355" s="38">
        <v>840.56</v>
      </c>
      <c r="P355" s="38">
        <v>0.6</v>
      </c>
    </row>
    <row r="356" spans="1:16" ht="15.75" x14ac:dyDescent="0.25">
      <c r="A356" s="38">
        <v>355</v>
      </c>
      <c r="B356" s="39">
        <f t="shared" ref="B356:D371" si="37">B355</f>
        <v>44772</v>
      </c>
      <c r="C356" s="39">
        <f t="shared" si="37"/>
        <v>44793</v>
      </c>
      <c r="D356" s="39">
        <f t="shared" si="37"/>
        <v>44823</v>
      </c>
      <c r="E356" s="38">
        <f t="shared" si="33"/>
        <v>51</v>
      </c>
      <c r="F356" s="38">
        <f t="shared" si="35"/>
        <v>30</v>
      </c>
      <c r="G356" s="38" t="s">
        <v>119</v>
      </c>
      <c r="H356" s="38" t="s">
        <v>116</v>
      </c>
      <c r="I356" s="38" t="s">
        <v>16</v>
      </c>
      <c r="J356" s="38">
        <v>4</v>
      </c>
      <c r="K356" s="38">
        <v>1</v>
      </c>
      <c r="L356" s="38">
        <v>781.34</v>
      </c>
      <c r="M356" s="38">
        <v>535.35</v>
      </c>
      <c r="N356" s="38">
        <v>1933.75</v>
      </c>
      <c r="O356" s="38">
        <v>1398.4</v>
      </c>
      <c r="P356" s="38">
        <v>0.72</v>
      </c>
    </row>
    <row r="357" spans="1:16" ht="15.75" x14ac:dyDescent="0.25">
      <c r="A357" s="38">
        <v>356</v>
      </c>
      <c r="B357" s="39">
        <f t="shared" si="37"/>
        <v>44772</v>
      </c>
      <c r="C357" s="39">
        <f t="shared" si="37"/>
        <v>44793</v>
      </c>
      <c r="D357" s="39">
        <f t="shared" si="37"/>
        <v>44823</v>
      </c>
      <c r="E357" s="38">
        <f t="shared" si="33"/>
        <v>51</v>
      </c>
      <c r="F357" s="38">
        <f t="shared" si="35"/>
        <v>30</v>
      </c>
      <c r="G357" s="38" t="s">
        <v>119</v>
      </c>
      <c r="H357" s="38" t="s">
        <v>116</v>
      </c>
      <c r="I357" s="38" t="s">
        <v>16</v>
      </c>
      <c r="J357" s="38">
        <v>4</v>
      </c>
      <c r="K357" s="38">
        <v>2</v>
      </c>
      <c r="L357" s="38">
        <v>788.69</v>
      </c>
      <c r="M357" s="38">
        <v>509.97</v>
      </c>
      <c r="N357" s="38">
        <v>1996.15</v>
      </c>
      <c r="O357" s="38">
        <v>1486.18</v>
      </c>
      <c r="P357" s="38">
        <v>0.74</v>
      </c>
    </row>
    <row r="358" spans="1:16" ht="15.75" x14ac:dyDescent="0.25">
      <c r="A358" s="38">
        <v>357</v>
      </c>
      <c r="B358" s="39">
        <f t="shared" si="37"/>
        <v>44772</v>
      </c>
      <c r="C358" s="39">
        <f t="shared" si="37"/>
        <v>44793</v>
      </c>
      <c r="D358" s="39">
        <f t="shared" si="37"/>
        <v>44823</v>
      </c>
      <c r="E358" s="38">
        <f t="shared" si="33"/>
        <v>51</v>
      </c>
      <c r="F358" s="38">
        <f t="shared" si="35"/>
        <v>30</v>
      </c>
      <c r="G358" s="38" t="s">
        <v>119</v>
      </c>
      <c r="H358" s="38" t="s">
        <v>116</v>
      </c>
      <c r="I358" s="38" t="s">
        <v>16</v>
      </c>
      <c r="J358" s="38">
        <v>4</v>
      </c>
      <c r="K358" s="38">
        <v>3</v>
      </c>
      <c r="L358" s="38">
        <v>791.88</v>
      </c>
      <c r="M358" s="38">
        <v>527.78</v>
      </c>
      <c r="N358" s="38">
        <v>1916.51</v>
      </c>
      <c r="O358" s="38">
        <v>1388.73</v>
      </c>
      <c r="P358" s="38">
        <v>0.72</v>
      </c>
    </row>
    <row r="359" spans="1:16" ht="15.75" x14ac:dyDescent="0.25">
      <c r="A359" s="38">
        <v>358</v>
      </c>
      <c r="B359" s="39">
        <f t="shared" si="37"/>
        <v>44772</v>
      </c>
      <c r="C359" s="39">
        <f t="shared" si="37"/>
        <v>44793</v>
      </c>
      <c r="D359" s="39">
        <f t="shared" si="37"/>
        <v>44823</v>
      </c>
      <c r="E359" s="38">
        <f t="shared" si="33"/>
        <v>51</v>
      </c>
      <c r="F359" s="38">
        <f t="shared" si="35"/>
        <v>30</v>
      </c>
      <c r="G359" s="38" t="s">
        <v>123</v>
      </c>
      <c r="H359" s="38" t="s">
        <v>116</v>
      </c>
      <c r="I359" s="38" t="s">
        <v>21</v>
      </c>
      <c r="J359" s="38">
        <v>4</v>
      </c>
      <c r="K359" s="38">
        <v>1</v>
      </c>
      <c r="L359" s="38">
        <v>792.28</v>
      </c>
      <c r="M359" s="38">
        <v>383.41</v>
      </c>
      <c r="N359" s="38">
        <v>1031.72</v>
      </c>
      <c r="O359" s="38">
        <v>648.30999999999995</v>
      </c>
      <c r="P359" s="38">
        <v>0.63</v>
      </c>
    </row>
    <row r="360" spans="1:16" ht="15.75" x14ac:dyDescent="0.25">
      <c r="A360" s="38">
        <v>359</v>
      </c>
      <c r="B360" s="39">
        <f t="shared" si="37"/>
        <v>44772</v>
      </c>
      <c r="C360" s="39">
        <f t="shared" si="37"/>
        <v>44793</v>
      </c>
      <c r="D360" s="39">
        <f t="shared" si="37"/>
        <v>44823</v>
      </c>
      <c r="E360" s="38">
        <f t="shared" si="33"/>
        <v>51</v>
      </c>
      <c r="F360" s="38">
        <f t="shared" si="35"/>
        <v>30</v>
      </c>
      <c r="G360" s="38" t="s">
        <v>123</v>
      </c>
      <c r="H360" s="38" t="s">
        <v>116</v>
      </c>
      <c r="I360" s="38" t="s">
        <v>21</v>
      </c>
      <c r="J360" s="38">
        <v>4</v>
      </c>
      <c r="K360" s="38">
        <v>2</v>
      </c>
      <c r="L360" s="38">
        <v>784.62</v>
      </c>
      <c r="M360" s="38">
        <v>369.82</v>
      </c>
      <c r="N360" s="38">
        <v>1006.08</v>
      </c>
      <c r="O360" s="38">
        <v>636.26</v>
      </c>
      <c r="P360" s="38">
        <v>0.63</v>
      </c>
    </row>
    <row r="361" spans="1:16" ht="15.75" x14ac:dyDescent="0.25">
      <c r="A361" s="38">
        <v>360</v>
      </c>
      <c r="B361" s="39">
        <f t="shared" si="37"/>
        <v>44772</v>
      </c>
      <c r="C361" s="39">
        <f t="shared" si="37"/>
        <v>44793</v>
      </c>
      <c r="D361" s="39">
        <f t="shared" si="37"/>
        <v>44823</v>
      </c>
      <c r="E361" s="38">
        <f t="shared" si="33"/>
        <v>51</v>
      </c>
      <c r="F361" s="38">
        <f t="shared" si="35"/>
        <v>30</v>
      </c>
      <c r="G361" s="38" t="s">
        <v>123</v>
      </c>
      <c r="H361" s="38" t="s">
        <v>116</v>
      </c>
      <c r="I361" s="38" t="s">
        <v>21</v>
      </c>
      <c r="J361" s="38">
        <v>4</v>
      </c>
      <c r="K361" s="38">
        <v>3</v>
      </c>
      <c r="L361" s="38">
        <v>770.89</v>
      </c>
      <c r="M361" s="38">
        <v>449.15</v>
      </c>
      <c r="N361" s="38">
        <v>1091.3399999999999</v>
      </c>
      <c r="O361" s="38">
        <v>642.18999999999994</v>
      </c>
      <c r="P361" s="38">
        <v>0.59</v>
      </c>
    </row>
    <row r="362" spans="1:16" ht="15.75" x14ac:dyDescent="0.25">
      <c r="A362" s="38">
        <v>361</v>
      </c>
      <c r="B362" s="39">
        <f t="shared" si="37"/>
        <v>44772</v>
      </c>
      <c r="C362" s="39">
        <f t="shared" si="37"/>
        <v>44793</v>
      </c>
      <c r="D362" s="39">
        <v>44828</v>
      </c>
      <c r="E362" s="38">
        <f t="shared" si="33"/>
        <v>56</v>
      </c>
      <c r="F362" s="38">
        <f t="shared" si="35"/>
        <v>35</v>
      </c>
      <c r="G362" s="38" t="s">
        <v>19</v>
      </c>
      <c r="H362" s="38" t="s">
        <v>136</v>
      </c>
      <c r="I362" s="38" t="s">
        <v>16</v>
      </c>
      <c r="J362" s="38">
        <v>4</v>
      </c>
      <c r="K362" s="38">
        <v>1</v>
      </c>
      <c r="L362" s="38">
        <v>780.24</v>
      </c>
      <c r="M362" s="38">
        <v>521.19000000000005</v>
      </c>
      <c r="N362" s="38">
        <v>1970.09</v>
      </c>
      <c r="O362" s="38">
        <v>1448.8999999999999</v>
      </c>
      <c r="P362" s="38">
        <v>0.74</v>
      </c>
    </row>
    <row r="363" spans="1:16" ht="15.75" x14ac:dyDescent="0.25">
      <c r="A363" s="38">
        <v>362</v>
      </c>
      <c r="B363" s="39">
        <f t="shared" si="37"/>
        <v>44772</v>
      </c>
      <c r="C363" s="39">
        <f t="shared" si="37"/>
        <v>44793</v>
      </c>
      <c r="D363" s="39">
        <f>D362</f>
        <v>44828</v>
      </c>
      <c r="E363" s="38">
        <f t="shared" si="33"/>
        <v>56</v>
      </c>
      <c r="F363" s="38">
        <f t="shared" si="35"/>
        <v>35</v>
      </c>
      <c r="G363" s="38" t="s">
        <v>19</v>
      </c>
      <c r="H363" s="38" t="s">
        <v>136</v>
      </c>
      <c r="I363" s="38" t="s">
        <v>16</v>
      </c>
      <c r="J363" s="38">
        <v>4</v>
      </c>
      <c r="K363" s="38">
        <v>2</v>
      </c>
      <c r="L363" s="38">
        <v>791.6</v>
      </c>
      <c r="M363" s="38">
        <v>540.79</v>
      </c>
      <c r="N363" s="38">
        <v>2130.31</v>
      </c>
      <c r="O363" s="38">
        <v>1589.52</v>
      </c>
      <c r="P363" s="38">
        <v>0.75</v>
      </c>
    </row>
    <row r="364" spans="1:16" ht="15.75" x14ac:dyDescent="0.25">
      <c r="A364" s="38">
        <v>363</v>
      </c>
      <c r="B364" s="39">
        <f t="shared" si="37"/>
        <v>44772</v>
      </c>
      <c r="C364" s="39">
        <f t="shared" si="37"/>
        <v>44793</v>
      </c>
      <c r="D364" s="39">
        <f t="shared" si="37"/>
        <v>44828</v>
      </c>
      <c r="E364" s="38">
        <f t="shared" si="33"/>
        <v>56</v>
      </c>
      <c r="F364" s="38">
        <f t="shared" si="35"/>
        <v>35</v>
      </c>
      <c r="G364" s="38" t="s">
        <v>19</v>
      </c>
      <c r="H364" s="38" t="s">
        <v>136</v>
      </c>
      <c r="I364" s="38" t="s">
        <v>16</v>
      </c>
      <c r="J364" s="38">
        <v>4</v>
      </c>
      <c r="K364" s="38">
        <v>3</v>
      </c>
      <c r="L364" s="38">
        <v>782.43</v>
      </c>
      <c r="M364" s="38">
        <v>487.04</v>
      </c>
      <c r="N364" s="38">
        <v>2018.44</v>
      </c>
      <c r="O364" s="38">
        <v>1531.4</v>
      </c>
      <c r="P364" s="38">
        <v>0.76</v>
      </c>
    </row>
    <row r="365" spans="1:16" ht="15.75" x14ac:dyDescent="0.25">
      <c r="A365" s="38">
        <v>364</v>
      </c>
      <c r="B365" s="39">
        <f t="shared" si="37"/>
        <v>44772</v>
      </c>
      <c r="C365" s="39">
        <f t="shared" si="37"/>
        <v>44793</v>
      </c>
      <c r="D365" s="39">
        <f t="shared" si="37"/>
        <v>44828</v>
      </c>
      <c r="E365" s="38">
        <f t="shared" si="33"/>
        <v>56</v>
      </c>
      <c r="F365" s="38">
        <f t="shared" si="35"/>
        <v>35</v>
      </c>
      <c r="G365" s="38" t="s">
        <v>24</v>
      </c>
      <c r="H365" s="38" t="s">
        <v>136</v>
      </c>
      <c r="I365" s="38" t="s">
        <v>21</v>
      </c>
      <c r="J365" s="38">
        <v>4</v>
      </c>
      <c r="K365" s="38">
        <v>1</v>
      </c>
      <c r="L365" s="38">
        <v>724.73</v>
      </c>
      <c r="M365" s="38">
        <v>769.16</v>
      </c>
      <c r="N365" s="38">
        <v>1876.05</v>
      </c>
      <c r="O365" s="38">
        <v>1106.8899999999999</v>
      </c>
      <c r="P365" s="38">
        <v>0.59</v>
      </c>
    </row>
    <row r="366" spans="1:16" ht="15.75" x14ac:dyDescent="0.25">
      <c r="A366" s="38">
        <v>365</v>
      </c>
      <c r="B366" s="39">
        <f t="shared" si="37"/>
        <v>44772</v>
      </c>
      <c r="C366" s="39">
        <f t="shared" si="37"/>
        <v>44793</v>
      </c>
      <c r="D366" s="39">
        <f t="shared" si="37"/>
        <v>44828</v>
      </c>
      <c r="E366" s="38">
        <f t="shared" si="33"/>
        <v>56</v>
      </c>
      <c r="F366" s="38">
        <f t="shared" si="35"/>
        <v>35</v>
      </c>
      <c r="G366" s="38" t="s">
        <v>24</v>
      </c>
      <c r="H366" s="38" t="s">
        <v>136</v>
      </c>
      <c r="I366" s="38" t="s">
        <v>21</v>
      </c>
      <c r="J366" s="38">
        <v>4</v>
      </c>
      <c r="K366" s="38">
        <v>2</v>
      </c>
      <c r="L366" s="38">
        <v>687.6</v>
      </c>
      <c r="M366" s="38">
        <v>641.09</v>
      </c>
      <c r="N366" s="38">
        <v>1566.07</v>
      </c>
      <c r="O366" s="38">
        <v>924.9799999999999</v>
      </c>
      <c r="P366" s="38">
        <v>0.59</v>
      </c>
    </row>
    <row r="367" spans="1:16" ht="15.75" x14ac:dyDescent="0.25">
      <c r="A367" s="38">
        <v>366</v>
      </c>
      <c r="B367" s="39">
        <f t="shared" si="37"/>
        <v>44772</v>
      </c>
      <c r="C367" s="39">
        <f t="shared" si="37"/>
        <v>44793</v>
      </c>
      <c r="D367" s="39">
        <f t="shared" si="37"/>
        <v>44828</v>
      </c>
      <c r="E367" s="38">
        <f t="shared" si="33"/>
        <v>56</v>
      </c>
      <c r="F367" s="38">
        <f t="shared" si="35"/>
        <v>35</v>
      </c>
      <c r="G367" s="38" t="s">
        <v>24</v>
      </c>
      <c r="H367" s="38" t="s">
        <v>136</v>
      </c>
      <c r="I367" s="38" t="s">
        <v>21</v>
      </c>
      <c r="J367" s="38">
        <v>4</v>
      </c>
      <c r="K367" s="38">
        <v>3</v>
      </c>
      <c r="L367" s="38">
        <v>725.67</v>
      </c>
      <c r="M367" s="38">
        <v>555.36</v>
      </c>
      <c r="N367" s="38">
        <v>1478.02</v>
      </c>
      <c r="O367" s="38">
        <v>922.66</v>
      </c>
      <c r="P367" s="38">
        <v>0.62</v>
      </c>
    </row>
    <row r="368" spans="1:16" ht="15.75" x14ac:dyDescent="0.25">
      <c r="A368" s="38">
        <v>367</v>
      </c>
      <c r="B368" s="39">
        <f t="shared" si="37"/>
        <v>44772</v>
      </c>
      <c r="C368" s="39">
        <f t="shared" si="37"/>
        <v>44793</v>
      </c>
      <c r="D368" s="39">
        <f t="shared" si="37"/>
        <v>44828</v>
      </c>
      <c r="E368" s="38">
        <f t="shared" si="33"/>
        <v>56</v>
      </c>
      <c r="F368" s="38">
        <f t="shared" si="35"/>
        <v>35</v>
      </c>
      <c r="G368" s="38" t="s">
        <v>29</v>
      </c>
      <c r="H368" s="38" t="s">
        <v>137</v>
      </c>
      <c r="I368" s="38" t="s">
        <v>16</v>
      </c>
      <c r="J368" s="38">
        <v>4</v>
      </c>
      <c r="K368" s="38">
        <v>1</v>
      </c>
      <c r="L368" s="38">
        <v>773.29</v>
      </c>
      <c r="M368" s="38">
        <v>449.13</v>
      </c>
      <c r="N368" s="38">
        <v>1684.82</v>
      </c>
      <c r="O368" s="38">
        <v>1235.69</v>
      </c>
      <c r="P368" s="38">
        <v>0.73</v>
      </c>
    </row>
    <row r="369" spans="1:16" ht="15.75" x14ac:dyDescent="0.25">
      <c r="A369" s="38">
        <v>368</v>
      </c>
      <c r="B369" s="39">
        <f t="shared" si="37"/>
        <v>44772</v>
      </c>
      <c r="C369" s="39">
        <f t="shared" si="37"/>
        <v>44793</v>
      </c>
      <c r="D369" s="39">
        <f t="shared" si="37"/>
        <v>44828</v>
      </c>
      <c r="E369" s="38">
        <f t="shared" si="33"/>
        <v>56</v>
      </c>
      <c r="F369" s="38">
        <f t="shared" si="35"/>
        <v>35</v>
      </c>
      <c r="G369" s="38" t="s">
        <v>29</v>
      </c>
      <c r="H369" s="38" t="s">
        <v>137</v>
      </c>
      <c r="I369" s="38" t="s">
        <v>16</v>
      </c>
      <c r="J369" s="38">
        <v>4</v>
      </c>
      <c r="K369" s="38">
        <v>2</v>
      </c>
      <c r="L369" s="38">
        <v>782.47</v>
      </c>
      <c r="M369" s="38">
        <v>459.31</v>
      </c>
      <c r="N369" s="38">
        <v>1600.9</v>
      </c>
      <c r="O369" s="38">
        <v>1141.5900000000001</v>
      </c>
      <c r="P369" s="38">
        <v>0.71</v>
      </c>
    </row>
    <row r="370" spans="1:16" ht="15.75" x14ac:dyDescent="0.25">
      <c r="A370" s="38">
        <v>369</v>
      </c>
      <c r="B370" s="39">
        <f t="shared" si="37"/>
        <v>44772</v>
      </c>
      <c r="C370" s="39">
        <f t="shared" si="37"/>
        <v>44793</v>
      </c>
      <c r="D370" s="39">
        <f t="shared" si="37"/>
        <v>44828</v>
      </c>
      <c r="E370" s="38">
        <f t="shared" si="33"/>
        <v>56</v>
      </c>
      <c r="F370" s="38">
        <f t="shared" si="35"/>
        <v>35</v>
      </c>
      <c r="G370" s="38" t="s">
        <v>29</v>
      </c>
      <c r="H370" s="38" t="s">
        <v>137</v>
      </c>
      <c r="I370" s="38" t="s">
        <v>16</v>
      </c>
      <c r="J370" s="38">
        <v>4</v>
      </c>
      <c r="K370" s="38">
        <v>3</v>
      </c>
      <c r="L370" s="38">
        <v>785.98</v>
      </c>
      <c r="M370" s="38">
        <v>444.96</v>
      </c>
      <c r="N370" s="38">
        <v>1729.85</v>
      </c>
      <c r="O370" s="38">
        <v>1284.8899999999999</v>
      </c>
      <c r="P370" s="38">
        <v>0.74</v>
      </c>
    </row>
    <row r="371" spans="1:16" ht="15.75" x14ac:dyDescent="0.25">
      <c r="A371" s="38">
        <v>370</v>
      </c>
      <c r="B371" s="39">
        <f t="shared" si="37"/>
        <v>44772</v>
      </c>
      <c r="C371" s="39">
        <f t="shared" si="37"/>
        <v>44793</v>
      </c>
      <c r="D371" s="39">
        <f t="shared" si="37"/>
        <v>44828</v>
      </c>
      <c r="E371" s="38">
        <f t="shared" si="33"/>
        <v>56</v>
      </c>
      <c r="F371" s="38">
        <f t="shared" si="35"/>
        <v>35</v>
      </c>
      <c r="G371" s="38" t="s">
        <v>33</v>
      </c>
      <c r="H371" s="38" t="s">
        <v>137</v>
      </c>
      <c r="I371" s="38" t="s">
        <v>21</v>
      </c>
      <c r="J371" s="38">
        <v>4</v>
      </c>
      <c r="K371" s="38">
        <v>1</v>
      </c>
      <c r="L371" s="38">
        <v>294.13</v>
      </c>
      <c r="M371" s="38">
        <v>554.95000000000005</v>
      </c>
      <c r="N371" s="38">
        <v>1002.16</v>
      </c>
      <c r="O371" s="38">
        <v>447.20999999999992</v>
      </c>
      <c r="P371" s="38">
        <v>0.45</v>
      </c>
    </row>
    <row r="372" spans="1:16" ht="15.75" x14ac:dyDescent="0.25">
      <c r="A372" s="38">
        <v>371</v>
      </c>
      <c r="B372" s="39">
        <f t="shared" ref="B372:D387" si="38">B371</f>
        <v>44772</v>
      </c>
      <c r="C372" s="39">
        <f t="shared" si="38"/>
        <v>44793</v>
      </c>
      <c r="D372" s="39">
        <f t="shared" si="38"/>
        <v>44828</v>
      </c>
      <c r="E372" s="38">
        <f t="shared" si="33"/>
        <v>56</v>
      </c>
      <c r="F372" s="38">
        <f t="shared" si="35"/>
        <v>35</v>
      </c>
      <c r="G372" s="38" t="s">
        <v>33</v>
      </c>
      <c r="H372" s="38" t="s">
        <v>137</v>
      </c>
      <c r="I372" s="38" t="s">
        <v>21</v>
      </c>
      <c r="J372" s="38">
        <v>4</v>
      </c>
      <c r="K372" s="38">
        <v>2</v>
      </c>
      <c r="L372" s="38">
        <v>550.36</v>
      </c>
      <c r="M372" s="38">
        <v>609.48</v>
      </c>
      <c r="N372" s="38">
        <v>1003.83</v>
      </c>
      <c r="O372" s="38">
        <v>394.35</v>
      </c>
      <c r="P372" s="38">
        <v>0.39</v>
      </c>
    </row>
    <row r="373" spans="1:16" ht="15.75" x14ac:dyDescent="0.25">
      <c r="A373" s="38">
        <v>372</v>
      </c>
      <c r="B373" s="39">
        <f t="shared" si="38"/>
        <v>44772</v>
      </c>
      <c r="C373" s="39">
        <f t="shared" si="38"/>
        <v>44793</v>
      </c>
      <c r="D373" s="39">
        <f t="shared" si="38"/>
        <v>44828</v>
      </c>
      <c r="E373" s="38">
        <f t="shared" si="33"/>
        <v>56</v>
      </c>
      <c r="F373" s="38">
        <f t="shared" si="35"/>
        <v>35</v>
      </c>
      <c r="G373" s="38" t="s">
        <v>33</v>
      </c>
      <c r="H373" s="38" t="s">
        <v>137</v>
      </c>
      <c r="I373" s="38" t="s">
        <v>21</v>
      </c>
      <c r="J373" s="38">
        <v>4</v>
      </c>
      <c r="K373" s="38">
        <v>3</v>
      </c>
      <c r="L373" s="38">
        <v>669.75</v>
      </c>
      <c r="M373" s="38">
        <v>600.91</v>
      </c>
      <c r="N373" s="38">
        <v>1085</v>
      </c>
      <c r="O373" s="38">
        <v>484.09000000000003</v>
      </c>
      <c r="P373" s="38">
        <v>0.45</v>
      </c>
    </row>
    <row r="374" spans="1:16" ht="15.75" x14ac:dyDescent="0.25">
      <c r="A374" s="38">
        <v>373</v>
      </c>
      <c r="B374" s="39">
        <f t="shared" si="38"/>
        <v>44772</v>
      </c>
      <c r="C374" s="39">
        <f t="shared" si="38"/>
        <v>44793</v>
      </c>
      <c r="D374" s="39">
        <f t="shared" si="38"/>
        <v>44828</v>
      </c>
      <c r="E374" s="38">
        <f t="shared" si="33"/>
        <v>56</v>
      </c>
      <c r="F374" s="38">
        <f t="shared" si="35"/>
        <v>35</v>
      </c>
      <c r="G374" s="38" t="s">
        <v>38</v>
      </c>
      <c r="H374" s="38" t="s">
        <v>138</v>
      </c>
      <c r="I374" s="38" t="s">
        <v>16</v>
      </c>
      <c r="J374" s="38">
        <v>4</v>
      </c>
      <c r="K374" s="38">
        <v>1</v>
      </c>
      <c r="L374" s="38">
        <v>737.57</v>
      </c>
      <c r="M374" s="38">
        <v>480.63</v>
      </c>
      <c r="N374" s="38">
        <v>1797.24</v>
      </c>
      <c r="O374" s="38">
        <v>1316.6100000000001</v>
      </c>
      <c r="P374" s="38">
        <v>0.73</v>
      </c>
    </row>
    <row r="375" spans="1:16" ht="15.75" x14ac:dyDescent="0.25">
      <c r="A375" s="38">
        <v>374</v>
      </c>
      <c r="B375" s="39">
        <f t="shared" si="38"/>
        <v>44772</v>
      </c>
      <c r="C375" s="39">
        <f t="shared" si="38"/>
        <v>44793</v>
      </c>
      <c r="D375" s="39">
        <f t="shared" si="38"/>
        <v>44828</v>
      </c>
      <c r="E375" s="38">
        <f t="shared" si="33"/>
        <v>56</v>
      </c>
      <c r="F375" s="38">
        <f t="shared" si="35"/>
        <v>35</v>
      </c>
      <c r="G375" s="38" t="s">
        <v>38</v>
      </c>
      <c r="H375" s="38" t="s">
        <v>138</v>
      </c>
      <c r="I375" s="38" t="s">
        <v>16</v>
      </c>
      <c r="J375" s="38">
        <v>4</v>
      </c>
      <c r="K375" s="38">
        <v>2</v>
      </c>
      <c r="L375" s="38">
        <v>778.87</v>
      </c>
      <c r="M375" s="38">
        <v>465.29</v>
      </c>
      <c r="N375" s="38">
        <v>1693.31</v>
      </c>
      <c r="O375" s="38">
        <v>1228.02</v>
      </c>
      <c r="P375" s="38">
        <v>0.73</v>
      </c>
    </row>
    <row r="376" spans="1:16" ht="15.75" x14ac:dyDescent="0.25">
      <c r="A376" s="38">
        <v>375</v>
      </c>
      <c r="B376" s="39">
        <f t="shared" si="38"/>
        <v>44772</v>
      </c>
      <c r="C376" s="39">
        <f t="shared" si="38"/>
        <v>44793</v>
      </c>
      <c r="D376" s="39">
        <f t="shared" si="38"/>
        <v>44828</v>
      </c>
      <c r="E376" s="38">
        <f t="shared" si="33"/>
        <v>56</v>
      </c>
      <c r="F376" s="38">
        <f t="shared" si="35"/>
        <v>35</v>
      </c>
      <c r="G376" s="38" t="s">
        <v>38</v>
      </c>
      <c r="H376" s="38" t="s">
        <v>138</v>
      </c>
      <c r="I376" s="38" t="s">
        <v>16</v>
      </c>
      <c r="J376" s="38">
        <v>4</v>
      </c>
      <c r="K376" s="38">
        <v>3</v>
      </c>
      <c r="L376" s="38">
        <v>745.74</v>
      </c>
      <c r="M376" s="38">
        <v>485.67</v>
      </c>
      <c r="N376" s="38">
        <v>1838.65</v>
      </c>
      <c r="O376" s="38">
        <v>1352.98</v>
      </c>
      <c r="P376" s="38">
        <v>0.74</v>
      </c>
    </row>
    <row r="377" spans="1:16" ht="15.75" x14ac:dyDescent="0.25">
      <c r="A377" s="38">
        <v>376</v>
      </c>
      <c r="B377" s="39">
        <f t="shared" si="38"/>
        <v>44772</v>
      </c>
      <c r="C377" s="39">
        <f t="shared" si="38"/>
        <v>44793</v>
      </c>
      <c r="D377" s="39">
        <f t="shared" si="38"/>
        <v>44828</v>
      </c>
      <c r="E377" s="38">
        <f t="shared" si="33"/>
        <v>56</v>
      </c>
      <c r="F377" s="38">
        <f t="shared" si="35"/>
        <v>35</v>
      </c>
      <c r="G377" s="38" t="s">
        <v>42</v>
      </c>
      <c r="H377" s="38" t="s">
        <v>138</v>
      </c>
      <c r="I377" s="38" t="s">
        <v>21</v>
      </c>
      <c r="J377" s="38">
        <v>4</v>
      </c>
      <c r="K377" s="38">
        <v>1</v>
      </c>
      <c r="L377" s="38">
        <v>790.63</v>
      </c>
      <c r="M377" s="38">
        <v>684.92</v>
      </c>
      <c r="N377" s="38">
        <v>1025.6199999999999</v>
      </c>
      <c r="O377" s="38">
        <v>340.69999999999993</v>
      </c>
      <c r="P377" s="38">
        <v>0.33</v>
      </c>
    </row>
    <row r="378" spans="1:16" ht="15.75" x14ac:dyDescent="0.25">
      <c r="A378" s="38">
        <v>377</v>
      </c>
      <c r="B378" s="39">
        <f t="shared" si="38"/>
        <v>44772</v>
      </c>
      <c r="C378" s="39">
        <f t="shared" si="38"/>
        <v>44793</v>
      </c>
      <c r="D378" s="39">
        <f t="shared" si="38"/>
        <v>44828</v>
      </c>
      <c r="E378" s="38">
        <f t="shared" si="33"/>
        <v>56</v>
      </c>
      <c r="F378" s="38">
        <f t="shared" si="35"/>
        <v>35</v>
      </c>
      <c r="G378" s="38" t="s">
        <v>42</v>
      </c>
      <c r="H378" s="38" t="s">
        <v>138</v>
      </c>
      <c r="I378" s="38" t="s">
        <v>21</v>
      </c>
      <c r="J378" s="38">
        <v>4</v>
      </c>
      <c r="K378" s="38">
        <v>2</v>
      </c>
      <c r="L378" s="38">
        <v>792.85</v>
      </c>
      <c r="M378" s="38">
        <v>871.88</v>
      </c>
      <c r="N378" s="38">
        <v>1492.71</v>
      </c>
      <c r="O378" s="38">
        <v>620.83000000000004</v>
      </c>
      <c r="P378" s="38">
        <v>0.42</v>
      </c>
    </row>
    <row r="379" spans="1:16" ht="15.75" x14ac:dyDescent="0.25">
      <c r="A379" s="38">
        <v>378</v>
      </c>
      <c r="B379" s="39">
        <f t="shared" si="38"/>
        <v>44772</v>
      </c>
      <c r="C379" s="39">
        <f t="shared" si="38"/>
        <v>44793</v>
      </c>
      <c r="D379" s="39">
        <f t="shared" si="38"/>
        <v>44828</v>
      </c>
      <c r="E379" s="38">
        <f t="shared" si="33"/>
        <v>56</v>
      </c>
      <c r="F379" s="38">
        <f t="shared" si="35"/>
        <v>35</v>
      </c>
      <c r="G379" s="38" t="s">
        <v>42</v>
      </c>
      <c r="H379" s="38" t="s">
        <v>138</v>
      </c>
      <c r="I379" s="38" t="s">
        <v>21</v>
      </c>
      <c r="J379" s="38">
        <v>4</v>
      </c>
      <c r="K379" s="38">
        <v>3</v>
      </c>
      <c r="L379" s="38">
        <v>793.1</v>
      </c>
      <c r="M379" s="38">
        <v>740.49</v>
      </c>
      <c r="N379" s="38">
        <v>1094.96</v>
      </c>
      <c r="O379" s="38">
        <v>354.47</v>
      </c>
      <c r="P379" s="38">
        <v>0.32</v>
      </c>
    </row>
    <row r="380" spans="1:16" ht="15.75" x14ac:dyDescent="0.25">
      <c r="A380" s="38">
        <v>379</v>
      </c>
      <c r="B380" s="39">
        <f t="shared" si="38"/>
        <v>44772</v>
      </c>
      <c r="C380" s="39">
        <f t="shared" si="38"/>
        <v>44793</v>
      </c>
      <c r="D380" s="39">
        <f t="shared" si="38"/>
        <v>44828</v>
      </c>
      <c r="E380" s="38">
        <f t="shared" si="33"/>
        <v>56</v>
      </c>
      <c r="F380" s="38">
        <f t="shared" si="35"/>
        <v>35</v>
      </c>
      <c r="G380" s="38" t="s">
        <v>47</v>
      </c>
      <c r="H380" s="38" t="s">
        <v>139</v>
      </c>
      <c r="I380" s="38" t="s">
        <v>16</v>
      </c>
      <c r="J380" s="38">
        <v>4</v>
      </c>
      <c r="K380" s="38">
        <v>1</v>
      </c>
      <c r="L380" s="38">
        <v>793.95</v>
      </c>
      <c r="M380" s="38">
        <v>475.75</v>
      </c>
      <c r="N380" s="38">
        <v>1625.23</v>
      </c>
      <c r="O380" s="38">
        <v>1149.48</v>
      </c>
      <c r="P380" s="38">
        <v>0.71</v>
      </c>
    </row>
    <row r="381" spans="1:16" ht="15.75" x14ac:dyDescent="0.25">
      <c r="A381" s="38">
        <v>380</v>
      </c>
      <c r="B381" s="39">
        <f t="shared" si="38"/>
        <v>44772</v>
      </c>
      <c r="C381" s="39">
        <f t="shared" si="38"/>
        <v>44793</v>
      </c>
      <c r="D381" s="39">
        <f t="shared" si="38"/>
        <v>44828</v>
      </c>
      <c r="E381" s="38">
        <f t="shared" si="33"/>
        <v>56</v>
      </c>
      <c r="F381" s="38">
        <f t="shared" si="35"/>
        <v>35</v>
      </c>
      <c r="G381" s="38" t="s">
        <v>47</v>
      </c>
      <c r="H381" s="38" t="s">
        <v>139</v>
      </c>
      <c r="I381" s="38" t="s">
        <v>16</v>
      </c>
      <c r="J381" s="38">
        <v>4</v>
      </c>
      <c r="K381" s="38">
        <v>2</v>
      </c>
      <c r="L381" s="38">
        <v>793.29</v>
      </c>
      <c r="M381" s="38">
        <v>392.7</v>
      </c>
      <c r="N381" s="38">
        <v>1505.45</v>
      </c>
      <c r="O381" s="38">
        <v>1112.75</v>
      </c>
      <c r="P381" s="38">
        <v>0.74</v>
      </c>
    </row>
    <row r="382" spans="1:16" ht="15.75" x14ac:dyDescent="0.25">
      <c r="A382" s="38">
        <v>381</v>
      </c>
      <c r="B382" s="39">
        <f t="shared" si="38"/>
        <v>44772</v>
      </c>
      <c r="C382" s="39">
        <f t="shared" si="38"/>
        <v>44793</v>
      </c>
      <c r="D382" s="39">
        <f t="shared" si="38"/>
        <v>44828</v>
      </c>
      <c r="E382" s="38">
        <f t="shared" si="33"/>
        <v>56</v>
      </c>
      <c r="F382" s="38">
        <f t="shared" si="35"/>
        <v>35</v>
      </c>
      <c r="G382" s="38" t="s">
        <v>47</v>
      </c>
      <c r="H382" s="38" t="s">
        <v>139</v>
      </c>
      <c r="I382" s="38" t="s">
        <v>16</v>
      </c>
      <c r="J382" s="38">
        <v>4</v>
      </c>
      <c r="K382" s="38">
        <v>3</v>
      </c>
      <c r="L382" s="38">
        <v>789.69</v>
      </c>
      <c r="M382" s="38">
        <v>384.75</v>
      </c>
      <c r="N382" s="38">
        <v>1441.72</v>
      </c>
      <c r="O382" s="38">
        <v>1056.97</v>
      </c>
      <c r="P382" s="38">
        <v>0.73</v>
      </c>
    </row>
    <row r="383" spans="1:16" ht="15.75" x14ac:dyDescent="0.25">
      <c r="A383" s="38">
        <v>382</v>
      </c>
      <c r="B383" s="39">
        <f t="shared" si="38"/>
        <v>44772</v>
      </c>
      <c r="C383" s="39">
        <f t="shared" si="38"/>
        <v>44793</v>
      </c>
      <c r="D383" s="39">
        <f t="shared" si="38"/>
        <v>44828</v>
      </c>
      <c r="E383" s="38">
        <f t="shared" si="33"/>
        <v>56</v>
      </c>
      <c r="F383" s="38">
        <f t="shared" si="35"/>
        <v>35</v>
      </c>
      <c r="G383" s="38" t="s">
        <v>51</v>
      </c>
      <c r="H383" s="38" t="s">
        <v>139</v>
      </c>
      <c r="I383" s="38" t="s">
        <v>21</v>
      </c>
      <c r="J383" s="38">
        <v>4</v>
      </c>
      <c r="K383" s="38">
        <v>1</v>
      </c>
      <c r="L383" s="38">
        <v>546.41999999999996</v>
      </c>
      <c r="M383" s="38">
        <v>693.26</v>
      </c>
      <c r="N383" s="38">
        <v>1008.81</v>
      </c>
      <c r="O383" s="38">
        <v>315.54999999999995</v>
      </c>
      <c r="P383" s="38">
        <v>0.31</v>
      </c>
    </row>
    <row r="384" spans="1:16" ht="15.75" x14ac:dyDescent="0.25">
      <c r="A384" s="38">
        <v>383</v>
      </c>
      <c r="B384" s="39">
        <f t="shared" si="38"/>
        <v>44772</v>
      </c>
      <c r="C384" s="39">
        <f t="shared" si="38"/>
        <v>44793</v>
      </c>
      <c r="D384" s="39">
        <f t="shared" si="38"/>
        <v>44828</v>
      </c>
      <c r="E384" s="38">
        <f t="shared" si="33"/>
        <v>56</v>
      </c>
      <c r="F384" s="38">
        <f t="shared" si="35"/>
        <v>35</v>
      </c>
      <c r="G384" s="38" t="s">
        <v>51</v>
      </c>
      <c r="H384" s="38" t="s">
        <v>139</v>
      </c>
      <c r="I384" s="38" t="s">
        <v>21</v>
      </c>
      <c r="J384" s="38">
        <v>4</v>
      </c>
      <c r="K384" s="38">
        <v>2</v>
      </c>
      <c r="L384" s="38">
        <v>526.14</v>
      </c>
      <c r="M384" s="38">
        <v>628.4</v>
      </c>
      <c r="N384" s="38">
        <v>1003.09</v>
      </c>
      <c r="O384" s="38">
        <v>374.69000000000005</v>
      </c>
      <c r="P384" s="38">
        <v>0.37</v>
      </c>
    </row>
    <row r="385" spans="1:16" ht="15.75" x14ac:dyDescent="0.25">
      <c r="A385" s="38">
        <v>384</v>
      </c>
      <c r="B385" s="39">
        <f t="shared" si="38"/>
        <v>44772</v>
      </c>
      <c r="C385" s="39">
        <f t="shared" si="38"/>
        <v>44793</v>
      </c>
      <c r="D385" s="39">
        <f t="shared" si="38"/>
        <v>44828</v>
      </c>
      <c r="E385" s="38">
        <f t="shared" si="33"/>
        <v>56</v>
      </c>
      <c r="F385" s="38">
        <f t="shared" si="35"/>
        <v>35</v>
      </c>
      <c r="G385" s="38" t="s">
        <v>51</v>
      </c>
      <c r="H385" s="38" t="s">
        <v>139</v>
      </c>
      <c r="I385" s="38" t="s">
        <v>21</v>
      </c>
      <c r="J385" s="38">
        <v>4</v>
      </c>
      <c r="K385" s="38">
        <v>3</v>
      </c>
      <c r="L385" s="38">
        <v>676.96</v>
      </c>
      <c r="M385" s="38">
        <v>605.26</v>
      </c>
      <c r="N385" s="38">
        <v>1001.13</v>
      </c>
      <c r="O385" s="38">
        <v>395.87</v>
      </c>
      <c r="P385" s="38">
        <v>0.4</v>
      </c>
    </row>
    <row r="386" spans="1:16" ht="15.75" x14ac:dyDescent="0.25">
      <c r="A386" s="38">
        <v>385</v>
      </c>
      <c r="B386" s="39">
        <f t="shared" si="38"/>
        <v>44772</v>
      </c>
      <c r="C386" s="39">
        <f t="shared" si="38"/>
        <v>44793</v>
      </c>
      <c r="D386" s="39">
        <f t="shared" si="38"/>
        <v>44828</v>
      </c>
      <c r="E386" s="38">
        <f t="shared" si="33"/>
        <v>56</v>
      </c>
      <c r="F386" s="38">
        <f t="shared" si="35"/>
        <v>35</v>
      </c>
      <c r="G386" s="38" t="s">
        <v>56</v>
      </c>
      <c r="H386" s="38" t="s">
        <v>53</v>
      </c>
      <c r="I386" s="38" t="s">
        <v>16</v>
      </c>
      <c r="J386" s="38">
        <v>4</v>
      </c>
      <c r="K386" s="38">
        <v>1</v>
      </c>
      <c r="L386" s="38">
        <v>791.95</v>
      </c>
      <c r="M386" s="38">
        <v>449.9</v>
      </c>
      <c r="N386" s="38">
        <v>1700.65</v>
      </c>
      <c r="O386" s="38">
        <v>1250.75</v>
      </c>
      <c r="P386" s="38">
        <v>0.74</v>
      </c>
    </row>
    <row r="387" spans="1:16" ht="15.75" x14ac:dyDescent="0.25">
      <c r="A387" s="38">
        <v>386</v>
      </c>
      <c r="B387" s="39">
        <f t="shared" si="38"/>
        <v>44772</v>
      </c>
      <c r="C387" s="39">
        <f t="shared" si="38"/>
        <v>44793</v>
      </c>
      <c r="D387" s="39">
        <f t="shared" si="38"/>
        <v>44828</v>
      </c>
      <c r="E387" s="38">
        <f t="shared" ref="E387:E433" si="39">D387-B387</f>
        <v>56</v>
      </c>
      <c r="F387" s="38">
        <f t="shared" si="35"/>
        <v>35</v>
      </c>
      <c r="G387" s="38" t="s">
        <v>56</v>
      </c>
      <c r="H387" s="38" t="s">
        <v>53</v>
      </c>
      <c r="I387" s="38" t="s">
        <v>16</v>
      </c>
      <c r="J387" s="38">
        <v>4</v>
      </c>
      <c r="K387" s="38">
        <v>2</v>
      </c>
      <c r="L387" s="38">
        <v>787.6</v>
      </c>
      <c r="M387" s="38">
        <v>456.17</v>
      </c>
      <c r="N387" s="38">
        <v>1609.17</v>
      </c>
      <c r="O387" s="38">
        <v>1153</v>
      </c>
      <c r="P387" s="38">
        <v>0.72</v>
      </c>
    </row>
    <row r="388" spans="1:16" ht="15.75" x14ac:dyDescent="0.25">
      <c r="A388" s="38">
        <v>387</v>
      </c>
      <c r="B388" s="39">
        <f t="shared" ref="B388:D403" si="40">B387</f>
        <v>44772</v>
      </c>
      <c r="C388" s="39">
        <f t="shared" si="40"/>
        <v>44793</v>
      </c>
      <c r="D388" s="39">
        <f t="shared" si="40"/>
        <v>44828</v>
      </c>
      <c r="E388" s="38">
        <f t="shared" si="39"/>
        <v>56</v>
      </c>
      <c r="F388" s="38">
        <f t="shared" si="35"/>
        <v>35</v>
      </c>
      <c r="G388" s="38" t="s">
        <v>56</v>
      </c>
      <c r="H388" s="38" t="s">
        <v>53</v>
      </c>
      <c r="I388" s="38" t="s">
        <v>16</v>
      </c>
      <c r="J388" s="38">
        <v>4</v>
      </c>
      <c r="K388" s="38">
        <v>3</v>
      </c>
      <c r="L388" s="38">
        <v>766.22</v>
      </c>
      <c r="M388" s="38">
        <v>458.83</v>
      </c>
      <c r="N388" s="38">
        <v>1692.78</v>
      </c>
      <c r="O388" s="38">
        <v>1233.95</v>
      </c>
      <c r="P388" s="38">
        <v>0.73</v>
      </c>
    </row>
    <row r="389" spans="1:16" ht="15.75" x14ac:dyDescent="0.25">
      <c r="A389" s="38">
        <v>388</v>
      </c>
      <c r="B389" s="39">
        <f t="shared" si="40"/>
        <v>44772</v>
      </c>
      <c r="C389" s="39">
        <f t="shared" si="40"/>
        <v>44793</v>
      </c>
      <c r="D389" s="39">
        <f t="shared" si="40"/>
        <v>44828</v>
      </c>
      <c r="E389" s="38">
        <f t="shared" si="39"/>
        <v>56</v>
      </c>
      <c r="F389" s="38">
        <f t="shared" si="35"/>
        <v>35</v>
      </c>
      <c r="G389" s="38" t="s">
        <v>60</v>
      </c>
      <c r="H389" s="38" t="s">
        <v>53</v>
      </c>
      <c r="I389" s="38" t="s">
        <v>21</v>
      </c>
      <c r="J389" s="38">
        <v>4</v>
      </c>
      <c r="K389" s="38">
        <v>1</v>
      </c>
      <c r="L389" s="38">
        <v>759.6</v>
      </c>
      <c r="M389" s="38">
        <v>548.24</v>
      </c>
      <c r="N389" s="38">
        <v>1108.26</v>
      </c>
      <c r="O389" s="38">
        <v>560.02</v>
      </c>
      <c r="P389" s="38">
        <v>0.51</v>
      </c>
    </row>
    <row r="390" spans="1:16" ht="15.75" x14ac:dyDescent="0.25">
      <c r="A390" s="38">
        <v>389</v>
      </c>
      <c r="B390" s="39">
        <f t="shared" si="40"/>
        <v>44772</v>
      </c>
      <c r="C390" s="39">
        <f t="shared" si="40"/>
        <v>44793</v>
      </c>
      <c r="D390" s="39">
        <f t="shared" si="40"/>
        <v>44828</v>
      </c>
      <c r="E390" s="38">
        <f t="shared" si="39"/>
        <v>56</v>
      </c>
      <c r="F390" s="38">
        <f t="shared" si="35"/>
        <v>35</v>
      </c>
      <c r="G390" s="38" t="s">
        <v>60</v>
      </c>
      <c r="H390" s="38" t="s">
        <v>53</v>
      </c>
      <c r="I390" s="38" t="s">
        <v>21</v>
      </c>
      <c r="J390" s="38">
        <v>4</v>
      </c>
      <c r="K390" s="38">
        <v>2</v>
      </c>
      <c r="L390" s="38">
        <v>792.56</v>
      </c>
      <c r="M390" s="38">
        <v>545.57000000000005</v>
      </c>
      <c r="N390" s="38">
        <v>1203.44</v>
      </c>
      <c r="O390" s="38">
        <v>657.87</v>
      </c>
      <c r="P390" s="38">
        <v>0.55000000000000004</v>
      </c>
    </row>
    <row r="391" spans="1:16" ht="15.75" x14ac:dyDescent="0.25">
      <c r="A391" s="38">
        <v>390</v>
      </c>
      <c r="B391" s="39">
        <f t="shared" si="40"/>
        <v>44772</v>
      </c>
      <c r="C391" s="39">
        <f t="shared" si="40"/>
        <v>44793</v>
      </c>
      <c r="D391" s="39">
        <f t="shared" si="40"/>
        <v>44828</v>
      </c>
      <c r="E391" s="38">
        <f t="shared" si="39"/>
        <v>56</v>
      </c>
      <c r="F391" s="38">
        <f t="shared" si="35"/>
        <v>35</v>
      </c>
      <c r="G391" s="38" t="s">
        <v>60</v>
      </c>
      <c r="H391" s="38" t="s">
        <v>53</v>
      </c>
      <c r="I391" s="38" t="s">
        <v>21</v>
      </c>
      <c r="J391" s="38">
        <v>4</v>
      </c>
      <c r="K391" s="38">
        <v>3</v>
      </c>
      <c r="L391" s="38">
        <v>763.25</v>
      </c>
      <c r="M391" s="38">
        <v>529.86</v>
      </c>
      <c r="N391" s="38">
        <v>1005.48</v>
      </c>
      <c r="O391" s="38">
        <v>475.62</v>
      </c>
      <c r="P391" s="38">
        <v>0.47</v>
      </c>
    </row>
    <row r="392" spans="1:16" ht="15.75" x14ac:dyDescent="0.25">
      <c r="A392" s="38">
        <v>391</v>
      </c>
      <c r="B392" s="39">
        <f t="shared" si="40"/>
        <v>44772</v>
      </c>
      <c r="C392" s="39">
        <f t="shared" si="40"/>
        <v>44793</v>
      </c>
      <c r="D392" s="39">
        <f t="shared" si="40"/>
        <v>44828</v>
      </c>
      <c r="E392" s="38">
        <f t="shared" si="39"/>
        <v>56</v>
      </c>
      <c r="F392" s="38">
        <f t="shared" si="35"/>
        <v>35</v>
      </c>
      <c r="G392" s="38" t="s">
        <v>65</v>
      </c>
      <c r="H392" s="38" t="s">
        <v>140</v>
      </c>
      <c r="I392" s="38" t="s">
        <v>16</v>
      </c>
      <c r="J392" s="38">
        <v>4</v>
      </c>
      <c r="K392" s="38">
        <v>1</v>
      </c>
      <c r="L392" s="38">
        <v>396.65</v>
      </c>
      <c r="M392" s="38">
        <v>490.56</v>
      </c>
      <c r="N392" s="38">
        <v>1836.19</v>
      </c>
      <c r="O392" s="38">
        <v>1345.63</v>
      </c>
      <c r="P392" s="38">
        <v>0.73</v>
      </c>
    </row>
    <row r="393" spans="1:16" ht="15.75" x14ac:dyDescent="0.25">
      <c r="A393" s="38">
        <v>392</v>
      </c>
      <c r="B393" s="39">
        <f t="shared" si="40"/>
        <v>44772</v>
      </c>
      <c r="C393" s="39">
        <f t="shared" si="40"/>
        <v>44793</v>
      </c>
      <c r="D393" s="39">
        <f t="shared" si="40"/>
        <v>44828</v>
      </c>
      <c r="E393" s="38">
        <f t="shared" si="39"/>
        <v>56</v>
      </c>
      <c r="F393" s="38">
        <f t="shared" si="35"/>
        <v>35</v>
      </c>
      <c r="G393" s="38" t="s">
        <v>65</v>
      </c>
      <c r="H393" s="38" t="s">
        <v>140</v>
      </c>
      <c r="I393" s="38" t="s">
        <v>16</v>
      </c>
      <c r="J393" s="38">
        <v>4</v>
      </c>
      <c r="K393" s="38">
        <v>2</v>
      </c>
      <c r="L393" s="38">
        <v>736.15</v>
      </c>
      <c r="M393" s="38">
        <v>396.88</v>
      </c>
      <c r="N393" s="38">
        <v>1571.65</v>
      </c>
      <c r="O393" s="38">
        <v>1174.77</v>
      </c>
      <c r="P393" s="38">
        <v>0.75</v>
      </c>
    </row>
    <row r="394" spans="1:16" ht="15.75" x14ac:dyDescent="0.25">
      <c r="A394" s="38">
        <v>393</v>
      </c>
      <c r="B394" s="39">
        <f t="shared" si="40"/>
        <v>44772</v>
      </c>
      <c r="C394" s="39">
        <f t="shared" si="40"/>
        <v>44793</v>
      </c>
      <c r="D394" s="39">
        <f t="shared" si="40"/>
        <v>44828</v>
      </c>
      <c r="E394" s="38">
        <f t="shared" si="39"/>
        <v>56</v>
      </c>
      <c r="F394" s="38">
        <f t="shared" ref="F394:F433" si="41">D394-C322</f>
        <v>35</v>
      </c>
      <c r="G394" s="38" t="s">
        <v>65</v>
      </c>
      <c r="H394" s="38" t="s">
        <v>140</v>
      </c>
      <c r="I394" s="38" t="s">
        <v>16</v>
      </c>
      <c r="J394" s="38">
        <v>4</v>
      </c>
      <c r="K394" s="38">
        <v>3</v>
      </c>
      <c r="L394" s="38">
        <v>677.83</v>
      </c>
      <c r="M394" s="38">
        <v>455.2</v>
      </c>
      <c r="N394" s="38">
        <v>1840.14</v>
      </c>
      <c r="O394" s="38">
        <v>1384.94</v>
      </c>
      <c r="P394" s="38">
        <v>0.75</v>
      </c>
    </row>
    <row r="395" spans="1:16" ht="15.75" x14ac:dyDescent="0.25">
      <c r="A395" s="38">
        <v>394</v>
      </c>
      <c r="B395" s="39">
        <f t="shared" si="40"/>
        <v>44772</v>
      </c>
      <c r="C395" s="39">
        <f t="shared" si="40"/>
        <v>44793</v>
      </c>
      <c r="D395" s="39">
        <f t="shared" si="40"/>
        <v>44828</v>
      </c>
      <c r="E395" s="38">
        <f t="shared" si="39"/>
        <v>56</v>
      </c>
      <c r="F395" s="38">
        <f t="shared" si="41"/>
        <v>35</v>
      </c>
      <c r="G395" s="38" t="s">
        <v>69</v>
      </c>
      <c r="H395" s="38" t="s">
        <v>140</v>
      </c>
      <c r="I395" s="38" t="s">
        <v>21</v>
      </c>
      <c r="J395" s="38">
        <v>4</v>
      </c>
      <c r="K395" s="38">
        <v>1</v>
      </c>
      <c r="L395" s="38">
        <v>704.47</v>
      </c>
      <c r="M395" s="38">
        <v>588.95000000000005</v>
      </c>
      <c r="N395" s="38">
        <v>1423.53</v>
      </c>
      <c r="O395" s="38">
        <v>834.57999999999993</v>
      </c>
      <c r="P395" s="38">
        <v>0.59</v>
      </c>
    </row>
    <row r="396" spans="1:16" ht="15.75" x14ac:dyDescent="0.25">
      <c r="A396" s="38">
        <v>395</v>
      </c>
      <c r="B396" s="39">
        <f t="shared" si="40"/>
        <v>44772</v>
      </c>
      <c r="C396" s="39">
        <f t="shared" si="40"/>
        <v>44793</v>
      </c>
      <c r="D396" s="39">
        <f t="shared" si="40"/>
        <v>44828</v>
      </c>
      <c r="E396" s="38">
        <f t="shared" si="39"/>
        <v>56</v>
      </c>
      <c r="F396" s="38">
        <f t="shared" si="41"/>
        <v>35</v>
      </c>
      <c r="G396" s="38" t="s">
        <v>69</v>
      </c>
      <c r="H396" s="38" t="s">
        <v>140</v>
      </c>
      <c r="I396" s="38" t="s">
        <v>21</v>
      </c>
      <c r="J396" s="38">
        <v>4</v>
      </c>
      <c r="K396" s="38">
        <v>2</v>
      </c>
      <c r="L396" s="38">
        <v>741.98</v>
      </c>
      <c r="M396" s="38">
        <v>622.05999999999995</v>
      </c>
      <c r="N396" s="38">
        <v>1540.96</v>
      </c>
      <c r="O396" s="38">
        <v>918.90000000000009</v>
      </c>
      <c r="P396" s="38">
        <v>0.6</v>
      </c>
    </row>
    <row r="397" spans="1:16" ht="15.75" x14ac:dyDescent="0.25">
      <c r="A397" s="38">
        <v>396</v>
      </c>
      <c r="B397" s="39">
        <f t="shared" si="40"/>
        <v>44772</v>
      </c>
      <c r="C397" s="39">
        <f t="shared" si="40"/>
        <v>44793</v>
      </c>
      <c r="D397" s="39">
        <f t="shared" si="40"/>
        <v>44828</v>
      </c>
      <c r="E397" s="38">
        <f t="shared" si="39"/>
        <v>56</v>
      </c>
      <c r="F397" s="38">
        <f t="shared" si="41"/>
        <v>35</v>
      </c>
      <c r="G397" s="38" t="s">
        <v>69</v>
      </c>
      <c r="H397" s="38" t="s">
        <v>140</v>
      </c>
      <c r="I397" s="38" t="s">
        <v>21</v>
      </c>
      <c r="J397" s="38">
        <v>4</v>
      </c>
      <c r="K397" s="38">
        <v>3</v>
      </c>
      <c r="L397" s="38">
        <v>716.7</v>
      </c>
      <c r="M397" s="38">
        <v>611.70000000000005</v>
      </c>
      <c r="N397" s="38">
        <v>1518.67</v>
      </c>
      <c r="O397" s="38">
        <v>906.97</v>
      </c>
      <c r="P397" s="38">
        <v>0.6</v>
      </c>
    </row>
    <row r="398" spans="1:16" ht="15.75" x14ac:dyDescent="0.25">
      <c r="A398" s="38">
        <v>397</v>
      </c>
      <c r="B398" s="39">
        <f t="shared" si="40"/>
        <v>44772</v>
      </c>
      <c r="C398" s="39">
        <f t="shared" si="40"/>
        <v>44793</v>
      </c>
      <c r="D398" s="39">
        <f t="shared" si="40"/>
        <v>44828</v>
      </c>
      <c r="E398" s="38">
        <f t="shared" si="39"/>
        <v>56</v>
      </c>
      <c r="F398" s="38">
        <f t="shared" si="41"/>
        <v>35</v>
      </c>
      <c r="G398" s="38" t="s">
        <v>74</v>
      </c>
      <c r="H398" s="38" t="s">
        <v>141</v>
      </c>
      <c r="I398" s="38" t="s">
        <v>16</v>
      </c>
      <c r="J398" s="38">
        <v>4</v>
      </c>
      <c r="K398" s="38">
        <v>1</v>
      </c>
      <c r="L398" s="38">
        <v>753.09</v>
      </c>
      <c r="M398" s="38">
        <v>414.1</v>
      </c>
      <c r="N398" s="38">
        <v>1492.49</v>
      </c>
      <c r="O398" s="38">
        <v>1078.3899999999999</v>
      </c>
      <c r="P398" s="38">
        <v>0.72</v>
      </c>
    </row>
    <row r="399" spans="1:16" ht="15.75" x14ac:dyDescent="0.25">
      <c r="A399" s="38">
        <v>398</v>
      </c>
      <c r="B399" s="39">
        <f t="shared" si="40"/>
        <v>44772</v>
      </c>
      <c r="C399" s="39">
        <f t="shared" si="40"/>
        <v>44793</v>
      </c>
      <c r="D399" s="39">
        <f t="shared" si="40"/>
        <v>44828</v>
      </c>
      <c r="E399" s="38">
        <f t="shared" si="39"/>
        <v>56</v>
      </c>
      <c r="F399" s="38">
        <f t="shared" si="41"/>
        <v>35</v>
      </c>
      <c r="G399" s="38" t="s">
        <v>74</v>
      </c>
      <c r="H399" s="38" t="s">
        <v>141</v>
      </c>
      <c r="I399" s="38" t="s">
        <v>16</v>
      </c>
      <c r="J399" s="38">
        <v>4</v>
      </c>
      <c r="K399" s="38">
        <v>2</v>
      </c>
      <c r="L399" s="38">
        <v>779.81</v>
      </c>
      <c r="M399" s="38">
        <v>419.38</v>
      </c>
      <c r="N399" s="38">
        <v>1611.91</v>
      </c>
      <c r="O399" s="38">
        <v>1192.5300000000002</v>
      </c>
      <c r="P399" s="38">
        <v>0.74</v>
      </c>
    </row>
    <row r="400" spans="1:16" ht="15.75" x14ac:dyDescent="0.25">
      <c r="A400" s="38">
        <v>399</v>
      </c>
      <c r="B400" s="39">
        <f t="shared" si="40"/>
        <v>44772</v>
      </c>
      <c r="C400" s="39">
        <f t="shared" si="40"/>
        <v>44793</v>
      </c>
      <c r="D400" s="39">
        <f t="shared" si="40"/>
        <v>44828</v>
      </c>
      <c r="E400" s="38">
        <f t="shared" si="39"/>
        <v>56</v>
      </c>
      <c r="F400" s="38">
        <f t="shared" si="41"/>
        <v>35</v>
      </c>
      <c r="G400" s="38" t="s">
        <v>74</v>
      </c>
      <c r="H400" s="38" t="s">
        <v>141</v>
      </c>
      <c r="I400" s="38" t="s">
        <v>16</v>
      </c>
      <c r="J400" s="38">
        <v>4</v>
      </c>
      <c r="K400" s="38">
        <v>3</v>
      </c>
      <c r="L400" s="38">
        <v>784.12</v>
      </c>
      <c r="M400" s="38">
        <v>369.93</v>
      </c>
      <c r="N400" s="38">
        <v>1382.24</v>
      </c>
      <c r="O400" s="38">
        <v>1012.31</v>
      </c>
      <c r="P400" s="38">
        <v>0.73</v>
      </c>
    </row>
    <row r="401" spans="1:16" ht="15.75" x14ac:dyDescent="0.25">
      <c r="A401" s="38">
        <v>400</v>
      </c>
      <c r="B401" s="39">
        <f t="shared" si="40"/>
        <v>44772</v>
      </c>
      <c r="C401" s="39">
        <f t="shared" si="40"/>
        <v>44793</v>
      </c>
      <c r="D401" s="39">
        <f t="shared" si="40"/>
        <v>44828</v>
      </c>
      <c r="E401" s="38">
        <f t="shared" si="39"/>
        <v>56</v>
      </c>
      <c r="F401" s="38">
        <f t="shared" si="41"/>
        <v>35</v>
      </c>
      <c r="G401" s="38" t="s">
        <v>78</v>
      </c>
      <c r="H401" s="38" t="s">
        <v>141</v>
      </c>
      <c r="I401" s="38" t="s">
        <v>21</v>
      </c>
      <c r="J401" s="38">
        <v>4</v>
      </c>
      <c r="K401" s="38">
        <v>1</v>
      </c>
      <c r="L401" s="38">
        <v>541.26</v>
      </c>
      <c r="M401" s="38">
        <v>693</v>
      </c>
      <c r="N401" s="38">
        <v>1001.1</v>
      </c>
      <c r="O401" s="38">
        <v>308.10000000000002</v>
      </c>
      <c r="P401" s="38">
        <v>0.31</v>
      </c>
    </row>
    <row r="402" spans="1:16" ht="15.75" x14ac:dyDescent="0.25">
      <c r="A402" s="38">
        <v>401</v>
      </c>
      <c r="B402" s="39">
        <f t="shared" si="40"/>
        <v>44772</v>
      </c>
      <c r="C402" s="39">
        <f t="shared" si="40"/>
        <v>44793</v>
      </c>
      <c r="D402" s="39">
        <f t="shared" si="40"/>
        <v>44828</v>
      </c>
      <c r="E402" s="38">
        <f t="shared" si="39"/>
        <v>56</v>
      </c>
      <c r="F402" s="38">
        <f t="shared" si="41"/>
        <v>35</v>
      </c>
      <c r="G402" s="38" t="s">
        <v>78</v>
      </c>
      <c r="H402" s="38" t="s">
        <v>141</v>
      </c>
      <c r="I402" s="38" t="s">
        <v>21</v>
      </c>
      <c r="J402" s="38">
        <v>4</v>
      </c>
      <c r="K402" s="38">
        <v>2</v>
      </c>
      <c r="L402" s="38">
        <v>777.2</v>
      </c>
      <c r="M402" s="38">
        <v>690.77</v>
      </c>
      <c r="N402" s="38">
        <v>1023.37</v>
      </c>
      <c r="O402" s="38">
        <v>332.6</v>
      </c>
      <c r="P402" s="38">
        <v>0.33</v>
      </c>
    </row>
    <row r="403" spans="1:16" ht="15.75" x14ac:dyDescent="0.25">
      <c r="A403" s="38">
        <v>402</v>
      </c>
      <c r="B403" s="39">
        <f t="shared" si="40"/>
        <v>44772</v>
      </c>
      <c r="C403" s="39">
        <f t="shared" si="40"/>
        <v>44793</v>
      </c>
      <c r="D403" s="39">
        <f t="shared" si="40"/>
        <v>44828</v>
      </c>
      <c r="E403" s="38">
        <f t="shared" si="39"/>
        <v>56</v>
      </c>
      <c r="F403" s="38">
        <f t="shared" si="41"/>
        <v>35</v>
      </c>
      <c r="G403" s="38" t="s">
        <v>78</v>
      </c>
      <c r="H403" s="38" t="s">
        <v>141</v>
      </c>
      <c r="I403" s="38" t="s">
        <v>21</v>
      </c>
      <c r="J403" s="38">
        <v>4</v>
      </c>
      <c r="K403" s="38">
        <v>3</v>
      </c>
      <c r="L403" s="38">
        <v>598.61</v>
      </c>
      <c r="M403" s="38">
        <v>698.63</v>
      </c>
      <c r="N403" s="38">
        <v>1006.76</v>
      </c>
      <c r="O403" s="38">
        <v>308.13</v>
      </c>
      <c r="P403" s="38">
        <v>0.31</v>
      </c>
    </row>
    <row r="404" spans="1:16" ht="15.75" x14ac:dyDescent="0.25">
      <c r="A404" s="38">
        <v>403</v>
      </c>
      <c r="B404" s="39">
        <f t="shared" ref="B404:D419" si="42">B403</f>
        <v>44772</v>
      </c>
      <c r="C404" s="39">
        <f t="shared" si="42"/>
        <v>44793</v>
      </c>
      <c r="D404" s="39">
        <f t="shared" si="42"/>
        <v>44828</v>
      </c>
      <c r="E404" s="38">
        <f t="shared" si="39"/>
        <v>56</v>
      </c>
      <c r="F404" s="38">
        <f t="shared" si="41"/>
        <v>35</v>
      </c>
      <c r="G404" s="38" t="s">
        <v>83</v>
      </c>
      <c r="H404" s="38" t="s">
        <v>142</v>
      </c>
      <c r="I404" s="38" t="s">
        <v>16</v>
      </c>
      <c r="J404" s="38">
        <v>4</v>
      </c>
      <c r="K404" s="38">
        <v>1</v>
      </c>
      <c r="L404" s="38">
        <v>531.48</v>
      </c>
      <c r="M404" s="38">
        <v>533.59</v>
      </c>
      <c r="N404" s="38">
        <v>1812.79</v>
      </c>
      <c r="O404" s="38">
        <v>1279.1999999999998</v>
      </c>
      <c r="P404" s="38">
        <v>0.71</v>
      </c>
    </row>
    <row r="405" spans="1:16" ht="15.75" x14ac:dyDescent="0.25">
      <c r="A405" s="38">
        <v>404</v>
      </c>
      <c r="B405" s="39">
        <f t="shared" si="42"/>
        <v>44772</v>
      </c>
      <c r="C405" s="39">
        <f t="shared" si="42"/>
        <v>44793</v>
      </c>
      <c r="D405" s="39">
        <f t="shared" si="42"/>
        <v>44828</v>
      </c>
      <c r="E405" s="38">
        <f t="shared" si="39"/>
        <v>56</v>
      </c>
      <c r="F405" s="38">
        <f t="shared" si="41"/>
        <v>35</v>
      </c>
      <c r="G405" s="38" t="s">
        <v>83</v>
      </c>
      <c r="H405" s="38" t="s">
        <v>142</v>
      </c>
      <c r="I405" s="38" t="s">
        <v>16</v>
      </c>
      <c r="J405" s="38">
        <v>4</v>
      </c>
      <c r="K405" s="38">
        <v>2</v>
      </c>
      <c r="L405" s="38">
        <v>786.01</v>
      </c>
      <c r="M405" s="38">
        <v>584.89</v>
      </c>
      <c r="N405" s="38">
        <v>1982.87</v>
      </c>
      <c r="O405" s="38">
        <v>1397.98</v>
      </c>
      <c r="P405" s="38">
        <v>0.71</v>
      </c>
    </row>
    <row r="406" spans="1:16" ht="15.75" x14ac:dyDescent="0.25">
      <c r="A406" s="38">
        <v>405</v>
      </c>
      <c r="B406" s="39">
        <f t="shared" si="42"/>
        <v>44772</v>
      </c>
      <c r="C406" s="39">
        <f t="shared" si="42"/>
        <v>44793</v>
      </c>
      <c r="D406" s="39">
        <f t="shared" si="42"/>
        <v>44828</v>
      </c>
      <c r="E406" s="38">
        <f t="shared" si="39"/>
        <v>56</v>
      </c>
      <c r="F406" s="38">
        <f t="shared" si="41"/>
        <v>35</v>
      </c>
      <c r="G406" s="38" t="s">
        <v>83</v>
      </c>
      <c r="H406" s="38" t="s">
        <v>142</v>
      </c>
      <c r="I406" s="38" t="s">
        <v>16</v>
      </c>
      <c r="J406" s="38">
        <v>4</v>
      </c>
      <c r="K406" s="38">
        <v>3</v>
      </c>
      <c r="L406" s="38">
        <v>568.13</v>
      </c>
      <c r="M406" s="38">
        <v>541.74</v>
      </c>
      <c r="N406" s="38">
        <v>1930.44</v>
      </c>
      <c r="O406" s="38">
        <v>1388.7</v>
      </c>
      <c r="P406" s="38">
        <v>0.72</v>
      </c>
    </row>
    <row r="407" spans="1:16" ht="15.75" x14ac:dyDescent="0.25">
      <c r="A407" s="38">
        <v>406</v>
      </c>
      <c r="B407" s="39">
        <f t="shared" si="42"/>
        <v>44772</v>
      </c>
      <c r="C407" s="39">
        <f t="shared" si="42"/>
        <v>44793</v>
      </c>
      <c r="D407" s="39">
        <f t="shared" si="42"/>
        <v>44828</v>
      </c>
      <c r="E407" s="38">
        <f t="shared" si="39"/>
        <v>56</v>
      </c>
      <c r="F407" s="38">
        <f t="shared" si="41"/>
        <v>35</v>
      </c>
      <c r="G407" s="38" t="s">
        <v>87</v>
      </c>
      <c r="H407" s="38" t="s">
        <v>142</v>
      </c>
      <c r="I407" s="38" t="s">
        <v>21</v>
      </c>
      <c r="J407" s="38">
        <v>4</v>
      </c>
      <c r="K407" s="38">
        <v>1</v>
      </c>
      <c r="L407" s="38">
        <v>706.73</v>
      </c>
      <c r="M407" s="38">
        <v>543.13</v>
      </c>
      <c r="N407" s="38">
        <v>1005.47</v>
      </c>
      <c r="O407" s="38">
        <v>462.34000000000003</v>
      </c>
      <c r="P407" s="38">
        <v>0.46</v>
      </c>
    </row>
    <row r="408" spans="1:16" ht="15.75" x14ac:dyDescent="0.25">
      <c r="A408" s="38">
        <v>407</v>
      </c>
      <c r="B408" s="39">
        <f t="shared" si="42"/>
        <v>44772</v>
      </c>
      <c r="C408" s="39">
        <f t="shared" si="42"/>
        <v>44793</v>
      </c>
      <c r="D408" s="39">
        <f t="shared" si="42"/>
        <v>44828</v>
      </c>
      <c r="E408" s="38">
        <f t="shared" si="39"/>
        <v>56</v>
      </c>
      <c r="F408" s="38">
        <f t="shared" si="41"/>
        <v>35</v>
      </c>
      <c r="G408" s="38" t="s">
        <v>87</v>
      </c>
      <c r="H408" s="38" t="s">
        <v>142</v>
      </c>
      <c r="I408" s="38" t="s">
        <v>21</v>
      </c>
      <c r="J408" s="38">
        <v>4</v>
      </c>
      <c r="K408" s="38">
        <v>2</v>
      </c>
      <c r="L408" s="38">
        <v>781.17</v>
      </c>
      <c r="M408" s="38">
        <v>589.45000000000005</v>
      </c>
      <c r="N408" s="38">
        <v>1004.12</v>
      </c>
      <c r="O408" s="38">
        <v>414.66999999999996</v>
      </c>
      <c r="P408" s="38">
        <v>0.41</v>
      </c>
    </row>
    <row r="409" spans="1:16" ht="15.75" x14ac:dyDescent="0.25">
      <c r="A409" s="38">
        <v>408</v>
      </c>
      <c r="B409" s="39">
        <f t="shared" si="42"/>
        <v>44772</v>
      </c>
      <c r="C409" s="39">
        <f t="shared" si="42"/>
        <v>44793</v>
      </c>
      <c r="D409" s="39">
        <f t="shared" si="42"/>
        <v>44828</v>
      </c>
      <c r="E409" s="38">
        <f t="shared" si="39"/>
        <v>56</v>
      </c>
      <c r="F409" s="38">
        <f t="shared" si="41"/>
        <v>35</v>
      </c>
      <c r="G409" s="38" t="s">
        <v>87</v>
      </c>
      <c r="H409" s="38" t="s">
        <v>142</v>
      </c>
      <c r="I409" s="38" t="s">
        <v>21</v>
      </c>
      <c r="J409" s="38">
        <v>4</v>
      </c>
      <c r="K409" s="38">
        <v>3</v>
      </c>
      <c r="L409" s="38">
        <v>648.55999999999995</v>
      </c>
      <c r="M409" s="38">
        <v>480.6</v>
      </c>
      <c r="N409" s="38">
        <v>901.25</v>
      </c>
      <c r="O409" s="38">
        <v>420.65</v>
      </c>
      <c r="P409" s="38">
        <v>0.47</v>
      </c>
    </row>
    <row r="410" spans="1:16" ht="15.75" x14ac:dyDescent="0.25">
      <c r="A410" s="38">
        <v>409</v>
      </c>
      <c r="B410" s="39">
        <f t="shared" si="42"/>
        <v>44772</v>
      </c>
      <c r="C410" s="39">
        <f t="shared" si="42"/>
        <v>44793</v>
      </c>
      <c r="D410" s="39">
        <f t="shared" si="42"/>
        <v>44828</v>
      </c>
      <c r="E410" s="38">
        <f t="shared" si="39"/>
        <v>56</v>
      </c>
      <c r="F410" s="38">
        <f t="shared" si="41"/>
        <v>35</v>
      </c>
      <c r="G410" s="38" t="s">
        <v>92</v>
      </c>
      <c r="H410" s="38" t="s">
        <v>143</v>
      </c>
      <c r="I410" s="38" t="s">
        <v>16</v>
      </c>
      <c r="J410" s="38">
        <v>4</v>
      </c>
      <c r="K410" s="38">
        <v>1</v>
      </c>
      <c r="L410" s="38">
        <v>768.88</v>
      </c>
      <c r="M410" s="38">
        <v>502.03</v>
      </c>
      <c r="N410" s="38">
        <v>1751.56</v>
      </c>
      <c r="O410" s="38">
        <v>1249.53</v>
      </c>
      <c r="P410" s="38">
        <v>0.71</v>
      </c>
    </row>
    <row r="411" spans="1:16" ht="15.75" x14ac:dyDescent="0.25">
      <c r="A411" s="38">
        <v>410</v>
      </c>
      <c r="B411" s="39">
        <f t="shared" si="42"/>
        <v>44772</v>
      </c>
      <c r="C411" s="39">
        <f t="shared" si="42"/>
        <v>44793</v>
      </c>
      <c r="D411" s="39">
        <f t="shared" si="42"/>
        <v>44828</v>
      </c>
      <c r="E411" s="38">
        <f t="shared" si="39"/>
        <v>56</v>
      </c>
      <c r="F411" s="38">
        <f t="shared" si="41"/>
        <v>35</v>
      </c>
      <c r="G411" s="38" t="s">
        <v>92</v>
      </c>
      <c r="H411" s="38" t="s">
        <v>143</v>
      </c>
      <c r="I411" s="38" t="s">
        <v>16</v>
      </c>
      <c r="J411" s="38">
        <v>4</v>
      </c>
      <c r="K411" s="38">
        <v>2</v>
      </c>
      <c r="L411" s="38">
        <v>752.77</v>
      </c>
      <c r="M411" s="38">
        <v>508.92</v>
      </c>
      <c r="N411" s="38">
        <v>1858.59</v>
      </c>
      <c r="O411" s="38">
        <v>1349.6699999999998</v>
      </c>
      <c r="P411" s="38">
        <v>0.73</v>
      </c>
    </row>
    <row r="412" spans="1:16" ht="15.75" x14ac:dyDescent="0.25">
      <c r="A412" s="38">
        <v>411</v>
      </c>
      <c r="B412" s="39">
        <f t="shared" si="42"/>
        <v>44772</v>
      </c>
      <c r="C412" s="39">
        <f t="shared" si="42"/>
        <v>44793</v>
      </c>
      <c r="D412" s="39">
        <f t="shared" si="42"/>
        <v>44828</v>
      </c>
      <c r="E412" s="38">
        <f t="shared" si="39"/>
        <v>56</v>
      </c>
      <c r="F412" s="38">
        <f t="shared" si="41"/>
        <v>35</v>
      </c>
      <c r="G412" s="38" t="s">
        <v>92</v>
      </c>
      <c r="H412" s="38" t="s">
        <v>143</v>
      </c>
      <c r="I412" s="38" t="s">
        <v>16</v>
      </c>
      <c r="J412" s="38">
        <v>4</v>
      </c>
      <c r="K412" s="38">
        <v>3</v>
      </c>
      <c r="L412" s="38">
        <v>769.34</v>
      </c>
      <c r="M412" s="38">
        <v>523.89</v>
      </c>
      <c r="N412" s="38">
        <v>2045.02</v>
      </c>
      <c r="O412" s="38">
        <v>1521.13</v>
      </c>
      <c r="P412" s="38">
        <v>0.74</v>
      </c>
    </row>
    <row r="413" spans="1:16" ht="15.75" x14ac:dyDescent="0.25">
      <c r="A413" s="38">
        <v>412</v>
      </c>
      <c r="B413" s="39">
        <f t="shared" si="42"/>
        <v>44772</v>
      </c>
      <c r="C413" s="39">
        <f t="shared" si="42"/>
        <v>44793</v>
      </c>
      <c r="D413" s="39">
        <f t="shared" si="42"/>
        <v>44828</v>
      </c>
      <c r="E413" s="38">
        <f t="shared" si="39"/>
        <v>56</v>
      </c>
      <c r="F413" s="38">
        <f t="shared" si="41"/>
        <v>35</v>
      </c>
      <c r="G413" s="38" t="s">
        <v>96</v>
      </c>
      <c r="H413" s="38" t="s">
        <v>143</v>
      </c>
      <c r="I413" s="38" t="s">
        <v>21</v>
      </c>
      <c r="J413" s="38">
        <v>4</v>
      </c>
      <c r="K413" s="38">
        <v>1</v>
      </c>
      <c r="L413" s="38">
        <v>777.87</v>
      </c>
      <c r="M413" s="38">
        <v>560.62</v>
      </c>
      <c r="N413" s="38">
        <v>1233</v>
      </c>
      <c r="O413" s="38">
        <v>672.38</v>
      </c>
      <c r="P413" s="38">
        <v>0.55000000000000004</v>
      </c>
    </row>
    <row r="414" spans="1:16" ht="15.75" x14ac:dyDescent="0.25">
      <c r="A414" s="38">
        <v>413</v>
      </c>
      <c r="B414" s="39">
        <f t="shared" si="42"/>
        <v>44772</v>
      </c>
      <c r="C414" s="39">
        <f t="shared" si="42"/>
        <v>44793</v>
      </c>
      <c r="D414" s="39">
        <f t="shared" si="42"/>
        <v>44828</v>
      </c>
      <c r="E414" s="38">
        <f t="shared" si="39"/>
        <v>56</v>
      </c>
      <c r="F414" s="38">
        <f t="shared" si="41"/>
        <v>35</v>
      </c>
      <c r="G414" s="38" t="s">
        <v>96</v>
      </c>
      <c r="H414" s="38" t="s">
        <v>143</v>
      </c>
      <c r="I414" s="38" t="s">
        <v>21</v>
      </c>
      <c r="J414" s="38">
        <v>4</v>
      </c>
      <c r="K414" s="38">
        <v>2</v>
      </c>
      <c r="L414" s="38">
        <v>740.29</v>
      </c>
      <c r="M414" s="38">
        <v>718.92</v>
      </c>
      <c r="N414" s="38">
        <v>1527.95</v>
      </c>
      <c r="O414" s="38">
        <v>809.03000000000009</v>
      </c>
      <c r="P414" s="38">
        <v>0.53</v>
      </c>
    </row>
    <row r="415" spans="1:16" ht="15.75" x14ac:dyDescent="0.25">
      <c r="A415" s="38">
        <v>414</v>
      </c>
      <c r="B415" s="39">
        <f t="shared" si="42"/>
        <v>44772</v>
      </c>
      <c r="C415" s="39">
        <f t="shared" si="42"/>
        <v>44793</v>
      </c>
      <c r="D415" s="39">
        <f t="shared" si="42"/>
        <v>44828</v>
      </c>
      <c r="E415" s="38">
        <f t="shared" si="39"/>
        <v>56</v>
      </c>
      <c r="F415" s="38">
        <f t="shared" si="41"/>
        <v>35</v>
      </c>
      <c r="G415" s="38" t="s">
        <v>96</v>
      </c>
      <c r="H415" s="38" t="s">
        <v>143</v>
      </c>
      <c r="I415" s="38" t="s">
        <v>21</v>
      </c>
      <c r="J415" s="38">
        <v>4</v>
      </c>
      <c r="K415" s="38">
        <v>3</v>
      </c>
      <c r="L415" s="38">
        <v>734.47</v>
      </c>
      <c r="M415" s="38">
        <v>577.46</v>
      </c>
      <c r="N415" s="38">
        <v>1442.8</v>
      </c>
      <c r="O415" s="38">
        <v>865.33999999999992</v>
      </c>
      <c r="P415" s="38">
        <v>0.6</v>
      </c>
    </row>
    <row r="416" spans="1:16" ht="15.75" x14ac:dyDescent="0.25">
      <c r="A416" s="38">
        <v>415</v>
      </c>
      <c r="B416" s="39">
        <f t="shared" si="42"/>
        <v>44772</v>
      </c>
      <c r="C416" s="39">
        <f t="shared" si="42"/>
        <v>44793</v>
      </c>
      <c r="D416" s="39">
        <f t="shared" si="42"/>
        <v>44828</v>
      </c>
      <c r="E416" s="38">
        <f t="shared" si="39"/>
        <v>56</v>
      </c>
      <c r="F416" s="38">
        <f t="shared" si="41"/>
        <v>35</v>
      </c>
      <c r="G416" s="38" t="s">
        <v>101</v>
      </c>
      <c r="H416" s="38" t="s">
        <v>144</v>
      </c>
      <c r="I416" s="38" t="s">
        <v>16</v>
      </c>
      <c r="J416" s="38">
        <v>4</v>
      </c>
      <c r="K416" s="38">
        <v>1</v>
      </c>
      <c r="L416" s="38">
        <v>750.75</v>
      </c>
      <c r="M416" s="38">
        <v>519.47</v>
      </c>
      <c r="N416" s="38">
        <v>1817.81</v>
      </c>
      <c r="O416" s="38">
        <v>1298.3399999999999</v>
      </c>
      <c r="P416" s="38">
        <v>0.71</v>
      </c>
    </row>
    <row r="417" spans="1:16" ht="15.75" x14ac:dyDescent="0.25">
      <c r="A417" s="38">
        <v>416</v>
      </c>
      <c r="B417" s="39">
        <f t="shared" si="42"/>
        <v>44772</v>
      </c>
      <c r="C417" s="39">
        <f t="shared" si="42"/>
        <v>44793</v>
      </c>
      <c r="D417" s="39">
        <f t="shared" si="42"/>
        <v>44828</v>
      </c>
      <c r="E417" s="38">
        <f t="shared" si="39"/>
        <v>56</v>
      </c>
      <c r="F417" s="38">
        <f t="shared" si="41"/>
        <v>35</v>
      </c>
      <c r="G417" s="38" t="s">
        <v>101</v>
      </c>
      <c r="H417" s="38" t="s">
        <v>144</v>
      </c>
      <c r="I417" s="38" t="s">
        <v>16</v>
      </c>
      <c r="J417" s="38">
        <v>4</v>
      </c>
      <c r="K417" s="38">
        <v>2</v>
      </c>
      <c r="L417" s="38">
        <v>747.58</v>
      </c>
      <c r="M417" s="38">
        <v>565.29999999999995</v>
      </c>
      <c r="N417" s="38">
        <v>1879.34</v>
      </c>
      <c r="O417" s="38">
        <v>1314.04</v>
      </c>
      <c r="P417" s="38">
        <v>0.7</v>
      </c>
    </row>
    <row r="418" spans="1:16" ht="15.75" x14ac:dyDescent="0.25">
      <c r="A418" s="38">
        <v>417</v>
      </c>
      <c r="B418" s="39">
        <f t="shared" si="42"/>
        <v>44772</v>
      </c>
      <c r="C418" s="39">
        <f t="shared" si="42"/>
        <v>44793</v>
      </c>
      <c r="D418" s="39">
        <f t="shared" si="42"/>
        <v>44828</v>
      </c>
      <c r="E418" s="38">
        <f t="shared" si="39"/>
        <v>56</v>
      </c>
      <c r="F418" s="38">
        <f t="shared" si="41"/>
        <v>35</v>
      </c>
      <c r="G418" s="38" t="s">
        <v>101</v>
      </c>
      <c r="H418" s="38" t="s">
        <v>144</v>
      </c>
      <c r="I418" s="38" t="s">
        <v>16</v>
      </c>
      <c r="J418" s="38">
        <v>4</v>
      </c>
      <c r="K418" s="38">
        <v>3</v>
      </c>
      <c r="L418" s="38">
        <v>785.56</v>
      </c>
      <c r="M418" s="38">
        <v>597.04</v>
      </c>
      <c r="N418" s="38">
        <v>2174.2600000000002</v>
      </c>
      <c r="O418" s="38">
        <v>1577.2200000000003</v>
      </c>
      <c r="P418" s="38">
        <v>0.73</v>
      </c>
    </row>
    <row r="419" spans="1:16" ht="15.75" x14ac:dyDescent="0.25">
      <c r="A419" s="38">
        <v>418</v>
      </c>
      <c r="B419" s="39">
        <f t="shared" si="42"/>
        <v>44772</v>
      </c>
      <c r="C419" s="39">
        <f t="shared" si="42"/>
        <v>44793</v>
      </c>
      <c r="D419" s="39">
        <f t="shared" si="42"/>
        <v>44828</v>
      </c>
      <c r="E419" s="38">
        <f t="shared" si="39"/>
        <v>56</v>
      </c>
      <c r="F419" s="38">
        <f t="shared" si="41"/>
        <v>35</v>
      </c>
      <c r="G419" s="38" t="s">
        <v>105</v>
      </c>
      <c r="H419" s="38" t="s">
        <v>144</v>
      </c>
      <c r="I419" s="38" t="s">
        <v>21</v>
      </c>
      <c r="J419" s="38">
        <v>4</v>
      </c>
      <c r="K419" s="38">
        <v>1</v>
      </c>
      <c r="L419" s="38">
        <v>773.74</v>
      </c>
      <c r="M419" s="38">
        <v>836.9</v>
      </c>
      <c r="N419" s="38">
        <v>1577.51</v>
      </c>
      <c r="O419" s="38">
        <v>740.61</v>
      </c>
      <c r="P419" s="38">
        <v>0.47</v>
      </c>
    </row>
    <row r="420" spans="1:16" ht="15.75" x14ac:dyDescent="0.25">
      <c r="A420" s="38">
        <v>419</v>
      </c>
      <c r="B420" s="39">
        <f t="shared" ref="B420:D433" si="43">B419</f>
        <v>44772</v>
      </c>
      <c r="C420" s="39">
        <f t="shared" si="43"/>
        <v>44793</v>
      </c>
      <c r="D420" s="39">
        <f t="shared" si="43"/>
        <v>44828</v>
      </c>
      <c r="E420" s="38">
        <f t="shared" si="39"/>
        <v>56</v>
      </c>
      <c r="F420" s="38">
        <f t="shared" si="41"/>
        <v>35</v>
      </c>
      <c r="G420" s="38" t="s">
        <v>105</v>
      </c>
      <c r="H420" s="38" t="s">
        <v>144</v>
      </c>
      <c r="I420" s="38" t="s">
        <v>21</v>
      </c>
      <c r="J420" s="38">
        <v>4</v>
      </c>
      <c r="K420" s="38">
        <v>2</v>
      </c>
      <c r="L420" s="38">
        <v>758.41</v>
      </c>
      <c r="M420" s="38">
        <v>817.77</v>
      </c>
      <c r="N420" s="38">
        <v>1678.18</v>
      </c>
      <c r="O420" s="38">
        <v>860.41000000000008</v>
      </c>
      <c r="P420" s="38">
        <v>0.51</v>
      </c>
    </row>
    <row r="421" spans="1:16" ht="15.75" x14ac:dyDescent="0.25">
      <c r="A421" s="38">
        <v>420</v>
      </c>
      <c r="B421" s="39">
        <f t="shared" si="43"/>
        <v>44772</v>
      </c>
      <c r="C421" s="39">
        <f t="shared" si="43"/>
        <v>44793</v>
      </c>
      <c r="D421" s="39">
        <f t="shared" si="43"/>
        <v>44828</v>
      </c>
      <c r="E421" s="38">
        <f t="shared" si="39"/>
        <v>56</v>
      </c>
      <c r="F421" s="38">
        <f t="shared" si="41"/>
        <v>35</v>
      </c>
      <c r="G421" s="38" t="s">
        <v>105</v>
      </c>
      <c r="H421" s="38" t="s">
        <v>144</v>
      </c>
      <c r="I421" s="38" t="s">
        <v>21</v>
      </c>
      <c r="J421" s="38">
        <v>4</v>
      </c>
      <c r="K421" s="38">
        <v>3</v>
      </c>
      <c r="L421" s="38">
        <v>763.47</v>
      </c>
      <c r="M421" s="38">
        <v>543.04999999999995</v>
      </c>
      <c r="N421" s="38">
        <v>1105.23</v>
      </c>
      <c r="O421" s="38">
        <v>562.18000000000006</v>
      </c>
      <c r="P421" s="38">
        <v>0.51</v>
      </c>
    </row>
    <row r="422" spans="1:16" ht="15.75" x14ac:dyDescent="0.25">
      <c r="A422" s="38">
        <v>421</v>
      </c>
      <c r="B422" s="39">
        <f t="shared" si="43"/>
        <v>44772</v>
      </c>
      <c r="C422" s="39">
        <f t="shared" si="43"/>
        <v>44793</v>
      </c>
      <c r="D422" s="39">
        <f t="shared" si="43"/>
        <v>44828</v>
      </c>
      <c r="E422" s="38">
        <f t="shared" si="39"/>
        <v>56</v>
      </c>
      <c r="F422" s="38">
        <f t="shared" si="41"/>
        <v>35</v>
      </c>
      <c r="G422" s="38" t="s">
        <v>110</v>
      </c>
      <c r="H422" s="38" t="s">
        <v>145</v>
      </c>
      <c r="I422" s="38" t="s">
        <v>16</v>
      </c>
      <c r="J422" s="38">
        <v>4</v>
      </c>
      <c r="K422" s="38">
        <v>1</v>
      </c>
      <c r="L422" s="38">
        <v>779.56</v>
      </c>
      <c r="M422" s="38">
        <v>484.68</v>
      </c>
      <c r="N422" s="38">
        <v>1770.77</v>
      </c>
      <c r="O422" s="38">
        <v>1286.0899999999999</v>
      </c>
      <c r="P422" s="38">
        <v>0.73</v>
      </c>
    </row>
    <row r="423" spans="1:16" ht="15.75" x14ac:dyDescent="0.25">
      <c r="A423" s="38">
        <v>422</v>
      </c>
      <c r="B423" s="39">
        <f t="shared" si="43"/>
        <v>44772</v>
      </c>
      <c r="C423" s="39">
        <f t="shared" si="43"/>
        <v>44793</v>
      </c>
      <c r="D423" s="39">
        <f t="shared" si="43"/>
        <v>44828</v>
      </c>
      <c r="E423" s="38">
        <f t="shared" si="39"/>
        <v>56</v>
      </c>
      <c r="F423" s="38">
        <f t="shared" si="41"/>
        <v>35</v>
      </c>
      <c r="G423" s="38" t="s">
        <v>110</v>
      </c>
      <c r="H423" s="38" t="s">
        <v>145</v>
      </c>
      <c r="I423" s="38" t="s">
        <v>16</v>
      </c>
      <c r="J423" s="38">
        <v>4</v>
      </c>
      <c r="K423" s="38">
        <v>2</v>
      </c>
      <c r="L423" s="38">
        <v>749.34</v>
      </c>
      <c r="M423" s="38">
        <v>524.37</v>
      </c>
      <c r="N423" s="38">
        <v>1874.25</v>
      </c>
      <c r="O423" s="38">
        <v>1349.88</v>
      </c>
      <c r="P423" s="38">
        <v>0.72</v>
      </c>
    </row>
    <row r="424" spans="1:16" ht="15.75" x14ac:dyDescent="0.25">
      <c r="A424" s="38">
        <v>423</v>
      </c>
      <c r="B424" s="39">
        <f t="shared" si="43"/>
        <v>44772</v>
      </c>
      <c r="C424" s="39">
        <f t="shared" si="43"/>
        <v>44793</v>
      </c>
      <c r="D424" s="39">
        <f t="shared" si="43"/>
        <v>44828</v>
      </c>
      <c r="E424" s="38">
        <f t="shared" si="39"/>
        <v>56</v>
      </c>
      <c r="F424" s="38">
        <f t="shared" si="41"/>
        <v>35</v>
      </c>
      <c r="G424" s="38" t="s">
        <v>110</v>
      </c>
      <c r="H424" s="38" t="s">
        <v>145</v>
      </c>
      <c r="I424" s="38" t="s">
        <v>16</v>
      </c>
      <c r="J424" s="38">
        <v>4</v>
      </c>
      <c r="K424" s="38">
        <v>3</v>
      </c>
      <c r="L424" s="38">
        <v>792.96</v>
      </c>
      <c r="M424" s="38">
        <v>555.86</v>
      </c>
      <c r="N424" s="38">
        <v>2161.13</v>
      </c>
      <c r="O424" s="38">
        <v>1605.27</v>
      </c>
      <c r="P424" s="38">
        <v>0.74</v>
      </c>
    </row>
    <row r="425" spans="1:16" ht="15.75" x14ac:dyDescent="0.25">
      <c r="A425" s="38">
        <v>424</v>
      </c>
      <c r="B425" s="39">
        <f t="shared" si="43"/>
        <v>44772</v>
      </c>
      <c r="C425" s="39">
        <f t="shared" si="43"/>
        <v>44793</v>
      </c>
      <c r="D425" s="39">
        <f t="shared" si="43"/>
        <v>44828</v>
      </c>
      <c r="E425" s="38">
        <f t="shared" si="39"/>
        <v>56</v>
      </c>
      <c r="F425" s="38">
        <f t="shared" si="41"/>
        <v>35</v>
      </c>
      <c r="G425" s="38" t="s">
        <v>114</v>
      </c>
      <c r="H425" s="38" t="s">
        <v>145</v>
      </c>
      <c r="I425" s="38" t="s">
        <v>21</v>
      </c>
      <c r="J425" s="38">
        <v>4</v>
      </c>
      <c r="K425" s="38">
        <v>1</v>
      </c>
      <c r="L425" s="38">
        <v>753.67</v>
      </c>
      <c r="M425" s="38">
        <v>699.36</v>
      </c>
      <c r="N425" s="38">
        <v>1153.93</v>
      </c>
      <c r="O425" s="38">
        <v>454.57000000000005</v>
      </c>
      <c r="P425" s="38">
        <v>0.39</v>
      </c>
    </row>
    <row r="426" spans="1:16" ht="15.75" x14ac:dyDescent="0.25">
      <c r="A426" s="38">
        <v>425</v>
      </c>
      <c r="B426" s="39">
        <f t="shared" si="43"/>
        <v>44772</v>
      </c>
      <c r="C426" s="39">
        <f t="shared" si="43"/>
        <v>44793</v>
      </c>
      <c r="D426" s="39">
        <f t="shared" si="43"/>
        <v>44828</v>
      </c>
      <c r="E426" s="38">
        <f t="shared" si="39"/>
        <v>56</v>
      </c>
      <c r="F426" s="38">
        <f t="shared" si="41"/>
        <v>35</v>
      </c>
      <c r="G426" s="38" t="s">
        <v>114</v>
      </c>
      <c r="H426" s="38" t="s">
        <v>145</v>
      </c>
      <c r="I426" s="38" t="s">
        <v>21</v>
      </c>
      <c r="J426" s="38">
        <v>4</v>
      </c>
      <c r="K426" s="38">
        <v>2</v>
      </c>
      <c r="L426" s="38">
        <v>752.86</v>
      </c>
      <c r="M426" s="38">
        <v>627.01</v>
      </c>
      <c r="N426" s="38">
        <v>1108.83</v>
      </c>
      <c r="O426" s="38">
        <v>481.81999999999994</v>
      </c>
      <c r="P426" s="38">
        <v>0.43</v>
      </c>
    </row>
    <row r="427" spans="1:16" ht="15.75" x14ac:dyDescent="0.25">
      <c r="A427" s="38">
        <v>426</v>
      </c>
      <c r="B427" s="39">
        <f t="shared" si="43"/>
        <v>44772</v>
      </c>
      <c r="C427" s="39">
        <f t="shared" si="43"/>
        <v>44793</v>
      </c>
      <c r="D427" s="39">
        <f t="shared" si="43"/>
        <v>44828</v>
      </c>
      <c r="E427" s="38">
        <f t="shared" si="39"/>
        <v>56</v>
      </c>
      <c r="F427" s="38">
        <f t="shared" si="41"/>
        <v>35</v>
      </c>
      <c r="G427" s="38" t="s">
        <v>114</v>
      </c>
      <c r="H427" s="38" t="s">
        <v>145</v>
      </c>
      <c r="I427" s="38" t="s">
        <v>21</v>
      </c>
      <c r="J427" s="38">
        <v>4</v>
      </c>
      <c r="K427" s="38">
        <v>3</v>
      </c>
      <c r="L427" s="38">
        <v>748.43</v>
      </c>
      <c r="M427" s="38">
        <v>531.66999999999996</v>
      </c>
      <c r="N427" s="38">
        <v>1007</v>
      </c>
      <c r="O427" s="38">
        <v>475.33000000000004</v>
      </c>
      <c r="P427" s="38">
        <v>0.47</v>
      </c>
    </row>
    <row r="428" spans="1:16" ht="15.75" x14ac:dyDescent="0.25">
      <c r="A428" s="38">
        <v>427</v>
      </c>
      <c r="B428" s="39">
        <f t="shared" si="43"/>
        <v>44772</v>
      </c>
      <c r="C428" s="39">
        <f t="shared" si="43"/>
        <v>44793</v>
      </c>
      <c r="D428" s="39">
        <f t="shared" si="43"/>
        <v>44828</v>
      </c>
      <c r="E428" s="38">
        <f t="shared" si="39"/>
        <v>56</v>
      </c>
      <c r="F428" s="38">
        <f t="shared" si="41"/>
        <v>35</v>
      </c>
      <c r="G428" s="38" t="s">
        <v>119</v>
      </c>
      <c r="H428" s="38" t="s">
        <v>116</v>
      </c>
      <c r="I428" s="38" t="s">
        <v>16</v>
      </c>
      <c r="J428" s="38">
        <v>4</v>
      </c>
      <c r="K428" s="38">
        <v>1</v>
      </c>
      <c r="L428" s="38">
        <v>765.93</v>
      </c>
      <c r="M428" s="38">
        <v>505.39</v>
      </c>
      <c r="N428" s="38">
        <v>1826.32</v>
      </c>
      <c r="O428" s="38">
        <v>1320.9299999999998</v>
      </c>
      <c r="P428" s="38">
        <v>0.72</v>
      </c>
    </row>
    <row r="429" spans="1:16" ht="15.75" x14ac:dyDescent="0.25">
      <c r="A429" s="38">
        <v>428</v>
      </c>
      <c r="B429" s="39">
        <f t="shared" si="43"/>
        <v>44772</v>
      </c>
      <c r="C429" s="39">
        <f t="shared" si="43"/>
        <v>44793</v>
      </c>
      <c r="D429" s="39">
        <f t="shared" si="43"/>
        <v>44828</v>
      </c>
      <c r="E429" s="38">
        <f t="shared" si="39"/>
        <v>56</v>
      </c>
      <c r="F429" s="38">
        <f t="shared" si="41"/>
        <v>35</v>
      </c>
      <c r="G429" s="38" t="s">
        <v>119</v>
      </c>
      <c r="H429" s="38" t="s">
        <v>116</v>
      </c>
      <c r="I429" s="38" t="s">
        <v>16</v>
      </c>
      <c r="J429" s="38">
        <v>4</v>
      </c>
      <c r="K429" s="38">
        <v>2</v>
      </c>
      <c r="L429" s="38">
        <v>774.24</v>
      </c>
      <c r="M429" s="38">
        <v>454.59</v>
      </c>
      <c r="N429" s="38">
        <v>1887.4</v>
      </c>
      <c r="O429" s="38">
        <v>1432.8100000000002</v>
      </c>
      <c r="P429" s="38">
        <v>0.76</v>
      </c>
    </row>
    <row r="430" spans="1:16" ht="15.75" x14ac:dyDescent="0.25">
      <c r="A430" s="38">
        <v>429</v>
      </c>
      <c r="B430" s="39">
        <f t="shared" si="43"/>
        <v>44772</v>
      </c>
      <c r="C430" s="39">
        <f t="shared" si="43"/>
        <v>44793</v>
      </c>
      <c r="D430" s="39">
        <f t="shared" si="43"/>
        <v>44828</v>
      </c>
      <c r="E430" s="38">
        <f t="shared" si="39"/>
        <v>56</v>
      </c>
      <c r="F430" s="38">
        <f t="shared" si="41"/>
        <v>35</v>
      </c>
      <c r="G430" s="38" t="s">
        <v>119</v>
      </c>
      <c r="H430" s="38" t="s">
        <v>116</v>
      </c>
      <c r="I430" s="38" t="s">
        <v>16</v>
      </c>
      <c r="J430" s="38">
        <v>4</v>
      </c>
      <c r="K430" s="38">
        <v>3</v>
      </c>
      <c r="L430" s="38">
        <v>735.5</v>
      </c>
      <c r="M430" s="38">
        <v>523.85</v>
      </c>
      <c r="N430" s="38">
        <v>1795.78</v>
      </c>
      <c r="O430" s="38">
        <v>1271.9299999999998</v>
      </c>
      <c r="P430" s="38">
        <v>0.71</v>
      </c>
    </row>
    <row r="431" spans="1:16" ht="15.75" x14ac:dyDescent="0.25">
      <c r="A431" s="38">
        <v>430</v>
      </c>
      <c r="B431" s="39">
        <f t="shared" si="43"/>
        <v>44772</v>
      </c>
      <c r="C431" s="39">
        <f t="shared" si="43"/>
        <v>44793</v>
      </c>
      <c r="D431" s="39">
        <f t="shared" si="43"/>
        <v>44828</v>
      </c>
      <c r="E431" s="38">
        <f t="shared" si="39"/>
        <v>56</v>
      </c>
      <c r="F431" s="38">
        <f t="shared" si="41"/>
        <v>35</v>
      </c>
      <c r="G431" s="38" t="s">
        <v>123</v>
      </c>
      <c r="H431" s="38" t="s">
        <v>116</v>
      </c>
      <c r="I431" s="38" t="s">
        <v>21</v>
      </c>
      <c r="J431" s="38">
        <v>4</v>
      </c>
      <c r="K431" s="38">
        <v>1</v>
      </c>
      <c r="L431" s="38">
        <v>723.85</v>
      </c>
      <c r="M431" s="38">
        <v>616.51</v>
      </c>
      <c r="N431" s="38">
        <v>1318.04</v>
      </c>
      <c r="O431" s="38">
        <v>701.53</v>
      </c>
      <c r="P431" s="38">
        <v>0.53</v>
      </c>
    </row>
    <row r="432" spans="1:16" ht="15.75" x14ac:dyDescent="0.25">
      <c r="A432" s="38">
        <v>431</v>
      </c>
      <c r="B432" s="39">
        <f t="shared" si="43"/>
        <v>44772</v>
      </c>
      <c r="C432" s="39">
        <f t="shared" si="43"/>
        <v>44793</v>
      </c>
      <c r="D432" s="39">
        <f t="shared" si="43"/>
        <v>44828</v>
      </c>
      <c r="E432" s="38">
        <f t="shared" si="39"/>
        <v>56</v>
      </c>
      <c r="F432" s="38">
        <f t="shared" si="41"/>
        <v>35</v>
      </c>
      <c r="G432" s="38" t="s">
        <v>123</v>
      </c>
      <c r="H432" s="38" t="s">
        <v>116</v>
      </c>
      <c r="I432" s="38" t="s">
        <v>21</v>
      </c>
      <c r="J432" s="38">
        <v>4</v>
      </c>
      <c r="K432" s="38">
        <v>2</v>
      </c>
      <c r="L432" s="38">
        <v>658.39</v>
      </c>
      <c r="M432" s="38">
        <v>626.12</v>
      </c>
      <c r="N432" s="38">
        <v>1313.51</v>
      </c>
      <c r="O432" s="38">
        <v>687.39</v>
      </c>
      <c r="P432" s="38">
        <v>0.52</v>
      </c>
    </row>
    <row r="433" spans="1:16" ht="15.75" x14ac:dyDescent="0.25">
      <c r="A433" s="38">
        <v>432</v>
      </c>
      <c r="B433" s="39">
        <f t="shared" si="43"/>
        <v>44772</v>
      </c>
      <c r="C433" s="39">
        <f t="shared" si="43"/>
        <v>44793</v>
      </c>
      <c r="D433" s="39">
        <f t="shared" si="43"/>
        <v>44828</v>
      </c>
      <c r="E433" s="38">
        <f t="shared" si="39"/>
        <v>56</v>
      </c>
      <c r="F433" s="38">
        <f t="shared" si="41"/>
        <v>35</v>
      </c>
      <c r="G433" s="38" t="s">
        <v>123</v>
      </c>
      <c r="H433" s="38" t="s">
        <v>116</v>
      </c>
      <c r="I433" s="38" t="s">
        <v>21</v>
      </c>
      <c r="J433" s="38">
        <v>4</v>
      </c>
      <c r="K433" s="38">
        <v>3</v>
      </c>
      <c r="L433" s="38">
        <v>691.12</v>
      </c>
      <c r="M433" s="38">
        <v>521.30999999999995</v>
      </c>
      <c r="N433" s="38">
        <v>1365.77</v>
      </c>
      <c r="O433" s="38">
        <v>844.46</v>
      </c>
      <c r="P433" s="38">
        <v>0.62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127"/>
  <sheetViews>
    <sheetView topLeftCell="L52" workbookViewId="0">
      <selection activeCell="B116" sqref="B116:C127"/>
    </sheetView>
  </sheetViews>
  <sheetFormatPr defaultRowHeight="15" x14ac:dyDescent="0.25"/>
  <cols>
    <col min="1" max="1" width="17.7109375" bestFit="1" customWidth="1"/>
    <col min="2" max="2" width="16.140625" bestFit="1" customWidth="1"/>
    <col min="3" max="3" width="5.85546875" bestFit="1" customWidth="1"/>
    <col min="4" max="4" width="17.7109375" bestFit="1" customWidth="1"/>
    <col min="5" max="5" width="15.7109375" bestFit="1" customWidth="1"/>
    <col min="6" max="6" width="16.7109375" bestFit="1" customWidth="1"/>
    <col min="7" max="7" width="15.7109375" bestFit="1" customWidth="1"/>
    <col min="8" max="9" width="10.7109375" bestFit="1" customWidth="1"/>
    <col min="10" max="10" width="14.7109375" bestFit="1" customWidth="1"/>
  </cols>
  <sheetData>
    <row r="1" spans="1:15" x14ac:dyDescent="0.25">
      <c r="A1" s="9" t="s">
        <v>127</v>
      </c>
      <c r="B1" s="27">
        <v>0</v>
      </c>
    </row>
    <row r="3" spans="1:15" x14ac:dyDescent="0.25">
      <c r="B3" s="9" t="s">
        <v>222</v>
      </c>
      <c r="J3" s="29"/>
      <c r="K3" s="29"/>
      <c r="L3" s="29"/>
      <c r="M3" s="29"/>
      <c r="N3" s="29"/>
      <c r="O3" s="29"/>
    </row>
    <row r="4" spans="1:15" x14ac:dyDescent="0.25">
      <c r="B4" t="s">
        <v>16</v>
      </c>
      <c r="E4" t="s">
        <v>21</v>
      </c>
      <c r="H4" s="28"/>
      <c r="I4" s="28"/>
      <c r="J4" s="30"/>
      <c r="K4" s="30"/>
      <c r="L4" s="30"/>
      <c r="M4" s="30"/>
      <c r="N4" s="30"/>
      <c r="O4" s="30"/>
    </row>
    <row r="5" spans="1:15" x14ac:dyDescent="0.25">
      <c r="A5" s="9" t="s">
        <v>221</v>
      </c>
      <c r="B5" t="s">
        <v>225</v>
      </c>
      <c r="C5" t="s">
        <v>226</v>
      </c>
      <c r="D5" t="s">
        <v>227</v>
      </c>
      <c r="E5" t="s">
        <v>225</v>
      </c>
      <c r="F5" t="s">
        <v>226</v>
      </c>
      <c r="G5" t="s">
        <v>227</v>
      </c>
      <c r="H5" s="28" t="s">
        <v>241</v>
      </c>
      <c r="I5" s="28" t="s">
        <v>242</v>
      </c>
      <c r="J5" s="30"/>
      <c r="K5" s="30" t="str">
        <f>B4</f>
        <v>Control</v>
      </c>
      <c r="L5" s="30" t="str">
        <f>E4</f>
        <v>Stress</v>
      </c>
      <c r="M5" s="30"/>
      <c r="N5" s="30"/>
      <c r="O5" s="30"/>
    </row>
    <row r="6" spans="1:15" x14ac:dyDescent="0.25">
      <c r="A6" s="27" t="s">
        <v>143</v>
      </c>
      <c r="B6" s="10">
        <v>0.77999999999999992</v>
      </c>
      <c r="C6" s="10">
        <v>1.4901161193847656E-8</v>
      </c>
      <c r="D6" s="10">
        <v>3</v>
      </c>
      <c r="E6" s="10">
        <v>0.73333333333333339</v>
      </c>
      <c r="F6" s="10">
        <v>5.7735026918863249E-3</v>
      </c>
      <c r="G6" s="10">
        <v>3</v>
      </c>
      <c r="H6" s="28">
        <f t="shared" ref="H6:H9" si="0">C6/SQRT(D6)</f>
        <v>8.6031894265059507E-9</v>
      </c>
      <c r="I6" s="28">
        <f t="shared" ref="I6:I9" si="1">F6/SQRT(G6)</f>
        <v>3.333333333327599E-3</v>
      </c>
      <c r="J6" s="30" t="str">
        <f>A6</f>
        <v>PAU 911</v>
      </c>
      <c r="K6" s="30">
        <f>B6</f>
        <v>0.77999999999999992</v>
      </c>
      <c r="L6" s="30">
        <f>E6</f>
        <v>0.73333333333333339</v>
      </c>
      <c r="M6" s="30"/>
      <c r="N6" s="30"/>
      <c r="O6" s="30"/>
    </row>
    <row r="7" spans="1:15" x14ac:dyDescent="0.25">
      <c r="A7" s="27" t="s">
        <v>53</v>
      </c>
      <c r="B7" s="10">
        <v>0.78666666666666674</v>
      </c>
      <c r="C7" s="10">
        <v>5.7735026918863249E-3</v>
      </c>
      <c r="D7" s="10">
        <v>3</v>
      </c>
      <c r="E7" s="10">
        <v>0.7466666666666667</v>
      </c>
      <c r="F7" s="10">
        <v>5.7735026918863249E-3</v>
      </c>
      <c r="G7" s="10">
        <v>3</v>
      </c>
      <c r="H7" s="28">
        <f t="shared" si="0"/>
        <v>3.333333333327599E-3</v>
      </c>
      <c r="I7" s="28">
        <f t="shared" si="1"/>
        <v>3.333333333327599E-3</v>
      </c>
      <c r="J7" s="30" t="str">
        <f t="shared" ref="J7:J17" si="2">A7</f>
        <v>Harsha</v>
      </c>
      <c r="K7" s="30">
        <f t="shared" ref="K7:K17" si="3">B7</f>
        <v>0.78666666666666674</v>
      </c>
      <c r="L7" s="30">
        <f t="shared" ref="L7:L17" si="4">E7</f>
        <v>0.7466666666666667</v>
      </c>
      <c r="M7" s="30"/>
      <c r="N7" s="30"/>
      <c r="O7" s="30"/>
    </row>
    <row r="8" spans="1:15" x14ac:dyDescent="0.25">
      <c r="A8" s="27" t="s">
        <v>136</v>
      </c>
      <c r="B8" s="10">
        <v>0.75666666666666671</v>
      </c>
      <c r="C8" s="10">
        <v>5.7735026918959396E-3</v>
      </c>
      <c r="D8" s="10">
        <v>3</v>
      </c>
      <c r="E8" s="10">
        <v>0.7466666666666667</v>
      </c>
      <c r="F8" s="10">
        <v>3.2145502536641411E-2</v>
      </c>
      <c r="G8" s="10">
        <v>3</v>
      </c>
      <c r="H8" s="28">
        <f t="shared" si="0"/>
        <v>3.3333333333331501E-3</v>
      </c>
      <c r="I8" s="28">
        <f t="shared" si="1"/>
        <v>1.8559214542765719E-2</v>
      </c>
      <c r="J8" s="30" t="str">
        <f t="shared" si="2"/>
        <v>EC 693356</v>
      </c>
      <c r="K8" s="30">
        <f t="shared" si="3"/>
        <v>0.75666666666666671</v>
      </c>
      <c r="L8" s="30">
        <f t="shared" si="4"/>
        <v>0.7466666666666667</v>
      </c>
      <c r="M8" s="30"/>
      <c r="N8" s="30"/>
      <c r="O8" s="30"/>
    </row>
    <row r="9" spans="1:15" x14ac:dyDescent="0.25">
      <c r="A9" s="27" t="s">
        <v>142</v>
      </c>
      <c r="B9" s="10">
        <v>0.75</v>
      </c>
      <c r="C9" s="10">
        <v>3.4641016151377241E-2</v>
      </c>
      <c r="D9" s="10">
        <v>3</v>
      </c>
      <c r="E9" s="10">
        <v>0.7466666666666667</v>
      </c>
      <c r="F9" s="10">
        <v>1.5275252316514991E-2</v>
      </c>
      <c r="G9" s="10">
        <v>3</v>
      </c>
      <c r="H9" s="28">
        <f t="shared" si="0"/>
        <v>1.9999999999999823E-2</v>
      </c>
      <c r="I9" s="28">
        <f t="shared" si="1"/>
        <v>8.8191710368793856E-3</v>
      </c>
      <c r="J9" s="30" t="str">
        <f t="shared" si="2"/>
        <v>NM 94</v>
      </c>
      <c r="K9" s="30">
        <f t="shared" si="3"/>
        <v>0.75</v>
      </c>
      <c r="L9" s="30">
        <f t="shared" si="4"/>
        <v>0.7466666666666667</v>
      </c>
      <c r="M9" s="30"/>
      <c r="N9" s="30"/>
      <c r="O9" s="30"/>
    </row>
    <row r="10" spans="1:15" x14ac:dyDescent="0.25">
      <c r="A10" s="27" t="s">
        <v>141</v>
      </c>
      <c r="B10" s="10">
        <v>0.78333333333333333</v>
      </c>
      <c r="C10" s="10">
        <v>1.5275252316518625E-2</v>
      </c>
      <c r="D10" s="10">
        <v>3</v>
      </c>
      <c r="E10" s="10">
        <v>0.75666666666666671</v>
      </c>
      <c r="F10" s="10">
        <v>1.1547005383791879E-2</v>
      </c>
      <c r="G10" s="10">
        <v>3</v>
      </c>
      <c r="H10" s="28">
        <f t="shared" ref="H10:H17" si="5">C10/SQRT(D10)</f>
        <v>8.8191710368814829E-3</v>
      </c>
      <c r="I10" s="28">
        <f t="shared" ref="I10:I17" si="6">F10/SQRT(G10)</f>
        <v>6.6666666666663002E-3</v>
      </c>
      <c r="J10" s="30" t="str">
        <f t="shared" si="2"/>
        <v>IPM 205-7</v>
      </c>
      <c r="K10" s="30">
        <f t="shared" si="3"/>
        <v>0.78333333333333333</v>
      </c>
      <c r="L10" s="30">
        <f t="shared" si="4"/>
        <v>0.75666666666666671</v>
      </c>
      <c r="M10" s="30"/>
      <c r="N10" s="30"/>
      <c r="O10" s="30"/>
    </row>
    <row r="11" spans="1:15" x14ac:dyDescent="0.25">
      <c r="A11" s="27" t="s">
        <v>116</v>
      </c>
      <c r="B11" s="10">
        <v>0.78333333333333333</v>
      </c>
      <c r="C11" s="10">
        <v>5.7735026918959396E-3</v>
      </c>
      <c r="D11" s="10">
        <v>3</v>
      </c>
      <c r="E11" s="10">
        <v>0.76000000000000012</v>
      </c>
      <c r="F11" s="10">
        <v>9.9999999999883463E-3</v>
      </c>
      <c r="G11" s="10">
        <v>3</v>
      </c>
      <c r="H11" s="28">
        <f t="shared" si="5"/>
        <v>3.3333333333331501E-3</v>
      </c>
      <c r="I11" s="28">
        <f t="shared" si="6"/>
        <v>5.7735026918895298E-3</v>
      </c>
      <c r="J11" s="30" t="str">
        <f t="shared" si="2"/>
        <v>Vaibhav</v>
      </c>
      <c r="K11" s="30">
        <f t="shared" si="3"/>
        <v>0.78333333333333333</v>
      </c>
      <c r="L11" s="30">
        <f t="shared" si="4"/>
        <v>0.76000000000000012</v>
      </c>
      <c r="M11" s="30"/>
      <c r="N11" s="30"/>
      <c r="O11" s="30"/>
    </row>
    <row r="12" spans="1:15" x14ac:dyDescent="0.25">
      <c r="A12" s="27" t="s">
        <v>145</v>
      </c>
      <c r="B12" s="10">
        <v>0.76666666666666661</v>
      </c>
      <c r="C12" s="10">
        <v>3.2145502536646595E-2</v>
      </c>
      <c r="D12" s="10">
        <v>3</v>
      </c>
      <c r="E12" s="10">
        <v>0.77</v>
      </c>
      <c r="F12" s="10">
        <v>2.0000000000001673E-2</v>
      </c>
      <c r="G12" s="10">
        <v>3</v>
      </c>
      <c r="H12" s="28">
        <f t="shared" si="5"/>
        <v>1.8559214542768709E-2</v>
      </c>
      <c r="I12" s="28">
        <f t="shared" si="6"/>
        <v>1.1547005383793482E-2</v>
      </c>
      <c r="J12" s="30" t="str">
        <f t="shared" si="2"/>
        <v>VC 6372 (45-8-1)</v>
      </c>
      <c r="K12" s="30">
        <f t="shared" si="3"/>
        <v>0.76666666666666661</v>
      </c>
      <c r="L12" s="30">
        <f t="shared" si="4"/>
        <v>0.77</v>
      </c>
    </row>
    <row r="13" spans="1:15" x14ac:dyDescent="0.25">
      <c r="A13" s="27" t="s">
        <v>138</v>
      </c>
      <c r="B13" s="10">
        <v>0.77333333333333343</v>
      </c>
      <c r="C13" s="10">
        <v>5.7735026918767102E-3</v>
      </c>
      <c r="D13" s="10">
        <v>3</v>
      </c>
      <c r="E13" s="10">
        <v>0.77333333333333343</v>
      </c>
      <c r="F13" s="10">
        <v>1.5275252316511357E-2</v>
      </c>
      <c r="G13" s="10">
        <v>3</v>
      </c>
      <c r="H13" s="28">
        <f t="shared" si="5"/>
        <v>3.3333333333220479E-3</v>
      </c>
      <c r="I13" s="28">
        <f t="shared" si="6"/>
        <v>8.8191710368772866E-3</v>
      </c>
      <c r="J13" s="30" t="str">
        <f t="shared" si="2"/>
        <v>EC 693358</v>
      </c>
      <c r="K13" s="30">
        <f t="shared" si="3"/>
        <v>0.77333333333333343</v>
      </c>
      <c r="L13" s="30">
        <f t="shared" si="4"/>
        <v>0.77333333333333343</v>
      </c>
      <c r="M13" s="29"/>
      <c r="N13" s="29"/>
      <c r="O13" s="29"/>
    </row>
    <row r="14" spans="1:15" x14ac:dyDescent="0.25">
      <c r="A14" s="27" t="s">
        <v>144</v>
      </c>
      <c r="B14" s="10">
        <v>0.76666666666666661</v>
      </c>
      <c r="C14" s="10">
        <v>3.5118845842845269E-2</v>
      </c>
      <c r="D14" s="10">
        <v>3</v>
      </c>
      <c r="E14" s="10">
        <v>0.77333333333333343</v>
      </c>
      <c r="F14" s="10">
        <v>2.0816659994657514E-2</v>
      </c>
      <c r="G14" s="10">
        <v>3</v>
      </c>
      <c r="H14" s="28">
        <f t="shared" si="5"/>
        <v>2.0275875100995686E-2</v>
      </c>
      <c r="I14" s="28">
        <f t="shared" si="6"/>
        <v>1.201850425154443E-2</v>
      </c>
      <c r="J14" s="30" t="str">
        <f t="shared" si="2"/>
        <v>VC 3960-88</v>
      </c>
      <c r="K14" s="30">
        <f t="shared" si="3"/>
        <v>0.76666666666666661</v>
      </c>
      <c r="L14" s="30">
        <f t="shared" si="4"/>
        <v>0.77333333333333343</v>
      </c>
      <c r="M14" s="30"/>
      <c r="N14" s="30"/>
      <c r="O14" s="30"/>
    </row>
    <row r="15" spans="1:15" x14ac:dyDescent="0.25">
      <c r="A15" s="27" t="s">
        <v>140</v>
      </c>
      <c r="B15" s="10">
        <v>0.78666666666666674</v>
      </c>
      <c r="C15" s="10">
        <v>1.1547005383787072E-2</v>
      </c>
      <c r="D15" s="10">
        <v>3</v>
      </c>
      <c r="E15" s="10">
        <v>0.77666666666666673</v>
      </c>
      <c r="F15" s="10">
        <v>1.5275252316522259E-2</v>
      </c>
      <c r="G15" s="10">
        <v>3</v>
      </c>
      <c r="H15" s="28">
        <f t="shared" si="5"/>
        <v>6.6666666666635246E-3</v>
      </c>
      <c r="I15" s="28">
        <f t="shared" si="6"/>
        <v>8.8191710368835819E-3</v>
      </c>
      <c r="J15" s="30" t="str">
        <f t="shared" si="2"/>
        <v>IC 415144</v>
      </c>
      <c r="K15" s="30">
        <f t="shared" si="3"/>
        <v>0.78666666666666674</v>
      </c>
      <c r="L15" s="30">
        <f t="shared" si="4"/>
        <v>0.77666666666666673</v>
      </c>
      <c r="M15" s="30"/>
      <c r="N15" s="30"/>
      <c r="O15" s="30"/>
    </row>
    <row r="16" spans="1:15" x14ac:dyDescent="0.25">
      <c r="A16" s="27" t="s">
        <v>137</v>
      </c>
      <c r="B16" s="10">
        <v>0.79</v>
      </c>
      <c r="C16" s="10">
        <v>1.0536712127723509E-8</v>
      </c>
      <c r="D16" s="10">
        <v>3</v>
      </c>
      <c r="E16" s="10">
        <v>0.77999999999999992</v>
      </c>
      <c r="F16" s="10">
        <v>1.0000000000010551E-2</v>
      </c>
      <c r="G16" s="10">
        <v>3</v>
      </c>
      <c r="H16" s="28">
        <f t="shared" si="5"/>
        <v>6.0833735833147626E-9</v>
      </c>
      <c r="I16" s="28">
        <f t="shared" si="6"/>
        <v>5.7735026919023495E-3</v>
      </c>
      <c r="J16" s="30" t="str">
        <f t="shared" si="2"/>
        <v>EC 693357</v>
      </c>
      <c r="K16" s="30">
        <f t="shared" si="3"/>
        <v>0.79</v>
      </c>
      <c r="L16" s="30">
        <f t="shared" si="4"/>
        <v>0.77999999999999992</v>
      </c>
      <c r="M16" s="30"/>
      <c r="N16" s="30"/>
      <c r="O16" s="30"/>
    </row>
    <row r="17" spans="1:15" x14ac:dyDescent="0.25">
      <c r="A17" s="27" t="s">
        <v>139</v>
      </c>
      <c r="B17" s="10">
        <v>0.76666666666666661</v>
      </c>
      <c r="C17" s="10">
        <v>1.1547005383796686E-2</v>
      </c>
      <c r="D17" s="10">
        <v>3</v>
      </c>
      <c r="E17" s="10">
        <v>0.79333333333333333</v>
      </c>
      <c r="F17" s="10">
        <v>1.1547005383801495E-2</v>
      </c>
      <c r="G17" s="10">
        <v>3</v>
      </c>
      <c r="H17" s="28">
        <f t="shared" si="5"/>
        <v>6.6666666666690749E-3</v>
      </c>
      <c r="I17" s="28">
        <f t="shared" si="6"/>
        <v>6.6666666666718513E-3</v>
      </c>
      <c r="J17" s="30" t="str">
        <f t="shared" si="2"/>
        <v>EC 693363</v>
      </c>
      <c r="K17" s="30">
        <f t="shared" si="3"/>
        <v>0.76666666666666661</v>
      </c>
      <c r="L17" s="30">
        <f t="shared" si="4"/>
        <v>0.79333333333333333</v>
      </c>
      <c r="M17" s="30"/>
      <c r="N17" s="30"/>
      <c r="O17" s="30"/>
    </row>
    <row r="18" spans="1:15" x14ac:dyDescent="0.25">
      <c r="J18" s="30"/>
      <c r="K18" s="30"/>
      <c r="L18" s="30"/>
      <c r="M18" s="30"/>
      <c r="N18" s="30"/>
      <c r="O18" s="30"/>
    </row>
    <row r="19" spans="1:15" x14ac:dyDescent="0.25">
      <c r="A19" s="9" t="s">
        <v>127</v>
      </c>
      <c r="B19" s="27">
        <v>9</v>
      </c>
      <c r="M19" s="30"/>
      <c r="N19" s="30"/>
      <c r="O19" s="30"/>
    </row>
    <row r="20" spans="1:15" x14ac:dyDescent="0.25">
      <c r="M20" s="30"/>
      <c r="N20" s="30"/>
      <c r="O20" s="30"/>
    </row>
    <row r="21" spans="1:15" x14ac:dyDescent="0.25">
      <c r="B21" s="9" t="s">
        <v>222</v>
      </c>
      <c r="J21" s="29"/>
      <c r="K21" s="29"/>
      <c r="L21" s="29"/>
      <c r="M21" s="30"/>
      <c r="N21" s="30"/>
      <c r="O21" s="30"/>
    </row>
    <row r="22" spans="1:15" x14ac:dyDescent="0.25">
      <c r="B22" t="s">
        <v>16</v>
      </c>
      <c r="E22" t="s">
        <v>21</v>
      </c>
      <c r="H22" s="28"/>
      <c r="I22" s="28"/>
      <c r="J22" s="30"/>
      <c r="K22" s="30"/>
      <c r="L22" s="30"/>
    </row>
    <row r="23" spans="1:15" x14ac:dyDescent="0.25">
      <c r="A23" s="9" t="s">
        <v>221</v>
      </c>
      <c r="B23" t="s">
        <v>225</v>
      </c>
      <c r="C23" t="s">
        <v>226</v>
      </c>
      <c r="D23" t="s">
        <v>227</v>
      </c>
      <c r="E23" t="s">
        <v>225</v>
      </c>
      <c r="F23" t="s">
        <v>226</v>
      </c>
      <c r="G23" t="s">
        <v>227</v>
      </c>
      <c r="H23" s="28" t="s">
        <v>241</v>
      </c>
      <c r="I23" s="28" t="s">
        <v>242</v>
      </c>
      <c r="J23" s="30"/>
      <c r="K23" s="30" t="str">
        <f>B22</f>
        <v>Control</v>
      </c>
      <c r="L23" s="30" t="str">
        <f>E22</f>
        <v>Stress</v>
      </c>
    </row>
    <row r="24" spans="1:15" x14ac:dyDescent="0.25">
      <c r="A24" s="27" t="s">
        <v>138</v>
      </c>
      <c r="B24" s="10">
        <v>0.72666666666666657</v>
      </c>
      <c r="C24" s="10">
        <v>2.3094010767588567E-2</v>
      </c>
      <c r="D24" s="10">
        <v>3</v>
      </c>
      <c r="E24" s="10">
        <v>0.65666666666666673</v>
      </c>
      <c r="F24" s="10">
        <v>5.7735026918863249E-3</v>
      </c>
      <c r="G24" s="10">
        <v>3</v>
      </c>
      <c r="H24" s="28">
        <f t="shared" ref="H24:H35" si="7">C24/SQRT(D24)</f>
        <v>1.3333333333335376E-2</v>
      </c>
      <c r="I24" s="28">
        <f t="shared" ref="I24:I35" si="8">F24/SQRT(G24)</f>
        <v>3.333333333327599E-3</v>
      </c>
      <c r="J24" s="30" t="str">
        <f>A24</f>
        <v>EC 693358</v>
      </c>
      <c r="K24" s="30">
        <f>B24</f>
        <v>0.72666666666666657</v>
      </c>
      <c r="L24" s="30">
        <f>E24</f>
        <v>0.65666666666666673</v>
      </c>
    </row>
    <row r="25" spans="1:15" x14ac:dyDescent="0.25">
      <c r="A25" s="27" t="s">
        <v>142</v>
      </c>
      <c r="B25" s="10">
        <v>0.73333333333333339</v>
      </c>
      <c r="C25" s="10">
        <v>2.0816659994660182E-2</v>
      </c>
      <c r="D25" s="10">
        <v>3</v>
      </c>
      <c r="E25" s="10">
        <v>0.66999999999999993</v>
      </c>
      <c r="F25" s="10">
        <v>1.732050807569423E-2</v>
      </c>
      <c r="G25" s="10">
        <v>3</v>
      </c>
      <c r="H25" s="28">
        <f t="shared" si="7"/>
        <v>1.2018504251545971E-2</v>
      </c>
      <c r="I25" s="28">
        <f t="shared" si="8"/>
        <v>1.0000000000003152E-2</v>
      </c>
      <c r="J25" s="30" t="str">
        <f t="shared" ref="J25:J35" si="9">A25</f>
        <v>NM 94</v>
      </c>
      <c r="K25" s="30">
        <f t="shared" ref="K25:K35" si="10">B25</f>
        <v>0.73333333333333339</v>
      </c>
      <c r="L25" s="30">
        <f t="shared" ref="L25:L35" si="11">E25</f>
        <v>0.66999999999999993</v>
      </c>
    </row>
    <row r="26" spans="1:15" x14ac:dyDescent="0.25">
      <c r="A26" s="27" t="s">
        <v>139</v>
      </c>
      <c r="B26" s="10">
        <v>0.7533333333333333</v>
      </c>
      <c r="C26" s="10">
        <v>5.7735026919055544E-3</v>
      </c>
      <c r="D26" s="10">
        <v>3</v>
      </c>
      <c r="E26" s="10">
        <v>0.68</v>
      </c>
      <c r="F26" s="10">
        <v>1.7320508075687819E-2</v>
      </c>
      <c r="G26" s="10">
        <v>3</v>
      </c>
      <c r="H26" s="28">
        <f t="shared" si="7"/>
        <v>3.3333333333387008E-3</v>
      </c>
      <c r="I26" s="28">
        <f t="shared" si="8"/>
        <v>9.9999999999994503E-3</v>
      </c>
      <c r="J26" s="30" t="str">
        <f t="shared" si="9"/>
        <v>EC 693363</v>
      </c>
      <c r="K26" s="30">
        <f t="shared" si="10"/>
        <v>0.7533333333333333</v>
      </c>
      <c r="L26" s="30">
        <f t="shared" si="11"/>
        <v>0.68</v>
      </c>
    </row>
    <row r="27" spans="1:15" x14ac:dyDescent="0.25">
      <c r="A27" s="27" t="s">
        <v>141</v>
      </c>
      <c r="B27" s="10">
        <v>0.76666666666666661</v>
      </c>
      <c r="C27" s="10">
        <v>1.1547005383801495E-2</v>
      </c>
      <c r="D27" s="10">
        <v>3</v>
      </c>
      <c r="E27" s="10">
        <v>0.68</v>
      </c>
      <c r="F27" s="10">
        <v>1.7320508075691025E-2</v>
      </c>
      <c r="G27" s="10">
        <v>3</v>
      </c>
      <c r="H27" s="28">
        <f t="shared" si="7"/>
        <v>6.6666666666718513E-3</v>
      </c>
      <c r="I27" s="28">
        <f t="shared" si="8"/>
        <v>1.0000000000001301E-2</v>
      </c>
      <c r="J27" s="30" t="str">
        <f t="shared" si="9"/>
        <v>IPM 205-7</v>
      </c>
      <c r="K27" s="30">
        <f t="shared" si="10"/>
        <v>0.76666666666666661</v>
      </c>
      <c r="L27" s="30">
        <f t="shared" si="11"/>
        <v>0.68</v>
      </c>
    </row>
    <row r="28" spans="1:15" x14ac:dyDescent="0.25">
      <c r="A28" s="27" t="s">
        <v>137</v>
      </c>
      <c r="B28" s="10">
        <v>0.71333333333333326</v>
      </c>
      <c r="C28" s="10">
        <v>2.0816659994665514E-2</v>
      </c>
      <c r="D28" s="10">
        <v>3</v>
      </c>
      <c r="E28" s="10">
        <v>0.68333333333333324</v>
      </c>
      <c r="F28" s="10">
        <v>4.0414518843274322E-2</v>
      </c>
      <c r="G28" s="10">
        <v>3</v>
      </c>
      <c r="H28" s="28">
        <f t="shared" si="7"/>
        <v>1.2018504251549048E-2</v>
      </c>
      <c r="I28" s="28">
        <f t="shared" si="8"/>
        <v>2.3333333333333633E-2</v>
      </c>
      <c r="J28" s="30" t="str">
        <f t="shared" si="9"/>
        <v>EC 693357</v>
      </c>
      <c r="K28" s="30">
        <f t="shared" si="10"/>
        <v>0.71333333333333326</v>
      </c>
      <c r="L28" s="30">
        <f t="shared" si="11"/>
        <v>0.68333333333333324</v>
      </c>
    </row>
    <row r="29" spans="1:15" x14ac:dyDescent="0.25">
      <c r="A29" s="27" t="s">
        <v>145</v>
      </c>
      <c r="B29" s="10">
        <v>0.75</v>
      </c>
      <c r="C29" s="10">
        <v>9.9999999999994486E-3</v>
      </c>
      <c r="D29" s="10">
        <v>3</v>
      </c>
      <c r="E29" s="10">
        <v>0.69666666666666666</v>
      </c>
      <c r="F29" s="10">
        <v>2.5166114784238858E-2</v>
      </c>
      <c r="G29" s="10">
        <v>3</v>
      </c>
      <c r="H29" s="28">
        <f t="shared" si="7"/>
        <v>5.7735026918959396E-3</v>
      </c>
      <c r="I29" s="28">
        <f t="shared" si="8"/>
        <v>1.4529663145137326E-2</v>
      </c>
      <c r="J29" s="30" t="str">
        <f t="shared" si="9"/>
        <v>VC 6372 (45-8-1)</v>
      </c>
      <c r="K29" s="30">
        <f t="shared" si="10"/>
        <v>0.75</v>
      </c>
      <c r="L29" s="30">
        <f t="shared" si="11"/>
        <v>0.69666666666666666</v>
      </c>
    </row>
    <row r="30" spans="1:15" x14ac:dyDescent="0.25">
      <c r="A30" s="27" t="s">
        <v>116</v>
      </c>
      <c r="B30" s="10">
        <v>0.75</v>
      </c>
      <c r="C30" s="10">
        <v>3.4641016151377241E-2</v>
      </c>
      <c r="D30" s="10">
        <v>3</v>
      </c>
      <c r="E30" s="10">
        <v>0.69999999999999984</v>
      </c>
      <c r="F30" s="10">
        <v>3.4641016151380447E-2</v>
      </c>
      <c r="G30" s="10">
        <v>3</v>
      </c>
      <c r="H30" s="28">
        <f t="shared" si="7"/>
        <v>1.9999999999999823E-2</v>
      </c>
      <c r="I30" s="28">
        <f t="shared" si="8"/>
        <v>2.0000000000001676E-2</v>
      </c>
      <c r="J30" s="30" t="str">
        <f t="shared" si="9"/>
        <v>Vaibhav</v>
      </c>
      <c r="K30" s="30">
        <f t="shared" si="10"/>
        <v>0.75</v>
      </c>
      <c r="L30" s="30">
        <f t="shared" si="11"/>
        <v>0.69999999999999984</v>
      </c>
    </row>
    <row r="31" spans="1:15" x14ac:dyDescent="0.25">
      <c r="A31" s="27" t="s">
        <v>53</v>
      </c>
      <c r="B31" s="10">
        <v>0.77333333333333343</v>
      </c>
      <c r="C31" s="10">
        <v>1.1547005383782265E-2</v>
      </c>
      <c r="D31" s="10">
        <v>3</v>
      </c>
      <c r="E31" s="10">
        <v>0.71666666666666667</v>
      </c>
      <c r="F31" s="10">
        <v>1.5275252316518625E-2</v>
      </c>
      <c r="G31" s="10">
        <v>3</v>
      </c>
      <c r="H31" s="28">
        <f t="shared" si="7"/>
        <v>6.6666666666607491E-3</v>
      </c>
      <c r="I31" s="28">
        <f t="shared" si="8"/>
        <v>8.8191710368814829E-3</v>
      </c>
      <c r="J31" s="30" t="str">
        <f t="shared" si="9"/>
        <v>Harsha</v>
      </c>
      <c r="K31" s="30">
        <f t="shared" si="10"/>
        <v>0.77333333333333343</v>
      </c>
      <c r="L31" s="30">
        <f t="shared" si="11"/>
        <v>0.71666666666666667</v>
      </c>
    </row>
    <row r="32" spans="1:15" x14ac:dyDescent="0.25">
      <c r="A32" s="27" t="s">
        <v>144</v>
      </c>
      <c r="B32" s="10">
        <v>0.73999999999999988</v>
      </c>
      <c r="C32" s="10">
        <v>2.0000000000004448E-2</v>
      </c>
      <c r="D32" s="10">
        <v>3</v>
      </c>
      <c r="E32" s="10">
        <v>0.72333333333333327</v>
      </c>
      <c r="F32" s="10">
        <v>1.5275252316518625E-2</v>
      </c>
      <c r="G32" s="10">
        <v>3</v>
      </c>
      <c r="H32" s="28">
        <f t="shared" si="7"/>
        <v>1.1547005383795083E-2</v>
      </c>
      <c r="I32" s="28">
        <f t="shared" si="8"/>
        <v>8.8191710368814829E-3</v>
      </c>
      <c r="J32" s="30" t="str">
        <f t="shared" si="9"/>
        <v>VC 3960-88</v>
      </c>
      <c r="K32" s="30">
        <f t="shared" si="10"/>
        <v>0.73999999999999988</v>
      </c>
      <c r="L32" s="30">
        <f t="shared" si="11"/>
        <v>0.72333333333333327</v>
      </c>
    </row>
    <row r="33" spans="1:12" x14ac:dyDescent="0.25">
      <c r="A33" s="27" t="s">
        <v>143</v>
      </c>
      <c r="B33" s="10">
        <v>0.73999999999999988</v>
      </c>
      <c r="C33" s="10">
        <v>1.0000000000005E-2</v>
      </c>
      <c r="D33" s="10">
        <v>3</v>
      </c>
      <c r="E33" s="10">
        <v>0.72666666666666657</v>
      </c>
      <c r="F33" s="10">
        <v>5.7735026919055544E-3</v>
      </c>
      <c r="G33" s="10">
        <v>3</v>
      </c>
      <c r="H33" s="28">
        <f t="shared" si="7"/>
        <v>5.7735026918991445E-3</v>
      </c>
      <c r="I33" s="28">
        <f t="shared" si="8"/>
        <v>3.3333333333387008E-3</v>
      </c>
      <c r="J33" s="30" t="str">
        <f t="shared" si="9"/>
        <v>PAU 911</v>
      </c>
      <c r="K33" s="30">
        <f t="shared" si="10"/>
        <v>0.73999999999999988</v>
      </c>
      <c r="L33" s="30">
        <f t="shared" si="11"/>
        <v>0.72666666666666657</v>
      </c>
    </row>
    <row r="34" spans="1:12" x14ac:dyDescent="0.25">
      <c r="A34" s="27" t="s">
        <v>140</v>
      </c>
      <c r="B34" s="10">
        <v>0.73999999999999988</v>
      </c>
      <c r="C34" s="10">
        <v>1.0536712127723509E-8</v>
      </c>
      <c r="D34" s="10">
        <v>3</v>
      </c>
      <c r="E34" s="10">
        <v>0.73333333333333339</v>
      </c>
      <c r="F34" s="10">
        <v>1.5275252316514991E-2</v>
      </c>
      <c r="G34" s="10">
        <v>3</v>
      </c>
      <c r="H34" s="28">
        <f t="shared" si="7"/>
        <v>6.0833735833147626E-9</v>
      </c>
      <c r="I34" s="28">
        <f t="shared" si="8"/>
        <v>8.8191710368793856E-3</v>
      </c>
      <c r="J34" s="30" t="str">
        <f t="shared" si="9"/>
        <v>IC 415144</v>
      </c>
      <c r="K34" s="30">
        <f t="shared" si="10"/>
        <v>0.73999999999999988</v>
      </c>
      <c r="L34" s="30">
        <f t="shared" si="11"/>
        <v>0.73333333333333339</v>
      </c>
    </row>
    <row r="35" spans="1:12" x14ac:dyDescent="0.25">
      <c r="A35" s="27" t="s">
        <v>136</v>
      </c>
      <c r="B35" s="10">
        <v>0.74333333333333329</v>
      </c>
      <c r="C35" s="10">
        <v>5.7735026918959396E-3</v>
      </c>
      <c r="D35" s="10">
        <v>3</v>
      </c>
      <c r="E35" s="10">
        <v>0.73999999999999988</v>
      </c>
      <c r="F35" s="10">
        <v>1.0000000000005E-2</v>
      </c>
      <c r="G35" s="10">
        <v>3</v>
      </c>
      <c r="H35" s="28">
        <f t="shared" si="7"/>
        <v>3.3333333333331501E-3</v>
      </c>
      <c r="I35" s="28">
        <f t="shared" si="8"/>
        <v>5.7735026918991445E-3</v>
      </c>
      <c r="J35" s="30" t="str">
        <f t="shared" si="9"/>
        <v>EC 693356</v>
      </c>
      <c r="K35" s="30">
        <f t="shared" si="10"/>
        <v>0.74333333333333329</v>
      </c>
      <c r="L35" s="30">
        <f t="shared" si="11"/>
        <v>0.73999999999999988</v>
      </c>
    </row>
    <row r="37" spans="1:12" x14ac:dyDescent="0.25">
      <c r="A37" s="9" t="s">
        <v>127</v>
      </c>
      <c r="B37" s="27">
        <v>13</v>
      </c>
    </row>
    <row r="39" spans="1:12" x14ac:dyDescent="0.25">
      <c r="B39" s="9" t="s">
        <v>222</v>
      </c>
      <c r="J39" s="29"/>
      <c r="K39" s="29"/>
      <c r="L39" s="29"/>
    </row>
    <row r="40" spans="1:12" x14ac:dyDescent="0.25">
      <c r="B40" t="s">
        <v>16</v>
      </c>
      <c r="E40" t="s">
        <v>21</v>
      </c>
      <c r="H40" s="28"/>
      <c r="I40" s="28"/>
      <c r="J40" s="30"/>
      <c r="K40" s="30"/>
      <c r="L40" s="30"/>
    </row>
    <row r="41" spans="1:12" x14ac:dyDescent="0.25">
      <c r="A41" s="9" t="s">
        <v>221</v>
      </c>
      <c r="B41" t="s">
        <v>225</v>
      </c>
      <c r="C41" t="s">
        <v>226</v>
      </c>
      <c r="D41" t="s">
        <v>227</v>
      </c>
      <c r="E41" t="s">
        <v>225</v>
      </c>
      <c r="F41" t="s">
        <v>226</v>
      </c>
      <c r="G41" t="s">
        <v>227</v>
      </c>
      <c r="H41" s="28" t="s">
        <v>241</v>
      </c>
      <c r="I41" s="28" t="s">
        <v>242</v>
      </c>
      <c r="J41" s="30"/>
      <c r="K41" s="30" t="str">
        <f>B40</f>
        <v>Control</v>
      </c>
      <c r="L41" s="30" t="str">
        <f>E40</f>
        <v>Stress</v>
      </c>
    </row>
    <row r="42" spans="1:12" x14ac:dyDescent="0.25">
      <c r="A42" s="27" t="s">
        <v>141</v>
      </c>
      <c r="B42" s="10">
        <v>0.69666666666666666</v>
      </c>
      <c r="C42" s="10">
        <v>2.3094010767588567E-2</v>
      </c>
      <c r="D42" s="10">
        <v>3</v>
      </c>
      <c r="E42" s="10">
        <v>0.62333333333333341</v>
      </c>
      <c r="F42" s="10">
        <v>2.5166114784234448E-2</v>
      </c>
      <c r="G42" s="10">
        <v>3</v>
      </c>
      <c r="H42" s="28">
        <f t="shared" ref="H42:H53" si="12">C42/SQRT(D42)</f>
        <v>1.3333333333335376E-2</v>
      </c>
      <c r="I42" s="28">
        <f t="shared" ref="I42:I53" si="13">F42/SQRT(G42)</f>
        <v>1.4529663145134781E-2</v>
      </c>
      <c r="J42" s="30" t="str">
        <f>A42</f>
        <v>IPM 205-7</v>
      </c>
      <c r="K42" s="30">
        <f>B42</f>
        <v>0.69666666666666666</v>
      </c>
      <c r="L42" s="30">
        <f>E42</f>
        <v>0.62333333333333341</v>
      </c>
    </row>
    <row r="43" spans="1:12" x14ac:dyDescent="0.25">
      <c r="A43" s="27" t="s">
        <v>138</v>
      </c>
      <c r="B43" s="10">
        <v>0.73999999999999988</v>
      </c>
      <c r="C43" s="10">
        <v>2.0000000000004448E-2</v>
      </c>
      <c r="D43" s="10">
        <v>3</v>
      </c>
      <c r="E43" s="10">
        <v>0.6333333333333333</v>
      </c>
      <c r="F43" s="10">
        <v>2.5166114784236651E-2</v>
      </c>
      <c r="G43" s="10">
        <v>3</v>
      </c>
      <c r="H43" s="28">
        <f t="shared" si="12"/>
        <v>1.1547005383795083E-2</v>
      </c>
      <c r="I43" s="28">
        <f t="shared" si="13"/>
        <v>1.4529663145136052E-2</v>
      </c>
      <c r="J43" s="30" t="str">
        <f t="shared" ref="J43:J53" si="14">A43</f>
        <v>EC 693358</v>
      </c>
      <c r="K43" s="30">
        <f t="shared" ref="K43:K53" si="15">B43</f>
        <v>0.73999999999999988</v>
      </c>
      <c r="L43" s="30">
        <f t="shared" ref="L43:L53" si="16">E43</f>
        <v>0.6333333333333333</v>
      </c>
    </row>
    <row r="44" spans="1:12" x14ac:dyDescent="0.25">
      <c r="A44" s="27" t="s">
        <v>139</v>
      </c>
      <c r="B44" s="10">
        <v>0.71333333333333326</v>
      </c>
      <c r="C44" s="10">
        <v>1.5275252316525894E-2</v>
      </c>
      <c r="D44" s="10">
        <v>3</v>
      </c>
      <c r="E44" s="10">
        <v>0.64</v>
      </c>
      <c r="F44" s="10">
        <v>1.7320508075691025E-2</v>
      </c>
      <c r="G44" s="10">
        <v>3</v>
      </c>
      <c r="H44" s="28">
        <f t="shared" si="12"/>
        <v>8.8191710368856792E-3</v>
      </c>
      <c r="I44" s="28">
        <f t="shared" si="13"/>
        <v>1.0000000000001301E-2</v>
      </c>
      <c r="J44" s="30" t="str">
        <f t="shared" si="14"/>
        <v>EC 693363</v>
      </c>
      <c r="K44" s="30">
        <f t="shared" si="15"/>
        <v>0.71333333333333326</v>
      </c>
      <c r="L44" s="30">
        <f t="shared" si="16"/>
        <v>0.64</v>
      </c>
    </row>
    <row r="45" spans="1:12" x14ac:dyDescent="0.25">
      <c r="A45" s="27" t="s">
        <v>142</v>
      </c>
      <c r="B45" s="10">
        <v>0.71666666666666667</v>
      </c>
      <c r="C45" s="10">
        <v>2.0816659994662846E-2</v>
      </c>
      <c r="D45" s="10">
        <v>3</v>
      </c>
      <c r="E45" s="10">
        <v>0.66333333333333344</v>
      </c>
      <c r="F45" s="10">
        <v>1.5275252316518625E-2</v>
      </c>
      <c r="G45" s="10">
        <v>3</v>
      </c>
      <c r="H45" s="28">
        <f t="shared" si="12"/>
        <v>1.201850425154751E-2</v>
      </c>
      <c r="I45" s="28">
        <f t="shared" si="13"/>
        <v>8.8191710368814829E-3</v>
      </c>
      <c r="J45" s="30" t="str">
        <f t="shared" si="14"/>
        <v>NM 94</v>
      </c>
      <c r="K45" s="30">
        <f t="shared" si="15"/>
        <v>0.71666666666666667</v>
      </c>
      <c r="L45" s="30">
        <f t="shared" si="16"/>
        <v>0.66333333333333344</v>
      </c>
    </row>
    <row r="46" spans="1:12" x14ac:dyDescent="0.25">
      <c r="A46" s="27" t="s">
        <v>145</v>
      </c>
      <c r="B46" s="10">
        <v>0.73666666666666669</v>
      </c>
      <c r="C46" s="10">
        <v>4.5092497528227693E-2</v>
      </c>
      <c r="D46" s="10">
        <v>3</v>
      </c>
      <c r="E46" s="10">
        <v>0.67333333333333334</v>
      </c>
      <c r="F46" s="10">
        <v>4.0414518843274322E-2</v>
      </c>
      <c r="G46" s="10">
        <v>3</v>
      </c>
      <c r="H46" s="28">
        <f t="shared" si="12"/>
        <v>2.6034165586354796E-2</v>
      </c>
      <c r="I46" s="28">
        <f t="shared" si="13"/>
        <v>2.3333333333333633E-2</v>
      </c>
      <c r="J46" s="30" t="str">
        <f t="shared" si="14"/>
        <v>VC 6372 (45-8-1)</v>
      </c>
      <c r="K46" s="30">
        <f t="shared" si="15"/>
        <v>0.73666666666666669</v>
      </c>
      <c r="L46" s="30">
        <f t="shared" si="16"/>
        <v>0.67333333333333334</v>
      </c>
    </row>
    <row r="47" spans="1:12" x14ac:dyDescent="0.25">
      <c r="A47" s="27" t="s">
        <v>137</v>
      </c>
      <c r="B47" s="10">
        <v>0.71666666666666667</v>
      </c>
      <c r="C47" s="10">
        <v>1.1547005383791879E-2</v>
      </c>
      <c r="D47" s="10">
        <v>3</v>
      </c>
      <c r="E47" s="10">
        <v>0.67666666666666664</v>
      </c>
      <c r="F47" s="10">
        <v>1.1547005383801495E-2</v>
      </c>
      <c r="G47" s="10">
        <v>3</v>
      </c>
      <c r="H47" s="28">
        <f t="shared" si="12"/>
        <v>6.6666666666663002E-3</v>
      </c>
      <c r="I47" s="28">
        <f t="shared" si="13"/>
        <v>6.6666666666718513E-3</v>
      </c>
      <c r="J47" s="30" t="str">
        <f t="shared" si="14"/>
        <v>EC 693357</v>
      </c>
      <c r="K47" s="30">
        <f t="shared" si="15"/>
        <v>0.71666666666666667</v>
      </c>
      <c r="L47" s="30">
        <f t="shared" si="16"/>
        <v>0.67666666666666664</v>
      </c>
    </row>
    <row r="48" spans="1:12" x14ac:dyDescent="0.25">
      <c r="A48" s="27" t="s">
        <v>116</v>
      </c>
      <c r="B48" s="10">
        <v>0.72666666666666657</v>
      </c>
      <c r="C48" s="10">
        <v>3.7859388972004138E-2</v>
      </c>
      <c r="D48" s="10">
        <v>3</v>
      </c>
      <c r="E48" s="10">
        <v>0.68</v>
      </c>
      <c r="F48" s="10">
        <v>1.7320508075691025E-2</v>
      </c>
      <c r="G48" s="10">
        <v>3</v>
      </c>
      <c r="H48" s="28">
        <f t="shared" si="12"/>
        <v>2.185812841434134E-2</v>
      </c>
      <c r="I48" s="28">
        <f t="shared" si="13"/>
        <v>1.0000000000001301E-2</v>
      </c>
      <c r="J48" s="30" t="str">
        <f t="shared" si="14"/>
        <v>Vaibhav</v>
      </c>
      <c r="K48" s="30">
        <f t="shared" si="15"/>
        <v>0.72666666666666657</v>
      </c>
      <c r="L48" s="30">
        <f t="shared" si="16"/>
        <v>0.68</v>
      </c>
    </row>
    <row r="49" spans="1:12" x14ac:dyDescent="0.25">
      <c r="A49" s="27" t="s">
        <v>144</v>
      </c>
      <c r="B49" s="10">
        <v>0.72333333333333327</v>
      </c>
      <c r="C49" s="10">
        <v>2.886751345948162E-2</v>
      </c>
      <c r="D49" s="10">
        <v>3</v>
      </c>
      <c r="E49" s="10">
        <v>0.69</v>
      </c>
      <c r="F49" s="10">
        <v>9.9999999999994486E-3</v>
      </c>
      <c r="G49" s="10">
        <v>3</v>
      </c>
      <c r="H49" s="28">
        <f t="shared" si="12"/>
        <v>1.6666666666666861E-2</v>
      </c>
      <c r="I49" s="28">
        <f t="shared" si="13"/>
        <v>5.7735026918959396E-3</v>
      </c>
      <c r="J49" s="30" t="str">
        <f t="shared" si="14"/>
        <v>VC 3960-88</v>
      </c>
      <c r="K49" s="30">
        <f t="shared" si="15"/>
        <v>0.72333333333333327</v>
      </c>
      <c r="L49" s="30">
        <f t="shared" si="16"/>
        <v>0.69</v>
      </c>
    </row>
    <row r="50" spans="1:12" x14ac:dyDescent="0.25">
      <c r="A50" s="27" t="s">
        <v>53</v>
      </c>
      <c r="B50" s="10">
        <v>0.73</v>
      </c>
      <c r="C50" s="10">
        <v>3.4641016151377241E-2</v>
      </c>
      <c r="D50" s="10">
        <v>3</v>
      </c>
      <c r="E50" s="10">
        <v>0.69666666666666666</v>
      </c>
      <c r="F50" s="10">
        <v>1.5275252316525894E-2</v>
      </c>
      <c r="G50" s="10">
        <v>3</v>
      </c>
      <c r="H50" s="28">
        <f t="shared" si="12"/>
        <v>1.9999999999999823E-2</v>
      </c>
      <c r="I50" s="28">
        <f t="shared" si="13"/>
        <v>8.8191710368856792E-3</v>
      </c>
      <c r="J50" s="30" t="str">
        <f t="shared" si="14"/>
        <v>Harsha</v>
      </c>
      <c r="K50" s="30">
        <f t="shared" si="15"/>
        <v>0.73</v>
      </c>
      <c r="L50" s="30">
        <f t="shared" si="16"/>
        <v>0.69666666666666666</v>
      </c>
    </row>
    <row r="51" spans="1:12" x14ac:dyDescent="0.25">
      <c r="A51" s="27" t="s">
        <v>136</v>
      </c>
      <c r="B51" s="10">
        <v>0.73999999999999988</v>
      </c>
      <c r="C51" s="10">
        <v>2.6457513110648645E-2</v>
      </c>
      <c r="D51" s="10">
        <v>3</v>
      </c>
      <c r="E51" s="10">
        <v>0.70333333333333348</v>
      </c>
      <c r="F51" s="10">
        <v>3.7859388971998274E-2</v>
      </c>
      <c r="G51" s="10">
        <v>3</v>
      </c>
      <c r="H51" s="28">
        <f t="shared" si="12"/>
        <v>1.5275252316521049E-2</v>
      </c>
      <c r="I51" s="28">
        <f t="shared" si="13"/>
        <v>2.1858128414337954E-2</v>
      </c>
      <c r="J51" s="30" t="str">
        <f t="shared" si="14"/>
        <v>EC 693356</v>
      </c>
      <c r="K51" s="30">
        <f t="shared" si="15"/>
        <v>0.73999999999999988</v>
      </c>
      <c r="L51" s="30">
        <f t="shared" si="16"/>
        <v>0.70333333333333348</v>
      </c>
    </row>
    <row r="52" spans="1:12" x14ac:dyDescent="0.25">
      <c r="A52" s="27" t="s">
        <v>143</v>
      </c>
      <c r="B52" s="10">
        <v>0.75666666666666671</v>
      </c>
      <c r="C52" s="10">
        <v>3.7859388972002674E-2</v>
      </c>
      <c r="D52" s="10">
        <v>3</v>
      </c>
      <c r="E52" s="10">
        <v>0.70666666666666667</v>
      </c>
      <c r="F52" s="10">
        <v>5.7735026918863249E-3</v>
      </c>
      <c r="G52" s="10">
        <v>3</v>
      </c>
      <c r="H52" s="28">
        <f t="shared" si="12"/>
        <v>2.1858128414340493E-2</v>
      </c>
      <c r="I52" s="28">
        <f t="shared" si="13"/>
        <v>3.333333333327599E-3</v>
      </c>
      <c r="J52" s="30" t="str">
        <f t="shared" si="14"/>
        <v>PAU 911</v>
      </c>
      <c r="K52" s="30">
        <f t="shared" si="15"/>
        <v>0.75666666666666671</v>
      </c>
      <c r="L52" s="30">
        <f t="shared" si="16"/>
        <v>0.70666666666666667</v>
      </c>
    </row>
    <row r="53" spans="1:12" x14ac:dyDescent="0.25">
      <c r="A53" s="27" t="s">
        <v>140</v>
      </c>
      <c r="B53" s="10">
        <v>0.75666666666666671</v>
      </c>
      <c r="C53" s="10">
        <v>1.5275252316514991E-2</v>
      </c>
      <c r="D53" s="10">
        <v>3</v>
      </c>
      <c r="E53" s="10">
        <v>0.71333333333333326</v>
      </c>
      <c r="F53" s="10">
        <v>2.0816659994665514E-2</v>
      </c>
      <c r="G53" s="10">
        <v>3</v>
      </c>
      <c r="H53" s="28">
        <f t="shared" si="12"/>
        <v>8.8191710368793856E-3</v>
      </c>
      <c r="I53" s="28">
        <f t="shared" si="13"/>
        <v>1.2018504251549048E-2</v>
      </c>
      <c r="J53" s="30" t="str">
        <f t="shared" si="14"/>
        <v>IC 415144</v>
      </c>
      <c r="K53" s="30">
        <f t="shared" si="15"/>
        <v>0.75666666666666671</v>
      </c>
      <c r="L53" s="30">
        <f t="shared" si="16"/>
        <v>0.71333333333333326</v>
      </c>
    </row>
    <row r="55" spans="1:12" x14ac:dyDescent="0.25">
      <c r="A55" s="9" t="s">
        <v>127</v>
      </c>
      <c r="B55" s="27">
        <v>24</v>
      </c>
    </row>
    <row r="57" spans="1:12" x14ac:dyDescent="0.25">
      <c r="B57" s="9" t="s">
        <v>222</v>
      </c>
      <c r="J57" s="29"/>
      <c r="K57" s="29"/>
      <c r="L57" s="29"/>
    </row>
    <row r="58" spans="1:12" x14ac:dyDescent="0.25">
      <c r="B58" t="s">
        <v>16</v>
      </c>
      <c r="E58" t="s">
        <v>21</v>
      </c>
      <c r="H58" s="28"/>
      <c r="I58" s="28"/>
      <c r="J58" s="30"/>
      <c r="K58" s="30"/>
      <c r="L58" s="30"/>
    </row>
    <row r="59" spans="1:12" x14ac:dyDescent="0.25">
      <c r="A59" s="9" t="s">
        <v>221</v>
      </c>
      <c r="B59" t="s">
        <v>225</v>
      </c>
      <c r="C59" t="s">
        <v>226</v>
      </c>
      <c r="D59" t="s">
        <v>227</v>
      </c>
      <c r="E59" t="s">
        <v>225</v>
      </c>
      <c r="F59" t="s">
        <v>226</v>
      </c>
      <c r="G59" t="s">
        <v>227</v>
      </c>
      <c r="H59" s="28" t="s">
        <v>241</v>
      </c>
      <c r="I59" s="28" t="s">
        <v>242</v>
      </c>
      <c r="J59" s="30"/>
      <c r="K59" s="30" t="str">
        <f>B58</f>
        <v>Control</v>
      </c>
      <c r="L59" s="30" t="str">
        <f>E58</f>
        <v>Stress</v>
      </c>
    </row>
    <row r="60" spans="1:12" x14ac:dyDescent="0.25">
      <c r="A60" s="27" t="s">
        <v>141</v>
      </c>
      <c r="B60" s="10">
        <v>0.68666666666666665</v>
      </c>
      <c r="C60" s="10">
        <v>2.0816659994665514E-2</v>
      </c>
      <c r="D60" s="10">
        <v>3</v>
      </c>
      <c r="E60" s="10">
        <v>0.55666666666666664</v>
      </c>
      <c r="F60" s="10">
        <v>2.5166114784236651E-2</v>
      </c>
      <c r="G60" s="10">
        <v>3</v>
      </c>
      <c r="H60" s="28">
        <f t="shared" ref="H60:H71" si="17">C60/SQRT(D60)</f>
        <v>1.2018504251549048E-2</v>
      </c>
      <c r="I60" s="28">
        <f t="shared" ref="I60:I71" si="18">F60/SQRT(G60)</f>
        <v>1.4529663145136052E-2</v>
      </c>
      <c r="J60" s="30" t="str">
        <f>A60</f>
        <v>IPM 205-7</v>
      </c>
      <c r="K60" s="30">
        <f>B60</f>
        <v>0.68666666666666665</v>
      </c>
      <c r="L60" s="30">
        <f>E60</f>
        <v>0.55666666666666664</v>
      </c>
    </row>
    <row r="61" spans="1:12" x14ac:dyDescent="0.25">
      <c r="A61" s="27" t="s">
        <v>139</v>
      </c>
      <c r="B61" s="10">
        <v>0.68666666666666665</v>
      </c>
      <c r="C61" s="10">
        <v>3.0550504633040886E-2</v>
      </c>
      <c r="D61" s="10">
        <v>3</v>
      </c>
      <c r="E61" s="10">
        <v>0.56333333333333335</v>
      </c>
      <c r="F61" s="10">
        <v>3.0550504633039977E-2</v>
      </c>
      <c r="G61" s="10">
        <v>3</v>
      </c>
      <c r="H61" s="28">
        <f t="shared" si="17"/>
        <v>1.7638342073765065E-2</v>
      </c>
      <c r="I61" s="28">
        <f t="shared" si="18"/>
        <v>1.7638342073764541E-2</v>
      </c>
      <c r="J61" s="30" t="str">
        <f t="shared" ref="J61:J71" si="19">A61</f>
        <v>EC 693363</v>
      </c>
      <c r="K61" s="30">
        <f t="shared" ref="K61:K71" si="20">B61</f>
        <v>0.68666666666666665</v>
      </c>
      <c r="L61" s="30">
        <f t="shared" ref="L61:L71" si="21">E61</f>
        <v>0.56333333333333335</v>
      </c>
    </row>
    <row r="62" spans="1:12" x14ac:dyDescent="0.25">
      <c r="A62" s="27" t="s">
        <v>138</v>
      </c>
      <c r="B62" s="10">
        <v>0.68666666666666665</v>
      </c>
      <c r="C62" s="10">
        <v>4.932882862316313E-2</v>
      </c>
      <c r="D62" s="10">
        <v>3</v>
      </c>
      <c r="E62" s="10">
        <v>0.57999999999999996</v>
      </c>
      <c r="F62" s="10">
        <v>2.9999999999998347E-2</v>
      </c>
      <c r="G62" s="10">
        <v>3</v>
      </c>
      <c r="H62" s="28">
        <f t="shared" si="17"/>
        <v>2.848001248439215E-2</v>
      </c>
      <c r="I62" s="28">
        <f t="shared" si="18"/>
        <v>1.7320508075687819E-2</v>
      </c>
      <c r="J62" s="30" t="str">
        <f t="shared" si="19"/>
        <v>EC 693358</v>
      </c>
      <c r="K62" s="30">
        <f t="shared" si="20"/>
        <v>0.68666666666666665</v>
      </c>
      <c r="L62" s="30">
        <f t="shared" si="21"/>
        <v>0.57999999999999996</v>
      </c>
    </row>
    <row r="63" spans="1:12" x14ac:dyDescent="0.25">
      <c r="A63" s="27" t="s">
        <v>145</v>
      </c>
      <c r="B63" s="10">
        <v>0.72333333333333327</v>
      </c>
      <c r="C63" s="10">
        <v>5.507570547286101E-2</v>
      </c>
      <c r="D63" s="10">
        <v>3</v>
      </c>
      <c r="E63" s="10">
        <v>0.61</v>
      </c>
      <c r="F63" s="10">
        <v>2.6457513110646546E-2</v>
      </c>
      <c r="G63" s="10">
        <v>3</v>
      </c>
      <c r="H63" s="28">
        <f t="shared" si="17"/>
        <v>3.1797973380564851E-2</v>
      </c>
      <c r="I63" s="28">
        <f t="shared" si="18"/>
        <v>1.5275252316519838E-2</v>
      </c>
      <c r="J63" s="30" t="str">
        <f t="shared" si="19"/>
        <v>VC 6372 (45-8-1)</v>
      </c>
      <c r="K63" s="30">
        <f t="shared" si="20"/>
        <v>0.72333333333333327</v>
      </c>
      <c r="L63" s="30">
        <f t="shared" si="21"/>
        <v>0.61</v>
      </c>
    </row>
    <row r="64" spans="1:12" x14ac:dyDescent="0.25">
      <c r="A64" s="27" t="s">
        <v>142</v>
      </c>
      <c r="B64" s="10">
        <v>0.75</v>
      </c>
      <c r="C64" s="10">
        <v>3.4641016151377241E-2</v>
      </c>
      <c r="D64" s="10">
        <v>3</v>
      </c>
      <c r="E64" s="10">
        <v>0.6166666666666667</v>
      </c>
      <c r="F64" s="10">
        <v>1.1547005383791879E-2</v>
      </c>
      <c r="G64" s="10">
        <v>3</v>
      </c>
      <c r="H64" s="28">
        <f t="shared" si="17"/>
        <v>1.9999999999999823E-2</v>
      </c>
      <c r="I64" s="28">
        <f t="shared" si="18"/>
        <v>6.6666666666663002E-3</v>
      </c>
      <c r="J64" s="30" t="str">
        <f t="shared" si="19"/>
        <v>NM 94</v>
      </c>
      <c r="K64" s="30">
        <f t="shared" si="20"/>
        <v>0.75</v>
      </c>
      <c r="L64" s="30">
        <f t="shared" si="21"/>
        <v>0.6166666666666667</v>
      </c>
    </row>
    <row r="65" spans="1:12" x14ac:dyDescent="0.25">
      <c r="A65" s="27" t="s">
        <v>137</v>
      </c>
      <c r="B65" s="10">
        <v>0.70666666666666667</v>
      </c>
      <c r="C65" s="10">
        <v>5.7735026918863249E-3</v>
      </c>
      <c r="D65" s="10">
        <v>3</v>
      </c>
      <c r="E65" s="10">
        <v>0.62</v>
      </c>
      <c r="F65" s="10">
        <v>2.6457513110648645E-2</v>
      </c>
      <c r="G65" s="10">
        <v>3</v>
      </c>
      <c r="H65" s="28">
        <f t="shared" si="17"/>
        <v>3.333333333327599E-3</v>
      </c>
      <c r="I65" s="28">
        <f t="shared" si="18"/>
        <v>1.5275252316521049E-2</v>
      </c>
      <c r="J65" s="30" t="str">
        <f t="shared" si="19"/>
        <v>EC 693357</v>
      </c>
      <c r="K65" s="30">
        <f t="shared" si="20"/>
        <v>0.70666666666666667</v>
      </c>
      <c r="L65" s="30">
        <f t="shared" si="21"/>
        <v>0.62</v>
      </c>
    </row>
    <row r="66" spans="1:12" x14ac:dyDescent="0.25">
      <c r="A66" s="27" t="s">
        <v>144</v>
      </c>
      <c r="B66" s="10">
        <v>0.7533333333333333</v>
      </c>
      <c r="C66" s="10">
        <v>2.5166114784238858E-2</v>
      </c>
      <c r="D66" s="10">
        <v>3</v>
      </c>
      <c r="E66" s="10">
        <v>0.6333333333333333</v>
      </c>
      <c r="F66" s="10">
        <v>3.0550504633039068E-2</v>
      </c>
      <c r="G66" s="10">
        <v>3</v>
      </c>
      <c r="H66" s="28">
        <f t="shared" si="17"/>
        <v>1.4529663145137326E-2</v>
      </c>
      <c r="I66" s="28">
        <f t="shared" si="18"/>
        <v>1.7638342073764017E-2</v>
      </c>
      <c r="J66" s="30" t="str">
        <f t="shared" si="19"/>
        <v>VC 3960-88</v>
      </c>
      <c r="K66" s="30">
        <f t="shared" si="20"/>
        <v>0.7533333333333333</v>
      </c>
      <c r="L66" s="30">
        <f t="shared" si="21"/>
        <v>0.6333333333333333</v>
      </c>
    </row>
    <row r="67" spans="1:12" x14ac:dyDescent="0.25">
      <c r="A67" s="27" t="s">
        <v>53</v>
      </c>
      <c r="B67" s="10">
        <v>0.73666666666666669</v>
      </c>
      <c r="C67" s="10">
        <v>3.7859388972001203E-2</v>
      </c>
      <c r="D67" s="10">
        <v>3</v>
      </c>
      <c r="E67" s="10">
        <v>0.64666666666666661</v>
      </c>
      <c r="F67" s="10">
        <v>1.5275252316522259E-2</v>
      </c>
      <c r="G67" s="10">
        <v>3</v>
      </c>
      <c r="H67" s="28">
        <f t="shared" si="17"/>
        <v>2.1858128414339643E-2</v>
      </c>
      <c r="I67" s="28">
        <f t="shared" si="18"/>
        <v>8.8191710368835819E-3</v>
      </c>
      <c r="J67" s="30" t="str">
        <f t="shared" si="19"/>
        <v>Harsha</v>
      </c>
      <c r="K67" s="30">
        <f t="shared" si="20"/>
        <v>0.73666666666666669</v>
      </c>
      <c r="L67" s="30">
        <f t="shared" si="21"/>
        <v>0.64666666666666661</v>
      </c>
    </row>
    <row r="68" spans="1:12" x14ac:dyDescent="0.25">
      <c r="A68" s="27" t="s">
        <v>116</v>
      </c>
      <c r="B68" s="10">
        <v>0.7466666666666667</v>
      </c>
      <c r="C68" s="10">
        <v>5.7735026918962283E-2</v>
      </c>
      <c r="D68" s="10">
        <v>3</v>
      </c>
      <c r="E68" s="10">
        <v>0.65</v>
      </c>
      <c r="F68" s="10">
        <v>1.9999999999998897E-2</v>
      </c>
      <c r="G68" s="10">
        <v>3</v>
      </c>
      <c r="H68" s="28">
        <f t="shared" si="17"/>
        <v>3.3333333333333166E-2</v>
      </c>
      <c r="I68" s="28">
        <f t="shared" si="18"/>
        <v>1.1547005383791879E-2</v>
      </c>
      <c r="J68" s="30" t="str">
        <f t="shared" si="19"/>
        <v>Vaibhav</v>
      </c>
      <c r="K68" s="30">
        <f t="shared" si="20"/>
        <v>0.7466666666666667</v>
      </c>
      <c r="L68" s="30">
        <f t="shared" si="21"/>
        <v>0.65</v>
      </c>
    </row>
    <row r="69" spans="1:12" x14ac:dyDescent="0.25">
      <c r="A69" s="27" t="s">
        <v>143</v>
      </c>
      <c r="B69" s="10">
        <v>0.7466666666666667</v>
      </c>
      <c r="C69" s="10">
        <v>2.5166114784232241E-2</v>
      </c>
      <c r="D69" s="10">
        <v>3</v>
      </c>
      <c r="E69" s="10">
        <v>0.66999999999999993</v>
      </c>
      <c r="F69" s="10">
        <v>3.0000000000003899E-2</v>
      </c>
      <c r="G69" s="10">
        <v>3</v>
      </c>
      <c r="H69" s="28">
        <f t="shared" si="17"/>
        <v>1.4529663145133506E-2</v>
      </c>
      <c r="I69" s="28">
        <f t="shared" si="18"/>
        <v>1.7320508075691025E-2</v>
      </c>
      <c r="J69" s="30" t="str">
        <f t="shared" si="19"/>
        <v>PAU 911</v>
      </c>
      <c r="K69" s="30">
        <f t="shared" si="20"/>
        <v>0.7466666666666667</v>
      </c>
      <c r="L69" s="30">
        <f t="shared" si="21"/>
        <v>0.66999999999999993</v>
      </c>
    </row>
    <row r="70" spans="1:12" x14ac:dyDescent="0.25">
      <c r="A70" s="27" t="s">
        <v>140</v>
      </c>
      <c r="B70" s="10">
        <v>0.75666666666666671</v>
      </c>
      <c r="C70" s="10">
        <v>5.7735026918863249E-3</v>
      </c>
      <c r="D70" s="10">
        <v>3</v>
      </c>
      <c r="E70" s="10">
        <v>0.69</v>
      </c>
      <c r="F70" s="10">
        <v>2.0000000000001673E-2</v>
      </c>
      <c r="G70" s="10">
        <v>3</v>
      </c>
      <c r="H70" s="28">
        <f t="shared" si="17"/>
        <v>3.333333333327599E-3</v>
      </c>
      <c r="I70" s="28">
        <f t="shared" si="18"/>
        <v>1.1547005383793482E-2</v>
      </c>
      <c r="J70" s="30" t="str">
        <f t="shared" si="19"/>
        <v>IC 415144</v>
      </c>
      <c r="K70" s="30">
        <f t="shared" si="20"/>
        <v>0.75666666666666671</v>
      </c>
      <c r="L70" s="30">
        <f t="shared" si="21"/>
        <v>0.69</v>
      </c>
    </row>
    <row r="71" spans="1:12" x14ac:dyDescent="0.25">
      <c r="A71" s="27" t="s">
        <v>136</v>
      </c>
      <c r="B71" s="10">
        <v>0.76000000000000012</v>
      </c>
      <c r="C71" s="10">
        <v>2.645751311064445E-2</v>
      </c>
      <c r="D71" s="10">
        <v>3</v>
      </c>
      <c r="E71" s="10">
        <v>0.69333333333333336</v>
      </c>
      <c r="F71" s="10">
        <v>5.7735026918767102E-3</v>
      </c>
      <c r="G71" s="10">
        <v>3</v>
      </c>
      <c r="H71" s="28">
        <f t="shared" si="17"/>
        <v>1.5275252316518627E-2</v>
      </c>
      <c r="I71" s="28">
        <f t="shared" si="18"/>
        <v>3.3333333333220479E-3</v>
      </c>
      <c r="J71" s="30" t="str">
        <f t="shared" si="19"/>
        <v>EC 693356</v>
      </c>
      <c r="K71" s="30">
        <f t="shared" si="20"/>
        <v>0.76000000000000012</v>
      </c>
      <c r="L71" s="30">
        <f t="shared" si="21"/>
        <v>0.69333333333333336</v>
      </c>
    </row>
    <row r="73" spans="1:12" x14ac:dyDescent="0.25">
      <c r="A73" s="9" t="s">
        <v>127</v>
      </c>
      <c r="B73" s="27">
        <v>30</v>
      </c>
    </row>
    <row r="75" spans="1:12" x14ac:dyDescent="0.25">
      <c r="B75" s="9" t="s">
        <v>222</v>
      </c>
      <c r="J75" s="29"/>
      <c r="K75" s="29"/>
      <c r="L75" s="29"/>
    </row>
    <row r="76" spans="1:12" x14ac:dyDescent="0.25">
      <c r="B76" t="s">
        <v>16</v>
      </c>
      <c r="E76" t="s">
        <v>21</v>
      </c>
      <c r="H76" s="28"/>
      <c r="I76" s="28"/>
      <c r="J76" s="30"/>
      <c r="K76" s="30"/>
      <c r="L76" s="30"/>
    </row>
    <row r="77" spans="1:12" x14ac:dyDescent="0.25">
      <c r="A77" s="9" t="s">
        <v>221</v>
      </c>
      <c r="B77" t="s">
        <v>225</v>
      </c>
      <c r="C77" t="s">
        <v>226</v>
      </c>
      <c r="D77" t="s">
        <v>227</v>
      </c>
      <c r="E77" t="s">
        <v>225</v>
      </c>
      <c r="F77" t="s">
        <v>226</v>
      </c>
      <c r="G77" t="s">
        <v>227</v>
      </c>
      <c r="H77" s="28" t="s">
        <v>241</v>
      </c>
      <c r="I77" s="28" t="s">
        <v>242</v>
      </c>
      <c r="J77" s="30"/>
      <c r="K77" s="30" t="str">
        <f>B76</f>
        <v>Control</v>
      </c>
      <c r="L77" s="30" t="str">
        <f>E76</f>
        <v>Stress</v>
      </c>
    </row>
    <row r="78" spans="1:12" x14ac:dyDescent="0.25">
      <c r="A78" s="27" t="s">
        <v>138</v>
      </c>
      <c r="B78" s="10">
        <v>0.73999999999999988</v>
      </c>
      <c r="C78" s="10">
        <v>1.0000000000010551E-2</v>
      </c>
      <c r="D78" s="10">
        <v>3</v>
      </c>
      <c r="E78" s="10">
        <v>0.49</v>
      </c>
      <c r="F78" s="10">
        <v>5.1961524227066659E-2</v>
      </c>
      <c r="G78" s="10">
        <v>3</v>
      </c>
      <c r="H78" s="28">
        <f t="shared" ref="H78:H89" si="22">C78/SQRT(D78)</f>
        <v>5.7735026919023495E-3</v>
      </c>
      <c r="I78" s="28">
        <f t="shared" ref="I78:I89" si="23">F78/SQRT(G78)</f>
        <v>3.0000000000000197E-2</v>
      </c>
      <c r="J78" s="30" t="str">
        <f>A78</f>
        <v>EC 693358</v>
      </c>
      <c r="K78" s="30">
        <f>B78</f>
        <v>0.73999999999999988</v>
      </c>
      <c r="L78" s="30">
        <f>E78</f>
        <v>0.49</v>
      </c>
    </row>
    <row r="79" spans="1:12" x14ac:dyDescent="0.25">
      <c r="A79" s="27" t="s">
        <v>141</v>
      </c>
      <c r="B79" s="10">
        <v>0.73333333333333339</v>
      </c>
      <c r="C79" s="10">
        <v>1.1547005383787072E-2</v>
      </c>
      <c r="D79" s="10">
        <v>3</v>
      </c>
      <c r="E79" s="10">
        <v>0.52</v>
      </c>
      <c r="F79" s="10">
        <v>2.0000000000000285E-2</v>
      </c>
      <c r="G79" s="10">
        <v>3</v>
      </c>
      <c r="H79" s="28">
        <f t="shared" si="22"/>
        <v>6.6666666666635246E-3</v>
      </c>
      <c r="I79" s="28">
        <f t="shared" si="23"/>
        <v>1.1547005383792681E-2</v>
      </c>
      <c r="J79" s="30" t="str">
        <f t="shared" ref="J79:J89" si="24">A79</f>
        <v>IPM 205-7</v>
      </c>
      <c r="K79" s="30">
        <f t="shared" ref="K79:K89" si="25">B79</f>
        <v>0.73333333333333339</v>
      </c>
      <c r="L79" s="30">
        <f t="shared" ref="L79:L89" si="26">E79</f>
        <v>0.52</v>
      </c>
    </row>
    <row r="80" spans="1:12" x14ac:dyDescent="0.25">
      <c r="A80" s="27" t="s">
        <v>142</v>
      </c>
      <c r="B80" s="10">
        <v>0.71666666666666667</v>
      </c>
      <c r="C80" s="10">
        <v>1.1547005383791879E-2</v>
      </c>
      <c r="D80" s="10">
        <v>3</v>
      </c>
      <c r="E80" s="10">
        <v>0.53666666666666674</v>
      </c>
      <c r="F80" s="10">
        <v>1.1547005383794284E-2</v>
      </c>
      <c r="G80" s="10">
        <v>3</v>
      </c>
      <c r="H80" s="28">
        <f t="shared" si="22"/>
        <v>6.6666666666663002E-3</v>
      </c>
      <c r="I80" s="28">
        <f t="shared" si="23"/>
        <v>6.666666666667688E-3</v>
      </c>
      <c r="J80" s="30" t="str">
        <f t="shared" si="24"/>
        <v>NM 94</v>
      </c>
      <c r="K80" s="30">
        <f t="shared" si="25"/>
        <v>0.71666666666666667</v>
      </c>
      <c r="L80" s="30">
        <f t="shared" si="26"/>
        <v>0.53666666666666674</v>
      </c>
    </row>
    <row r="81" spans="1:12" x14ac:dyDescent="0.25">
      <c r="A81" s="27" t="s">
        <v>139</v>
      </c>
      <c r="B81" s="10">
        <v>0.71333333333333326</v>
      </c>
      <c r="C81" s="10">
        <v>5.7735026919151691E-3</v>
      </c>
      <c r="D81" s="10">
        <v>3</v>
      </c>
      <c r="E81" s="10">
        <v>0.54333333333333333</v>
      </c>
      <c r="F81" s="10">
        <v>1.5275252316520443E-2</v>
      </c>
      <c r="G81" s="10">
        <v>3</v>
      </c>
      <c r="H81" s="28">
        <f t="shared" si="22"/>
        <v>3.3333333333442519E-3</v>
      </c>
      <c r="I81" s="28">
        <f t="shared" si="23"/>
        <v>8.8191710368825324E-3</v>
      </c>
      <c r="J81" s="30" t="str">
        <f t="shared" si="24"/>
        <v>EC 693363</v>
      </c>
      <c r="K81" s="30">
        <f t="shared" si="25"/>
        <v>0.71333333333333326</v>
      </c>
      <c r="L81" s="30">
        <f t="shared" si="26"/>
        <v>0.54333333333333333</v>
      </c>
    </row>
    <row r="82" spans="1:12" x14ac:dyDescent="0.25">
      <c r="A82" s="27" t="s">
        <v>145</v>
      </c>
      <c r="B82" s="10">
        <v>0.73</v>
      </c>
      <c r="C82" s="10">
        <v>9.9999999999994486E-3</v>
      </c>
      <c r="D82" s="10">
        <v>3</v>
      </c>
      <c r="E82" s="10">
        <v>0.55333333333333334</v>
      </c>
      <c r="F82" s="10">
        <v>4.0414518843274322E-2</v>
      </c>
      <c r="G82" s="10">
        <v>3</v>
      </c>
      <c r="H82" s="28">
        <f t="shared" si="22"/>
        <v>5.7735026918959396E-3</v>
      </c>
      <c r="I82" s="28">
        <f t="shared" si="23"/>
        <v>2.3333333333333633E-2</v>
      </c>
      <c r="J82" s="30" t="str">
        <f t="shared" si="24"/>
        <v>VC 6372 (45-8-1)</v>
      </c>
      <c r="K82" s="30">
        <f t="shared" si="25"/>
        <v>0.73</v>
      </c>
      <c r="L82" s="30">
        <f t="shared" si="26"/>
        <v>0.55333333333333334</v>
      </c>
    </row>
    <row r="83" spans="1:12" x14ac:dyDescent="0.25">
      <c r="A83" s="27" t="s">
        <v>137</v>
      </c>
      <c r="B83" s="10">
        <v>0.73666666666666669</v>
      </c>
      <c r="C83" s="10">
        <v>1.1547005383787072E-2</v>
      </c>
      <c r="D83" s="10">
        <v>3</v>
      </c>
      <c r="E83" s="10">
        <v>0.59</v>
      </c>
      <c r="F83" s="10">
        <v>3.0000000000000197E-2</v>
      </c>
      <c r="G83" s="10">
        <v>3</v>
      </c>
      <c r="H83" s="28">
        <f t="shared" si="22"/>
        <v>6.6666666666635246E-3</v>
      </c>
      <c r="I83" s="28">
        <f t="shared" si="23"/>
        <v>1.7320508075688888E-2</v>
      </c>
      <c r="J83" s="30" t="str">
        <f t="shared" si="24"/>
        <v>EC 693357</v>
      </c>
      <c r="K83" s="30">
        <f t="shared" si="25"/>
        <v>0.73666666666666669</v>
      </c>
      <c r="L83" s="30">
        <f t="shared" si="26"/>
        <v>0.59</v>
      </c>
    </row>
    <row r="84" spans="1:12" x14ac:dyDescent="0.25">
      <c r="A84" s="27" t="s">
        <v>144</v>
      </c>
      <c r="B84" s="10">
        <v>0.75</v>
      </c>
      <c r="C84" s="10">
        <v>1.7320508075687819E-2</v>
      </c>
      <c r="D84" s="10">
        <v>3</v>
      </c>
      <c r="E84" s="10">
        <v>0.61333333333333329</v>
      </c>
      <c r="F84" s="10">
        <v>5.7735026919055544E-3</v>
      </c>
      <c r="G84" s="10">
        <v>3</v>
      </c>
      <c r="H84" s="28">
        <f t="shared" si="22"/>
        <v>9.9999999999994503E-3</v>
      </c>
      <c r="I84" s="28">
        <f t="shared" si="23"/>
        <v>3.3333333333387008E-3</v>
      </c>
      <c r="J84" s="30" t="str">
        <f t="shared" si="24"/>
        <v>VC 3960-88</v>
      </c>
      <c r="K84" s="30">
        <f t="shared" si="25"/>
        <v>0.75</v>
      </c>
      <c r="L84" s="30">
        <f t="shared" si="26"/>
        <v>0.61333333333333329</v>
      </c>
    </row>
    <row r="85" spans="1:12" x14ac:dyDescent="0.25">
      <c r="A85" s="27" t="s">
        <v>116</v>
      </c>
      <c r="B85" s="10">
        <v>0.72666666666666657</v>
      </c>
      <c r="C85" s="10">
        <v>1.1547005383796686E-2</v>
      </c>
      <c r="D85" s="10">
        <v>3</v>
      </c>
      <c r="E85" s="10">
        <v>0.6166666666666667</v>
      </c>
      <c r="F85" s="10">
        <v>2.3094010767586163E-2</v>
      </c>
      <c r="G85" s="10">
        <v>3</v>
      </c>
      <c r="H85" s="28">
        <f t="shared" si="22"/>
        <v>6.6666666666690749E-3</v>
      </c>
      <c r="I85" s="28">
        <f t="shared" si="23"/>
        <v>1.3333333333333988E-2</v>
      </c>
      <c r="J85" s="30" t="str">
        <f t="shared" si="24"/>
        <v>Vaibhav</v>
      </c>
      <c r="K85" s="30">
        <f t="shared" si="25"/>
        <v>0.72666666666666657</v>
      </c>
      <c r="L85" s="30">
        <f t="shared" si="26"/>
        <v>0.6166666666666667</v>
      </c>
    </row>
    <row r="86" spans="1:12" x14ac:dyDescent="0.25">
      <c r="A86" s="27" t="s">
        <v>53</v>
      </c>
      <c r="B86" s="10">
        <v>0.73999999999999988</v>
      </c>
      <c r="C86" s="10">
        <v>1.0000000000005E-2</v>
      </c>
      <c r="D86" s="10">
        <v>3</v>
      </c>
      <c r="E86" s="10">
        <v>0.62333333333333341</v>
      </c>
      <c r="F86" s="10">
        <v>2.0816659994660182E-2</v>
      </c>
      <c r="G86" s="10">
        <v>3</v>
      </c>
      <c r="H86" s="28">
        <f t="shared" si="22"/>
        <v>5.7735026918991445E-3</v>
      </c>
      <c r="I86" s="28">
        <f t="shared" si="23"/>
        <v>1.2018504251545971E-2</v>
      </c>
      <c r="J86" s="30" t="str">
        <f t="shared" si="24"/>
        <v>Harsha</v>
      </c>
      <c r="K86" s="30">
        <f t="shared" si="25"/>
        <v>0.73999999999999988</v>
      </c>
      <c r="L86" s="30">
        <f t="shared" si="26"/>
        <v>0.62333333333333341</v>
      </c>
    </row>
    <row r="87" spans="1:12" x14ac:dyDescent="0.25">
      <c r="A87" s="27" t="s">
        <v>143</v>
      </c>
      <c r="B87" s="10">
        <v>0.76333333333333331</v>
      </c>
      <c r="C87" s="10">
        <v>1.5275252316514991E-2</v>
      </c>
      <c r="D87" s="10">
        <v>3</v>
      </c>
      <c r="E87" s="10">
        <v>0.64333333333333342</v>
      </c>
      <c r="F87" s="10">
        <v>2.0816659994660182E-2</v>
      </c>
      <c r="G87" s="10">
        <v>3</v>
      </c>
      <c r="H87" s="28">
        <f t="shared" si="22"/>
        <v>8.8191710368793856E-3</v>
      </c>
      <c r="I87" s="28">
        <f t="shared" si="23"/>
        <v>1.2018504251545971E-2</v>
      </c>
      <c r="J87" s="30" t="str">
        <f t="shared" si="24"/>
        <v>PAU 911</v>
      </c>
      <c r="K87" s="30">
        <f t="shared" si="25"/>
        <v>0.76333333333333331</v>
      </c>
      <c r="L87" s="30">
        <f t="shared" si="26"/>
        <v>0.64333333333333342</v>
      </c>
    </row>
    <row r="88" spans="1:12" x14ac:dyDescent="0.25">
      <c r="A88" s="27" t="s">
        <v>136</v>
      </c>
      <c r="B88" s="10">
        <v>0.77</v>
      </c>
      <c r="C88" s="10">
        <v>1.0000000000005E-2</v>
      </c>
      <c r="D88" s="10">
        <v>3</v>
      </c>
      <c r="E88" s="10">
        <v>0.65666666666666662</v>
      </c>
      <c r="F88" s="10">
        <v>3.5118845842842111E-2</v>
      </c>
      <c r="G88" s="10">
        <v>3</v>
      </c>
      <c r="H88" s="28">
        <f t="shared" si="22"/>
        <v>5.7735026918991445E-3</v>
      </c>
      <c r="I88" s="28">
        <f t="shared" si="23"/>
        <v>2.0275875100993865E-2</v>
      </c>
      <c r="J88" s="30" t="str">
        <f t="shared" si="24"/>
        <v>EC 693356</v>
      </c>
      <c r="K88" s="30">
        <f t="shared" si="25"/>
        <v>0.77</v>
      </c>
      <c r="L88" s="30">
        <f t="shared" si="26"/>
        <v>0.65666666666666662</v>
      </c>
    </row>
    <row r="89" spans="1:12" x14ac:dyDescent="0.25">
      <c r="A89" s="27" t="s">
        <v>140</v>
      </c>
      <c r="B89" s="10">
        <v>0.76000000000000012</v>
      </c>
      <c r="C89" s="10">
        <v>9.9999999999938975E-3</v>
      </c>
      <c r="D89" s="10">
        <v>3</v>
      </c>
      <c r="E89" s="10">
        <v>0.66666666666666663</v>
      </c>
      <c r="F89" s="10">
        <v>2.0816659994662846E-2</v>
      </c>
      <c r="G89" s="10">
        <v>3</v>
      </c>
      <c r="H89" s="28">
        <f t="shared" si="22"/>
        <v>5.7735026918927347E-3</v>
      </c>
      <c r="I89" s="28">
        <f t="shared" si="23"/>
        <v>1.201850425154751E-2</v>
      </c>
      <c r="J89" s="30" t="str">
        <f t="shared" si="24"/>
        <v>IC 415144</v>
      </c>
      <c r="K89" s="30">
        <f t="shared" si="25"/>
        <v>0.76000000000000012</v>
      </c>
      <c r="L89" s="30">
        <f t="shared" si="26"/>
        <v>0.66666666666666663</v>
      </c>
    </row>
    <row r="91" spans="1:12" x14ac:dyDescent="0.25">
      <c r="A91" s="9" t="s">
        <v>127</v>
      </c>
      <c r="B91" s="27">
        <v>35</v>
      </c>
    </row>
    <row r="93" spans="1:12" x14ac:dyDescent="0.25">
      <c r="B93" s="9" t="s">
        <v>222</v>
      </c>
      <c r="J93" s="29"/>
      <c r="K93" s="29"/>
      <c r="L93" s="29"/>
    </row>
    <row r="94" spans="1:12" x14ac:dyDescent="0.25">
      <c r="B94" t="s">
        <v>16</v>
      </c>
      <c r="E94" t="s">
        <v>21</v>
      </c>
      <c r="H94" s="28"/>
      <c r="I94" s="28"/>
      <c r="J94" s="30"/>
      <c r="K94" s="30"/>
      <c r="L94" s="30"/>
    </row>
    <row r="95" spans="1:12" x14ac:dyDescent="0.25">
      <c r="A95" s="9" t="s">
        <v>221</v>
      </c>
      <c r="B95" t="s">
        <v>225</v>
      </c>
      <c r="C95" t="s">
        <v>226</v>
      </c>
      <c r="D95" t="s">
        <v>227</v>
      </c>
      <c r="E95" t="s">
        <v>225</v>
      </c>
      <c r="F95" t="s">
        <v>226</v>
      </c>
      <c r="G95" t="s">
        <v>227</v>
      </c>
      <c r="H95" s="28" t="s">
        <v>241</v>
      </c>
      <c r="I95" s="28" t="s">
        <v>242</v>
      </c>
      <c r="J95" s="30"/>
      <c r="K95" s="30" t="str">
        <f>B94</f>
        <v>Control</v>
      </c>
      <c r="L95" s="30" t="str">
        <f>E94</f>
        <v>Stress</v>
      </c>
    </row>
    <row r="96" spans="1:12" x14ac:dyDescent="0.25">
      <c r="A96" s="27" t="s">
        <v>141</v>
      </c>
      <c r="B96" s="10">
        <v>0.73</v>
      </c>
      <c r="C96" s="10">
        <v>9.9999999999938975E-3</v>
      </c>
      <c r="D96" s="10">
        <v>3</v>
      </c>
      <c r="E96" s="10">
        <v>0.31666666666666665</v>
      </c>
      <c r="F96" s="10">
        <v>1.1547005383793081E-2</v>
      </c>
      <c r="G96" s="10">
        <v>3</v>
      </c>
      <c r="H96" s="28">
        <f t="shared" ref="H96:H107" si="27">C96/SQRT(D96)</f>
        <v>5.7735026918927347E-3</v>
      </c>
      <c r="I96" s="28">
        <f t="shared" ref="I96:I107" si="28">F96/SQRT(G96)</f>
        <v>6.6666666666669941E-3</v>
      </c>
      <c r="J96" s="30" t="str">
        <f>A96</f>
        <v>IPM 205-7</v>
      </c>
      <c r="K96" s="30">
        <f>B96</f>
        <v>0.73</v>
      </c>
      <c r="L96" s="30">
        <f>E96</f>
        <v>0.31666666666666665</v>
      </c>
    </row>
    <row r="97" spans="1:12" x14ac:dyDescent="0.25">
      <c r="A97" s="27" t="s">
        <v>138</v>
      </c>
      <c r="B97" s="10">
        <v>0.73333333333333339</v>
      </c>
      <c r="C97" s="10">
        <v>5.7735026918767102E-3</v>
      </c>
      <c r="D97" s="10">
        <v>3</v>
      </c>
      <c r="E97" s="10">
        <v>0.35666666666666669</v>
      </c>
      <c r="F97" s="10">
        <v>5.507570547286101E-2</v>
      </c>
      <c r="G97" s="10">
        <v>3</v>
      </c>
      <c r="H97" s="28">
        <f t="shared" si="27"/>
        <v>3.3333333333220479E-3</v>
      </c>
      <c r="I97" s="28">
        <f t="shared" si="28"/>
        <v>3.1797973380564851E-2</v>
      </c>
      <c r="J97" s="30" t="str">
        <f t="shared" ref="J97:J107" si="29">A97</f>
        <v>EC 693358</v>
      </c>
      <c r="K97" s="30">
        <f t="shared" ref="K97:K107" si="30">B97</f>
        <v>0.73333333333333339</v>
      </c>
      <c r="L97" s="30">
        <f t="shared" ref="L97:L107" si="31">E97</f>
        <v>0.35666666666666669</v>
      </c>
    </row>
    <row r="98" spans="1:12" x14ac:dyDescent="0.25">
      <c r="A98" s="27" t="s">
        <v>139</v>
      </c>
      <c r="B98" s="10">
        <v>0.72666666666666657</v>
      </c>
      <c r="C98" s="10">
        <v>1.5275252316522259E-2</v>
      </c>
      <c r="D98" s="10">
        <v>3</v>
      </c>
      <c r="E98" s="10">
        <v>0.36000000000000004</v>
      </c>
      <c r="F98" s="10">
        <v>4.5825756949558601E-2</v>
      </c>
      <c r="G98" s="10">
        <v>3</v>
      </c>
      <c r="H98" s="28">
        <f t="shared" si="27"/>
        <v>8.8191710368835819E-3</v>
      </c>
      <c r="I98" s="28">
        <f t="shared" si="28"/>
        <v>2.6457513110646022E-2</v>
      </c>
      <c r="J98" s="30" t="str">
        <f t="shared" si="29"/>
        <v>EC 693363</v>
      </c>
      <c r="K98" s="30">
        <f t="shared" si="30"/>
        <v>0.72666666666666657</v>
      </c>
      <c r="L98" s="30">
        <f t="shared" si="31"/>
        <v>0.36000000000000004</v>
      </c>
    </row>
    <row r="99" spans="1:12" x14ac:dyDescent="0.25">
      <c r="A99" s="27" t="s">
        <v>145</v>
      </c>
      <c r="B99" s="10">
        <v>0.73</v>
      </c>
      <c r="C99" s="10">
        <v>9.9999999999938975E-3</v>
      </c>
      <c r="D99" s="10">
        <v>3</v>
      </c>
      <c r="E99" s="10">
        <v>0.43</v>
      </c>
      <c r="F99" s="10">
        <v>3.9999999999999182E-2</v>
      </c>
      <c r="G99" s="10">
        <v>3</v>
      </c>
      <c r="H99" s="28">
        <f t="shared" si="27"/>
        <v>5.7735026918927347E-3</v>
      </c>
      <c r="I99" s="28">
        <f t="shared" si="28"/>
        <v>2.309401076758456E-2</v>
      </c>
      <c r="J99" s="30" t="str">
        <f t="shared" si="29"/>
        <v>VC 6372 (45-8-1)</v>
      </c>
      <c r="K99" s="30">
        <f t="shared" si="30"/>
        <v>0.73</v>
      </c>
      <c r="L99" s="30">
        <f t="shared" si="31"/>
        <v>0.43</v>
      </c>
    </row>
    <row r="100" spans="1:12" x14ac:dyDescent="0.25">
      <c r="A100" s="27" t="s">
        <v>137</v>
      </c>
      <c r="B100" s="10">
        <v>0.72666666666666657</v>
      </c>
      <c r="C100" s="10">
        <v>1.5275252316522259E-2</v>
      </c>
      <c r="D100" s="10">
        <v>3</v>
      </c>
      <c r="E100" s="10">
        <v>0.43</v>
      </c>
      <c r="F100" s="10">
        <v>3.4641016151377241E-2</v>
      </c>
      <c r="G100" s="10">
        <v>3</v>
      </c>
      <c r="H100" s="28">
        <f t="shared" si="27"/>
        <v>8.8191710368835819E-3</v>
      </c>
      <c r="I100" s="28">
        <f t="shared" si="28"/>
        <v>1.9999999999999823E-2</v>
      </c>
      <c r="J100" s="30" t="str">
        <f t="shared" si="29"/>
        <v>EC 693357</v>
      </c>
      <c r="K100" s="30">
        <f t="shared" si="30"/>
        <v>0.72666666666666657</v>
      </c>
      <c r="L100" s="30">
        <f t="shared" si="31"/>
        <v>0.43</v>
      </c>
    </row>
    <row r="101" spans="1:12" x14ac:dyDescent="0.25">
      <c r="A101" s="27" t="s">
        <v>142</v>
      </c>
      <c r="B101" s="10">
        <v>0.71333333333333326</v>
      </c>
      <c r="C101" s="10">
        <v>5.7735026919151691E-3</v>
      </c>
      <c r="D101" s="10">
        <v>3</v>
      </c>
      <c r="E101" s="10">
        <v>0.4466666666666666</v>
      </c>
      <c r="F101" s="10">
        <v>3.2145502536644006E-2</v>
      </c>
      <c r="G101" s="10">
        <v>3</v>
      </c>
      <c r="H101" s="28">
        <f t="shared" si="27"/>
        <v>3.3333333333442519E-3</v>
      </c>
      <c r="I101" s="28">
        <f t="shared" si="28"/>
        <v>1.8559214542767218E-2</v>
      </c>
      <c r="J101" s="30" t="str">
        <f t="shared" si="29"/>
        <v>NM 94</v>
      </c>
      <c r="K101" s="30">
        <f t="shared" si="30"/>
        <v>0.71333333333333326</v>
      </c>
      <c r="L101" s="30">
        <f t="shared" si="31"/>
        <v>0.4466666666666666</v>
      </c>
    </row>
    <row r="102" spans="1:12" x14ac:dyDescent="0.25">
      <c r="A102" s="27" t="s">
        <v>144</v>
      </c>
      <c r="B102" s="10">
        <v>0.71333333333333326</v>
      </c>
      <c r="C102" s="10">
        <v>1.5275252316525894E-2</v>
      </c>
      <c r="D102" s="10">
        <v>3</v>
      </c>
      <c r="E102" s="10">
        <v>0.49666666666666665</v>
      </c>
      <c r="F102" s="10">
        <v>2.3094010767584959E-2</v>
      </c>
      <c r="G102" s="10">
        <v>3</v>
      </c>
      <c r="H102" s="28">
        <f t="shared" si="27"/>
        <v>8.8191710368856792E-3</v>
      </c>
      <c r="I102" s="28">
        <f t="shared" si="28"/>
        <v>1.3333333333333293E-2</v>
      </c>
      <c r="J102" s="30" t="str">
        <f t="shared" si="29"/>
        <v>VC 3960-88</v>
      </c>
      <c r="K102" s="30">
        <f t="shared" si="30"/>
        <v>0.71333333333333326</v>
      </c>
      <c r="L102" s="30">
        <f t="shared" si="31"/>
        <v>0.49666666666666665</v>
      </c>
    </row>
    <row r="103" spans="1:12" x14ac:dyDescent="0.25">
      <c r="A103" s="27" t="s">
        <v>53</v>
      </c>
      <c r="B103" s="10">
        <v>0.73</v>
      </c>
      <c r="C103" s="10">
        <v>9.9999999999994486E-3</v>
      </c>
      <c r="D103" s="10">
        <v>3</v>
      </c>
      <c r="E103" s="10">
        <v>0.51</v>
      </c>
      <c r="F103" s="10">
        <v>4.000000000000057E-2</v>
      </c>
      <c r="G103" s="10">
        <v>3</v>
      </c>
      <c r="H103" s="28">
        <f t="shared" si="27"/>
        <v>5.7735026918959396E-3</v>
      </c>
      <c r="I103" s="28">
        <f t="shared" si="28"/>
        <v>2.3094010767585361E-2</v>
      </c>
      <c r="J103" s="30" t="str">
        <f t="shared" si="29"/>
        <v>Harsha</v>
      </c>
      <c r="K103" s="30">
        <f t="shared" si="30"/>
        <v>0.73</v>
      </c>
      <c r="L103" s="30">
        <f t="shared" si="31"/>
        <v>0.51</v>
      </c>
    </row>
    <row r="104" spans="1:12" x14ac:dyDescent="0.25">
      <c r="A104" s="27" t="s">
        <v>116</v>
      </c>
      <c r="B104" s="10">
        <v>0.73</v>
      </c>
      <c r="C104" s="10">
        <v>2.6457513110646546E-2</v>
      </c>
      <c r="D104" s="10">
        <v>3</v>
      </c>
      <c r="E104" s="10">
        <v>0.55666666666666675</v>
      </c>
      <c r="F104" s="10">
        <v>5.507570547286101E-2</v>
      </c>
      <c r="G104" s="10">
        <v>3</v>
      </c>
      <c r="H104" s="28">
        <f t="shared" si="27"/>
        <v>1.5275252316519838E-2</v>
      </c>
      <c r="I104" s="28">
        <f t="shared" si="28"/>
        <v>3.1797973380564851E-2</v>
      </c>
      <c r="J104" s="30" t="str">
        <f t="shared" si="29"/>
        <v>Vaibhav</v>
      </c>
      <c r="K104" s="30">
        <f t="shared" si="30"/>
        <v>0.73</v>
      </c>
      <c r="L104" s="30">
        <f t="shared" si="31"/>
        <v>0.55666666666666675</v>
      </c>
    </row>
    <row r="105" spans="1:12" x14ac:dyDescent="0.25">
      <c r="A105" s="27" t="s">
        <v>143</v>
      </c>
      <c r="B105" s="10">
        <v>0.72666666666666657</v>
      </c>
      <c r="C105" s="10">
        <v>1.5275252316522259E-2</v>
      </c>
      <c r="D105" s="10">
        <v>3</v>
      </c>
      <c r="E105" s="10">
        <v>0.55999999999999994</v>
      </c>
      <c r="F105" s="10">
        <v>3.6055512754640986E-2</v>
      </c>
      <c r="G105" s="10">
        <v>3</v>
      </c>
      <c r="H105" s="28">
        <f t="shared" si="27"/>
        <v>8.8191710368835819E-3</v>
      </c>
      <c r="I105" s="28">
        <f t="shared" si="28"/>
        <v>2.0816659994661958E-2</v>
      </c>
      <c r="J105" s="30" t="str">
        <f t="shared" si="29"/>
        <v>PAU 911</v>
      </c>
      <c r="K105" s="30">
        <f t="shared" si="30"/>
        <v>0.72666666666666657</v>
      </c>
      <c r="L105" s="30">
        <f t="shared" si="31"/>
        <v>0.55999999999999994</v>
      </c>
    </row>
    <row r="106" spans="1:12" x14ac:dyDescent="0.25">
      <c r="A106" s="27" t="s">
        <v>140</v>
      </c>
      <c r="B106" s="10">
        <v>0.74333333333333329</v>
      </c>
      <c r="C106" s="10">
        <v>1.1547005383791879E-2</v>
      </c>
      <c r="D106" s="10">
        <v>3</v>
      </c>
      <c r="E106" s="10">
        <v>0.59666666666666668</v>
      </c>
      <c r="F106" s="10">
        <v>5.7735026918863249E-3</v>
      </c>
      <c r="G106" s="10">
        <v>3</v>
      </c>
      <c r="H106" s="28">
        <f t="shared" si="27"/>
        <v>6.6666666666663002E-3</v>
      </c>
      <c r="I106" s="28">
        <f t="shared" si="28"/>
        <v>3.333333333327599E-3</v>
      </c>
      <c r="J106" s="30" t="str">
        <f t="shared" si="29"/>
        <v>IC 415144</v>
      </c>
      <c r="K106" s="30">
        <f t="shared" si="30"/>
        <v>0.74333333333333329</v>
      </c>
      <c r="L106" s="30">
        <f t="shared" si="31"/>
        <v>0.59666666666666668</v>
      </c>
    </row>
    <row r="107" spans="1:12" x14ac:dyDescent="0.25">
      <c r="A107" s="27" t="s">
        <v>136</v>
      </c>
      <c r="B107" s="10">
        <v>0.75</v>
      </c>
      <c r="C107" s="10">
        <v>9.9999999999994486E-3</v>
      </c>
      <c r="D107" s="10">
        <v>3</v>
      </c>
      <c r="E107" s="10">
        <v>0.6</v>
      </c>
      <c r="F107" s="10">
        <v>1.7320508075691025E-2</v>
      </c>
      <c r="G107" s="10">
        <v>3</v>
      </c>
      <c r="H107" s="28">
        <f t="shared" si="27"/>
        <v>5.7735026918959396E-3</v>
      </c>
      <c r="I107" s="28">
        <f t="shared" si="28"/>
        <v>1.0000000000001301E-2</v>
      </c>
      <c r="J107" s="30" t="str">
        <f t="shared" si="29"/>
        <v>EC 693356</v>
      </c>
      <c r="K107" s="30">
        <f t="shared" si="30"/>
        <v>0.75</v>
      </c>
      <c r="L107" s="30">
        <f t="shared" si="31"/>
        <v>0.6</v>
      </c>
    </row>
    <row r="112" spans="1:12" x14ac:dyDescent="0.25">
      <c r="A112" s="9" t="s">
        <v>127</v>
      </c>
      <c r="B112" t="s">
        <v>247</v>
      </c>
    </row>
    <row r="114" spans="1:3" x14ac:dyDescent="0.25">
      <c r="A114" s="9" t="s">
        <v>225</v>
      </c>
      <c r="B114" s="9" t="s">
        <v>222</v>
      </c>
    </row>
    <row r="115" spans="1:3" x14ac:dyDescent="0.25">
      <c r="A115" s="9" t="s">
        <v>221</v>
      </c>
      <c r="B115" t="s">
        <v>16</v>
      </c>
      <c r="C115" t="s">
        <v>21</v>
      </c>
    </row>
    <row r="116" spans="1:3" x14ac:dyDescent="0.25">
      <c r="A116" s="27" t="s">
        <v>136</v>
      </c>
      <c r="B116" s="10">
        <v>0.75333333333333319</v>
      </c>
      <c r="C116" s="10">
        <v>0.69</v>
      </c>
    </row>
    <row r="117" spans="1:3" x14ac:dyDescent="0.25">
      <c r="A117" s="27" t="s">
        <v>137</v>
      </c>
      <c r="B117" s="10">
        <v>0.73166666666666691</v>
      </c>
      <c r="C117" s="10">
        <v>0.63</v>
      </c>
    </row>
    <row r="118" spans="1:3" x14ac:dyDescent="0.25">
      <c r="A118" s="27" t="s">
        <v>138</v>
      </c>
      <c r="B118" s="10">
        <v>0.7333333333333335</v>
      </c>
      <c r="C118" s="10">
        <v>0.58166666666666667</v>
      </c>
    </row>
    <row r="119" spans="1:3" x14ac:dyDescent="0.25">
      <c r="A119" s="27" t="s">
        <v>139</v>
      </c>
      <c r="B119" s="10">
        <v>0.7266666666666669</v>
      </c>
      <c r="C119" s="10">
        <v>0.59666666666666668</v>
      </c>
    </row>
    <row r="120" spans="1:3" x14ac:dyDescent="0.25">
      <c r="A120" s="27" t="s">
        <v>53</v>
      </c>
      <c r="B120" s="10">
        <v>0.74944444444444469</v>
      </c>
      <c r="C120" s="10">
        <v>0.65666666666666673</v>
      </c>
    </row>
    <row r="121" spans="1:3" x14ac:dyDescent="0.25">
      <c r="A121" s="27" t="s">
        <v>140</v>
      </c>
      <c r="B121" s="10">
        <v>0.75722222222222224</v>
      </c>
      <c r="C121" s="10">
        <v>0.69611111111111101</v>
      </c>
    </row>
    <row r="122" spans="1:3" x14ac:dyDescent="0.25">
      <c r="A122" s="27" t="s">
        <v>141</v>
      </c>
      <c r="B122" s="10">
        <v>0.73277777777777786</v>
      </c>
      <c r="C122" s="10">
        <v>0.5755555555555556</v>
      </c>
    </row>
    <row r="123" spans="1:3" x14ac:dyDescent="0.25">
      <c r="A123" s="27" t="s">
        <v>142</v>
      </c>
      <c r="B123" s="10">
        <v>0.73000000000000009</v>
      </c>
      <c r="C123" s="10">
        <v>0.6133333333333334</v>
      </c>
    </row>
    <row r="124" spans="1:3" x14ac:dyDescent="0.25">
      <c r="A124" s="27" t="s">
        <v>143</v>
      </c>
      <c r="B124" s="10">
        <v>0.75222222222222224</v>
      </c>
      <c r="C124" s="10">
        <v>0.67333333333333334</v>
      </c>
    </row>
    <row r="125" spans="1:3" x14ac:dyDescent="0.25">
      <c r="A125" s="27" t="s">
        <v>116</v>
      </c>
      <c r="B125" s="10">
        <v>0.74388888888888893</v>
      </c>
      <c r="C125" s="10">
        <v>0.66055555555555556</v>
      </c>
    </row>
    <row r="126" spans="1:3" x14ac:dyDescent="0.25">
      <c r="A126" s="27" t="s">
        <v>144</v>
      </c>
      <c r="B126" s="10">
        <v>0.74111111111111105</v>
      </c>
      <c r="C126" s="10">
        <v>0.6549999999999998</v>
      </c>
    </row>
    <row r="127" spans="1:3" x14ac:dyDescent="0.25">
      <c r="A127" s="27" t="s">
        <v>145</v>
      </c>
      <c r="B127" s="10">
        <v>0.73944444444444457</v>
      </c>
      <c r="C127" s="10">
        <v>0.62222222222222223</v>
      </c>
    </row>
  </sheetData>
  <pageMargins left="0.7" right="0.7" top="0.75" bottom="0.75" header="0.3" footer="0.3"/>
  <drawing r:id="rId8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97"/>
  <sheetViews>
    <sheetView topLeftCell="N1" workbookViewId="0">
      <pane ySplit="1" topLeftCell="A2" activePane="bottomLeft" state="frozen"/>
      <selection pane="bottomLeft" activeCell="U20" sqref="U20"/>
    </sheetView>
  </sheetViews>
  <sheetFormatPr defaultRowHeight="15" x14ac:dyDescent="0.25"/>
  <cols>
    <col min="1" max="1" width="7.42578125" bestFit="1" customWidth="1"/>
    <col min="2" max="2" width="6.5703125" bestFit="1" customWidth="1"/>
    <col min="3" max="3" width="17.42578125" bestFit="1" customWidth="1"/>
    <col min="4" max="4" width="17" bestFit="1" customWidth="1"/>
    <col min="5" max="5" width="4.7109375" bestFit="1" customWidth="1"/>
    <col min="6" max="6" width="12.28515625" bestFit="1" customWidth="1"/>
    <col min="7" max="7" width="12.7109375" bestFit="1" customWidth="1"/>
    <col min="8" max="8" width="11.42578125" bestFit="1" customWidth="1"/>
    <col min="9" max="9" width="13.85546875" bestFit="1" customWidth="1"/>
    <col min="10" max="10" width="13.28515625" bestFit="1" customWidth="1"/>
    <col min="11" max="11" width="21.28515625" bestFit="1" customWidth="1"/>
    <col min="12" max="12" width="17.28515625" bestFit="1" customWidth="1"/>
    <col min="13" max="13" width="24" bestFit="1" customWidth="1"/>
    <col min="15" max="15" width="15.5703125" bestFit="1" customWidth="1"/>
    <col min="16" max="16" width="26.7109375" bestFit="1" customWidth="1"/>
    <col min="17" max="17" width="32.85546875" bestFit="1" customWidth="1"/>
    <col min="18" max="18" width="26.7109375" bestFit="1" customWidth="1"/>
    <col min="19" max="19" width="32.85546875" bestFit="1" customWidth="1"/>
    <col min="20" max="20" width="30.28515625" bestFit="1" customWidth="1"/>
    <col min="21" max="21" width="36.28515625" bestFit="1" customWidth="1"/>
  </cols>
  <sheetData>
    <row r="1" spans="1:19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9</v>
      </c>
      <c r="H1" s="1" t="s">
        <v>10</v>
      </c>
      <c r="I1" s="1" t="s">
        <v>11</v>
      </c>
      <c r="J1" s="1" t="s">
        <v>12</v>
      </c>
      <c r="K1" s="1" t="s">
        <v>13</v>
      </c>
      <c r="L1" s="1" t="s">
        <v>223</v>
      </c>
      <c r="M1" s="1" t="s">
        <v>224</v>
      </c>
    </row>
    <row r="2" spans="1:19" ht="15.75" x14ac:dyDescent="0.25">
      <c r="A2" s="2">
        <v>1</v>
      </c>
      <c r="B2" s="2" t="s">
        <v>14</v>
      </c>
      <c r="C2" s="2" t="s">
        <v>15</v>
      </c>
      <c r="D2" s="2" t="s">
        <v>16</v>
      </c>
      <c r="E2" s="2">
        <v>1</v>
      </c>
      <c r="F2" s="3">
        <v>44772</v>
      </c>
      <c r="G2" s="2">
        <v>5</v>
      </c>
      <c r="H2" s="2">
        <v>61</v>
      </c>
      <c r="I2" s="2">
        <v>14.98</v>
      </c>
      <c r="J2" s="2">
        <f>H2/G2</f>
        <v>12.2</v>
      </c>
      <c r="K2" s="2">
        <f>ROUND((I2/G2),2)</f>
        <v>3</v>
      </c>
      <c r="L2" s="2">
        <v>57.5</v>
      </c>
      <c r="M2" s="2">
        <v>7</v>
      </c>
      <c r="P2" s="9" t="s">
        <v>222</v>
      </c>
    </row>
    <row r="3" spans="1:19" ht="15.75" x14ac:dyDescent="0.25">
      <c r="A3" s="2">
        <v>2</v>
      </c>
      <c r="B3" s="2" t="s">
        <v>17</v>
      </c>
      <c r="C3" s="2" t="s">
        <v>15</v>
      </c>
      <c r="D3" s="2" t="str">
        <f>D2</f>
        <v>Control</v>
      </c>
      <c r="E3" s="2">
        <v>2</v>
      </c>
      <c r="F3" s="3">
        <f>F2</f>
        <v>44772</v>
      </c>
      <c r="G3" s="2">
        <f>G2</f>
        <v>5</v>
      </c>
      <c r="H3" s="2">
        <v>59</v>
      </c>
      <c r="I3" s="2">
        <v>14.36</v>
      </c>
      <c r="J3" s="2">
        <f t="shared" ref="J3:J66" si="0">H3/G3</f>
        <v>11.8</v>
      </c>
      <c r="K3" s="2">
        <f t="shared" ref="K3:K66" si="1">ROUND((I3/G3),2)</f>
        <v>2.87</v>
      </c>
      <c r="L3" s="2">
        <v>58</v>
      </c>
      <c r="M3" s="2">
        <v>5</v>
      </c>
      <c r="P3" t="s">
        <v>16</v>
      </c>
      <c r="R3" t="s">
        <v>21</v>
      </c>
    </row>
    <row r="4" spans="1:19" ht="15.75" x14ac:dyDescent="0.25">
      <c r="A4" s="2">
        <v>3</v>
      </c>
      <c r="B4" s="2" t="s">
        <v>18</v>
      </c>
      <c r="C4" s="2" t="s">
        <v>15</v>
      </c>
      <c r="D4" s="2" t="str">
        <f t="shared" ref="D4:D5" si="2">D3</f>
        <v>Control</v>
      </c>
      <c r="E4" s="2">
        <v>3</v>
      </c>
      <c r="F4" s="3">
        <f t="shared" ref="F4:G19" si="3">F3</f>
        <v>44772</v>
      </c>
      <c r="G4" s="2">
        <f t="shared" si="3"/>
        <v>5</v>
      </c>
      <c r="H4" s="2">
        <v>62</v>
      </c>
      <c r="I4" s="2">
        <v>15.29</v>
      </c>
      <c r="J4" s="2">
        <f t="shared" si="0"/>
        <v>12.4</v>
      </c>
      <c r="K4" s="2">
        <f t="shared" si="1"/>
        <v>3.06</v>
      </c>
      <c r="L4" s="2">
        <v>56.5</v>
      </c>
      <c r="M4" s="2">
        <v>8</v>
      </c>
      <c r="O4" s="9" t="s">
        <v>221</v>
      </c>
      <c r="P4" t="s">
        <v>228</v>
      </c>
      <c r="Q4" t="s">
        <v>231</v>
      </c>
      <c r="R4" t="s">
        <v>228</v>
      </c>
      <c r="S4" t="s">
        <v>231</v>
      </c>
    </row>
    <row r="5" spans="1:19" ht="15.75" x14ac:dyDescent="0.25">
      <c r="A5" s="2">
        <v>4</v>
      </c>
      <c r="B5" s="2" t="s">
        <v>19</v>
      </c>
      <c r="C5" s="2" t="s">
        <v>15</v>
      </c>
      <c r="D5" s="2" t="str">
        <f t="shared" si="2"/>
        <v>Control</v>
      </c>
      <c r="E5" s="2">
        <v>4</v>
      </c>
      <c r="F5" s="3">
        <f t="shared" si="3"/>
        <v>44772</v>
      </c>
      <c r="G5" s="2">
        <f t="shared" si="3"/>
        <v>5</v>
      </c>
      <c r="H5" s="2">
        <v>52</v>
      </c>
      <c r="I5" s="2">
        <v>12.56</v>
      </c>
      <c r="J5" s="2">
        <f t="shared" si="0"/>
        <v>10.4</v>
      </c>
      <c r="K5" s="2">
        <f t="shared" si="1"/>
        <v>2.5099999999999998</v>
      </c>
      <c r="L5" s="2">
        <v>62</v>
      </c>
      <c r="M5" s="2">
        <v>5</v>
      </c>
      <c r="O5" s="27" t="s">
        <v>15</v>
      </c>
      <c r="P5">
        <v>58.5</v>
      </c>
      <c r="Q5">
        <v>6.25</v>
      </c>
      <c r="R5">
        <v>51.5</v>
      </c>
      <c r="S5">
        <v>6</v>
      </c>
    </row>
    <row r="6" spans="1:19" ht="15.75" x14ac:dyDescent="0.25">
      <c r="A6" s="2">
        <v>5</v>
      </c>
      <c r="B6" s="2" t="s">
        <v>20</v>
      </c>
      <c r="C6" s="2" t="s">
        <v>15</v>
      </c>
      <c r="D6" s="2" t="s">
        <v>21</v>
      </c>
      <c r="E6" s="2">
        <f>E2</f>
        <v>1</v>
      </c>
      <c r="F6" s="3">
        <f t="shared" si="3"/>
        <v>44772</v>
      </c>
      <c r="G6" s="2">
        <f t="shared" si="3"/>
        <v>5</v>
      </c>
      <c r="H6" s="2">
        <v>45</v>
      </c>
      <c r="I6" s="2">
        <v>10.85</v>
      </c>
      <c r="J6" s="2">
        <f t="shared" si="0"/>
        <v>9</v>
      </c>
      <c r="K6" s="2">
        <f t="shared" si="1"/>
        <v>2.17</v>
      </c>
      <c r="L6" s="2">
        <v>53.5</v>
      </c>
      <c r="M6" s="2">
        <v>6</v>
      </c>
      <c r="O6" s="27" t="s">
        <v>26</v>
      </c>
      <c r="P6">
        <v>56</v>
      </c>
      <c r="Q6">
        <v>4.75</v>
      </c>
      <c r="R6">
        <v>49</v>
      </c>
      <c r="S6">
        <v>4.5</v>
      </c>
    </row>
    <row r="7" spans="1:19" ht="15.75" x14ac:dyDescent="0.25">
      <c r="A7" s="2">
        <v>6</v>
      </c>
      <c r="B7" s="2" t="s">
        <v>22</v>
      </c>
      <c r="C7" s="2" t="s">
        <v>15</v>
      </c>
      <c r="D7" s="2" t="str">
        <f>D6</f>
        <v>Stress</v>
      </c>
      <c r="E7" s="2">
        <f t="shared" ref="E7:E9" si="4">E3</f>
        <v>2</v>
      </c>
      <c r="F7" s="3">
        <f t="shared" si="3"/>
        <v>44772</v>
      </c>
      <c r="G7" s="2">
        <f t="shared" si="3"/>
        <v>5</v>
      </c>
      <c r="H7" s="2">
        <v>49</v>
      </c>
      <c r="I7" s="2">
        <v>11.73</v>
      </c>
      <c r="J7" s="2">
        <f t="shared" si="0"/>
        <v>9.8000000000000007</v>
      </c>
      <c r="K7" s="2">
        <f t="shared" si="1"/>
        <v>2.35</v>
      </c>
      <c r="L7" s="2">
        <v>51</v>
      </c>
      <c r="M7" s="2">
        <v>6</v>
      </c>
      <c r="O7" s="27" t="s">
        <v>35</v>
      </c>
      <c r="P7">
        <v>56</v>
      </c>
      <c r="Q7">
        <v>4.75</v>
      </c>
      <c r="R7">
        <v>49</v>
      </c>
      <c r="S7">
        <v>4.5</v>
      </c>
    </row>
    <row r="8" spans="1:19" ht="15.75" x14ac:dyDescent="0.25">
      <c r="A8" s="2">
        <v>7</v>
      </c>
      <c r="B8" s="2" t="s">
        <v>23</v>
      </c>
      <c r="C8" s="2" t="s">
        <v>15</v>
      </c>
      <c r="D8" s="2" t="str">
        <f t="shared" ref="D8:D9" si="5">D7</f>
        <v>Stress</v>
      </c>
      <c r="E8" s="2">
        <f t="shared" si="4"/>
        <v>3</v>
      </c>
      <c r="F8" s="3">
        <f t="shared" si="3"/>
        <v>44772</v>
      </c>
      <c r="G8" s="2">
        <f t="shared" si="3"/>
        <v>5</v>
      </c>
      <c r="H8" s="2">
        <v>40</v>
      </c>
      <c r="I8" s="2">
        <v>9.44</v>
      </c>
      <c r="J8" s="2">
        <f t="shared" si="0"/>
        <v>8</v>
      </c>
      <c r="K8" s="2">
        <f t="shared" si="1"/>
        <v>1.89</v>
      </c>
      <c r="L8" s="2">
        <v>52.5</v>
      </c>
      <c r="M8" s="2">
        <v>7</v>
      </c>
      <c r="O8" s="27" t="s">
        <v>44</v>
      </c>
      <c r="P8">
        <v>53.875</v>
      </c>
      <c r="Q8">
        <v>5</v>
      </c>
      <c r="R8">
        <v>32.875</v>
      </c>
      <c r="S8">
        <v>4.25</v>
      </c>
    </row>
    <row r="9" spans="1:19" ht="15.75" x14ac:dyDescent="0.25">
      <c r="A9" s="2">
        <v>8</v>
      </c>
      <c r="B9" s="2" t="s">
        <v>24</v>
      </c>
      <c r="C9" s="2" t="s">
        <v>15</v>
      </c>
      <c r="D9" s="2" t="str">
        <f t="shared" si="5"/>
        <v>Stress</v>
      </c>
      <c r="E9" s="2">
        <f t="shared" si="4"/>
        <v>4</v>
      </c>
      <c r="F9" s="3">
        <f t="shared" si="3"/>
        <v>44772</v>
      </c>
      <c r="G9" s="2">
        <f t="shared" si="3"/>
        <v>5</v>
      </c>
      <c r="H9" s="2">
        <v>38</v>
      </c>
      <c r="I9" s="2">
        <v>9.06</v>
      </c>
      <c r="J9" s="2">
        <f t="shared" si="0"/>
        <v>7.6</v>
      </c>
      <c r="K9" s="2">
        <f t="shared" si="1"/>
        <v>1.81</v>
      </c>
      <c r="L9" s="2">
        <v>49</v>
      </c>
      <c r="M9" s="2">
        <v>5</v>
      </c>
      <c r="O9" s="27" t="s">
        <v>53</v>
      </c>
      <c r="P9">
        <v>48.25</v>
      </c>
      <c r="Q9">
        <v>5.25</v>
      </c>
      <c r="R9">
        <v>41.625</v>
      </c>
      <c r="S9">
        <v>4</v>
      </c>
    </row>
    <row r="10" spans="1:19" ht="15.75" x14ac:dyDescent="0.25">
      <c r="A10" s="2">
        <v>9</v>
      </c>
      <c r="B10" s="2" t="s">
        <v>25</v>
      </c>
      <c r="C10" s="2" t="s">
        <v>26</v>
      </c>
      <c r="D10" s="2" t="str">
        <f>D2</f>
        <v>Control</v>
      </c>
      <c r="E10" s="2">
        <f>E2</f>
        <v>1</v>
      </c>
      <c r="F10" s="3">
        <f t="shared" si="3"/>
        <v>44772</v>
      </c>
      <c r="G10" s="2">
        <f t="shared" si="3"/>
        <v>5</v>
      </c>
      <c r="H10" s="2">
        <v>39</v>
      </c>
      <c r="I10" s="2">
        <v>9.11</v>
      </c>
      <c r="J10" s="2">
        <f t="shared" si="0"/>
        <v>7.8</v>
      </c>
      <c r="K10" s="2">
        <f t="shared" si="1"/>
        <v>1.82</v>
      </c>
      <c r="L10" s="2">
        <f>L2-2.5</f>
        <v>55</v>
      </c>
      <c r="M10" s="2">
        <v>5</v>
      </c>
      <c r="O10" s="27" t="s">
        <v>62</v>
      </c>
      <c r="P10">
        <v>60.25</v>
      </c>
      <c r="Q10">
        <v>4.75</v>
      </c>
      <c r="R10">
        <v>53</v>
      </c>
      <c r="S10">
        <v>4.5</v>
      </c>
    </row>
    <row r="11" spans="1:19" ht="15.75" x14ac:dyDescent="0.25">
      <c r="A11" s="2">
        <v>10</v>
      </c>
      <c r="B11" s="2" t="s">
        <v>27</v>
      </c>
      <c r="C11" s="2" t="s">
        <v>26</v>
      </c>
      <c r="D11" s="2" t="str">
        <f t="shared" ref="D11:E26" si="6">D3</f>
        <v>Control</v>
      </c>
      <c r="E11" s="2">
        <f t="shared" si="6"/>
        <v>2</v>
      </c>
      <c r="F11" s="3">
        <f t="shared" si="3"/>
        <v>44772</v>
      </c>
      <c r="G11" s="2">
        <f t="shared" si="3"/>
        <v>5</v>
      </c>
      <c r="H11" s="2">
        <v>51</v>
      </c>
      <c r="I11" s="2">
        <v>12.27</v>
      </c>
      <c r="J11" s="2">
        <f t="shared" si="0"/>
        <v>10.199999999999999</v>
      </c>
      <c r="K11" s="2">
        <f t="shared" si="1"/>
        <v>2.4500000000000002</v>
      </c>
      <c r="L11" s="2">
        <f t="shared" ref="L11:L16" si="7">L3-2.5</f>
        <v>55.5</v>
      </c>
      <c r="M11" s="2">
        <v>4</v>
      </c>
      <c r="O11" s="27" t="s">
        <v>71</v>
      </c>
      <c r="P11">
        <v>48.25</v>
      </c>
      <c r="Q11">
        <v>4.5</v>
      </c>
      <c r="R11">
        <v>30.875</v>
      </c>
      <c r="S11">
        <v>4</v>
      </c>
    </row>
    <row r="12" spans="1:19" ht="15.75" x14ac:dyDescent="0.25">
      <c r="A12" s="2">
        <v>11</v>
      </c>
      <c r="B12" s="2" t="s">
        <v>28</v>
      </c>
      <c r="C12" s="2" t="s">
        <v>26</v>
      </c>
      <c r="D12" s="2" t="str">
        <f t="shared" si="6"/>
        <v>Control</v>
      </c>
      <c r="E12" s="2">
        <f t="shared" si="6"/>
        <v>3</v>
      </c>
      <c r="F12" s="3">
        <f t="shared" si="3"/>
        <v>44772</v>
      </c>
      <c r="G12" s="2">
        <f t="shared" si="3"/>
        <v>5</v>
      </c>
      <c r="H12" s="2">
        <v>44</v>
      </c>
      <c r="I12" s="2">
        <v>10.47</v>
      </c>
      <c r="J12" s="2">
        <f t="shared" si="0"/>
        <v>8.8000000000000007</v>
      </c>
      <c r="K12" s="2">
        <f t="shared" si="1"/>
        <v>2.09</v>
      </c>
      <c r="L12" s="2">
        <f t="shared" si="7"/>
        <v>54</v>
      </c>
      <c r="M12" s="2">
        <v>6</v>
      </c>
      <c r="O12" s="27" t="s">
        <v>80</v>
      </c>
      <c r="P12">
        <v>42.875</v>
      </c>
      <c r="Q12">
        <v>4</v>
      </c>
      <c r="R12">
        <v>35.625</v>
      </c>
      <c r="S12">
        <v>4</v>
      </c>
    </row>
    <row r="13" spans="1:19" ht="15.75" x14ac:dyDescent="0.25">
      <c r="A13" s="2">
        <v>12</v>
      </c>
      <c r="B13" s="2" t="s">
        <v>29</v>
      </c>
      <c r="C13" s="2" t="s">
        <v>26</v>
      </c>
      <c r="D13" s="2" t="str">
        <f t="shared" si="6"/>
        <v>Control</v>
      </c>
      <c r="E13" s="2">
        <f t="shared" si="6"/>
        <v>4</v>
      </c>
      <c r="F13" s="3">
        <f t="shared" si="3"/>
        <v>44772</v>
      </c>
      <c r="G13" s="2">
        <f t="shared" si="3"/>
        <v>5</v>
      </c>
      <c r="H13" s="2">
        <v>53</v>
      </c>
      <c r="I13" s="2">
        <v>12.74</v>
      </c>
      <c r="J13" s="2">
        <f t="shared" si="0"/>
        <v>10.6</v>
      </c>
      <c r="K13" s="2">
        <f t="shared" si="1"/>
        <v>2.5499999999999998</v>
      </c>
      <c r="L13" s="2">
        <f t="shared" si="7"/>
        <v>59.5</v>
      </c>
      <c r="M13" s="2">
        <v>4</v>
      </c>
      <c r="O13" s="27" t="s">
        <v>89</v>
      </c>
      <c r="P13">
        <v>60.25</v>
      </c>
      <c r="Q13">
        <v>5.25</v>
      </c>
      <c r="R13">
        <v>53</v>
      </c>
      <c r="S13">
        <v>3.75</v>
      </c>
    </row>
    <row r="14" spans="1:19" ht="15.75" x14ac:dyDescent="0.25">
      <c r="A14" s="2">
        <v>13</v>
      </c>
      <c r="B14" s="2" t="s">
        <v>30</v>
      </c>
      <c r="C14" s="2" t="s">
        <v>26</v>
      </c>
      <c r="D14" s="2" t="str">
        <f t="shared" si="6"/>
        <v>Stress</v>
      </c>
      <c r="E14" s="2">
        <f t="shared" si="6"/>
        <v>1</v>
      </c>
      <c r="F14" s="3">
        <f t="shared" si="3"/>
        <v>44772</v>
      </c>
      <c r="G14" s="2">
        <f t="shared" si="3"/>
        <v>5</v>
      </c>
      <c r="H14" s="2">
        <v>28</v>
      </c>
      <c r="I14" s="2">
        <v>6.26</v>
      </c>
      <c r="J14" s="2">
        <f t="shared" si="0"/>
        <v>5.6</v>
      </c>
      <c r="K14" s="2">
        <f t="shared" si="1"/>
        <v>1.25</v>
      </c>
      <c r="L14" s="2">
        <f t="shared" si="7"/>
        <v>51</v>
      </c>
      <c r="M14" s="2">
        <v>4</v>
      </c>
      <c r="O14" s="27" t="s">
        <v>116</v>
      </c>
      <c r="P14">
        <v>39.75</v>
      </c>
      <c r="Q14">
        <v>5.75</v>
      </c>
      <c r="R14">
        <v>32.125</v>
      </c>
      <c r="S14">
        <v>3.75</v>
      </c>
    </row>
    <row r="15" spans="1:19" ht="15.75" x14ac:dyDescent="0.25">
      <c r="A15" s="2">
        <v>14</v>
      </c>
      <c r="B15" s="2" t="s">
        <v>31</v>
      </c>
      <c r="C15" s="2" t="s">
        <v>26</v>
      </c>
      <c r="D15" s="2" t="str">
        <f t="shared" si="6"/>
        <v>Stress</v>
      </c>
      <c r="E15" s="2">
        <f t="shared" si="6"/>
        <v>2</v>
      </c>
      <c r="F15" s="3">
        <f t="shared" si="3"/>
        <v>44772</v>
      </c>
      <c r="G15" s="2">
        <f t="shared" si="3"/>
        <v>5</v>
      </c>
      <c r="H15" s="2">
        <v>28</v>
      </c>
      <c r="I15" s="2">
        <v>6.44</v>
      </c>
      <c r="J15" s="2">
        <f t="shared" si="0"/>
        <v>5.6</v>
      </c>
      <c r="K15" s="2">
        <f t="shared" si="1"/>
        <v>1.29</v>
      </c>
      <c r="L15" s="2">
        <f t="shared" si="7"/>
        <v>48.5</v>
      </c>
      <c r="M15" s="2">
        <v>5</v>
      </c>
      <c r="O15" s="27" t="s">
        <v>98</v>
      </c>
      <c r="P15">
        <v>40.75</v>
      </c>
      <c r="Q15">
        <v>6.75</v>
      </c>
      <c r="R15">
        <v>33.125</v>
      </c>
      <c r="S15">
        <v>4.75</v>
      </c>
    </row>
    <row r="16" spans="1:19" ht="15.75" x14ac:dyDescent="0.25">
      <c r="A16" s="2">
        <v>15</v>
      </c>
      <c r="B16" s="2" t="s">
        <v>32</v>
      </c>
      <c r="C16" s="2" t="s">
        <v>26</v>
      </c>
      <c r="D16" s="2" t="str">
        <f t="shared" si="6"/>
        <v>Stress</v>
      </c>
      <c r="E16" s="2">
        <f t="shared" si="6"/>
        <v>3</v>
      </c>
      <c r="F16" s="3">
        <f t="shared" si="3"/>
        <v>44772</v>
      </c>
      <c r="G16" s="2">
        <f t="shared" si="3"/>
        <v>5</v>
      </c>
      <c r="H16" s="2">
        <v>28</v>
      </c>
      <c r="I16" s="2">
        <v>6.31</v>
      </c>
      <c r="J16" s="2">
        <f t="shared" si="0"/>
        <v>5.6</v>
      </c>
      <c r="K16" s="2">
        <f t="shared" si="1"/>
        <v>1.26</v>
      </c>
      <c r="L16" s="2">
        <f t="shared" si="7"/>
        <v>50</v>
      </c>
      <c r="M16" s="2">
        <v>5</v>
      </c>
      <c r="O16" s="27" t="s">
        <v>107</v>
      </c>
      <c r="P16">
        <v>43.375</v>
      </c>
      <c r="Q16">
        <v>5</v>
      </c>
      <c r="R16">
        <v>36.125</v>
      </c>
      <c r="S16">
        <v>4.75</v>
      </c>
    </row>
    <row r="17" spans="1:13" ht="15.75" x14ac:dyDescent="0.25">
      <c r="A17" s="2">
        <v>16</v>
      </c>
      <c r="B17" s="2" t="s">
        <v>33</v>
      </c>
      <c r="C17" s="2" t="s">
        <v>26</v>
      </c>
      <c r="D17" s="2" t="str">
        <f t="shared" si="6"/>
        <v>Stress</v>
      </c>
      <c r="E17" s="2">
        <f t="shared" si="6"/>
        <v>4</v>
      </c>
      <c r="F17" s="3">
        <f t="shared" si="3"/>
        <v>44772</v>
      </c>
      <c r="G17" s="2">
        <f t="shared" si="3"/>
        <v>5</v>
      </c>
      <c r="H17" s="2">
        <v>39</v>
      </c>
      <c r="I17" s="2">
        <v>9.1999999999999993</v>
      </c>
      <c r="J17" s="2">
        <f t="shared" si="0"/>
        <v>7.8</v>
      </c>
      <c r="K17" s="2">
        <f t="shared" si="1"/>
        <v>1.84</v>
      </c>
      <c r="L17" s="2">
        <f>L9-2.5</f>
        <v>46.5</v>
      </c>
      <c r="M17" s="2">
        <v>4</v>
      </c>
    </row>
    <row r="18" spans="1:13" ht="15.75" x14ac:dyDescent="0.25">
      <c r="A18" s="2">
        <v>17</v>
      </c>
      <c r="B18" s="2" t="s">
        <v>34</v>
      </c>
      <c r="C18" s="2" t="s">
        <v>35</v>
      </c>
      <c r="D18" s="2" t="str">
        <f t="shared" si="6"/>
        <v>Control</v>
      </c>
      <c r="E18" s="2">
        <f t="shared" si="6"/>
        <v>1</v>
      </c>
      <c r="F18" s="3">
        <f t="shared" si="3"/>
        <v>44772</v>
      </c>
      <c r="G18" s="2">
        <f t="shared" si="3"/>
        <v>5</v>
      </c>
      <c r="H18" s="2">
        <v>43</v>
      </c>
      <c r="I18" s="2">
        <v>10.24</v>
      </c>
      <c r="J18" s="2">
        <f t="shared" si="0"/>
        <v>8.6</v>
      </c>
      <c r="K18" s="2">
        <f t="shared" si="1"/>
        <v>2.0499999999999998</v>
      </c>
      <c r="L18" s="2">
        <f>L2-2.5</f>
        <v>55</v>
      </c>
      <c r="M18" s="2">
        <v>5</v>
      </c>
    </row>
    <row r="19" spans="1:13" ht="15.75" x14ac:dyDescent="0.25">
      <c r="A19" s="2">
        <v>18</v>
      </c>
      <c r="B19" s="2" t="s">
        <v>36</v>
      </c>
      <c r="C19" s="2" t="s">
        <v>35</v>
      </c>
      <c r="D19" s="2" t="str">
        <f t="shared" si="6"/>
        <v>Control</v>
      </c>
      <c r="E19" s="2">
        <f t="shared" si="6"/>
        <v>2</v>
      </c>
      <c r="F19" s="3">
        <f t="shared" si="3"/>
        <v>44772</v>
      </c>
      <c r="G19" s="2">
        <f t="shared" si="3"/>
        <v>5</v>
      </c>
      <c r="H19" s="2">
        <v>37</v>
      </c>
      <c r="I19" s="2">
        <v>8.7799999999999994</v>
      </c>
      <c r="J19" s="2">
        <f t="shared" si="0"/>
        <v>7.4</v>
      </c>
      <c r="K19" s="2">
        <f t="shared" si="1"/>
        <v>1.76</v>
      </c>
      <c r="L19" s="2">
        <f t="shared" ref="L19:L25" si="8">L3-2.5</f>
        <v>55.5</v>
      </c>
      <c r="M19" s="2">
        <v>4</v>
      </c>
    </row>
    <row r="20" spans="1:13" ht="15.75" x14ac:dyDescent="0.25">
      <c r="A20" s="2">
        <v>19</v>
      </c>
      <c r="B20" s="2" t="s">
        <v>37</v>
      </c>
      <c r="C20" s="2" t="s">
        <v>35</v>
      </c>
      <c r="D20" s="2" t="str">
        <f t="shared" si="6"/>
        <v>Control</v>
      </c>
      <c r="E20" s="2">
        <f t="shared" si="6"/>
        <v>3</v>
      </c>
      <c r="F20" s="3">
        <f t="shared" ref="F20:G35" si="9">F19</f>
        <v>44772</v>
      </c>
      <c r="G20" s="2">
        <f t="shared" si="9"/>
        <v>5</v>
      </c>
      <c r="H20" s="2">
        <v>49</v>
      </c>
      <c r="I20" s="2">
        <v>11.88</v>
      </c>
      <c r="J20" s="2">
        <f t="shared" si="0"/>
        <v>9.8000000000000007</v>
      </c>
      <c r="K20" s="2">
        <f t="shared" si="1"/>
        <v>2.38</v>
      </c>
      <c r="L20" s="2">
        <f t="shared" si="8"/>
        <v>54</v>
      </c>
      <c r="M20" s="2">
        <v>6</v>
      </c>
    </row>
    <row r="21" spans="1:13" ht="15.75" x14ac:dyDescent="0.25">
      <c r="A21" s="2">
        <v>20</v>
      </c>
      <c r="B21" s="2" t="s">
        <v>38</v>
      </c>
      <c r="C21" s="2" t="s">
        <v>35</v>
      </c>
      <c r="D21" s="2" t="str">
        <f t="shared" si="6"/>
        <v>Control</v>
      </c>
      <c r="E21" s="2">
        <f t="shared" si="6"/>
        <v>4</v>
      </c>
      <c r="F21" s="3">
        <f t="shared" si="9"/>
        <v>44772</v>
      </c>
      <c r="G21" s="2">
        <f t="shared" si="9"/>
        <v>5</v>
      </c>
      <c r="H21" s="2">
        <v>51</v>
      </c>
      <c r="I21" s="2">
        <v>12.23</v>
      </c>
      <c r="J21" s="2">
        <f t="shared" si="0"/>
        <v>10.199999999999999</v>
      </c>
      <c r="K21" s="2">
        <f t="shared" si="1"/>
        <v>2.4500000000000002</v>
      </c>
      <c r="L21" s="2">
        <f t="shared" si="8"/>
        <v>59.5</v>
      </c>
      <c r="M21" s="2">
        <v>4</v>
      </c>
    </row>
    <row r="22" spans="1:13" ht="15.75" x14ac:dyDescent="0.25">
      <c r="A22" s="2">
        <v>21</v>
      </c>
      <c r="B22" s="2" t="s">
        <v>39</v>
      </c>
      <c r="C22" s="2" t="s">
        <v>35</v>
      </c>
      <c r="D22" s="2" t="str">
        <f t="shared" si="6"/>
        <v>Stress</v>
      </c>
      <c r="E22" s="2">
        <f t="shared" si="6"/>
        <v>1</v>
      </c>
      <c r="F22" s="3">
        <f t="shared" si="9"/>
        <v>44772</v>
      </c>
      <c r="G22" s="2">
        <f t="shared" si="9"/>
        <v>5</v>
      </c>
      <c r="H22" s="2">
        <v>24</v>
      </c>
      <c r="I22" s="2">
        <v>5.34</v>
      </c>
      <c r="J22" s="2">
        <f t="shared" si="0"/>
        <v>4.8</v>
      </c>
      <c r="K22" s="2">
        <f t="shared" si="1"/>
        <v>1.07</v>
      </c>
      <c r="L22" s="2">
        <f t="shared" si="8"/>
        <v>51</v>
      </c>
      <c r="M22" s="2">
        <v>4</v>
      </c>
    </row>
    <row r="23" spans="1:13" ht="15.75" x14ac:dyDescent="0.25">
      <c r="A23" s="2">
        <v>22</v>
      </c>
      <c r="B23" s="2" t="s">
        <v>40</v>
      </c>
      <c r="C23" s="2" t="s">
        <v>35</v>
      </c>
      <c r="D23" s="2" t="str">
        <f t="shared" si="6"/>
        <v>Stress</v>
      </c>
      <c r="E23" s="2">
        <f t="shared" si="6"/>
        <v>2</v>
      </c>
      <c r="F23" s="3">
        <f t="shared" si="9"/>
        <v>44772</v>
      </c>
      <c r="G23" s="2">
        <f t="shared" si="9"/>
        <v>5</v>
      </c>
      <c r="H23" s="2">
        <v>27</v>
      </c>
      <c r="I23" s="2">
        <v>5.96</v>
      </c>
      <c r="J23" s="2">
        <f t="shared" si="0"/>
        <v>5.4</v>
      </c>
      <c r="K23" s="2">
        <f t="shared" si="1"/>
        <v>1.19</v>
      </c>
      <c r="L23" s="2">
        <f t="shared" si="8"/>
        <v>48.5</v>
      </c>
      <c r="M23" s="2">
        <v>5</v>
      </c>
    </row>
    <row r="24" spans="1:13" ht="15.75" x14ac:dyDescent="0.25">
      <c r="A24" s="2">
        <v>23</v>
      </c>
      <c r="B24" s="2" t="s">
        <v>41</v>
      </c>
      <c r="C24" s="2" t="s">
        <v>35</v>
      </c>
      <c r="D24" s="2" t="str">
        <f t="shared" si="6"/>
        <v>Stress</v>
      </c>
      <c r="E24" s="2">
        <f t="shared" si="6"/>
        <v>3</v>
      </c>
      <c r="F24" s="3">
        <f t="shared" si="9"/>
        <v>44772</v>
      </c>
      <c r="G24" s="2">
        <f t="shared" si="9"/>
        <v>5</v>
      </c>
      <c r="H24" s="2">
        <v>21</v>
      </c>
      <c r="I24" s="2">
        <v>4.5599999999999996</v>
      </c>
      <c r="J24" s="2">
        <f t="shared" si="0"/>
        <v>4.2</v>
      </c>
      <c r="K24" s="2">
        <f t="shared" si="1"/>
        <v>0.91</v>
      </c>
      <c r="L24" s="2">
        <f t="shared" si="8"/>
        <v>50</v>
      </c>
      <c r="M24" s="2">
        <v>5</v>
      </c>
    </row>
    <row r="25" spans="1:13" ht="15.75" x14ac:dyDescent="0.25">
      <c r="A25" s="2">
        <v>24</v>
      </c>
      <c r="B25" s="2" t="s">
        <v>42</v>
      </c>
      <c r="C25" s="2" t="s">
        <v>35</v>
      </c>
      <c r="D25" s="2" t="str">
        <f t="shared" si="6"/>
        <v>Stress</v>
      </c>
      <c r="E25" s="2">
        <f t="shared" si="6"/>
        <v>4</v>
      </c>
      <c r="F25" s="3">
        <f t="shared" si="9"/>
        <v>44772</v>
      </c>
      <c r="G25" s="2">
        <f t="shared" si="9"/>
        <v>5</v>
      </c>
      <c r="H25" s="2">
        <v>29</v>
      </c>
      <c r="I25" s="2">
        <v>6.54</v>
      </c>
      <c r="J25" s="2">
        <f t="shared" si="0"/>
        <v>5.8</v>
      </c>
      <c r="K25" s="2">
        <f t="shared" si="1"/>
        <v>1.31</v>
      </c>
      <c r="L25" s="2">
        <f t="shared" si="8"/>
        <v>46.5</v>
      </c>
      <c r="M25" s="2">
        <v>4</v>
      </c>
    </row>
    <row r="26" spans="1:13" ht="15.75" x14ac:dyDescent="0.25">
      <c r="A26" s="2">
        <v>25</v>
      </c>
      <c r="B26" s="2" t="s">
        <v>43</v>
      </c>
      <c r="C26" s="2" t="s">
        <v>44</v>
      </c>
      <c r="D26" s="2" t="str">
        <f t="shared" si="6"/>
        <v>Control</v>
      </c>
      <c r="E26" s="2">
        <f t="shared" si="6"/>
        <v>1</v>
      </c>
      <c r="F26" s="3">
        <f t="shared" si="9"/>
        <v>44772</v>
      </c>
      <c r="G26" s="2">
        <f t="shared" si="9"/>
        <v>5</v>
      </c>
      <c r="H26" s="2">
        <v>44</v>
      </c>
      <c r="I26" s="2">
        <v>10.58</v>
      </c>
      <c r="J26" s="2">
        <f t="shared" si="0"/>
        <v>8.8000000000000007</v>
      </c>
      <c r="K26" s="2">
        <f t="shared" si="1"/>
        <v>2.12</v>
      </c>
      <c r="L26" s="2">
        <v>50.5</v>
      </c>
      <c r="M26" s="2">
        <v>6</v>
      </c>
    </row>
    <row r="27" spans="1:13" ht="15.75" x14ac:dyDescent="0.25">
      <c r="A27" s="2">
        <v>26</v>
      </c>
      <c r="B27" s="2" t="s">
        <v>45</v>
      </c>
      <c r="C27" s="2" t="s">
        <v>44</v>
      </c>
      <c r="D27" s="2" t="str">
        <f t="shared" ref="D27:E42" si="10">D19</f>
        <v>Control</v>
      </c>
      <c r="E27" s="2">
        <f t="shared" si="10"/>
        <v>2</v>
      </c>
      <c r="F27" s="3">
        <f t="shared" si="9"/>
        <v>44772</v>
      </c>
      <c r="G27" s="2">
        <f t="shared" si="9"/>
        <v>5</v>
      </c>
      <c r="H27" s="2">
        <v>35</v>
      </c>
      <c r="I27" s="2">
        <v>8.23</v>
      </c>
      <c r="J27" s="2">
        <f t="shared" si="0"/>
        <v>7</v>
      </c>
      <c r="K27" s="2">
        <f t="shared" si="1"/>
        <v>1.65</v>
      </c>
      <c r="L27" s="2">
        <v>54.5</v>
      </c>
      <c r="M27" s="2">
        <v>4</v>
      </c>
    </row>
    <row r="28" spans="1:13" ht="15.75" x14ac:dyDescent="0.25">
      <c r="A28" s="2">
        <v>27</v>
      </c>
      <c r="B28" s="2" t="s">
        <v>46</v>
      </c>
      <c r="C28" s="2" t="s">
        <v>44</v>
      </c>
      <c r="D28" s="2" t="str">
        <f t="shared" si="10"/>
        <v>Control</v>
      </c>
      <c r="E28" s="2">
        <f t="shared" si="10"/>
        <v>3</v>
      </c>
      <c r="F28" s="3">
        <f t="shared" si="9"/>
        <v>44772</v>
      </c>
      <c r="G28" s="2">
        <f t="shared" si="9"/>
        <v>5</v>
      </c>
      <c r="H28" s="2">
        <v>35</v>
      </c>
      <c r="I28" s="2">
        <v>8.1199999999999992</v>
      </c>
      <c r="J28" s="2">
        <f t="shared" si="0"/>
        <v>7</v>
      </c>
      <c r="K28" s="2">
        <f t="shared" si="1"/>
        <v>1.62</v>
      </c>
      <c r="L28" s="2">
        <v>55</v>
      </c>
      <c r="M28" s="2">
        <v>6</v>
      </c>
    </row>
    <row r="29" spans="1:13" ht="15.75" x14ac:dyDescent="0.25">
      <c r="A29" s="2">
        <v>28</v>
      </c>
      <c r="B29" s="2" t="s">
        <v>47</v>
      </c>
      <c r="C29" s="2" t="s">
        <v>44</v>
      </c>
      <c r="D29" s="2" t="str">
        <f t="shared" si="10"/>
        <v>Control</v>
      </c>
      <c r="E29" s="2">
        <f t="shared" si="10"/>
        <v>4</v>
      </c>
      <c r="F29" s="3">
        <f t="shared" si="9"/>
        <v>44772</v>
      </c>
      <c r="G29" s="2">
        <f t="shared" si="9"/>
        <v>5</v>
      </c>
      <c r="H29" s="2">
        <v>39</v>
      </c>
      <c r="I29" s="2">
        <v>9.1999999999999993</v>
      </c>
      <c r="J29" s="2">
        <f t="shared" si="0"/>
        <v>7.8</v>
      </c>
      <c r="K29" s="2">
        <f t="shared" si="1"/>
        <v>1.84</v>
      </c>
      <c r="L29" s="2">
        <v>55.5</v>
      </c>
      <c r="M29" s="2">
        <v>4</v>
      </c>
    </row>
    <row r="30" spans="1:13" ht="15.75" x14ac:dyDescent="0.25">
      <c r="A30" s="2">
        <v>29</v>
      </c>
      <c r="B30" s="2" t="s">
        <v>48</v>
      </c>
      <c r="C30" s="2" t="s">
        <v>44</v>
      </c>
      <c r="D30" s="2" t="str">
        <f t="shared" si="10"/>
        <v>Stress</v>
      </c>
      <c r="E30" s="2">
        <f t="shared" si="10"/>
        <v>1</v>
      </c>
      <c r="F30" s="3">
        <f t="shared" si="9"/>
        <v>44772</v>
      </c>
      <c r="G30" s="2">
        <f t="shared" si="9"/>
        <v>5</v>
      </c>
      <c r="H30" s="2">
        <v>26</v>
      </c>
      <c r="I30" s="2">
        <v>5.74</v>
      </c>
      <c r="J30" s="2">
        <f t="shared" si="0"/>
        <v>5.2</v>
      </c>
      <c r="K30" s="2">
        <f t="shared" si="1"/>
        <v>1.1499999999999999</v>
      </c>
      <c r="L30" s="2">
        <v>33</v>
      </c>
      <c r="M30" s="2">
        <v>5</v>
      </c>
    </row>
    <row r="31" spans="1:13" ht="15.75" x14ac:dyDescent="0.25">
      <c r="A31" s="2">
        <v>30</v>
      </c>
      <c r="B31" s="2" t="s">
        <v>49</v>
      </c>
      <c r="C31" s="2" t="s">
        <v>44</v>
      </c>
      <c r="D31" s="2" t="str">
        <f t="shared" si="10"/>
        <v>Stress</v>
      </c>
      <c r="E31" s="2">
        <f t="shared" si="10"/>
        <v>2</v>
      </c>
      <c r="F31" s="3">
        <f t="shared" si="9"/>
        <v>44772</v>
      </c>
      <c r="G31" s="2">
        <f t="shared" si="9"/>
        <v>5</v>
      </c>
      <c r="H31" s="2">
        <v>27</v>
      </c>
      <c r="I31" s="2">
        <v>6.03</v>
      </c>
      <c r="J31" s="2">
        <f t="shared" si="0"/>
        <v>5.4</v>
      </c>
      <c r="K31" s="2">
        <f t="shared" si="1"/>
        <v>1.21</v>
      </c>
      <c r="L31" s="2">
        <v>32</v>
      </c>
      <c r="M31" s="2">
        <v>4</v>
      </c>
    </row>
    <row r="32" spans="1:13" ht="15.75" x14ac:dyDescent="0.25">
      <c r="A32" s="2">
        <v>31</v>
      </c>
      <c r="B32" s="2" t="s">
        <v>50</v>
      </c>
      <c r="C32" s="2" t="s">
        <v>44</v>
      </c>
      <c r="D32" s="2" t="str">
        <f t="shared" si="10"/>
        <v>Stress</v>
      </c>
      <c r="E32" s="2">
        <f t="shared" si="10"/>
        <v>3</v>
      </c>
      <c r="F32" s="3">
        <f t="shared" si="9"/>
        <v>44772</v>
      </c>
      <c r="G32" s="2">
        <f t="shared" si="9"/>
        <v>5</v>
      </c>
      <c r="H32" s="2">
        <v>29</v>
      </c>
      <c r="I32" s="2">
        <v>6.51</v>
      </c>
      <c r="J32" s="2">
        <f t="shared" si="0"/>
        <v>5.8</v>
      </c>
      <c r="K32" s="2">
        <f t="shared" si="1"/>
        <v>1.3</v>
      </c>
      <c r="L32" s="2">
        <v>34.5</v>
      </c>
      <c r="M32" s="2">
        <v>4</v>
      </c>
    </row>
    <row r="33" spans="1:13" ht="15.75" x14ac:dyDescent="0.25">
      <c r="A33" s="2">
        <v>32</v>
      </c>
      <c r="B33" s="2" t="s">
        <v>51</v>
      </c>
      <c r="C33" s="2" t="s">
        <v>44</v>
      </c>
      <c r="D33" s="2" t="str">
        <f t="shared" si="10"/>
        <v>Stress</v>
      </c>
      <c r="E33" s="2">
        <f t="shared" si="10"/>
        <v>4</v>
      </c>
      <c r="F33" s="3">
        <f t="shared" si="9"/>
        <v>44772</v>
      </c>
      <c r="G33" s="2">
        <f t="shared" si="9"/>
        <v>5</v>
      </c>
      <c r="H33" s="2">
        <v>32</v>
      </c>
      <c r="I33" s="2">
        <v>7.36</v>
      </c>
      <c r="J33" s="2">
        <f t="shared" si="0"/>
        <v>6.4</v>
      </c>
      <c r="K33" s="2">
        <f t="shared" si="1"/>
        <v>1.47</v>
      </c>
      <c r="L33" s="2">
        <v>32</v>
      </c>
      <c r="M33" s="2">
        <v>4</v>
      </c>
    </row>
    <row r="34" spans="1:13" ht="15.75" x14ac:dyDescent="0.25">
      <c r="A34" s="2">
        <v>33</v>
      </c>
      <c r="B34" s="2" t="s">
        <v>52</v>
      </c>
      <c r="C34" s="2" t="s">
        <v>53</v>
      </c>
      <c r="D34" s="2" t="str">
        <f t="shared" si="10"/>
        <v>Control</v>
      </c>
      <c r="E34" s="2">
        <f t="shared" si="10"/>
        <v>1</v>
      </c>
      <c r="F34" s="3">
        <f t="shared" si="9"/>
        <v>44772</v>
      </c>
      <c r="G34" s="2">
        <f t="shared" si="9"/>
        <v>5</v>
      </c>
      <c r="H34" s="2">
        <v>57</v>
      </c>
      <c r="I34" s="2">
        <v>13.97</v>
      </c>
      <c r="J34" s="2">
        <f t="shared" si="0"/>
        <v>11.4</v>
      </c>
      <c r="K34" s="2">
        <f t="shared" si="1"/>
        <v>2.79</v>
      </c>
      <c r="L34" s="2">
        <v>48.5</v>
      </c>
      <c r="M34" s="2">
        <v>5</v>
      </c>
    </row>
    <row r="35" spans="1:13" ht="15.75" x14ac:dyDescent="0.25">
      <c r="A35" s="2">
        <v>34</v>
      </c>
      <c r="B35" s="2" t="s">
        <v>54</v>
      </c>
      <c r="C35" s="2" t="s">
        <v>53</v>
      </c>
      <c r="D35" s="2" t="str">
        <f t="shared" si="10"/>
        <v>Control</v>
      </c>
      <c r="E35" s="2">
        <f t="shared" si="10"/>
        <v>2</v>
      </c>
      <c r="F35" s="3">
        <f t="shared" si="9"/>
        <v>44772</v>
      </c>
      <c r="G35" s="2">
        <f t="shared" si="9"/>
        <v>5</v>
      </c>
      <c r="H35" s="2">
        <v>56</v>
      </c>
      <c r="I35" s="2">
        <v>13.74</v>
      </c>
      <c r="J35" s="2">
        <f t="shared" si="0"/>
        <v>11.2</v>
      </c>
      <c r="K35" s="2">
        <f t="shared" si="1"/>
        <v>2.75</v>
      </c>
      <c r="L35" s="2">
        <v>47.5</v>
      </c>
      <c r="M35" s="2">
        <v>4</v>
      </c>
    </row>
    <row r="36" spans="1:13" ht="15.75" x14ac:dyDescent="0.25">
      <c r="A36" s="2">
        <v>35</v>
      </c>
      <c r="B36" s="2" t="s">
        <v>55</v>
      </c>
      <c r="C36" s="2" t="s">
        <v>53</v>
      </c>
      <c r="D36" s="2" t="str">
        <f t="shared" si="10"/>
        <v>Control</v>
      </c>
      <c r="E36" s="2">
        <f t="shared" si="10"/>
        <v>3</v>
      </c>
      <c r="F36" s="3">
        <f t="shared" ref="F36:G51" si="11">F35</f>
        <v>44772</v>
      </c>
      <c r="G36" s="2">
        <f t="shared" si="11"/>
        <v>5</v>
      </c>
      <c r="H36" s="2">
        <v>44</v>
      </c>
      <c r="I36" s="2">
        <v>10.56</v>
      </c>
      <c r="J36" s="2">
        <f t="shared" si="0"/>
        <v>8.8000000000000007</v>
      </c>
      <c r="K36" s="2">
        <f t="shared" si="1"/>
        <v>2.11</v>
      </c>
      <c r="L36" s="2">
        <v>50</v>
      </c>
      <c r="M36" s="2">
        <v>6</v>
      </c>
    </row>
    <row r="37" spans="1:13" ht="15.75" x14ac:dyDescent="0.25">
      <c r="A37" s="2">
        <v>36</v>
      </c>
      <c r="B37" s="2" t="s">
        <v>56</v>
      </c>
      <c r="C37" s="2" t="s">
        <v>53</v>
      </c>
      <c r="D37" s="2" t="str">
        <f t="shared" si="10"/>
        <v>Control</v>
      </c>
      <c r="E37" s="2">
        <f t="shared" si="10"/>
        <v>4</v>
      </c>
      <c r="F37" s="3">
        <f t="shared" si="11"/>
        <v>44772</v>
      </c>
      <c r="G37" s="2">
        <f t="shared" si="11"/>
        <v>5</v>
      </c>
      <c r="H37" s="2">
        <v>50</v>
      </c>
      <c r="I37" s="2">
        <v>12.13</v>
      </c>
      <c r="J37" s="2">
        <f t="shared" si="0"/>
        <v>10</v>
      </c>
      <c r="K37" s="2">
        <f t="shared" si="1"/>
        <v>2.4300000000000002</v>
      </c>
      <c r="L37" s="2">
        <v>47</v>
      </c>
      <c r="M37" s="2">
        <v>6</v>
      </c>
    </row>
    <row r="38" spans="1:13" ht="15.75" x14ac:dyDescent="0.25">
      <c r="A38" s="2">
        <v>37</v>
      </c>
      <c r="B38" s="2" t="s">
        <v>57</v>
      </c>
      <c r="C38" s="2" t="s">
        <v>53</v>
      </c>
      <c r="D38" s="2" t="str">
        <f t="shared" si="10"/>
        <v>Stress</v>
      </c>
      <c r="E38" s="2">
        <f t="shared" si="10"/>
        <v>1</v>
      </c>
      <c r="F38" s="3">
        <f t="shared" si="11"/>
        <v>44772</v>
      </c>
      <c r="G38" s="2">
        <f t="shared" si="11"/>
        <v>5</v>
      </c>
      <c r="H38" s="2">
        <v>33</v>
      </c>
      <c r="I38" s="2">
        <v>7.62</v>
      </c>
      <c r="J38" s="2">
        <f t="shared" si="0"/>
        <v>6.6</v>
      </c>
      <c r="K38" s="2">
        <f t="shared" si="1"/>
        <v>1.52</v>
      </c>
      <c r="L38" s="2">
        <v>41</v>
      </c>
      <c r="M38" s="2">
        <v>4</v>
      </c>
    </row>
    <row r="39" spans="1:13" ht="15.75" x14ac:dyDescent="0.25">
      <c r="A39" s="2">
        <v>38</v>
      </c>
      <c r="B39" s="2" t="s">
        <v>58</v>
      </c>
      <c r="C39" s="2" t="s">
        <v>53</v>
      </c>
      <c r="D39" s="2" t="str">
        <f t="shared" si="10"/>
        <v>Stress</v>
      </c>
      <c r="E39" s="2">
        <f t="shared" si="10"/>
        <v>2</v>
      </c>
      <c r="F39" s="3">
        <f t="shared" si="11"/>
        <v>44772</v>
      </c>
      <c r="G39" s="2">
        <f t="shared" si="11"/>
        <v>5</v>
      </c>
      <c r="H39" s="2">
        <v>36</v>
      </c>
      <c r="I39" s="2">
        <v>8.43</v>
      </c>
      <c r="J39" s="2">
        <f t="shared" si="0"/>
        <v>7.2</v>
      </c>
      <c r="K39" s="2">
        <f t="shared" si="1"/>
        <v>1.69</v>
      </c>
      <c r="L39" s="2">
        <v>41.5</v>
      </c>
      <c r="M39" s="2">
        <v>5</v>
      </c>
    </row>
    <row r="40" spans="1:13" ht="15.75" x14ac:dyDescent="0.25">
      <c r="A40" s="2">
        <v>39</v>
      </c>
      <c r="B40" s="2" t="s">
        <v>59</v>
      </c>
      <c r="C40" s="2" t="s">
        <v>53</v>
      </c>
      <c r="D40" s="2" t="str">
        <f t="shared" si="10"/>
        <v>Stress</v>
      </c>
      <c r="E40" s="2">
        <f t="shared" si="10"/>
        <v>3</v>
      </c>
      <c r="F40" s="3">
        <f t="shared" si="11"/>
        <v>44772</v>
      </c>
      <c r="G40" s="2">
        <f t="shared" si="11"/>
        <v>5</v>
      </c>
      <c r="H40" s="2">
        <v>26</v>
      </c>
      <c r="I40" s="2">
        <v>5.89</v>
      </c>
      <c r="J40" s="2">
        <f t="shared" si="0"/>
        <v>5.2</v>
      </c>
      <c r="K40" s="2">
        <f t="shared" si="1"/>
        <v>1.18</v>
      </c>
      <c r="L40" s="2">
        <v>42</v>
      </c>
      <c r="M40" s="2">
        <v>4</v>
      </c>
    </row>
    <row r="41" spans="1:13" ht="15.75" x14ac:dyDescent="0.25">
      <c r="A41" s="2">
        <v>40</v>
      </c>
      <c r="B41" s="2" t="s">
        <v>60</v>
      </c>
      <c r="C41" s="2" t="s">
        <v>53</v>
      </c>
      <c r="D41" s="2" t="str">
        <f t="shared" si="10"/>
        <v>Stress</v>
      </c>
      <c r="E41" s="2">
        <f t="shared" si="10"/>
        <v>4</v>
      </c>
      <c r="F41" s="3">
        <f t="shared" si="11"/>
        <v>44772</v>
      </c>
      <c r="G41" s="2">
        <f t="shared" si="11"/>
        <v>5</v>
      </c>
      <c r="H41" s="2">
        <v>31</v>
      </c>
      <c r="I41" s="2">
        <v>7.06</v>
      </c>
      <c r="J41" s="2">
        <f t="shared" si="0"/>
        <v>6.2</v>
      </c>
      <c r="K41" s="2">
        <f t="shared" si="1"/>
        <v>1.41</v>
      </c>
      <c r="L41" s="2">
        <v>42</v>
      </c>
      <c r="M41" s="2">
        <v>3</v>
      </c>
    </row>
    <row r="42" spans="1:13" ht="15.75" x14ac:dyDescent="0.25">
      <c r="A42" s="2">
        <v>41</v>
      </c>
      <c r="B42" s="2" t="s">
        <v>61</v>
      </c>
      <c r="C42" s="2" t="s">
        <v>62</v>
      </c>
      <c r="D42" s="2" t="str">
        <f t="shared" si="10"/>
        <v>Control</v>
      </c>
      <c r="E42" s="2">
        <f t="shared" si="10"/>
        <v>1</v>
      </c>
      <c r="F42" s="3">
        <f t="shared" si="11"/>
        <v>44772</v>
      </c>
      <c r="G42" s="2">
        <f t="shared" si="11"/>
        <v>5</v>
      </c>
      <c r="H42" s="2">
        <v>40</v>
      </c>
      <c r="I42" s="2">
        <v>9.4</v>
      </c>
      <c r="J42" s="2">
        <f t="shared" si="0"/>
        <v>8</v>
      </c>
      <c r="K42" s="2">
        <f t="shared" si="1"/>
        <v>1.88</v>
      </c>
      <c r="L42" s="2">
        <v>59.5</v>
      </c>
      <c r="M42" s="2">
        <v>5</v>
      </c>
    </row>
    <row r="43" spans="1:13" ht="15.75" x14ac:dyDescent="0.25">
      <c r="A43" s="2">
        <v>42</v>
      </c>
      <c r="B43" s="2" t="s">
        <v>63</v>
      </c>
      <c r="C43" s="2" t="s">
        <v>62</v>
      </c>
      <c r="D43" s="2" t="str">
        <f t="shared" ref="D43:E58" si="12">D35</f>
        <v>Control</v>
      </c>
      <c r="E43" s="2">
        <f t="shared" si="12"/>
        <v>2</v>
      </c>
      <c r="F43" s="3">
        <f t="shared" si="11"/>
        <v>44772</v>
      </c>
      <c r="G43" s="2">
        <f t="shared" si="11"/>
        <v>5</v>
      </c>
      <c r="H43" s="2">
        <v>48</v>
      </c>
      <c r="I43" s="2">
        <v>11.65</v>
      </c>
      <c r="J43" s="2">
        <f t="shared" si="0"/>
        <v>9.6</v>
      </c>
      <c r="K43" s="2">
        <f t="shared" si="1"/>
        <v>2.33</v>
      </c>
      <c r="L43" s="2">
        <v>62</v>
      </c>
      <c r="M43" s="2">
        <v>4</v>
      </c>
    </row>
    <row r="44" spans="1:13" ht="15.75" x14ac:dyDescent="0.25">
      <c r="A44" s="2">
        <v>43</v>
      </c>
      <c r="B44" s="2" t="s">
        <v>64</v>
      </c>
      <c r="C44" s="2" t="s">
        <v>62</v>
      </c>
      <c r="D44" s="2" t="str">
        <f t="shared" si="12"/>
        <v>Control</v>
      </c>
      <c r="E44" s="2">
        <f t="shared" si="12"/>
        <v>3</v>
      </c>
      <c r="F44" s="3">
        <f t="shared" si="11"/>
        <v>44772</v>
      </c>
      <c r="G44" s="2">
        <f t="shared" si="11"/>
        <v>5</v>
      </c>
      <c r="H44" s="2">
        <v>54</v>
      </c>
      <c r="I44" s="2">
        <v>13.11</v>
      </c>
      <c r="J44" s="2">
        <f t="shared" si="0"/>
        <v>10.8</v>
      </c>
      <c r="K44" s="2">
        <f t="shared" si="1"/>
        <v>2.62</v>
      </c>
      <c r="L44" s="2">
        <v>60.5</v>
      </c>
      <c r="M44" s="2">
        <v>6</v>
      </c>
    </row>
    <row r="45" spans="1:13" ht="15.75" x14ac:dyDescent="0.25">
      <c r="A45" s="2">
        <v>44</v>
      </c>
      <c r="B45" s="2" t="s">
        <v>65</v>
      </c>
      <c r="C45" s="2" t="s">
        <v>62</v>
      </c>
      <c r="D45" s="2" t="str">
        <f t="shared" si="12"/>
        <v>Control</v>
      </c>
      <c r="E45" s="2">
        <f t="shared" si="12"/>
        <v>4</v>
      </c>
      <c r="F45" s="3">
        <f t="shared" si="11"/>
        <v>44772</v>
      </c>
      <c r="G45" s="2">
        <f t="shared" si="11"/>
        <v>5</v>
      </c>
      <c r="H45" s="2">
        <v>52</v>
      </c>
      <c r="I45" s="2">
        <v>12.69</v>
      </c>
      <c r="J45" s="2">
        <f t="shared" si="0"/>
        <v>10.4</v>
      </c>
      <c r="K45" s="2">
        <f t="shared" si="1"/>
        <v>2.54</v>
      </c>
      <c r="L45" s="2">
        <v>59</v>
      </c>
      <c r="M45" s="2">
        <v>4</v>
      </c>
    </row>
    <row r="46" spans="1:13" ht="15.75" x14ac:dyDescent="0.25">
      <c r="A46" s="2">
        <v>45</v>
      </c>
      <c r="B46" s="2" t="s">
        <v>66</v>
      </c>
      <c r="C46" s="2" t="s">
        <v>62</v>
      </c>
      <c r="D46" s="2" t="str">
        <f t="shared" si="12"/>
        <v>Stress</v>
      </c>
      <c r="E46" s="2">
        <f t="shared" si="12"/>
        <v>1</v>
      </c>
      <c r="F46" s="3">
        <f t="shared" si="11"/>
        <v>44772</v>
      </c>
      <c r="G46" s="2">
        <f t="shared" si="11"/>
        <v>5</v>
      </c>
      <c r="H46" s="2">
        <v>32</v>
      </c>
      <c r="I46" s="2">
        <v>7.3</v>
      </c>
      <c r="J46" s="2">
        <f t="shared" si="0"/>
        <v>6.4</v>
      </c>
      <c r="K46" s="2">
        <f t="shared" si="1"/>
        <v>1.46</v>
      </c>
      <c r="L46" s="2">
        <v>50.5</v>
      </c>
      <c r="M46" s="2">
        <v>4</v>
      </c>
    </row>
    <row r="47" spans="1:13" ht="15.75" x14ac:dyDescent="0.25">
      <c r="A47" s="2">
        <v>46</v>
      </c>
      <c r="B47" s="2" t="s">
        <v>67</v>
      </c>
      <c r="C47" s="2" t="s">
        <v>62</v>
      </c>
      <c r="D47" s="2" t="str">
        <f t="shared" si="12"/>
        <v>Stress</v>
      </c>
      <c r="E47" s="2">
        <f t="shared" si="12"/>
        <v>2</v>
      </c>
      <c r="F47" s="3">
        <f t="shared" si="11"/>
        <v>44772</v>
      </c>
      <c r="G47" s="2">
        <f t="shared" si="11"/>
        <v>5</v>
      </c>
      <c r="H47" s="2">
        <v>37</v>
      </c>
      <c r="I47" s="2">
        <v>8.73</v>
      </c>
      <c r="J47" s="2">
        <f t="shared" si="0"/>
        <v>7.4</v>
      </c>
      <c r="K47" s="2">
        <f t="shared" si="1"/>
        <v>1.75</v>
      </c>
      <c r="L47" s="2">
        <v>55</v>
      </c>
      <c r="M47" s="2">
        <v>5</v>
      </c>
    </row>
    <row r="48" spans="1:13" ht="15.75" x14ac:dyDescent="0.25">
      <c r="A48" s="2">
        <v>47</v>
      </c>
      <c r="B48" s="2" t="s">
        <v>68</v>
      </c>
      <c r="C48" s="2" t="s">
        <v>62</v>
      </c>
      <c r="D48" s="2" t="str">
        <f t="shared" si="12"/>
        <v>Stress</v>
      </c>
      <c r="E48" s="2">
        <f t="shared" si="12"/>
        <v>3</v>
      </c>
      <c r="F48" s="3">
        <f t="shared" si="11"/>
        <v>44772</v>
      </c>
      <c r="G48" s="2">
        <f t="shared" si="11"/>
        <v>5</v>
      </c>
      <c r="H48" s="2">
        <v>27</v>
      </c>
      <c r="I48" s="2">
        <v>6.15</v>
      </c>
      <c r="J48" s="2">
        <f t="shared" si="0"/>
        <v>5.4</v>
      </c>
      <c r="K48" s="2">
        <f t="shared" si="1"/>
        <v>1.23</v>
      </c>
      <c r="L48" s="2">
        <v>52.5</v>
      </c>
      <c r="M48" s="2">
        <v>5</v>
      </c>
    </row>
    <row r="49" spans="1:13" ht="15.75" x14ac:dyDescent="0.25">
      <c r="A49" s="2">
        <v>48</v>
      </c>
      <c r="B49" s="2" t="s">
        <v>69</v>
      </c>
      <c r="C49" s="2" t="s">
        <v>62</v>
      </c>
      <c r="D49" s="2" t="str">
        <f t="shared" si="12"/>
        <v>Stress</v>
      </c>
      <c r="E49" s="2">
        <f t="shared" si="12"/>
        <v>4</v>
      </c>
      <c r="F49" s="3">
        <f t="shared" si="11"/>
        <v>44772</v>
      </c>
      <c r="G49" s="2">
        <f t="shared" si="11"/>
        <v>5</v>
      </c>
      <c r="H49" s="2">
        <v>33</v>
      </c>
      <c r="I49" s="2">
        <v>7.75</v>
      </c>
      <c r="J49" s="2">
        <f t="shared" si="0"/>
        <v>6.6</v>
      </c>
      <c r="K49" s="2">
        <f t="shared" si="1"/>
        <v>1.55</v>
      </c>
      <c r="L49" s="2">
        <v>54</v>
      </c>
      <c r="M49" s="2">
        <v>4</v>
      </c>
    </row>
    <row r="50" spans="1:13" ht="15.75" x14ac:dyDescent="0.25">
      <c r="A50" s="2">
        <v>49</v>
      </c>
      <c r="B50" s="2" t="s">
        <v>70</v>
      </c>
      <c r="C50" s="2" t="s">
        <v>71</v>
      </c>
      <c r="D50" s="2" t="str">
        <f t="shared" si="12"/>
        <v>Control</v>
      </c>
      <c r="E50" s="2">
        <f t="shared" si="12"/>
        <v>1</v>
      </c>
      <c r="F50" s="3">
        <f t="shared" si="11"/>
        <v>44772</v>
      </c>
      <c r="G50" s="2">
        <f t="shared" si="11"/>
        <v>5</v>
      </c>
      <c r="H50" s="2">
        <v>40</v>
      </c>
      <c r="I50" s="2">
        <v>9.58</v>
      </c>
      <c r="J50" s="2">
        <f t="shared" si="0"/>
        <v>8</v>
      </c>
      <c r="K50" s="2">
        <f t="shared" si="1"/>
        <v>1.92</v>
      </c>
      <c r="L50" s="2">
        <v>47.5</v>
      </c>
      <c r="M50" s="2">
        <v>5</v>
      </c>
    </row>
    <row r="51" spans="1:13" ht="15.75" x14ac:dyDescent="0.25">
      <c r="A51" s="2">
        <v>50</v>
      </c>
      <c r="B51" s="2" t="s">
        <v>72</v>
      </c>
      <c r="C51" s="2" t="s">
        <v>71</v>
      </c>
      <c r="D51" s="2" t="str">
        <f t="shared" si="12"/>
        <v>Control</v>
      </c>
      <c r="E51" s="2">
        <f t="shared" si="12"/>
        <v>2</v>
      </c>
      <c r="F51" s="3">
        <f t="shared" si="11"/>
        <v>44772</v>
      </c>
      <c r="G51" s="2">
        <f t="shared" si="11"/>
        <v>5</v>
      </c>
      <c r="H51" s="2">
        <v>32</v>
      </c>
      <c r="I51" s="2">
        <v>7.37</v>
      </c>
      <c r="J51" s="2">
        <f t="shared" si="0"/>
        <v>6.4</v>
      </c>
      <c r="K51" s="2">
        <f t="shared" si="1"/>
        <v>1.47</v>
      </c>
      <c r="L51" s="2">
        <v>45.5</v>
      </c>
      <c r="M51" s="2">
        <v>4</v>
      </c>
    </row>
    <row r="52" spans="1:13" ht="15.75" x14ac:dyDescent="0.25">
      <c r="A52" s="2">
        <v>51</v>
      </c>
      <c r="B52" s="2" t="s">
        <v>73</v>
      </c>
      <c r="C52" s="2" t="s">
        <v>71</v>
      </c>
      <c r="D52" s="2" t="str">
        <f t="shared" si="12"/>
        <v>Control</v>
      </c>
      <c r="E52" s="2">
        <f t="shared" si="12"/>
        <v>3</v>
      </c>
      <c r="F52" s="3">
        <f t="shared" ref="F52:G67" si="13">F51</f>
        <v>44772</v>
      </c>
      <c r="G52" s="2">
        <f t="shared" si="13"/>
        <v>5</v>
      </c>
      <c r="H52" s="2">
        <v>28</v>
      </c>
      <c r="I52" s="2">
        <v>6.44</v>
      </c>
      <c r="J52" s="2">
        <f t="shared" si="0"/>
        <v>5.6</v>
      </c>
      <c r="K52" s="2">
        <f t="shared" si="1"/>
        <v>1.29</v>
      </c>
      <c r="L52" s="2">
        <v>53.5</v>
      </c>
      <c r="M52" s="2">
        <v>5</v>
      </c>
    </row>
    <row r="53" spans="1:13" ht="15.75" x14ac:dyDescent="0.25">
      <c r="A53" s="2">
        <v>52</v>
      </c>
      <c r="B53" s="2" t="s">
        <v>74</v>
      </c>
      <c r="C53" s="2" t="s">
        <v>71</v>
      </c>
      <c r="D53" s="2" t="str">
        <f t="shared" si="12"/>
        <v>Control</v>
      </c>
      <c r="E53" s="2">
        <f t="shared" si="12"/>
        <v>4</v>
      </c>
      <c r="F53" s="3">
        <f t="shared" si="13"/>
        <v>44772</v>
      </c>
      <c r="G53" s="2">
        <f t="shared" si="13"/>
        <v>5</v>
      </c>
      <c r="H53" s="2">
        <v>36</v>
      </c>
      <c r="I53" s="2">
        <v>8.2899999999999991</v>
      </c>
      <c r="J53" s="2">
        <f t="shared" si="0"/>
        <v>7.2</v>
      </c>
      <c r="K53" s="2">
        <f t="shared" si="1"/>
        <v>1.66</v>
      </c>
      <c r="L53" s="2">
        <v>46.5</v>
      </c>
      <c r="M53" s="2">
        <v>4</v>
      </c>
    </row>
    <row r="54" spans="1:13" ht="15.75" x14ac:dyDescent="0.25">
      <c r="A54" s="2">
        <v>53</v>
      </c>
      <c r="B54" s="2" t="s">
        <v>75</v>
      </c>
      <c r="C54" s="2" t="s">
        <v>71</v>
      </c>
      <c r="D54" s="2" t="str">
        <f t="shared" si="12"/>
        <v>Stress</v>
      </c>
      <c r="E54" s="2">
        <f t="shared" si="12"/>
        <v>1</v>
      </c>
      <c r="F54" s="3">
        <f t="shared" si="13"/>
        <v>44772</v>
      </c>
      <c r="G54" s="2">
        <f t="shared" si="13"/>
        <v>5</v>
      </c>
      <c r="H54" s="2">
        <v>24</v>
      </c>
      <c r="I54" s="2">
        <v>5.25</v>
      </c>
      <c r="J54" s="2">
        <f t="shared" si="0"/>
        <v>4.8</v>
      </c>
      <c r="K54" s="2">
        <f t="shared" si="1"/>
        <v>1.05</v>
      </c>
      <c r="L54" s="2">
        <v>31.5</v>
      </c>
      <c r="M54" s="2">
        <v>5</v>
      </c>
    </row>
    <row r="55" spans="1:13" ht="15.75" x14ac:dyDescent="0.25">
      <c r="A55" s="2">
        <v>54</v>
      </c>
      <c r="B55" s="2" t="s">
        <v>76</v>
      </c>
      <c r="C55" s="2" t="s">
        <v>71</v>
      </c>
      <c r="D55" s="2" t="str">
        <f t="shared" si="12"/>
        <v>Stress</v>
      </c>
      <c r="E55" s="2">
        <f t="shared" si="12"/>
        <v>2</v>
      </c>
      <c r="F55" s="3">
        <f t="shared" si="13"/>
        <v>44772</v>
      </c>
      <c r="G55" s="2">
        <f t="shared" si="13"/>
        <v>5</v>
      </c>
      <c r="H55" s="2">
        <v>20</v>
      </c>
      <c r="I55" s="2">
        <v>4.38</v>
      </c>
      <c r="J55" s="2">
        <f t="shared" si="0"/>
        <v>4</v>
      </c>
      <c r="K55" s="2">
        <f t="shared" si="1"/>
        <v>0.88</v>
      </c>
      <c r="L55" s="2">
        <v>29</v>
      </c>
      <c r="M55" s="2">
        <v>4</v>
      </c>
    </row>
    <row r="56" spans="1:13" ht="15.75" x14ac:dyDescent="0.25">
      <c r="A56" s="2">
        <v>55</v>
      </c>
      <c r="B56" s="2" t="s">
        <v>77</v>
      </c>
      <c r="C56" s="2" t="s">
        <v>71</v>
      </c>
      <c r="D56" s="2" t="str">
        <f t="shared" si="12"/>
        <v>Stress</v>
      </c>
      <c r="E56" s="2">
        <f t="shared" si="12"/>
        <v>3</v>
      </c>
      <c r="F56" s="3">
        <f t="shared" si="13"/>
        <v>44772</v>
      </c>
      <c r="G56" s="2">
        <f t="shared" si="13"/>
        <v>5</v>
      </c>
      <c r="H56" s="2">
        <v>20</v>
      </c>
      <c r="I56" s="2">
        <v>4.1500000000000004</v>
      </c>
      <c r="J56" s="2">
        <f t="shared" si="0"/>
        <v>4</v>
      </c>
      <c r="K56" s="2">
        <f t="shared" si="1"/>
        <v>0.83</v>
      </c>
      <c r="L56" s="2">
        <v>32.5</v>
      </c>
      <c r="M56" s="2">
        <v>4</v>
      </c>
    </row>
    <row r="57" spans="1:13" ht="15.75" x14ac:dyDescent="0.25">
      <c r="A57" s="2">
        <v>56</v>
      </c>
      <c r="B57" s="2" t="s">
        <v>78</v>
      </c>
      <c r="C57" s="2" t="s">
        <v>71</v>
      </c>
      <c r="D57" s="2" t="str">
        <f t="shared" si="12"/>
        <v>Stress</v>
      </c>
      <c r="E57" s="2">
        <f t="shared" si="12"/>
        <v>4</v>
      </c>
      <c r="F57" s="3">
        <f t="shared" si="13"/>
        <v>44772</v>
      </c>
      <c r="G57" s="2">
        <f t="shared" si="13"/>
        <v>5</v>
      </c>
      <c r="H57" s="2">
        <v>20</v>
      </c>
      <c r="I57" s="2">
        <v>4.18</v>
      </c>
      <c r="J57" s="2">
        <f t="shared" si="0"/>
        <v>4</v>
      </c>
      <c r="K57" s="2">
        <f t="shared" si="1"/>
        <v>0.84</v>
      </c>
      <c r="L57" s="2">
        <v>30.5</v>
      </c>
      <c r="M57" s="2">
        <v>3</v>
      </c>
    </row>
    <row r="58" spans="1:13" ht="15.75" x14ac:dyDescent="0.25">
      <c r="A58" s="2">
        <v>57</v>
      </c>
      <c r="B58" s="2" t="s">
        <v>79</v>
      </c>
      <c r="C58" s="2" t="s">
        <v>80</v>
      </c>
      <c r="D58" s="2" t="str">
        <f t="shared" si="12"/>
        <v>Control</v>
      </c>
      <c r="E58" s="2">
        <f t="shared" si="12"/>
        <v>1</v>
      </c>
      <c r="F58" s="3">
        <f t="shared" si="13"/>
        <v>44772</v>
      </c>
      <c r="G58" s="2">
        <f t="shared" si="13"/>
        <v>5</v>
      </c>
      <c r="H58" s="2">
        <v>39</v>
      </c>
      <c r="I58" s="2">
        <v>9.1199999999999992</v>
      </c>
      <c r="J58" s="2">
        <f t="shared" si="0"/>
        <v>7.8</v>
      </c>
      <c r="K58" s="2">
        <f t="shared" si="1"/>
        <v>1.82</v>
      </c>
      <c r="L58" s="2">
        <v>39</v>
      </c>
      <c r="M58" s="2">
        <v>4</v>
      </c>
    </row>
    <row r="59" spans="1:13" ht="15.75" x14ac:dyDescent="0.25">
      <c r="A59" s="2">
        <v>58</v>
      </c>
      <c r="B59" s="2" t="s">
        <v>81</v>
      </c>
      <c r="C59" s="2" t="s">
        <v>80</v>
      </c>
      <c r="D59" s="2" t="str">
        <f t="shared" ref="D59:E74" si="14">D51</f>
        <v>Control</v>
      </c>
      <c r="E59" s="2">
        <f t="shared" si="14"/>
        <v>2</v>
      </c>
      <c r="F59" s="3">
        <f t="shared" si="13"/>
        <v>44772</v>
      </c>
      <c r="G59" s="2">
        <f t="shared" si="13"/>
        <v>5</v>
      </c>
      <c r="H59" s="2">
        <v>46</v>
      </c>
      <c r="I59" s="2">
        <v>11.01</v>
      </c>
      <c r="J59" s="2">
        <f t="shared" si="0"/>
        <v>9.1999999999999993</v>
      </c>
      <c r="K59" s="2">
        <f t="shared" si="1"/>
        <v>2.2000000000000002</v>
      </c>
      <c r="L59" s="2">
        <v>45</v>
      </c>
      <c r="M59" s="2">
        <v>3</v>
      </c>
    </row>
    <row r="60" spans="1:13" ht="15.75" x14ac:dyDescent="0.25">
      <c r="A60" s="2">
        <v>59</v>
      </c>
      <c r="B60" s="2" t="s">
        <v>82</v>
      </c>
      <c r="C60" s="2" t="s">
        <v>80</v>
      </c>
      <c r="D60" s="2" t="str">
        <f t="shared" si="14"/>
        <v>Control</v>
      </c>
      <c r="E60" s="2">
        <f t="shared" si="14"/>
        <v>3</v>
      </c>
      <c r="F60" s="3">
        <f t="shared" si="13"/>
        <v>44772</v>
      </c>
      <c r="G60" s="2">
        <f t="shared" si="13"/>
        <v>5</v>
      </c>
      <c r="H60" s="2">
        <v>46</v>
      </c>
      <c r="I60" s="2">
        <v>10.99</v>
      </c>
      <c r="J60" s="2">
        <f t="shared" si="0"/>
        <v>9.1999999999999993</v>
      </c>
      <c r="K60" s="2">
        <f t="shared" si="1"/>
        <v>2.2000000000000002</v>
      </c>
      <c r="L60" s="2">
        <v>41.5</v>
      </c>
      <c r="M60" s="2">
        <v>5</v>
      </c>
    </row>
    <row r="61" spans="1:13" ht="15.75" x14ac:dyDescent="0.25">
      <c r="A61" s="2">
        <v>60</v>
      </c>
      <c r="B61" s="2" t="s">
        <v>83</v>
      </c>
      <c r="C61" s="2" t="s">
        <v>80</v>
      </c>
      <c r="D61" s="2" t="str">
        <f t="shared" si="14"/>
        <v>Control</v>
      </c>
      <c r="E61" s="2">
        <f t="shared" si="14"/>
        <v>4</v>
      </c>
      <c r="F61" s="3">
        <f t="shared" si="13"/>
        <v>44772</v>
      </c>
      <c r="G61" s="2">
        <f t="shared" si="13"/>
        <v>5</v>
      </c>
      <c r="H61" s="2">
        <v>52</v>
      </c>
      <c r="I61" s="2">
        <v>12.56</v>
      </c>
      <c r="J61" s="2">
        <f t="shared" si="0"/>
        <v>10.4</v>
      </c>
      <c r="K61" s="2">
        <f t="shared" si="1"/>
        <v>2.5099999999999998</v>
      </c>
      <c r="L61" s="2">
        <v>46</v>
      </c>
      <c r="M61" s="2">
        <v>4</v>
      </c>
    </row>
    <row r="62" spans="1:13" ht="15.75" x14ac:dyDescent="0.25">
      <c r="A62" s="2">
        <v>61</v>
      </c>
      <c r="B62" s="2" t="s">
        <v>84</v>
      </c>
      <c r="C62" s="2" t="s">
        <v>80</v>
      </c>
      <c r="D62" s="2" t="str">
        <f t="shared" si="14"/>
        <v>Stress</v>
      </c>
      <c r="E62" s="2">
        <f t="shared" si="14"/>
        <v>1</v>
      </c>
      <c r="F62" s="3">
        <f t="shared" si="13"/>
        <v>44772</v>
      </c>
      <c r="G62" s="2">
        <f t="shared" si="13"/>
        <v>5</v>
      </c>
      <c r="H62" s="2">
        <v>24</v>
      </c>
      <c r="I62" s="2">
        <v>5.42</v>
      </c>
      <c r="J62" s="2">
        <f t="shared" si="0"/>
        <v>4.8</v>
      </c>
      <c r="K62" s="2">
        <f t="shared" si="1"/>
        <v>1.08</v>
      </c>
      <c r="L62" s="2">
        <v>34.5</v>
      </c>
      <c r="M62" s="2">
        <v>5</v>
      </c>
    </row>
    <row r="63" spans="1:13" ht="15.75" x14ac:dyDescent="0.25">
      <c r="A63" s="2">
        <v>62</v>
      </c>
      <c r="B63" s="2" t="s">
        <v>85</v>
      </c>
      <c r="C63" s="2" t="s">
        <v>80</v>
      </c>
      <c r="D63" s="2" t="str">
        <f t="shared" si="14"/>
        <v>Stress</v>
      </c>
      <c r="E63" s="2">
        <f t="shared" si="14"/>
        <v>2</v>
      </c>
      <c r="F63" s="3">
        <f t="shared" si="13"/>
        <v>44772</v>
      </c>
      <c r="G63" s="2">
        <f t="shared" si="13"/>
        <v>5</v>
      </c>
      <c r="H63" s="2">
        <v>28</v>
      </c>
      <c r="I63" s="2">
        <v>6.32</v>
      </c>
      <c r="J63" s="2">
        <f t="shared" si="0"/>
        <v>5.6</v>
      </c>
      <c r="K63" s="2">
        <f t="shared" si="1"/>
        <v>1.26</v>
      </c>
      <c r="L63" s="2">
        <v>36.5</v>
      </c>
      <c r="M63" s="2">
        <v>4</v>
      </c>
    </row>
    <row r="64" spans="1:13" ht="15.75" x14ac:dyDescent="0.25">
      <c r="A64" s="2">
        <v>63</v>
      </c>
      <c r="B64" s="2" t="s">
        <v>86</v>
      </c>
      <c r="C64" s="2" t="s">
        <v>80</v>
      </c>
      <c r="D64" s="2" t="str">
        <f t="shared" si="14"/>
        <v>Stress</v>
      </c>
      <c r="E64" s="2">
        <f t="shared" si="14"/>
        <v>3</v>
      </c>
      <c r="F64" s="3">
        <f t="shared" si="13"/>
        <v>44772</v>
      </c>
      <c r="G64" s="2">
        <f t="shared" si="13"/>
        <v>5</v>
      </c>
      <c r="H64" s="2">
        <v>28</v>
      </c>
      <c r="I64" s="2">
        <v>6.44</v>
      </c>
      <c r="J64" s="2">
        <f t="shared" si="0"/>
        <v>5.6</v>
      </c>
      <c r="K64" s="2">
        <f t="shared" si="1"/>
        <v>1.29</v>
      </c>
      <c r="L64" s="2">
        <v>38</v>
      </c>
      <c r="M64" s="2">
        <v>4</v>
      </c>
    </row>
    <row r="65" spans="1:13" ht="15.75" x14ac:dyDescent="0.25">
      <c r="A65" s="2">
        <v>64</v>
      </c>
      <c r="B65" s="2" t="s">
        <v>87</v>
      </c>
      <c r="C65" s="2" t="s">
        <v>80</v>
      </c>
      <c r="D65" s="2" t="str">
        <f t="shared" si="14"/>
        <v>Stress</v>
      </c>
      <c r="E65" s="2">
        <f t="shared" si="14"/>
        <v>4</v>
      </c>
      <c r="F65" s="3">
        <f t="shared" si="13"/>
        <v>44772</v>
      </c>
      <c r="G65" s="2">
        <f t="shared" si="13"/>
        <v>5</v>
      </c>
      <c r="H65" s="2">
        <v>26</v>
      </c>
      <c r="I65" s="2">
        <v>5.93</v>
      </c>
      <c r="J65" s="2">
        <f t="shared" si="0"/>
        <v>5.2</v>
      </c>
      <c r="K65" s="2">
        <f t="shared" si="1"/>
        <v>1.19</v>
      </c>
      <c r="L65" s="2">
        <v>33.5</v>
      </c>
      <c r="M65" s="2">
        <v>3</v>
      </c>
    </row>
    <row r="66" spans="1:13" ht="15.75" x14ac:dyDescent="0.25">
      <c r="A66" s="2">
        <v>65</v>
      </c>
      <c r="B66" s="2" t="s">
        <v>88</v>
      </c>
      <c r="C66" s="2" t="s">
        <v>89</v>
      </c>
      <c r="D66" s="2" t="str">
        <f t="shared" si="14"/>
        <v>Control</v>
      </c>
      <c r="E66" s="2">
        <f t="shared" si="14"/>
        <v>1</v>
      </c>
      <c r="F66" s="3">
        <f t="shared" si="13"/>
        <v>44772</v>
      </c>
      <c r="G66" s="2">
        <f t="shared" si="13"/>
        <v>5</v>
      </c>
      <c r="H66" s="2">
        <v>55</v>
      </c>
      <c r="I66" s="2">
        <v>13.25</v>
      </c>
      <c r="J66" s="2">
        <f t="shared" si="0"/>
        <v>11</v>
      </c>
      <c r="K66" s="2">
        <f t="shared" si="1"/>
        <v>2.65</v>
      </c>
      <c r="L66" s="2">
        <v>59.5</v>
      </c>
      <c r="M66" s="2">
        <v>5</v>
      </c>
    </row>
    <row r="67" spans="1:13" ht="15.75" x14ac:dyDescent="0.25">
      <c r="A67" s="2">
        <v>66</v>
      </c>
      <c r="B67" s="2" t="s">
        <v>90</v>
      </c>
      <c r="C67" s="2" t="s">
        <v>89</v>
      </c>
      <c r="D67" s="2" t="str">
        <f t="shared" si="14"/>
        <v>Control</v>
      </c>
      <c r="E67" s="2">
        <f t="shared" si="14"/>
        <v>2</v>
      </c>
      <c r="F67" s="3">
        <f t="shared" si="13"/>
        <v>44772</v>
      </c>
      <c r="G67" s="2">
        <f t="shared" si="13"/>
        <v>5</v>
      </c>
      <c r="H67" s="2">
        <v>61</v>
      </c>
      <c r="I67" s="2">
        <v>14.94</v>
      </c>
      <c r="J67" s="2">
        <f t="shared" ref="J67:J97" si="15">H67/G67</f>
        <v>12.2</v>
      </c>
      <c r="K67" s="2">
        <f t="shared" ref="K67:K97" si="16">ROUND((I67/G67),2)</f>
        <v>2.99</v>
      </c>
      <c r="L67" s="2">
        <v>62</v>
      </c>
      <c r="M67" s="2">
        <v>4</v>
      </c>
    </row>
    <row r="68" spans="1:13" ht="15.75" x14ac:dyDescent="0.25">
      <c r="A68" s="2">
        <v>67</v>
      </c>
      <c r="B68" s="2" t="s">
        <v>91</v>
      </c>
      <c r="C68" s="2" t="s">
        <v>89</v>
      </c>
      <c r="D68" s="2" t="str">
        <f t="shared" si="14"/>
        <v>Control</v>
      </c>
      <c r="E68" s="2">
        <f t="shared" si="14"/>
        <v>3</v>
      </c>
      <c r="F68" s="3">
        <f t="shared" ref="F68:G83" si="17">F67</f>
        <v>44772</v>
      </c>
      <c r="G68" s="2">
        <f t="shared" si="17"/>
        <v>5</v>
      </c>
      <c r="H68" s="2">
        <v>57</v>
      </c>
      <c r="I68" s="2">
        <v>13.95</v>
      </c>
      <c r="J68" s="2">
        <f t="shared" si="15"/>
        <v>11.4</v>
      </c>
      <c r="K68" s="2">
        <f t="shared" si="16"/>
        <v>2.79</v>
      </c>
      <c r="L68" s="2">
        <v>60.5</v>
      </c>
      <c r="M68" s="2">
        <v>7</v>
      </c>
    </row>
    <row r="69" spans="1:13" ht="15.75" x14ac:dyDescent="0.25">
      <c r="A69" s="2">
        <v>68</v>
      </c>
      <c r="B69" s="2" t="s">
        <v>92</v>
      </c>
      <c r="C69" s="2" t="s">
        <v>89</v>
      </c>
      <c r="D69" s="2" t="str">
        <f t="shared" si="14"/>
        <v>Control</v>
      </c>
      <c r="E69" s="2">
        <f t="shared" si="14"/>
        <v>4</v>
      </c>
      <c r="F69" s="3">
        <f t="shared" si="17"/>
        <v>44772</v>
      </c>
      <c r="G69" s="2">
        <f t="shared" si="17"/>
        <v>5</v>
      </c>
      <c r="H69" s="2">
        <v>52</v>
      </c>
      <c r="I69" s="2">
        <v>12.64</v>
      </c>
      <c r="J69" s="2">
        <f t="shared" si="15"/>
        <v>10.4</v>
      </c>
      <c r="K69" s="2">
        <f t="shared" si="16"/>
        <v>2.5299999999999998</v>
      </c>
      <c r="L69" s="2">
        <v>59</v>
      </c>
      <c r="M69" s="2">
        <v>5</v>
      </c>
    </row>
    <row r="70" spans="1:13" ht="15.75" x14ac:dyDescent="0.25">
      <c r="A70" s="2">
        <v>69</v>
      </c>
      <c r="B70" s="2" t="s">
        <v>93</v>
      </c>
      <c r="C70" s="2" t="s">
        <v>89</v>
      </c>
      <c r="D70" s="2" t="str">
        <f t="shared" si="14"/>
        <v>Stress</v>
      </c>
      <c r="E70" s="2">
        <f t="shared" si="14"/>
        <v>1</v>
      </c>
      <c r="F70" s="3">
        <f t="shared" si="17"/>
        <v>44772</v>
      </c>
      <c r="G70" s="2">
        <f t="shared" si="17"/>
        <v>5</v>
      </c>
      <c r="H70" s="2">
        <v>29</v>
      </c>
      <c r="I70" s="2">
        <v>6.67</v>
      </c>
      <c r="J70" s="2">
        <f t="shared" si="15"/>
        <v>5.8</v>
      </c>
      <c r="K70" s="2">
        <f t="shared" si="16"/>
        <v>1.33</v>
      </c>
      <c r="L70" s="2">
        <v>50.5</v>
      </c>
      <c r="M70" s="2">
        <v>4</v>
      </c>
    </row>
    <row r="71" spans="1:13" ht="15.75" x14ac:dyDescent="0.25">
      <c r="A71" s="2">
        <v>70</v>
      </c>
      <c r="B71" s="2" t="s">
        <v>94</v>
      </c>
      <c r="C71" s="2" t="s">
        <v>89</v>
      </c>
      <c r="D71" s="2" t="str">
        <f t="shared" si="14"/>
        <v>Stress</v>
      </c>
      <c r="E71" s="2">
        <f t="shared" si="14"/>
        <v>2</v>
      </c>
      <c r="F71" s="3">
        <f t="shared" si="17"/>
        <v>44772</v>
      </c>
      <c r="G71" s="2">
        <f t="shared" si="17"/>
        <v>5</v>
      </c>
      <c r="H71" s="2">
        <v>32</v>
      </c>
      <c r="I71" s="2">
        <v>7.35</v>
      </c>
      <c r="J71" s="2">
        <f t="shared" si="15"/>
        <v>6.4</v>
      </c>
      <c r="K71" s="2">
        <f t="shared" si="16"/>
        <v>1.47</v>
      </c>
      <c r="L71" s="2">
        <v>55</v>
      </c>
      <c r="M71" s="2">
        <v>4</v>
      </c>
    </row>
    <row r="72" spans="1:13" ht="15.75" x14ac:dyDescent="0.25">
      <c r="A72" s="2">
        <v>71</v>
      </c>
      <c r="B72" s="2" t="s">
        <v>95</v>
      </c>
      <c r="C72" s="2" t="s">
        <v>89</v>
      </c>
      <c r="D72" s="2" t="str">
        <f t="shared" si="14"/>
        <v>Stress</v>
      </c>
      <c r="E72" s="2">
        <f t="shared" si="14"/>
        <v>3</v>
      </c>
      <c r="F72" s="3">
        <f t="shared" si="17"/>
        <v>44772</v>
      </c>
      <c r="G72" s="2">
        <f t="shared" si="17"/>
        <v>5</v>
      </c>
      <c r="H72" s="2">
        <v>35</v>
      </c>
      <c r="I72" s="2">
        <v>8.16</v>
      </c>
      <c r="J72" s="2">
        <f t="shared" si="15"/>
        <v>7</v>
      </c>
      <c r="K72" s="2">
        <f t="shared" si="16"/>
        <v>1.63</v>
      </c>
      <c r="L72" s="2">
        <v>52.5</v>
      </c>
      <c r="M72" s="2">
        <v>4</v>
      </c>
    </row>
    <row r="73" spans="1:13" ht="15.75" x14ac:dyDescent="0.25">
      <c r="A73" s="2">
        <v>72</v>
      </c>
      <c r="B73" s="2" t="s">
        <v>96</v>
      </c>
      <c r="C73" s="2" t="s">
        <v>89</v>
      </c>
      <c r="D73" s="2" t="str">
        <f t="shared" si="14"/>
        <v>Stress</v>
      </c>
      <c r="E73" s="2">
        <f t="shared" si="14"/>
        <v>4</v>
      </c>
      <c r="F73" s="3">
        <f t="shared" si="17"/>
        <v>44772</v>
      </c>
      <c r="G73" s="2">
        <f t="shared" si="17"/>
        <v>5</v>
      </c>
      <c r="H73" s="2">
        <v>37</v>
      </c>
      <c r="I73" s="2">
        <v>8.5500000000000007</v>
      </c>
      <c r="J73" s="2">
        <f t="shared" si="15"/>
        <v>7.4</v>
      </c>
      <c r="K73" s="2">
        <f t="shared" si="16"/>
        <v>1.71</v>
      </c>
      <c r="L73" s="2">
        <v>54</v>
      </c>
      <c r="M73" s="2">
        <v>3</v>
      </c>
    </row>
    <row r="74" spans="1:13" ht="15.75" x14ac:dyDescent="0.25">
      <c r="A74" s="2">
        <v>73</v>
      </c>
      <c r="B74" s="2" t="s">
        <v>97</v>
      </c>
      <c r="C74" s="2" t="s">
        <v>98</v>
      </c>
      <c r="D74" s="2" t="str">
        <f t="shared" si="14"/>
        <v>Control</v>
      </c>
      <c r="E74" s="2">
        <f t="shared" si="14"/>
        <v>1</v>
      </c>
      <c r="F74" s="3">
        <f t="shared" si="17"/>
        <v>44772</v>
      </c>
      <c r="G74" s="2">
        <f t="shared" si="17"/>
        <v>5</v>
      </c>
      <c r="H74" s="2">
        <v>45</v>
      </c>
      <c r="I74" s="2">
        <v>10.86</v>
      </c>
      <c r="J74" s="2">
        <f t="shared" si="15"/>
        <v>9</v>
      </c>
      <c r="K74" s="2">
        <f t="shared" si="16"/>
        <v>2.17</v>
      </c>
      <c r="L74" s="2">
        <f>L90+1</f>
        <v>37</v>
      </c>
      <c r="M74" s="2">
        <v>7</v>
      </c>
    </row>
    <row r="75" spans="1:13" ht="15.75" x14ac:dyDescent="0.25">
      <c r="A75" s="2">
        <v>74</v>
      </c>
      <c r="B75" s="2" t="s">
        <v>99</v>
      </c>
      <c r="C75" s="2" t="s">
        <v>98</v>
      </c>
      <c r="D75" s="2" t="str">
        <f t="shared" ref="D75:E90" si="18">D67</f>
        <v>Control</v>
      </c>
      <c r="E75" s="2">
        <f t="shared" si="18"/>
        <v>2</v>
      </c>
      <c r="F75" s="3">
        <f t="shared" si="17"/>
        <v>44772</v>
      </c>
      <c r="G75" s="2">
        <f t="shared" si="17"/>
        <v>5</v>
      </c>
      <c r="H75" s="2">
        <v>52</v>
      </c>
      <c r="I75" s="2">
        <v>12.64</v>
      </c>
      <c r="J75" s="2">
        <f t="shared" si="15"/>
        <v>10.4</v>
      </c>
      <c r="K75" s="2">
        <f t="shared" si="16"/>
        <v>2.5299999999999998</v>
      </c>
      <c r="L75" s="2">
        <f t="shared" ref="L75" si="19">L91+1</f>
        <v>41.5</v>
      </c>
      <c r="M75" s="2">
        <v>6</v>
      </c>
    </row>
    <row r="76" spans="1:13" ht="15.75" x14ac:dyDescent="0.25">
      <c r="A76" s="2">
        <v>75</v>
      </c>
      <c r="B76" s="2" t="s">
        <v>100</v>
      </c>
      <c r="C76" s="2" t="s">
        <v>98</v>
      </c>
      <c r="D76" s="2" t="str">
        <f t="shared" si="18"/>
        <v>Control</v>
      </c>
      <c r="E76" s="2">
        <f t="shared" si="18"/>
        <v>3</v>
      </c>
      <c r="F76" s="3">
        <f t="shared" si="17"/>
        <v>44772</v>
      </c>
      <c r="G76" s="2">
        <f t="shared" si="17"/>
        <v>5</v>
      </c>
      <c r="H76" s="2">
        <v>45</v>
      </c>
      <c r="I76" s="2">
        <v>10.7</v>
      </c>
      <c r="J76" s="2">
        <f t="shared" si="15"/>
        <v>9</v>
      </c>
      <c r="K76" s="2">
        <f t="shared" si="16"/>
        <v>2.14</v>
      </c>
      <c r="L76" s="2">
        <f t="shared" ref="L76" si="20">L92+1</f>
        <v>42</v>
      </c>
      <c r="M76" s="2">
        <v>8</v>
      </c>
    </row>
    <row r="77" spans="1:13" ht="15.75" x14ac:dyDescent="0.25">
      <c r="A77" s="2">
        <v>76</v>
      </c>
      <c r="B77" s="2" t="s">
        <v>101</v>
      </c>
      <c r="C77" s="2" t="s">
        <v>98</v>
      </c>
      <c r="D77" s="2" t="str">
        <f t="shared" si="18"/>
        <v>Control</v>
      </c>
      <c r="E77" s="2">
        <f t="shared" si="18"/>
        <v>4</v>
      </c>
      <c r="F77" s="3">
        <f t="shared" si="17"/>
        <v>44772</v>
      </c>
      <c r="G77" s="2">
        <f t="shared" si="17"/>
        <v>5</v>
      </c>
      <c r="H77" s="2">
        <v>57</v>
      </c>
      <c r="I77" s="2">
        <v>13.77</v>
      </c>
      <c r="J77" s="2">
        <f t="shared" si="15"/>
        <v>11.4</v>
      </c>
      <c r="K77" s="2">
        <f t="shared" si="16"/>
        <v>2.75</v>
      </c>
      <c r="L77" s="2">
        <f t="shared" ref="L77" si="21">L93+1</f>
        <v>42.5</v>
      </c>
      <c r="M77" s="2">
        <v>6</v>
      </c>
    </row>
    <row r="78" spans="1:13" ht="15.75" x14ac:dyDescent="0.25">
      <c r="A78" s="2">
        <v>77</v>
      </c>
      <c r="B78" s="2" t="s">
        <v>102</v>
      </c>
      <c r="C78" s="2" t="s">
        <v>98</v>
      </c>
      <c r="D78" s="2" t="str">
        <f t="shared" si="18"/>
        <v>Stress</v>
      </c>
      <c r="E78" s="2">
        <f t="shared" si="18"/>
        <v>1</v>
      </c>
      <c r="F78" s="3">
        <f t="shared" si="17"/>
        <v>44772</v>
      </c>
      <c r="G78" s="2">
        <f t="shared" si="17"/>
        <v>5</v>
      </c>
      <c r="H78" s="2">
        <v>28</v>
      </c>
      <c r="I78" s="2">
        <v>6.38</v>
      </c>
      <c r="J78" s="2">
        <f t="shared" si="15"/>
        <v>5.6</v>
      </c>
      <c r="K78" s="2">
        <f t="shared" si="16"/>
        <v>1.28</v>
      </c>
      <c r="L78" s="2">
        <f t="shared" ref="L78" si="22">L94+1</f>
        <v>33.5</v>
      </c>
      <c r="M78" s="2">
        <v>5</v>
      </c>
    </row>
    <row r="79" spans="1:13" ht="15.75" x14ac:dyDescent="0.25">
      <c r="A79" s="2">
        <v>78</v>
      </c>
      <c r="B79" s="2" t="s">
        <v>103</v>
      </c>
      <c r="C79" s="2" t="s">
        <v>98</v>
      </c>
      <c r="D79" s="2" t="str">
        <f t="shared" si="18"/>
        <v>Stress</v>
      </c>
      <c r="E79" s="2">
        <f t="shared" si="18"/>
        <v>2</v>
      </c>
      <c r="F79" s="3">
        <f t="shared" si="17"/>
        <v>44772</v>
      </c>
      <c r="G79" s="2">
        <f t="shared" si="17"/>
        <v>5</v>
      </c>
      <c r="H79" s="2">
        <v>34</v>
      </c>
      <c r="I79" s="2">
        <v>7.89</v>
      </c>
      <c r="J79" s="2">
        <f t="shared" si="15"/>
        <v>6.8</v>
      </c>
      <c r="K79" s="2">
        <f t="shared" si="16"/>
        <v>1.58</v>
      </c>
      <c r="L79" s="2">
        <f t="shared" ref="L79" si="23">L95+1</f>
        <v>31.5</v>
      </c>
      <c r="M79" s="2">
        <v>5</v>
      </c>
    </row>
    <row r="80" spans="1:13" ht="15.75" x14ac:dyDescent="0.25">
      <c r="A80" s="2">
        <v>79</v>
      </c>
      <c r="B80" s="2" t="s">
        <v>104</v>
      </c>
      <c r="C80" s="2" t="s">
        <v>98</v>
      </c>
      <c r="D80" s="2" t="str">
        <f t="shared" si="18"/>
        <v>Stress</v>
      </c>
      <c r="E80" s="2">
        <f t="shared" si="18"/>
        <v>3</v>
      </c>
      <c r="F80" s="3">
        <f t="shared" si="17"/>
        <v>44772</v>
      </c>
      <c r="G80" s="2">
        <f t="shared" si="17"/>
        <v>5</v>
      </c>
      <c r="H80" s="2">
        <v>28</v>
      </c>
      <c r="I80" s="2">
        <v>6.21</v>
      </c>
      <c r="J80" s="2">
        <f t="shared" si="15"/>
        <v>5.6</v>
      </c>
      <c r="K80" s="2">
        <f t="shared" si="16"/>
        <v>1.24</v>
      </c>
      <c r="L80" s="2">
        <f t="shared" ref="L80" si="24">L96+1</f>
        <v>35</v>
      </c>
      <c r="M80" s="2">
        <v>5</v>
      </c>
    </row>
    <row r="81" spans="1:13" ht="15.75" x14ac:dyDescent="0.25">
      <c r="A81" s="2">
        <v>80</v>
      </c>
      <c r="B81" s="2" t="s">
        <v>105</v>
      </c>
      <c r="C81" s="2" t="s">
        <v>98</v>
      </c>
      <c r="D81" s="2" t="str">
        <f t="shared" si="18"/>
        <v>Stress</v>
      </c>
      <c r="E81" s="2">
        <f t="shared" si="18"/>
        <v>4</v>
      </c>
      <c r="F81" s="3">
        <f t="shared" si="17"/>
        <v>44772</v>
      </c>
      <c r="G81" s="2">
        <f t="shared" si="17"/>
        <v>5</v>
      </c>
      <c r="H81" s="2">
        <v>32</v>
      </c>
      <c r="I81" s="2">
        <v>7.33</v>
      </c>
      <c r="J81" s="2">
        <f t="shared" si="15"/>
        <v>6.4</v>
      </c>
      <c r="K81" s="2">
        <f t="shared" si="16"/>
        <v>1.47</v>
      </c>
      <c r="L81" s="2">
        <f t="shared" ref="L81" si="25">L97+1</f>
        <v>32.5</v>
      </c>
      <c r="M81" s="2">
        <v>4</v>
      </c>
    </row>
    <row r="82" spans="1:13" ht="15.75" x14ac:dyDescent="0.25">
      <c r="A82" s="2">
        <v>81</v>
      </c>
      <c r="B82" s="2" t="s">
        <v>106</v>
      </c>
      <c r="C82" s="2" t="s">
        <v>107</v>
      </c>
      <c r="D82" s="2" t="str">
        <f t="shared" si="18"/>
        <v>Control</v>
      </c>
      <c r="E82" s="2">
        <f t="shared" si="18"/>
        <v>1</v>
      </c>
      <c r="F82" s="3">
        <f t="shared" si="17"/>
        <v>44772</v>
      </c>
      <c r="G82" s="2">
        <f t="shared" si="17"/>
        <v>5</v>
      </c>
      <c r="H82" s="2">
        <v>48</v>
      </c>
      <c r="I82" s="2">
        <v>11.43</v>
      </c>
      <c r="J82" s="2">
        <f t="shared" si="15"/>
        <v>9.6</v>
      </c>
      <c r="K82" s="2">
        <f t="shared" si="16"/>
        <v>2.29</v>
      </c>
      <c r="L82" s="2">
        <f>L58+0.5</f>
        <v>39.5</v>
      </c>
      <c r="M82" s="2">
        <v>5</v>
      </c>
    </row>
    <row r="83" spans="1:13" ht="15.75" x14ac:dyDescent="0.25">
      <c r="A83" s="2">
        <v>82</v>
      </c>
      <c r="B83" s="2" t="s">
        <v>108</v>
      </c>
      <c r="C83" s="2" t="s">
        <v>107</v>
      </c>
      <c r="D83" s="2" t="str">
        <f t="shared" si="18"/>
        <v>Control</v>
      </c>
      <c r="E83" s="2">
        <f t="shared" si="18"/>
        <v>2</v>
      </c>
      <c r="F83" s="3">
        <f t="shared" si="17"/>
        <v>44772</v>
      </c>
      <c r="G83" s="2">
        <f t="shared" si="17"/>
        <v>5</v>
      </c>
      <c r="H83" s="2">
        <v>38</v>
      </c>
      <c r="I83" s="2">
        <v>9.02</v>
      </c>
      <c r="J83" s="2">
        <f t="shared" si="15"/>
        <v>7.6</v>
      </c>
      <c r="K83" s="2">
        <f t="shared" si="16"/>
        <v>1.8</v>
      </c>
      <c r="L83" s="2">
        <f t="shared" ref="L83" si="26">L59+0.5</f>
        <v>45.5</v>
      </c>
      <c r="M83" s="2">
        <v>4</v>
      </c>
    </row>
    <row r="84" spans="1:13" ht="15.75" x14ac:dyDescent="0.25">
      <c r="A84" s="2">
        <v>83</v>
      </c>
      <c r="B84" s="2" t="s">
        <v>109</v>
      </c>
      <c r="C84" s="2" t="s">
        <v>107</v>
      </c>
      <c r="D84" s="2" t="str">
        <f t="shared" si="18"/>
        <v>Control</v>
      </c>
      <c r="E84" s="2">
        <f t="shared" si="18"/>
        <v>3</v>
      </c>
      <c r="F84" s="3">
        <f t="shared" ref="F84:G97" si="27">F83</f>
        <v>44772</v>
      </c>
      <c r="G84" s="2">
        <f t="shared" si="27"/>
        <v>5</v>
      </c>
      <c r="H84" s="2">
        <v>47</v>
      </c>
      <c r="I84" s="2">
        <v>11.2</v>
      </c>
      <c r="J84" s="2">
        <f t="shared" si="15"/>
        <v>9.4</v>
      </c>
      <c r="K84" s="2">
        <f t="shared" si="16"/>
        <v>2.2400000000000002</v>
      </c>
      <c r="L84" s="2">
        <f t="shared" ref="L84" si="28">L60+0.5</f>
        <v>42</v>
      </c>
      <c r="M84" s="2">
        <v>6</v>
      </c>
    </row>
    <row r="85" spans="1:13" ht="15.75" x14ac:dyDescent="0.25">
      <c r="A85" s="2">
        <v>84</v>
      </c>
      <c r="B85" s="2" t="s">
        <v>110</v>
      </c>
      <c r="C85" s="2" t="s">
        <v>107</v>
      </c>
      <c r="D85" s="2" t="str">
        <f t="shared" si="18"/>
        <v>Control</v>
      </c>
      <c r="E85" s="2">
        <f t="shared" si="18"/>
        <v>4</v>
      </c>
      <c r="F85" s="3">
        <f t="shared" si="27"/>
        <v>44772</v>
      </c>
      <c r="G85" s="2">
        <f t="shared" si="27"/>
        <v>5</v>
      </c>
      <c r="H85" s="2">
        <v>46</v>
      </c>
      <c r="I85" s="2">
        <v>10.96</v>
      </c>
      <c r="J85" s="2">
        <f t="shared" si="15"/>
        <v>9.1999999999999993</v>
      </c>
      <c r="K85" s="2">
        <f t="shared" si="16"/>
        <v>2.19</v>
      </c>
      <c r="L85" s="2">
        <f t="shared" ref="L85" si="29">L61+0.5</f>
        <v>46.5</v>
      </c>
      <c r="M85" s="2">
        <v>5</v>
      </c>
    </row>
    <row r="86" spans="1:13" ht="15.75" x14ac:dyDescent="0.25">
      <c r="A86" s="2">
        <v>85</v>
      </c>
      <c r="B86" s="2" t="s">
        <v>111</v>
      </c>
      <c r="C86" s="2" t="s">
        <v>107</v>
      </c>
      <c r="D86" s="2" t="str">
        <f t="shared" si="18"/>
        <v>Stress</v>
      </c>
      <c r="E86" s="2">
        <f t="shared" si="18"/>
        <v>1</v>
      </c>
      <c r="F86" s="3">
        <f t="shared" si="27"/>
        <v>44772</v>
      </c>
      <c r="G86" s="2">
        <f t="shared" si="27"/>
        <v>5</v>
      </c>
      <c r="H86" s="2">
        <v>30</v>
      </c>
      <c r="I86" s="2">
        <v>6.86</v>
      </c>
      <c r="J86" s="2">
        <f t="shared" si="15"/>
        <v>6</v>
      </c>
      <c r="K86" s="2">
        <f t="shared" si="16"/>
        <v>1.37</v>
      </c>
      <c r="L86" s="2">
        <f t="shared" ref="L86" si="30">L62+0.5</f>
        <v>35</v>
      </c>
      <c r="M86" s="2">
        <v>5</v>
      </c>
    </row>
    <row r="87" spans="1:13" ht="15.75" x14ac:dyDescent="0.25">
      <c r="A87" s="2">
        <v>86</v>
      </c>
      <c r="B87" s="2" t="s">
        <v>112</v>
      </c>
      <c r="C87" s="2" t="s">
        <v>107</v>
      </c>
      <c r="D87" s="2" t="str">
        <f t="shared" si="18"/>
        <v>Stress</v>
      </c>
      <c r="E87" s="2">
        <f t="shared" si="18"/>
        <v>2</v>
      </c>
      <c r="F87" s="3">
        <f t="shared" si="27"/>
        <v>44772</v>
      </c>
      <c r="G87" s="2">
        <f t="shared" si="27"/>
        <v>5</v>
      </c>
      <c r="H87" s="2">
        <v>28</v>
      </c>
      <c r="I87" s="2">
        <v>6.29</v>
      </c>
      <c r="J87" s="2">
        <f t="shared" si="15"/>
        <v>5.6</v>
      </c>
      <c r="K87" s="2">
        <f t="shared" si="16"/>
        <v>1.26</v>
      </c>
      <c r="L87" s="2">
        <f t="shared" ref="L87" si="31">L63+0.5</f>
        <v>37</v>
      </c>
      <c r="M87" s="2">
        <v>5</v>
      </c>
    </row>
    <row r="88" spans="1:13" ht="15.75" x14ac:dyDescent="0.25">
      <c r="A88" s="2">
        <v>87</v>
      </c>
      <c r="B88" s="2" t="s">
        <v>113</v>
      </c>
      <c r="C88" s="2" t="s">
        <v>107</v>
      </c>
      <c r="D88" s="2" t="str">
        <f t="shared" si="18"/>
        <v>Stress</v>
      </c>
      <c r="E88" s="2">
        <f t="shared" si="18"/>
        <v>3</v>
      </c>
      <c r="F88" s="3">
        <f t="shared" si="27"/>
        <v>44772</v>
      </c>
      <c r="G88" s="2">
        <f t="shared" si="27"/>
        <v>5</v>
      </c>
      <c r="H88" s="2">
        <v>35</v>
      </c>
      <c r="I88" s="2">
        <v>8.07</v>
      </c>
      <c r="J88" s="2">
        <f t="shared" si="15"/>
        <v>7</v>
      </c>
      <c r="K88" s="2">
        <f t="shared" si="16"/>
        <v>1.61</v>
      </c>
      <c r="L88" s="2">
        <f t="shared" ref="L88" si="32">L64+0.5</f>
        <v>38.5</v>
      </c>
      <c r="M88" s="2">
        <v>5</v>
      </c>
    </row>
    <row r="89" spans="1:13" ht="15.75" x14ac:dyDescent="0.25">
      <c r="A89" s="2">
        <v>88</v>
      </c>
      <c r="B89" s="2" t="s">
        <v>114</v>
      </c>
      <c r="C89" s="2" t="s">
        <v>107</v>
      </c>
      <c r="D89" s="2" t="str">
        <f t="shared" si="18"/>
        <v>Stress</v>
      </c>
      <c r="E89" s="2">
        <f t="shared" si="18"/>
        <v>4</v>
      </c>
      <c r="F89" s="3">
        <f t="shared" si="27"/>
        <v>44772</v>
      </c>
      <c r="G89" s="2">
        <f t="shared" si="27"/>
        <v>5</v>
      </c>
      <c r="H89" s="2">
        <v>31</v>
      </c>
      <c r="I89" s="2">
        <v>7.03</v>
      </c>
      <c r="J89" s="2">
        <f t="shared" si="15"/>
        <v>6.2</v>
      </c>
      <c r="K89" s="2">
        <f t="shared" si="16"/>
        <v>1.41</v>
      </c>
      <c r="L89" s="2">
        <f t="shared" ref="L89" si="33">L65+0.5</f>
        <v>34</v>
      </c>
      <c r="M89" s="2">
        <v>4</v>
      </c>
    </row>
    <row r="90" spans="1:13" ht="15.75" x14ac:dyDescent="0.25">
      <c r="A90" s="2">
        <v>89</v>
      </c>
      <c r="B90" s="2" t="s">
        <v>115</v>
      </c>
      <c r="C90" s="2" t="s">
        <v>116</v>
      </c>
      <c r="D90" s="2" t="str">
        <f t="shared" si="18"/>
        <v>Control</v>
      </c>
      <c r="E90" s="2">
        <f t="shared" si="18"/>
        <v>1</v>
      </c>
      <c r="F90" s="3">
        <f t="shared" si="27"/>
        <v>44772</v>
      </c>
      <c r="G90" s="2">
        <f t="shared" si="27"/>
        <v>5</v>
      </c>
      <c r="H90" s="2">
        <v>40</v>
      </c>
      <c r="I90" s="2">
        <v>9.36</v>
      </c>
      <c r="J90" s="2">
        <f t="shared" si="15"/>
        <v>8</v>
      </c>
      <c r="K90" s="2">
        <f t="shared" si="16"/>
        <v>1.87</v>
      </c>
      <c r="L90" s="2">
        <v>36</v>
      </c>
      <c r="M90" s="2">
        <v>6</v>
      </c>
    </row>
    <row r="91" spans="1:13" ht="15.75" x14ac:dyDescent="0.25">
      <c r="A91" s="2">
        <v>90</v>
      </c>
      <c r="B91" s="2" t="s">
        <v>117</v>
      </c>
      <c r="C91" s="2" t="s">
        <v>116</v>
      </c>
      <c r="D91" s="2" t="str">
        <f t="shared" ref="D91:E97" si="34">D83</f>
        <v>Control</v>
      </c>
      <c r="E91" s="2">
        <f t="shared" si="34"/>
        <v>2</v>
      </c>
      <c r="F91" s="3">
        <f t="shared" si="27"/>
        <v>44772</v>
      </c>
      <c r="G91" s="2">
        <f t="shared" si="27"/>
        <v>5</v>
      </c>
      <c r="H91" s="2">
        <v>43</v>
      </c>
      <c r="I91" s="2">
        <v>10.34</v>
      </c>
      <c r="J91" s="2">
        <f t="shared" si="15"/>
        <v>8.6</v>
      </c>
      <c r="K91" s="2">
        <f t="shared" si="16"/>
        <v>2.0699999999999998</v>
      </c>
      <c r="L91" s="2">
        <v>40.5</v>
      </c>
      <c r="M91" s="2">
        <v>5</v>
      </c>
    </row>
    <row r="92" spans="1:13" ht="15.75" x14ac:dyDescent="0.25">
      <c r="A92" s="2">
        <v>91</v>
      </c>
      <c r="B92" s="2" t="s">
        <v>118</v>
      </c>
      <c r="C92" s="2" t="s">
        <v>116</v>
      </c>
      <c r="D92" s="2" t="str">
        <f t="shared" si="34"/>
        <v>Control</v>
      </c>
      <c r="E92" s="2">
        <f t="shared" si="34"/>
        <v>3</v>
      </c>
      <c r="F92" s="3">
        <f t="shared" si="27"/>
        <v>44772</v>
      </c>
      <c r="G92" s="2">
        <f t="shared" si="27"/>
        <v>5</v>
      </c>
      <c r="H92" s="2">
        <v>39</v>
      </c>
      <c r="I92" s="2">
        <v>9.2100000000000009</v>
      </c>
      <c r="J92" s="2">
        <f t="shared" si="15"/>
        <v>7.8</v>
      </c>
      <c r="K92" s="2">
        <f t="shared" si="16"/>
        <v>1.84</v>
      </c>
      <c r="L92" s="2">
        <v>41</v>
      </c>
      <c r="M92" s="2">
        <v>7</v>
      </c>
    </row>
    <row r="93" spans="1:13" ht="15.75" x14ac:dyDescent="0.25">
      <c r="A93" s="2">
        <v>92</v>
      </c>
      <c r="B93" s="2" t="s">
        <v>119</v>
      </c>
      <c r="C93" s="2" t="s">
        <v>116</v>
      </c>
      <c r="D93" s="2" t="str">
        <f t="shared" si="34"/>
        <v>Control</v>
      </c>
      <c r="E93" s="2">
        <f t="shared" si="34"/>
        <v>4</v>
      </c>
      <c r="F93" s="3">
        <f t="shared" si="27"/>
        <v>44772</v>
      </c>
      <c r="G93" s="2">
        <f t="shared" si="27"/>
        <v>5</v>
      </c>
      <c r="H93" s="2">
        <v>47</v>
      </c>
      <c r="I93" s="2">
        <v>11.15</v>
      </c>
      <c r="J93" s="2">
        <f t="shared" si="15"/>
        <v>9.4</v>
      </c>
      <c r="K93" s="2">
        <f t="shared" si="16"/>
        <v>2.23</v>
      </c>
      <c r="L93" s="2">
        <v>41.5</v>
      </c>
      <c r="M93" s="2">
        <v>5</v>
      </c>
    </row>
    <row r="94" spans="1:13" ht="15.75" x14ac:dyDescent="0.25">
      <c r="A94" s="2">
        <v>93</v>
      </c>
      <c r="B94" s="2" t="s">
        <v>120</v>
      </c>
      <c r="C94" s="2" t="s">
        <v>116</v>
      </c>
      <c r="D94" s="2" t="str">
        <f t="shared" si="34"/>
        <v>Stress</v>
      </c>
      <c r="E94" s="2">
        <f t="shared" si="34"/>
        <v>1</v>
      </c>
      <c r="F94" s="3">
        <f t="shared" si="27"/>
        <v>44772</v>
      </c>
      <c r="G94" s="2">
        <f t="shared" si="27"/>
        <v>5</v>
      </c>
      <c r="H94" s="2">
        <v>29</v>
      </c>
      <c r="I94" s="2">
        <v>6.48</v>
      </c>
      <c r="J94" s="2">
        <f t="shared" si="15"/>
        <v>5.8</v>
      </c>
      <c r="K94" s="2">
        <f t="shared" si="16"/>
        <v>1.3</v>
      </c>
      <c r="L94" s="2">
        <v>32.5</v>
      </c>
      <c r="M94" s="2">
        <v>4</v>
      </c>
    </row>
    <row r="95" spans="1:13" ht="15.75" x14ac:dyDescent="0.25">
      <c r="A95" s="2">
        <v>94</v>
      </c>
      <c r="B95" s="2" t="s">
        <v>121</v>
      </c>
      <c r="C95" s="2" t="s">
        <v>116</v>
      </c>
      <c r="D95" s="2" t="str">
        <f t="shared" si="34"/>
        <v>Stress</v>
      </c>
      <c r="E95" s="2">
        <f t="shared" si="34"/>
        <v>2</v>
      </c>
      <c r="F95" s="3">
        <f t="shared" si="27"/>
        <v>44772</v>
      </c>
      <c r="G95" s="2">
        <f t="shared" si="27"/>
        <v>5</v>
      </c>
      <c r="H95" s="2">
        <v>23</v>
      </c>
      <c r="I95" s="2">
        <v>5</v>
      </c>
      <c r="J95" s="2">
        <f t="shared" si="15"/>
        <v>4.5999999999999996</v>
      </c>
      <c r="K95" s="2">
        <f t="shared" si="16"/>
        <v>1</v>
      </c>
      <c r="L95" s="2">
        <v>30.5</v>
      </c>
      <c r="M95" s="2">
        <v>4</v>
      </c>
    </row>
    <row r="96" spans="1:13" ht="15.75" x14ac:dyDescent="0.25">
      <c r="A96" s="2">
        <v>95</v>
      </c>
      <c r="B96" s="2" t="s">
        <v>122</v>
      </c>
      <c r="C96" s="2" t="s">
        <v>116</v>
      </c>
      <c r="D96" s="2" t="str">
        <f t="shared" si="34"/>
        <v>Stress</v>
      </c>
      <c r="E96" s="2">
        <f t="shared" si="34"/>
        <v>3</v>
      </c>
      <c r="F96" s="3">
        <f t="shared" si="27"/>
        <v>44772</v>
      </c>
      <c r="G96" s="2">
        <f t="shared" si="27"/>
        <v>5</v>
      </c>
      <c r="H96" s="2">
        <v>24</v>
      </c>
      <c r="I96" s="2">
        <v>5.42</v>
      </c>
      <c r="J96" s="2">
        <f t="shared" si="15"/>
        <v>4.8</v>
      </c>
      <c r="K96" s="2">
        <f t="shared" si="16"/>
        <v>1.08</v>
      </c>
      <c r="L96" s="2">
        <v>34</v>
      </c>
      <c r="M96" s="2">
        <v>4</v>
      </c>
    </row>
    <row r="97" spans="1:13" ht="15.75" x14ac:dyDescent="0.25">
      <c r="A97" s="2">
        <v>96</v>
      </c>
      <c r="B97" s="2" t="s">
        <v>123</v>
      </c>
      <c r="C97" s="2" t="s">
        <v>116</v>
      </c>
      <c r="D97" s="2" t="str">
        <f t="shared" si="34"/>
        <v>Stress</v>
      </c>
      <c r="E97" s="2">
        <f t="shared" si="34"/>
        <v>4</v>
      </c>
      <c r="F97" s="3">
        <f t="shared" si="27"/>
        <v>44772</v>
      </c>
      <c r="G97" s="2">
        <f t="shared" si="27"/>
        <v>5</v>
      </c>
      <c r="H97" s="2">
        <v>30</v>
      </c>
      <c r="I97" s="2">
        <v>6.78</v>
      </c>
      <c r="J97" s="2">
        <f t="shared" si="15"/>
        <v>6</v>
      </c>
      <c r="K97" s="2">
        <f t="shared" si="16"/>
        <v>1.36</v>
      </c>
      <c r="L97" s="2">
        <v>31.5</v>
      </c>
      <c r="M97" s="2">
        <v>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38"/>
  <sheetViews>
    <sheetView topLeftCell="A127" workbookViewId="0">
      <selection activeCell="A192" sqref="A192"/>
    </sheetView>
  </sheetViews>
  <sheetFormatPr defaultRowHeight="15" x14ac:dyDescent="0.25"/>
  <cols>
    <col min="1" max="1" width="19.28515625" bestFit="1" customWidth="1"/>
    <col min="2" max="2" width="31" bestFit="1" customWidth="1"/>
    <col min="3" max="3" width="15.5703125" bestFit="1" customWidth="1"/>
    <col min="4" max="4" width="5.42578125" bestFit="1" customWidth="1"/>
  </cols>
  <sheetData>
    <row r="1" spans="1:7" x14ac:dyDescent="0.25">
      <c r="A1" s="9" t="s">
        <v>3</v>
      </c>
      <c r="B1" t="s">
        <v>16</v>
      </c>
    </row>
    <row r="3" spans="1:7" x14ac:dyDescent="0.25">
      <c r="A3" s="9" t="s">
        <v>221</v>
      </c>
      <c r="B3" t="s">
        <v>228</v>
      </c>
      <c r="C3" t="s">
        <v>229</v>
      </c>
      <c r="D3" t="s">
        <v>230</v>
      </c>
    </row>
    <row r="4" spans="1:7" x14ac:dyDescent="0.25">
      <c r="A4" s="27" t="s">
        <v>116</v>
      </c>
      <c r="B4" s="31">
        <v>39.75</v>
      </c>
      <c r="C4">
        <v>2.5331140255951108</v>
      </c>
      <c r="D4">
        <v>4</v>
      </c>
      <c r="E4">
        <f>C4/SQRT(D4)</f>
        <v>1.2665570127975554</v>
      </c>
      <c r="F4" t="str">
        <f>A4</f>
        <v>Vaibhav</v>
      </c>
      <c r="G4" s="10">
        <f>B4</f>
        <v>39.75</v>
      </c>
    </row>
    <row r="5" spans="1:7" x14ac:dyDescent="0.25">
      <c r="A5" s="27" t="s">
        <v>98</v>
      </c>
      <c r="B5" s="31">
        <v>40.75</v>
      </c>
      <c r="C5">
        <v>2.5331140255951108</v>
      </c>
      <c r="D5">
        <v>4</v>
      </c>
      <c r="E5">
        <f t="shared" ref="E5:E15" si="0">C5/SQRT(D5)</f>
        <v>1.2665570127975554</v>
      </c>
      <c r="F5" t="str">
        <f t="shared" ref="F5:F15" si="1">A5</f>
        <v>VC-3960-88</v>
      </c>
      <c r="G5" s="10">
        <f t="shared" ref="G5:G15" si="2">B5</f>
        <v>40.75</v>
      </c>
    </row>
    <row r="6" spans="1:7" x14ac:dyDescent="0.25">
      <c r="A6" s="27" t="s">
        <v>80</v>
      </c>
      <c r="B6" s="31">
        <v>42.875</v>
      </c>
      <c r="C6">
        <v>3.2242570203588508</v>
      </c>
      <c r="D6">
        <v>4</v>
      </c>
      <c r="E6">
        <f t="shared" si="0"/>
        <v>1.6121285101794254</v>
      </c>
      <c r="F6" t="str">
        <f t="shared" si="1"/>
        <v>NM-94</v>
      </c>
      <c r="G6" s="10">
        <f t="shared" si="2"/>
        <v>42.875</v>
      </c>
    </row>
    <row r="7" spans="1:7" x14ac:dyDescent="0.25">
      <c r="A7" s="27" t="s">
        <v>107</v>
      </c>
      <c r="B7" s="31">
        <v>43.375</v>
      </c>
      <c r="C7">
        <v>3.2242570203588508</v>
      </c>
      <c r="D7">
        <v>4</v>
      </c>
      <c r="E7">
        <f t="shared" si="0"/>
        <v>1.6121285101794254</v>
      </c>
      <c r="F7" t="str">
        <f t="shared" si="1"/>
        <v>VC-6372 (45-8-1)</v>
      </c>
      <c r="G7" s="10">
        <f t="shared" si="2"/>
        <v>43.375</v>
      </c>
    </row>
    <row r="8" spans="1:7" x14ac:dyDescent="0.25">
      <c r="A8" s="27" t="s">
        <v>53</v>
      </c>
      <c r="B8" s="31">
        <v>48.25</v>
      </c>
      <c r="C8">
        <v>1.3228756555322954</v>
      </c>
      <c r="D8">
        <v>4</v>
      </c>
      <c r="E8">
        <f t="shared" si="0"/>
        <v>0.66143782776614768</v>
      </c>
      <c r="F8" t="str">
        <f t="shared" si="1"/>
        <v>Harsha</v>
      </c>
      <c r="G8" s="10">
        <f t="shared" si="2"/>
        <v>48.25</v>
      </c>
    </row>
    <row r="9" spans="1:7" x14ac:dyDescent="0.25">
      <c r="A9" s="27" t="s">
        <v>71</v>
      </c>
      <c r="B9" s="31">
        <v>48.25</v>
      </c>
      <c r="C9">
        <v>3.5939764421413041</v>
      </c>
      <c r="D9">
        <v>4</v>
      </c>
      <c r="E9">
        <f t="shared" si="0"/>
        <v>1.796988221070652</v>
      </c>
      <c r="F9" t="str">
        <f t="shared" si="1"/>
        <v>IPM-205-7</v>
      </c>
      <c r="G9" s="10">
        <f t="shared" si="2"/>
        <v>48.25</v>
      </c>
    </row>
    <row r="10" spans="1:7" x14ac:dyDescent="0.25">
      <c r="A10" s="27" t="s">
        <v>44</v>
      </c>
      <c r="B10" s="31">
        <v>53.875</v>
      </c>
      <c r="C10">
        <v>2.2867371223353739</v>
      </c>
      <c r="D10">
        <v>4</v>
      </c>
      <c r="E10">
        <f t="shared" si="0"/>
        <v>1.1433685611676869</v>
      </c>
      <c r="F10" t="str">
        <f t="shared" si="1"/>
        <v>EC-693363</v>
      </c>
      <c r="G10" s="10">
        <f t="shared" si="2"/>
        <v>53.875</v>
      </c>
    </row>
    <row r="11" spans="1:7" x14ac:dyDescent="0.25">
      <c r="A11" s="27" t="s">
        <v>35</v>
      </c>
      <c r="B11" s="31">
        <v>56</v>
      </c>
      <c r="C11">
        <v>2.4152294576982398</v>
      </c>
      <c r="D11">
        <v>4</v>
      </c>
      <c r="E11">
        <f t="shared" si="0"/>
        <v>1.2076147288491199</v>
      </c>
      <c r="F11" t="str">
        <f t="shared" si="1"/>
        <v>EC-693358</v>
      </c>
      <c r="G11" s="10">
        <f t="shared" si="2"/>
        <v>56</v>
      </c>
    </row>
    <row r="12" spans="1:7" x14ac:dyDescent="0.25">
      <c r="A12" s="27" t="s">
        <v>26</v>
      </c>
      <c r="B12" s="31">
        <v>56</v>
      </c>
      <c r="C12">
        <v>2.4152294576982398</v>
      </c>
      <c r="D12">
        <v>4</v>
      </c>
      <c r="E12">
        <f t="shared" si="0"/>
        <v>1.2076147288491199</v>
      </c>
      <c r="F12" t="str">
        <f t="shared" si="1"/>
        <v>EC-693357</v>
      </c>
      <c r="G12" s="10">
        <f t="shared" si="2"/>
        <v>56</v>
      </c>
    </row>
    <row r="13" spans="1:7" x14ac:dyDescent="0.25">
      <c r="A13" s="27" t="s">
        <v>15</v>
      </c>
      <c r="B13" s="31">
        <v>58.5</v>
      </c>
      <c r="C13">
        <v>2.4152294576982398</v>
      </c>
      <c r="D13">
        <v>4</v>
      </c>
      <c r="E13">
        <f t="shared" si="0"/>
        <v>1.2076147288491199</v>
      </c>
      <c r="F13" t="str">
        <f t="shared" si="1"/>
        <v>EC-693356</v>
      </c>
      <c r="G13" s="10">
        <f t="shared" si="2"/>
        <v>58.5</v>
      </c>
    </row>
    <row r="14" spans="1:7" x14ac:dyDescent="0.25">
      <c r="A14" s="27" t="s">
        <v>62</v>
      </c>
      <c r="B14" s="31">
        <v>60.25</v>
      </c>
      <c r="C14">
        <v>1.3228756555322954</v>
      </c>
      <c r="D14">
        <v>4</v>
      </c>
      <c r="E14">
        <f t="shared" si="0"/>
        <v>0.66143782776614768</v>
      </c>
      <c r="F14" t="str">
        <f t="shared" si="1"/>
        <v>IC-415144</v>
      </c>
      <c r="G14" s="10">
        <f t="shared" si="2"/>
        <v>60.25</v>
      </c>
    </row>
    <row r="15" spans="1:7" x14ac:dyDescent="0.25">
      <c r="A15" s="27" t="s">
        <v>89</v>
      </c>
      <c r="B15" s="31">
        <v>60.25</v>
      </c>
      <c r="C15">
        <v>1.3228756555322954</v>
      </c>
      <c r="D15">
        <v>4</v>
      </c>
      <c r="E15">
        <f t="shared" si="0"/>
        <v>0.66143782776614768</v>
      </c>
      <c r="F15" t="str">
        <f t="shared" si="1"/>
        <v>PAU-911</v>
      </c>
      <c r="G15" s="10">
        <f t="shared" si="2"/>
        <v>60.25</v>
      </c>
    </row>
    <row r="18" spans="1:7" x14ac:dyDescent="0.25">
      <c r="A18" s="9" t="s">
        <v>3</v>
      </c>
      <c r="B18" t="s">
        <v>21</v>
      </c>
    </row>
    <row r="20" spans="1:7" x14ac:dyDescent="0.25">
      <c r="A20" s="9" t="s">
        <v>221</v>
      </c>
      <c r="B20" t="s">
        <v>228</v>
      </c>
      <c r="C20" t="s">
        <v>229</v>
      </c>
      <c r="D20" t="s">
        <v>230</v>
      </c>
    </row>
    <row r="21" spans="1:7" x14ac:dyDescent="0.25">
      <c r="A21" s="27" t="s">
        <v>71</v>
      </c>
      <c r="B21" s="31">
        <v>30.875</v>
      </c>
      <c r="C21">
        <v>1.4930394055974097</v>
      </c>
      <c r="D21">
        <v>4</v>
      </c>
      <c r="E21">
        <f>C21/SQRT(D21)</f>
        <v>0.74651970279870483</v>
      </c>
      <c r="F21" t="str">
        <f>A21</f>
        <v>IPM-205-7</v>
      </c>
      <c r="G21" s="10">
        <f>B21</f>
        <v>30.875</v>
      </c>
    </row>
    <row r="22" spans="1:7" x14ac:dyDescent="0.25">
      <c r="A22" s="27" t="s">
        <v>116</v>
      </c>
      <c r="B22" s="31">
        <v>32.125</v>
      </c>
      <c r="C22">
        <v>1.4930394055974097</v>
      </c>
      <c r="D22">
        <v>4</v>
      </c>
      <c r="E22">
        <f t="shared" ref="E22:E32" si="3">C22/SQRT(D22)</f>
        <v>0.74651970279870483</v>
      </c>
      <c r="F22" t="str">
        <f t="shared" ref="F22:F32" si="4">A22</f>
        <v>Vaibhav</v>
      </c>
      <c r="G22" s="10">
        <f t="shared" ref="G22:G32" si="5">B22</f>
        <v>32.125</v>
      </c>
    </row>
    <row r="23" spans="1:7" x14ac:dyDescent="0.25">
      <c r="A23" s="27" t="s">
        <v>44</v>
      </c>
      <c r="B23" s="31">
        <v>32.875</v>
      </c>
      <c r="C23">
        <v>1.181453906563152</v>
      </c>
      <c r="D23">
        <v>4</v>
      </c>
      <c r="E23">
        <f t="shared" si="3"/>
        <v>0.59072695328157598</v>
      </c>
      <c r="F23" t="str">
        <f t="shared" si="4"/>
        <v>EC-693363</v>
      </c>
      <c r="G23" s="10">
        <f t="shared" si="5"/>
        <v>32.875</v>
      </c>
    </row>
    <row r="24" spans="1:7" x14ac:dyDescent="0.25">
      <c r="A24" s="27" t="s">
        <v>98</v>
      </c>
      <c r="B24" s="31">
        <v>33.125</v>
      </c>
      <c r="C24">
        <v>1.4930394055974097</v>
      </c>
      <c r="D24">
        <v>4</v>
      </c>
      <c r="E24">
        <f t="shared" si="3"/>
        <v>0.74651970279870483</v>
      </c>
      <c r="F24" t="str">
        <f t="shared" si="4"/>
        <v>VC-3960-88</v>
      </c>
      <c r="G24" s="10">
        <f t="shared" si="5"/>
        <v>33.125</v>
      </c>
    </row>
    <row r="25" spans="1:7" x14ac:dyDescent="0.25">
      <c r="A25" s="27" t="s">
        <v>80</v>
      </c>
      <c r="B25" s="31">
        <v>35.625</v>
      </c>
      <c r="C25">
        <v>2.0155644370746373</v>
      </c>
      <c r="D25">
        <v>4</v>
      </c>
      <c r="E25">
        <f t="shared" si="3"/>
        <v>1.0077822185373186</v>
      </c>
      <c r="F25" t="str">
        <f t="shared" si="4"/>
        <v>NM-94</v>
      </c>
      <c r="G25" s="10">
        <f t="shared" si="5"/>
        <v>35.625</v>
      </c>
    </row>
    <row r="26" spans="1:7" x14ac:dyDescent="0.25">
      <c r="A26" s="27" t="s">
        <v>107</v>
      </c>
      <c r="B26" s="31">
        <v>36.125</v>
      </c>
      <c r="C26">
        <v>2.0155644370746373</v>
      </c>
      <c r="D26">
        <v>4</v>
      </c>
      <c r="E26">
        <f t="shared" si="3"/>
        <v>1.0077822185373186</v>
      </c>
      <c r="F26" t="str">
        <f t="shared" si="4"/>
        <v>VC-6372 (45-8-1)</v>
      </c>
      <c r="G26" s="10">
        <f t="shared" si="5"/>
        <v>36.125</v>
      </c>
    </row>
    <row r="27" spans="1:7" x14ac:dyDescent="0.25">
      <c r="A27" s="27" t="s">
        <v>53</v>
      </c>
      <c r="B27" s="31">
        <v>41.625</v>
      </c>
      <c r="C27">
        <v>0.47871355387816905</v>
      </c>
      <c r="D27">
        <v>4</v>
      </c>
      <c r="E27">
        <f t="shared" si="3"/>
        <v>0.23935677693908453</v>
      </c>
      <c r="F27" t="str">
        <f t="shared" si="4"/>
        <v>Harsha</v>
      </c>
      <c r="G27" s="10">
        <f t="shared" si="5"/>
        <v>41.625</v>
      </c>
    </row>
    <row r="28" spans="1:7" x14ac:dyDescent="0.25">
      <c r="A28" s="27" t="s">
        <v>26</v>
      </c>
      <c r="B28" s="31">
        <v>49</v>
      </c>
      <c r="C28">
        <v>1.9578900207451218</v>
      </c>
      <c r="D28">
        <v>4</v>
      </c>
      <c r="E28">
        <f t="shared" si="3"/>
        <v>0.97894501037256088</v>
      </c>
      <c r="F28" t="str">
        <f t="shared" si="4"/>
        <v>EC-693357</v>
      </c>
      <c r="G28" s="10">
        <f t="shared" si="5"/>
        <v>49</v>
      </c>
    </row>
    <row r="29" spans="1:7" x14ac:dyDescent="0.25">
      <c r="A29" s="27" t="s">
        <v>35</v>
      </c>
      <c r="B29" s="31">
        <v>49</v>
      </c>
      <c r="C29">
        <v>1.9578900207451218</v>
      </c>
      <c r="D29">
        <v>4</v>
      </c>
      <c r="E29">
        <f t="shared" si="3"/>
        <v>0.97894501037256088</v>
      </c>
      <c r="F29" t="str">
        <f t="shared" si="4"/>
        <v>EC-693358</v>
      </c>
      <c r="G29" s="10">
        <f t="shared" si="5"/>
        <v>49</v>
      </c>
    </row>
    <row r="30" spans="1:7" x14ac:dyDescent="0.25">
      <c r="A30" s="27" t="s">
        <v>15</v>
      </c>
      <c r="B30" s="31">
        <v>51.5</v>
      </c>
      <c r="C30">
        <v>1.9578900207451218</v>
      </c>
      <c r="D30">
        <v>4</v>
      </c>
      <c r="E30">
        <f t="shared" si="3"/>
        <v>0.97894501037256088</v>
      </c>
      <c r="F30" t="str">
        <f t="shared" si="4"/>
        <v>EC-693356</v>
      </c>
      <c r="G30" s="10">
        <f t="shared" si="5"/>
        <v>51.5</v>
      </c>
    </row>
    <row r="31" spans="1:7" x14ac:dyDescent="0.25">
      <c r="A31" s="27" t="s">
        <v>62</v>
      </c>
      <c r="B31" s="31">
        <v>53</v>
      </c>
      <c r="C31">
        <v>1.9578900207451218</v>
      </c>
      <c r="D31">
        <v>4</v>
      </c>
      <c r="E31">
        <f t="shared" si="3"/>
        <v>0.97894501037256088</v>
      </c>
      <c r="F31" t="str">
        <f t="shared" si="4"/>
        <v>IC-415144</v>
      </c>
      <c r="G31" s="10">
        <f t="shared" si="5"/>
        <v>53</v>
      </c>
    </row>
    <row r="32" spans="1:7" x14ac:dyDescent="0.25">
      <c r="A32" s="27" t="s">
        <v>89</v>
      </c>
      <c r="B32" s="31">
        <v>53</v>
      </c>
      <c r="C32">
        <v>1.9578900207451218</v>
      </c>
      <c r="D32">
        <v>4</v>
      </c>
      <c r="E32">
        <f t="shared" si="3"/>
        <v>0.97894501037256088</v>
      </c>
      <c r="F32" t="str">
        <f t="shared" si="4"/>
        <v>PAU-911</v>
      </c>
      <c r="G32" s="10">
        <f t="shared" si="5"/>
        <v>53</v>
      </c>
    </row>
    <row r="35" spans="1:7" x14ac:dyDescent="0.25">
      <c r="A35" s="9" t="s">
        <v>3</v>
      </c>
      <c r="B35" t="s">
        <v>16</v>
      </c>
    </row>
    <row r="37" spans="1:7" x14ac:dyDescent="0.25">
      <c r="A37" s="9" t="s">
        <v>221</v>
      </c>
      <c r="B37" t="s">
        <v>231</v>
      </c>
      <c r="C37" t="s">
        <v>232</v>
      </c>
      <c r="D37" t="s">
        <v>233</v>
      </c>
    </row>
    <row r="38" spans="1:7" x14ac:dyDescent="0.25">
      <c r="A38" s="27" t="s">
        <v>80</v>
      </c>
      <c r="B38">
        <v>4</v>
      </c>
      <c r="C38">
        <v>0.81649658092772603</v>
      </c>
      <c r="D38">
        <v>4</v>
      </c>
      <c r="E38">
        <f>C38/SQRT(D38)</f>
        <v>0.40824829046386302</v>
      </c>
      <c r="F38" t="str">
        <f>A38</f>
        <v>NM-94</v>
      </c>
      <c r="G38" s="10">
        <f>B38</f>
        <v>4</v>
      </c>
    </row>
    <row r="39" spans="1:7" x14ac:dyDescent="0.25">
      <c r="A39" s="27" t="s">
        <v>71</v>
      </c>
      <c r="B39">
        <v>4.5</v>
      </c>
      <c r="C39">
        <v>0.57735026918962573</v>
      </c>
      <c r="D39">
        <v>4</v>
      </c>
      <c r="E39">
        <f t="shared" ref="E39:E49" si="6">C39/SQRT(D39)</f>
        <v>0.28867513459481287</v>
      </c>
      <c r="F39" t="str">
        <f t="shared" ref="F39:F49" si="7">A39</f>
        <v>IPM-205-7</v>
      </c>
      <c r="G39" s="10">
        <f t="shared" ref="G39:G49" si="8">B39</f>
        <v>4.5</v>
      </c>
    </row>
    <row r="40" spans="1:7" x14ac:dyDescent="0.25">
      <c r="A40" s="27" t="s">
        <v>62</v>
      </c>
      <c r="B40">
        <v>4.75</v>
      </c>
      <c r="C40">
        <v>0.9574271077563381</v>
      </c>
      <c r="D40">
        <v>4</v>
      </c>
      <c r="E40">
        <f t="shared" si="6"/>
        <v>0.47871355387816905</v>
      </c>
      <c r="F40" t="str">
        <f t="shared" si="7"/>
        <v>IC-415144</v>
      </c>
      <c r="G40" s="10">
        <f t="shared" si="8"/>
        <v>4.75</v>
      </c>
    </row>
    <row r="41" spans="1:7" x14ac:dyDescent="0.25">
      <c r="A41" s="27" t="s">
        <v>35</v>
      </c>
      <c r="B41">
        <v>4.75</v>
      </c>
      <c r="C41">
        <v>0.9574271077563381</v>
      </c>
      <c r="D41">
        <v>4</v>
      </c>
      <c r="E41">
        <f t="shared" si="6"/>
        <v>0.47871355387816905</v>
      </c>
      <c r="F41" t="str">
        <f t="shared" si="7"/>
        <v>EC-693358</v>
      </c>
      <c r="G41" s="10">
        <f t="shared" si="8"/>
        <v>4.75</v>
      </c>
    </row>
    <row r="42" spans="1:7" x14ac:dyDescent="0.25">
      <c r="A42" s="27" t="s">
        <v>26</v>
      </c>
      <c r="B42">
        <v>4.75</v>
      </c>
      <c r="C42">
        <v>0.9574271077563381</v>
      </c>
      <c r="D42">
        <v>4</v>
      </c>
      <c r="E42">
        <f t="shared" si="6"/>
        <v>0.47871355387816905</v>
      </c>
      <c r="F42" t="str">
        <f t="shared" si="7"/>
        <v>EC-693357</v>
      </c>
      <c r="G42" s="10">
        <f t="shared" si="8"/>
        <v>4.75</v>
      </c>
    </row>
    <row r="43" spans="1:7" x14ac:dyDescent="0.25">
      <c r="A43" s="27" t="s">
        <v>44</v>
      </c>
      <c r="B43">
        <v>5</v>
      </c>
      <c r="C43">
        <v>1.1547005383792515</v>
      </c>
      <c r="D43">
        <v>4</v>
      </c>
      <c r="E43">
        <f t="shared" si="6"/>
        <v>0.57735026918962573</v>
      </c>
      <c r="F43" t="str">
        <f t="shared" si="7"/>
        <v>EC-693363</v>
      </c>
      <c r="G43" s="10">
        <f t="shared" si="8"/>
        <v>5</v>
      </c>
    </row>
    <row r="44" spans="1:7" x14ac:dyDescent="0.25">
      <c r="A44" s="27" t="s">
        <v>107</v>
      </c>
      <c r="B44">
        <v>5</v>
      </c>
      <c r="C44">
        <v>0.81649658092772603</v>
      </c>
      <c r="D44">
        <v>4</v>
      </c>
      <c r="E44">
        <f t="shared" si="6"/>
        <v>0.40824829046386302</v>
      </c>
      <c r="F44" t="str">
        <f t="shared" si="7"/>
        <v>VC-6372 (45-8-1)</v>
      </c>
      <c r="G44" s="10">
        <f t="shared" si="8"/>
        <v>5</v>
      </c>
    </row>
    <row r="45" spans="1:7" x14ac:dyDescent="0.25">
      <c r="A45" s="27" t="s">
        <v>89</v>
      </c>
      <c r="B45">
        <v>5.25</v>
      </c>
      <c r="C45">
        <v>1.2583057392117916</v>
      </c>
      <c r="D45">
        <v>4</v>
      </c>
      <c r="E45">
        <f t="shared" si="6"/>
        <v>0.62915286960589578</v>
      </c>
      <c r="F45" t="str">
        <f t="shared" si="7"/>
        <v>PAU-911</v>
      </c>
      <c r="G45" s="10">
        <f t="shared" si="8"/>
        <v>5.25</v>
      </c>
    </row>
    <row r="46" spans="1:7" x14ac:dyDescent="0.25">
      <c r="A46" s="27" t="s">
        <v>53</v>
      </c>
      <c r="B46">
        <v>5.25</v>
      </c>
      <c r="C46">
        <v>0.9574271077563381</v>
      </c>
      <c r="D46">
        <v>4</v>
      </c>
      <c r="E46">
        <f t="shared" si="6"/>
        <v>0.47871355387816905</v>
      </c>
      <c r="F46" t="str">
        <f t="shared" si="7"/>
        <v>Harsha</v>
      </c>
      <c r="G46" s="10">
        <f t="shared" si="8"/>
        <v>5.25</v>
      </c>
    </row>
    <row r="47" spans="1:7" x14ac:dyDescent="0.25">
      <c r="A47" s="27" t="s">
        <v>116</v>
      </c>
      <c r="B47">
        <v>5.75</v>
      </c>
      <c r="C47">
        <v>0.9574271077563381</v>
      </c>
      <c r="D47">
        <v>4</v>
      </c>
      <c r="E47">
        <f t="shared" si="6"/>
        <v>0.47871355387816905</v>
      </c>
      <c r="F47" t="str">
        <f t="shared" si="7"/>
        <v>Vaibhav</v>
      </c>
      <c r="G47" s="10">
        <f t="shared" si="8"/>
        <v>5.75</v>
      </c>
    </row>
    <row r="48" spans="1:7" x14ac:dyDescent="0.25">
      <c r="A48" s="27" t="s">
        <v>15</v>
      </c>
      <c r="B48">
        <v>6.25</v>
      </c>
      <c r="C48">
        <v>1.5</v>
      </c>
      <c r="D48">
        <v>4</v>
      </c>
      <c r="E48">
        <f t="shared" si="6"/>
        <v>0.75</v>
      </c>
      <c r="F48" t="str">
        <f t="shared" si="7"/>
        <v>EC-693356</v>
      </c>
      <c r="G48" s="10">
        <f t="shared" si="8"/>
        <v>6.25</v>
      </c>
    </row>
    <row r="49" spans="1:7" x14ac:dyDescent="0.25">
      <c r="A49" s="27" t="s">
        <v>98</v>
      </c>
      <c r="B49">
        <v>6.75</v>
      </c>
      <c r="C49">
        <v>0.9574271077563381</v>
      </c>
      <c r="D49">
        <v>4</v>
      </c>
      <c r="E49">
        <f t="shared" si="6"/>
        <v>0.47871355387816905</v>
      </c>
      <c r="F49" t="str">
        <f t="shared" si="7"/>
        <v>VC-3960-88</v>
      </c>
      <c r="G49" s="10">
        <f t="shared" si="8"/>
        <v>6.75</v>
      </c>
    </row>
    <row r="52" spans="1:7" x14ac:dyDescent="0.25">
      <c r="A52" s="9" t="s">
        <v>3</v>
      </c>
      <c r="B52" t="s">
        <v>21</v>
      </c>
    </row>
    <row r="54" spans="1:7" x14ac:dyDescent="0.25">
      <c r="A54" s="9" t="s">
        <v>221</v>
      </c>
      <c r="B54" t="s">
        <v>231</v>
      </c>
      <c r="C54" t="s">
        <v>232</v>
      </c>
      <c r="D54" t="s">
        <v>233</v>
      </c>
    </row>
    <row r="55" spans="1:7" x14ac:dyDescent="0.25">
      <c r="A55" s="27" t="s">
        <v>89</v>
      </c>
      <c r="B55">
        <v>3.75</v>
      </c>
      <c r="C55">
        <v>0.5</v>
      </c>
      <c r="D55">
        <v>4</v>
      </c>
      <c r="E55">
        <f>C55/SQRT(D55)</f>
        <v>0.25</v>
      </c>
      <c r="F55" t="str">
        <f>A55</f>
        <v>PAU-911</v>
      </c>
      <c r="G55" s="10">
        <f>B55</f>
        <v>3.75</v>
      </c>
    </row>
    <row r="56" spans="1:7" x14ac:dyDescent="0.25">
      <c r="A56" s="27" t="s">
        <v>116</v>
      </c>
      <c r="B56">
        <v>3.75</v>
      </c>
      <c r="C56">
        <v>0.5</v>
      </c>
      <c r="D56">
        <v>4</v>
      </c>
      <c r="E56">
        <f t="shared" ref="E56:E66" si="9">C56/SQRT(D56)</f>
        <v>0.25</v>
      </c>
      <c r="F56" t="str">
        <f t="shared" ref="F56:F66" si="10">A56</f>
        <v>Vaibhav</v>
      </c>
      <c r="G56" s="10">
        <f t="shared" ref="G56:G66" si="11">B56</f>
        <v>3.75</v>
      </c>
    </row>
    <row r="57" spans="1:7" x14ac:dyDescent="0.25">
      <c r="A57" s="27" t="s">
        <v>53</v>
      </c>
      <c r="B57">
        <v>4</v>
      </c>
      <c r="C57">
        <v>0.81649658092772603</v>
      </c>
      <c r="D57">
        <v>4</v>
      </c>
      <c r="E57">
        <f t="shared" si="9"/>
        <v>0.40824829046386302</v>
      </c>
      <c r="F57" t="str">
        <f t="shared" si="10"/>
        <v>Harsha</v>
      </c>
      <c r="G57" s="10">
        <f t="shared" si="11"/>
        <v>4</v>
      </c>
    </row>
    <row r="58" spans="1:7" x14ac:dyDescent="0.25">
      <c r="A58" s="27" t="s">
        <v>80</v>
      </c>
      <c r="B58">
        <v>4</v>
      </c>
      <c r="C58">
        <v>0.81649658092772603</v>
      </c>
      <c r="D58">
        <v>4</v>
      </c>
      <c r="E58">
        <f t="shared" si="9"/>
        <v>0.40824829046386302</v>
      </c>
      <c r="F58" t="str">
        <f t="shared" si="10"/>
        <v>NM-94</v>
      </c>
      <c r="G58" s="10">
        <f t="shared" si="11"/>
        <v>4</v>
      </c>
    </row>
    <row r="59" spans="1:7" x14ac:dyDescent="0.25">
      <c r="A59" s="27" t="s">
        <v>71</v>
      </c>
      <c r="B59">
        <v>4</v>
      </c>
      <c r="C59">
        <v>0.81649658092772603</v>
      </c>
      <c r="D59">
        <v>4</v>
      </c>
      <c r="E59">
        <f t="shared" si="9"/>
        <v>0.40824829046386302</v>
      </c>
      <c r="F59" t="str">
        <f t="shared" si="10"/>
        <v>IPM-205-7</v>
      </c>
      <c r="G59" s="10">
        <f t="shared" si="11"/>
        <v>4</v>
      </c>
    </row>
    <row r="60" spans="1:7" x14ac:dyDescent="0.25">
      <c r="A60" s="27" t="s">
        <v>44</v>
      </c>
      <c r="B60">
        <v>4.25</v>
      </c>
      <c r="C60">
        <v>0.5</v>
      </c>
      <c r="D60">
        <v>4</v>
      </c>
      <c r="E60">
        <f t="shared" si="9"/>
        <v>0.25</v>
      </c>
      <c r="F60" t="str">
        <f t="shared" si="10"/>
        <v>EC-693363</v>
      </c>
      <c r="G60" s="10">
        <f t="shared" si="11"/>
        <v>4.25</v>
      </c>
    </row>
    <row r="61" spans="1:7" x14ac:dyDescent="0.25">
      <c r="A61" s="27" t="s">
        <v>62</v>
      </c>
      <c r="B61">
        <v>4.5</v>
      </c>
      <c r="C61">
        <v>0.57735026918962573</v>
      </c>
      <c r="D61">
        <v>4</v>
      </c>
      <c r="E61">
        <f t="shared" si="9"/>
        <v>0.28867513459481287</v>
      </c>
      <c r="F61" t="str">
        <f t="shared" si="10"/>
        <v>IC-415144</v>
      </c>
      <c r="G61" s="10">
        <f t="shared" si="11"/>
        <v>4.5</v>
      </c>
    </row>
    <row r="62" spans="1:7" x14ac:dyDescent="0.25">
      <c r="A62" s="27" t="s">
        <v>26</v>
      </c>
      <c r="B62">
        <v>4.5</v>
      </c>
      <c r="C62">
        <v>0.57735026918962573</v>
      </c>
      <c r="D62">
        <v>4</v>
      </c>
      <c r="E62">
        <f t="shared" si="9"/>
        <v>0.28867513459481287</v>
      </c>
      <c r="F62" t="str">
        <f t="shared" si="10"/>
        <v>EC-693357</v>
      </c>
      <c r="G62" s="10">
        <f t="shared" si="11"/>
        <v>4.5</v>
      </c>
    </row>
    <row r="63" spans="1:7" x14ac:dyDescent="0.25">
      <c r="A63" s="27" t="s">
        <v>35</v>
      </c>
      <c r="B63">
        <v>4.5</v>
      </c>
      <c r="C63">
        <v>0.57735026918962573</v>
      </c>
      <c r="D63">
        <v>4</v>
      </c>
      <c r="E63">
        <f t="shared" si="9"/>
        <v>0.28867513459481287</v>
      </c>
      <c r="F63" t="str">
        <f t="shared" si="10"/>
        <v>EC-693358</v>
      </c>
      <c r="G63" s="10">
        <f t="shared" si="11"/>
        <v>4.5</v>
      </c>
    </row>
    <row r="64" spans="1:7" x14ac:dyDescent="0.25">
      <c r="A64" s="27" t="s">
        <v>98</v>
      </c>
      <c r="B64">
        <v>4.75</v>
      </c>
      <c r="C64">
        <v>0.5</v>
      </c>
      <c r="D64">
        <v>4</v>
      </c>
      <c r="E64">
        <f t="shared" si="9"/>
        <v>0.25</v>
      </c>
      <c r="F64" t="str">
        <f t="shared" si="10"/>
        <v>VC-3960-88</v>
      </c>
      <c r="G64" s="10">
        <f t="shared" si="11"/>
        <v>4.75</v>
      </c>
    </row>
    <row r="65" spans="1:7" x14ac:dyDescent="0.25">
      <c r="A65" s="27" t="s">
        <v>107</v>
      </c>
      <c r="B65">
        <v>4.75</v>
      </c>
      <c r="C65">
        <v>0.5</v>
      </c>
      <c r="D65">
        <v>4</v>
      </c>
      <c r="E65">
        <f t="shared" si="9"/>
        <v>0.25</v>
      </c>
      <c r="F65" t="str">
        <f t="shared" si="10"/>
        <v>VC-6372 (45-8-1)</v>
      </c>
      <c r="G65" s="10">
        <f t="shared" si="11"/>
        <v>4.75</v>
      </c>
    </row>
    <row r="66" spans="1:7" x14ac:dyDescent="0.25">
      <c r="A66" s="27" t="s">
        <v>15</v>
      </c>
      <c r="B66">
        <v>6</v>
      </c>
      <c r="C66">
        <v>0.81649658092772603</v>
      </c>
      <c r="D66">
        <v>4</v>
      </c>
      <c r="E66">
        <f t="shared" si="9"/>
        <v>0.40824829046386302</v>
      </c>
      <c r="F66" t="str">
        <f t="shared" si="10"/>
        <v>EC-693356</v>
      </c>
      <c r="G66" s="10">
        <f t="shared" si="11"/>
        <v>6</v>
      </c>
    </row>
    <row r="69" spans="1:7" x14ac:dyDescent="0.25">
      <c r="A69" s="9" t="s">
        <v>3</v>
      </c>
      <c r="B69" t="s">
        <v>16</v>
      </c>
    </row>
    <row r="71" spans="1:7" x14ac:dyDescent="0.25">
      <c r="A71" s="9" t="s">
        <v>221</v>
      </c>
      <c r="B71" t="s">
        <v>234</v>
      </c>
      <c r="C71" t="s">
        <v>235</v>
      </c>
      <c r="D71" t="s">
        <v>236</v>
      </c>
    </row>
    <row r="72" spans="1:7" x14ac:dyDescent="0.25">
      <c r="A72" s="27" t="s">
        <v>71</v>
      </c>
      <c r="B72">
        <v>6.8000000000000007</v>
      </c>
      <c r="C72">
        <v>1.0327955589886426</v>
      </c>
      <c r="D72">
        <v>4</v>
      </c>
      <c r="E72">
        <f>C72/SQRT(D72)</f>
        <v>0.51639777949432131</v>
      </c>
      <c r="F72" t="str">
        <f>A72</f>
        <v>IPM-205-7</v>
      </c>
      <c r="G72" s="10">
        <f>B72</f>
        <v>6.8000000000000007</v>
      </c>
    </row>
    <row r="73" spans="1:7" x14ac:dyDescent="0.25">
      <c r="A73" s="27" t="s">
        <v>44</v>
      </c>
      <c r="B73">
        <v>7.65</v>
      </c>
      <c r="C73">
        <v>0.85440037453174711</v>
      </c>
      <c r="D73">
        <v>4</v>
      </c>
      <c r="E73">
        <f t="shared" ref="E73:E83" si="12">C73/SQRT(D73)</f>
        <v>0.42720018726587355</v>
      </c>
      <c r="F73" t="str">
        <f t="shared" ref="F73:F83" si="13">A73</f>
        <v>EC-693363</v>
      </c>
      <c r="G73" s="10">
        <f t="shared" ref="G73:G83" si="14">B73</f>
        <v>7.65</v>
      </c>
    </row>
    <row r="74" spans="1:7" x14ac:dyDescent="0.25">
      <c r="A74" s="27" t="s">
        <v>116</v>
      </c>
      <c r="B74">
        <v>8.4499999999999993</v>
      </c>
      <c r="C74">
        <v>0.71879528842827667</v>
      </c>
      <c r="D74">
        <v>4</v>
      </c>
      <c r="E74">
        <f t="shared" si="12"/>
        <v>0.35939764421413833</v>
      </c>
      <c r="F74" t="str">
        <f t="shared" si="13"/>
        <v>Vaibhav</v>
      </c>
      <c r="G74" s="10">
        <f t="shared" si="14"/>
        <v>8.4499999999999993</v>
      </c>
    </row>
    <row r="75" spans="1:7" x14ac:dyDescent="0.25">
      <c r="A75" s="27" t="s">
        <v>107</v>
      </c>
      <c r="B75">
        <v>8.9500000000000011</v>
      </c>
      <c r="C75">
        <v>0.91469484893412711</v>
      </c>
      <c r="D75">
        <v>4</v>
      </c>
      <c r="E75">
        <f t="shared" si="12"/>
        <v>0.45734742446706356</v>
      </c>
      <c r="F75" t="str">
        <f t="shared" si="13"/>
        <v>VC-6372 (45-8-1)</v>
      </c>
      <c r="G75" s="10">
        <f t="shared" si="14"/>
        <v>8.9500000000000011</v>
      </c>
    </row>
    <row r="76" spans="1:7" x14ac:dyDescent="0.25">
      <c r="A76" s="27" t="s">
        <v>35</v>
      </c>
      <c r="B76">
        <v>9</v>
      </c>
      <c r="C76">
        <v>1.2649110640673533</v>
      </c>
      <c r="D76">
        <v>4</v>
      </c>
      <c r="E76">
        <f t="shared" si="12"/>
        <v>0.63245553203367666</v>
      </c>
      <c r="F76" t="str">
        <f t="shared" si="13"/>
        <v>EC-693358</v>
      </c>
      <c r="G76" s="10">
        <f t="shared" si="14"/>
        <v>9</v>
      </c>
    </row>
    <row r="77" spans="1:7" x14ac:dyDescent="0.25">
      <c r="A77" s="27" t="s">
        <v>80</v>
      </c>
      <c r="B77">
        <v>9.15</v>
      </c>
      <c r="C77">
        <v>1.0630145812734539</v>
      </c>
      <c r="D77">
        <v>4</v>
      </c>
      <c r="E77">
        <f t="shared" si="12"/>
        <v>0.53150729063672697</v>
      </c>
      <c r="F77" t="str">
        <f t="shared" si="13"/>
        <v>NM-94</v>
      </c>
      <c r="G77" s="10">
        <f t="shared" si="14"/>
        <v>9.15</v>
      </c>
    </row>
    <row r="78" spans="1:7" x14ac:dyDescent="0.25">
      <c r="A78" s="27" t="s">
        <v>26</v>
      </c>
      <c r="B78">
        <v>9.35</v>
      </c>
      <c r="C78">
        <v>1.2897028081435413</v>
      </c>
      <c r="D78">
        <v>4</v>
      </c>
      <c r="E78">
        <f t="shared" si="12"/>
        <v>0.64485140407177066</v>
      </c>
      <c r="F78" t="str">
        <f t="shared" si="13"/>
        <v>EC-693357</v>
      </c>
      <c r="G78" s="10">
        <f t="shared" si="14"/>
        <v>9.35</v>
      </c>
    </row>
    <row r="79" spans="1:7" x14ac:dyDescent="0.25">
      <c r="A79" s="27" t="s">
        <v>62</v>
      </c>
      <c r="B79">
        <v>9.7000000000000011</v>
      </c>
      <c r="C79">
        <v>1.238278374733776</v>
      </c>
      <c r="D79">
        <v>4</v>
      </c>
      <c r="E79">
        <f t="shared" si="12"/>
        <v>0.619139187366888</v>
      </c>
      <c r="F79" t="str">
        <f t="shared" si="13"/>
        <v>IC-415144</v>
      </c>
      <c r="G79" s="10">
        <f t="shared" si="14"/>
        <v>9.7000000000000011</v>
      </c>
    </row>
    <row r="80" spans="1:7" x14ac:dyDescent="0.25">
      <c r="A80" s="27" t="s">
        <v>98</v>
      </c>
      <c r="B80">
        <v>9.9499999999999993</v>
      </c>
      <c r="C80">
        <v>1.1704699910719725</v>
      </c>
      <c r="D80">
        <v>4</v>
      </c>
      <c r="E80">
        <f t="shared" si="12"/>
        <v>0.58523499553598624</v>
      </c>
      <c r="F80" t="str">
        <f t="shared" si="13"/>
        <v>VC-3960-88</v>
      </c>
      <c r="G80" s="10">
        <f t="shared" si="14"/>
        <v>9.9499999999999993</v>
      </c>
    </row>
    <row r="81" spans="1:7" x14ac:dyDescent="0.25">
      <c r="A81" s="27" t="s">
        <v>53</v>
      </c>
      <c r="B81">
        <v>10.350000000000001</v>
      </c>
      <c r="C81">
        <v>1.204159457879209</v>
      </c>
      <c r="D81">
        <v>4</v>
      </c>
      <c r="E81">
        <f t="shared" si="12"/>
        <v>0.60207972893960449</v>
      </c>
      <c r="F81" t="str">
        <f t="shared" si="13"/>
        <v>Harsha</v>
      </c>
      <c r="G81" s="10">
        <f t="shared" si="14"/>
        <v>10.350000000000001</v>
      </c>
    </row>
    <row r="82" spans="1:7" x14ac:dyDescent="0.25">
      <c r="A82" s="27" t="s">
        <v>89</v>
      </c>
      <c r="B82">
        <v>11.25</v>
      </c>
      <c r="C82">
        <v>0.75498344352707047</v>
      </c>
      <c r="D82">
        <v>4</v>
      </c>
      <c r="E82">
        <f t="shared" si="12"/>
        <v>0.37749172176353524</v>
      </c>
      <c r="F82" t="str">
        <f t="shared" si="13"/>
        <v>PAU-911</v>
      </c>
      <c r="G82" s="10">
        <f t="shared" si="14"/>
        <v>11.25</v>
      </c>
    </row>
    <row r="83" spans="1:7" x14ac:dyDescent="0.25">
      <c r="A83" s="27" t="s">
        <v>15</v>
      </c>
      <c r="B83">
        <v>11.7</v>
      </c>
      <c r="C83">
        <v>0.90184995056458894</v>
      </c>
      <c r="D83">
        <v>4</v>
      </c>
      <c r="E83">
        <f t="shared" si="12"/>
        <v>0.45092497528229447</v>
      </c>
      <c r="F83" t="str">
        <f t="shared" si="13"/>
        <v>EC-693356</v>
      </c>
      <c r="G83" s="10">
        <f t="shared" si="14"/>
        <v>11.7</v>
      </c>
    </row>
    <row r="86" spans="1:7" x14ac:dyDescent="0.25">
      <c r="A86" s="9" t="s">
        <v>3</v>
      </c>
      <c r="B86" t="s">
        <v>21</v>
      </c>
    </row>
    <row r="88" spans="1:7" x14ac:dyDescent="0.25">
      <c r="A88" s="9" t="s">
        <v>221</v>
      </c>
      <c r="B88" t="s">
        <v>234</v>
      </c>
      <c r="C88" t="s">
        <v>235</v>
      </c>
      <c r="D88" t="s">
        <v>236</v>
      </c>
    </row>
    <row r="89" spans="1:7" x14ac:dyDescent="0.25">
      <c r="A89" s="27" t="s">
        <v>71</v>
      </c>
      <c r="B89">
        <v>4.2</v>
      </c>
      <c r="C89">
        <v>0.39999999999999575</v>
      </c>
      <c r="D89">
        <v>4</v>
      </c>
      <c r="E89">
        <f>C89/SQRT(D89)</f>
        <v>0.19999999999999787</v>
      </c>
      <c r="F89" t="str">
        <f>A89</f>
        <v>IPM-205-7</v>
      </c>
      <c r="G89" s="10">
        <f>B89</f>
        <v>4.2</v>
      </c>
    </row>
    <row r="90" spans="1:7" x14ac:dyDescent="0.25">
      <c r="A90" s="27" t="s">
        <v>35</v>
      </c>
      <c r="B90">
        <v>5.05</v>
      </c>
      <c r="C90">
        <v>0.70000000000000318</v>
      </c>
      <c r="D90">
        <v>4</v>
      </c>
      <c r="E90">
        <f t="shared" ref="E90:E100" si="15">C90/SQRT(D90)</f>
        <v>0.35000000000000159</v>
      </c>
      <c r="F90" t="str">
        <f t="shared" ref="F90:F100" si="16">A90</f>
        <v>EC-693358</v>
      </c>
      <c r="G90" s="10">
        <f t="shared" ref="G90:G100" si="17">B90</f>
        <v>5.05</v>
      </c>
    </row>
    <row r="91" spans="1:7" x14ac:dyDescent="0.25">
      <c r="A91" s="27" t="s">
        <v>116</v>
      </c>
      <c r="B91">
        <v>5.3</v>
      </c>
      <c r="C91">
        <v>0.70237691685684678</v>
      </c>
      <c r="D91">
        <v>4</v>
      </c>
      <c r="E91">
        <f t="shared" si="15"/>
        <v>0.35118845842842339</v>
      </c>
      <c r="F91" t="str">
        <f t="shared" si="16"/>
        <v>Vaibhav</v>
      </c>
      <c r="G91" s="10">
        <f t="shared" si="17"/>
        <v>5.3</v>
      </c>
    </row>
    <row r="92" spans="1:7" x14ac:dyDescent="0.25">
      <c r="A92" s="27" t="s">
        <v>80</v>
      </c>
      <c r="B92">
        <v>5.3</v>
      </c>
      <c r="C92">
        <v>0.38297084310252805</v>
      </c>
      <c r="D92">
        <v>4</v>
      </c>
      <c r="E92">
        <f t="shared" si="15"/>
        <v>0.19148542155126402</v>
      </c>
      <c r="F92" t="str">
        <f t="shared" si="16"/>
        <v>NM-94</v>
      </c>
      <c r="G92" s="10">
        <f t="shared" si="17"/>
        <v>5.3</v>
      </c>
    </row>
    <row r="93" spans="1:7" x14ac:dyDescent="0.25">
      <c r="A93" s="27" t="s">
        <v>44</v>
      </c>
      <c r="B93">
        <v>5.7000000000000011</v>
      </c>
      <c r="C93">
        <v>0.52915026221291017</v>
      </c>
      <c r="D93">
        <v>4</v>
      </c>
      <c r="E93">
        <f t="shared" si="15"/>
        <v>0.26457513110645509</v>
      </c>
      <c r="F93" t="str">
        <f t="shared" si="16"/>
        <v>EC-693363</v>
      </c>
      <c r="G93" s="10">
        <f t="shared" si="17"/>
        <v>5.7000000000000011</v>
      </c>
    </row>
    <row r="94" spans="1:7" x14ac:dyDescent="0.25">
      <c r="A94" s="27" t="s">
        <v>98</v>
      </c>
      <c r="B94">
        <v>6.1</v>
      </c>
      <c r="C94">
        <v>0.60000000000000342</v>
      </c>
      <c r="D94">
        <v>4</v>
      </c>
      <c r="E94">
        <f t="shared" si="15"/>
        <v>0.30000000000000171</v>
      </c>
      <c r="F94" t="str">
        <f t="shared" si="16"/>
        <v>VC-3960-88</v>
      </c>
      <c r="G94" s="10">
        <f t="shared" si="17"/>
        <v>6.1</v>
      </c>
    </row>
    <row r="95" spans="1:7" x14ac:dyDescent="0.25">
      <c r="A95" s="27" t="s">
        <v>26</v>
      </c>
      <c r="B95">
        <v>6.1499999999999995</v>
      </c>
      <c r="C95">
        <v>1.1000000000000036</v>
      </c>
      <c r="D95">
        <v>4</v>
      </c>
      <c r="E95">
        <f t="shared" si="15"/>
        <v>0.55000000000000182</v>
      </c>
      <c r="F95" t="str">
        <f t="shared" si="16"/>
        <v>EC-693357</v>
      </c>
      <c r="G95" s="10">
        <f t="shared" si="17"/>
        <v>6.1499999999999995</v>
      </c>
    </row>
    <row r="96" spans="1:7" x14ac:dyDescent="0.25">
      <c r="A96" s="27" t="s">
        <v>107</v>
      </c>
      <c r="B96">
        <v>6.1999999999999993</v>
      </c>
      <c r="C96">
        <v>0.58878405775520359</v>
      </c>
      <c r="D96">
        <v>4</v>
      </c>
      <c r="E96">
        <f t="shared" si="15"/>
        <v>0.2943920288776018</v>
      </c>
      <c r="F96" t="str">
        <f t="shared" si="16"/>
        <v>VC-6372 (45-8-1)</v>
      </c>
      <c r="G96" s="10">
        <f t="shared" si="17"/>
        <v>6.1999999999999993</v>
      </c>
    </row>
    <row r="97" spans="1:7" x14ac:dyDescent="0.25">
      <c r="A97" s="27" t="s">
        <v>53</v>
      </c>
      <c r="B97">
        <v>6.3</v>
      </c>
      <c r="C97">
        <v>0.84063468086123927</v>
      </c>
      <c r="D97">
        <v>4</v>
      </c>
      <c r="E97">
        <f t="shared" si="15"/>
        <v>0.42031734043061963</v>
      </c>
      <c r="F97" t="str">
        <f t="shared" si="16"/>
        <v>Harsha</v>
      </c>
      <c r="G97" s="10">
        <f t="shared" si="17"/>
        <v>6.3</v>
      </c>
    </row>
    <row r="98" spans="1:7" x14ac:dyDescent="0.25">
      <c r="A98" s="27" t="s">
        <v>62</v>
      </c>
      <c r="B98">
        <v>6.4500000000000011</v>
      </c>
      <c r="C98">
        <v>0.82259751195019881</v>
      </c>
      <c r="D98">
        <v>4</v>
      </c>
      <c r="E98">
        <f t="shared" si="15"/>
        <v>0.41129875597509941</v>
      </c>
      <c r="F98" t="str">
        <f t="shared" si="16"/>
        <v>IC-415144</v>
      </c>
      <c r="G98" s="10">
        <f t="shared" si="17"/>
        <v>6.4500000000000011</v>
      </c>
    </row>
    <row r="99" spans="1:7" x14ac:dyDescent="0.25">
      <c r="A99" s="27" t="s">
        <v>89</v>
      </c>
      <c r="B99">
        <v>6.65</v>
      </c>
      <c r="C99">
        <v>0.69999999999999973</v>
      </c>
      <c r="D99">
        <v>4</v>
      </c>
      <c r="E99">
        <f t="shared" si="15"/>
        <v>0.34999999999999987</v>
      </c>
      <c r="F99" t="str">
        <f t="shared" si="16"/>
        <v>PAU-911</v>
      </c>
      <c r="G99" s="10">
        <f t="shared" si="17"/>
        <v>6.65</v>
      </c>
    </row>
    <row r="100" spans="1:7" x14ac:dyDescent="0.25">
      <c r="A100" s="27" t="s">
        <v>15</v>
      </c>
      <c r="B100">
        <v>8.6</v>
      </c>
      <c r="C100">
        <v>0.99331096171676203</v>
      </c>
      <c r="D100">
        <v>4</v>
      </c>
      <c r="E100">
        <f t="shared" si="15"/>
        <v>0.49665548085838102</v>
      </c>
      <c r="F100" t="str">
        <f t="shared" si="16"/>
        <v>EC-693356</v>
      </c>
      <c r="G100" s="10">
        <f t="shared" si="17"/>
        <v>8.6</v>
      </c>
    </row>
    <row r="103" spans="1:7" x14ac:dyDescent="0.25">
      <c r="A103" s="9" t="s">
        <v>3</v>
      </c>
      <c r="B103" t="s">
        <v>16</v>
      </c>
    </row>
    <row r="105" spans="1:7" x14ac:dyDescent="0.25">
      <c r="A105" s="9" t="s">
        <v>221</v>
      </c>
      <c r="B105" t="s">
        <v>237</v>
      </c>
      <c r="C105" t="s">
        <v>238</v>
      </c>
      <c r="D105" t="s">
        <v>239</v>
      </c>
    </row>
    <row r="106" spans="1:7" x14ac:dyDescent="0.25">
      <c r="A106" s="27" t="s">
        <v>71</v>
      </c>
      <c r="B106">
        <v>1.585</v>
      </c>
      <c r="C106">
        <v>0.26962937525425512</v>
      </c>
      <c r="D106">
        <v>4</v>
      </c>
      <c r="E106">
        <f>C106/SQRT(D106)</f>
        <v>0.13481468762712756</v>
      </c>
      <c r="F106" t="str">
        <f>A106</f>
        <v>IPM-205-7</v>
      </c>
      <c r="G106" s="10">
        <f>B106</f>
        <v>1.585</v>
      </c>
    </row>
    <row r="107" spans="1:7" x14ac:dyDescent="0.25">
      <c r="A107" s="27" t="s">
        <v>44</v>
      </c>
      <c r="B107">
        <v>1.8075000000000001</v>
      </c>
      <c r="C107">
        <v>0.22998188334446315</v>
      </c>
      <c r="D107">
        <v>4</v>
      </c>
      <c r="E107">
        <f t="shared" ref="E107:E117" si="18">C107/SQRT(D107)</f>
        <v>0.11499094167223158</v>
      </c>
      <c r="F107" t="str">
        <f t="shared" ref="F107:F117" si="19">A107</f>
        <v>EC-693363</v>
      </c>
      <c r="G107" s="10">
        <f t="shared" ref="G107:G117" si="20">B107</f>
        <v>1.8075000000000001</v>
      </c>
    </row>
    <row r="108" spans="1:7" x14ac:dyDescent="0.25">
      <c r="A108" s="27" t="s">
        <v>116</v>
      </c>
      <c r="B108">
        <v>2.0025000000000004</v>
      </c>
      <c r="C108">
        <v>0.18282505298781565</v>
      </c>
      <c r="D108">
        <v>4</v>
      </c>
      <c r="E108">
        <f t="shared" si="18"/>
        <v>9.1412526493907825E-2</v>
      </c>
      <c r="F108" t="str">
        <f t="shared" si="19"/>
        <v>Vaibhav</v>
      </c>
      <c r="G108" s="10">
        <f t="shared" si="20"/>
        <v>2.0025000000000004</v>
      </c>
    </row>
    <row r="109" spans="1:7" x14ac:dyDescent="0.25">
      <c r="A109" s="27" t="s">
        <v>107</v>
      </c>
      <c r="B109">
        <v>2.13</v>
      </c>
      <c r="C109">
        <v>0.22375581929118268</v>
      </c>
      <c r="D109">
        <v>4</v>
      </c>
      <c r="E109">
        <f t="shared" si="18"/>
        <v>0.11187790964559134</v>
      </c>
      <c r="F109" t="str">
        <f t="shared" si="19"/>
        <v>VC-6372 (45-8-1)</v>
      </c>
      <c r="G109" s="10">
        <f t="shared" si="20"/>
        <v>2.13</v>
      </c>
    </row>
    <row r="110" spans="1:7" x14ac:dyDescent="0.25">
      <c r="A110" s="27" t="s">
        <v>35</v>
      </c>
      <c r="B110">
        <v>2.16</v>
      </c>
      <c r="C110">
        <v>0.31864295588217917</v>
      </c>
      <c r="D110">
        <v>4</v>
      </c>
      <c r="E110">
        <f t="shared" si="18"/>
        <v>0.15932147794108958</v>
      </c>
      <c r="F110" t="str">
        <f t="shared" si="19"/>
        <v>EC-693358</v>
      </c>
      <c r="G110" s="10">
        <f t="shared" si="20"/>
        <v>2.16</v>
      </c>
    </row>
    <row r="111" spans="1:7" x14ac:dyDescent="0.25">
      <c r="A111" s="27" t="s">
        <v>80</v>
      </c>
      <c r="B111">
        <v>2.1825000000000001</v>
      </c>
      <c r="C111">
        <v>0.28241517900660562</v>
      </c>
      <c r="D111">
        <v>4</v>
      </c>
      <c r="E111">
        <f t="shared" si="18"/>
        <v>0.14120758950330281</v>
      </c>
      <c r="F111" t="str">
        <f t="shared" si="19"/>
        <v>NM-94</v>
      </c>
      <c r="G111" s="10">
        <f t="shared" si="20"/>
        <v>2.1825000000000001</v>
      </c>
    </row>
    <row r="112" spans="1:7" x14ac:dyDescent="0.25">
      <c r="A112" s="27" t="s">
        <v>26</v>
      </c>
      <c r="B112">
        <v>2.2275</v>
      </c>
      <c r="C112">
        <v>0.33589432862136637</v>
      </c>
      <c r="D112">
        <v>4</v>
      </c>
      <c r="E112">
        <f t="shared" si="18"/>
        <v>0.16794716431068318</v>
      </c>
      <c r="F112" t="str">
        <f t="shared" si="19"/>
        <v>EC-693357</v>
      </c>
      <c r="G112" s="10">
        <f t="shared" si="20"/>
        <v>2.2275</v>
      </c>
    </row>
    <row r="113" spans="1:7" x14ac:dyDescent="0.25">
      <c r="A113" s="27" t="s">
        <v>62</v>
      </c>
      <c r="B113">
        <v>2.3425000000000002</v>
      </c>
      <c r="C113">
        <v>0.33170016581243655</v>
      </c>
      <c r="D113">
        <v>4</v>
      </c>
      <c r="E113">
        <f t="shared" si="18"/>
        <v>0.16585008290621828</v>
      </c>
      <c r="F113" t="str">
        <f t="shared" si="19"/>
        <v>IC-415144</v>
      </c>
      <c r="G113" s="10">
        <f t="shared" si="20"/>
        <v>2.3425000000000002</v>
      </c>
    </row>
    <row r="114" spans="1:7" x14ac:dyDescent="0.25">
      <c r="A114" s="27" t="s">
        <v>98</v>
      </c>
      <c r="B114">
        <v>2.3975</v>
      </c>
      <c r="C114">
        <v>0.29432125305522933</v>
      </c>
      <c r="D114">
        <v>4</v>
      </c>
      <c r="E114">
        <f t="shared" si="18"/>
        <v>0.14716062652761466</v>
      </c>
      <c r="F114" t="str">
        <f t="shared" si="19"/>
        <v>VC-3960-88</v>
      </c>
      <c r="G114" s="10">
        <f t="shared" si="20"/>
        <v>2.3975</v>
      </c>
    </row>
    <row r="115" spans="1:7" x14ac:dyDescent="0.25">
      <c r="A115" s="27" t="s">
        <v>53</v>
      </c>
      <c r="B115">
        <v>2.52</v>
      </c>
      <c r="C115">
        <v>0.3172801075810876</v>
      </c>
      <c r="D115">
        <v>4</v>
      </c>
      <c r="E115">
        <f t="shared" si="18"/>
        <v>0.1586400537905438</v>
      </c>
      <c r="F115" t="str">
        <f t="shared" si="19"/>
        <v>Harsha</v>
      </c>
      <c r="G115" s="10">
        <f t="shared" si="20"/>
        <v>2.52</v>
      </c>
    </row>
    <row r="116" spans="1:7" x14ac:dyDescent="0.25">
      <c r="A116" s="27" t="s">
        <v>89</v>
      </c>
      <c r="B116">
        <v>2.74</v>
      </c>
      <c r="C116">
        <v>0.1976528944049786</v>
      </c>
      <c r="D116">
        <v>4</v>
      </c>
      <c r="E116">
        <f t="shared" si="18"/>
        <v>9.8826447202489301E-2</v>
      </c>
      <c r="F116" t="str">
        <f t="shared" si="19"/>
        <v>PAU-911</v>
      </c>
      <c r="G116" s="10">
        <f t="shared" si="20"/>
        <v>2.74</v>
      </c>
    </row>
    <row r="117" spans="1:7" x14ac:dyDescent="0.25">
      <c r="A117" s="27" t="s">
        <v>15</v>
      </c>
      <c r="B117">
        <v>2.86</v>
      </c>
      <c r="C117">
        <v>0.24644133852366143</v>
      </c>
      <c r="D117">
        <v>4</v>
      </c>
      <c r="E117">
        <f t="shared" si="18"/>
        <v>0.12322066926183071</v>
      </c>
      <c r="F117" t="str">
        <f t="shared" si="19"/>
        <v>EC-693356</v>
      </c>
      <c r="G117" s="10">
        <f t="shared" si="20"/>
        <v>2.86</v>
      </c>
    </row>
    <row r="120" spans="1:7" x14ac:dyDescent="0.25">
      <c r="A120" s="9" t="s">
        <v>3</v>
      </c>
      <c r="B120" t="s">
        <v>21</v>
      </c>
    </row>
    <row r="122" spans="1:7" x14ac:dyDescent="0.25">
      <c r="A122" s="9" t="s">
        <v>221</v>
      </c>
      <c r="B122" t="s">
        <v>237</v>
      </c>
      <c r="C122" t="s">
        <v>238</v>
      </c>
      <c r="D122" t="s">
        <v>239</v>
      </c>
    </row>
    <row r="123" spans="1:7" x14ac:dyDescent="0.25">
      <c r="A123" s="27" t="s">
        <v>71</v>
      </c>
      <c r="B123">
        <v>0.89999999999999991</v>
      </c>
      <c r="C123">
        <v>0.10230672835481959</v>
      </c>
      <c r="D123">
        <v>4</v>
      </c>
      <c r="E123">
        <f>C123/SQRT(D123)</f>
        <v>5.1153364177409795E-2</v>
      </c>
      <c r="F123" t="str">
        <f>A123</f>
        <v>IPM-205-7</v>
      </c>
      <c r="G123" s="10">
        <f>B123</f>
        <v>0.89999999999999991</v>
      </c>
    </row>
    <row r="124" spans="1:7" x14ac:dyDescent="0.25">
      <c r="A124" s="27" t="s">
        <v>35</v>
      </c>
      <c r="B124">
        <v>1.1200000000000001</v>
      </c>
      <c r="C124">
        <v>0.17088007490634988</v>
      </c>
      <c r="D124">
        <v>4</v>
      </c>
      <c r="E124">
        <f t="shared" ref="E124:E134" si="21">C124/SQRT(D124)</f>
        <v>8.5440037453174938E-2</v>
      </c>
      <c r="F124" t="str">
        <f t="shared" ref="F124:F134" si="22">A124</f>
        <v>EC-693358</v>
      </c>
      <c r="G124" s="10">
        <f t="shared" ref="G124:G134" si="23">B124</f>
        <v>1.1200000000000001</v>
      </c>
    </row>
    <row r="125" spans="1:7" x14ac:dyDescent="0.25">
      <c r="A125" s="27" t="s">
        <v>116</v>
      </c>
      <c r="B125">
        <v>1.1850000000000001</v>
      </c>
      <c r="C125">
        <v>0.17233687939614104</v>
      </c>
      <c r="D125">
        <v>4</v>
      </c>
      <c r="E125">
        <f t="shared" si="21"/>
        <v>8.6168439698070518E-2</v>
      </c>
      <c r="F125" t="str">
        <f t="shared" si="22"/>
        <v>Vaibhav</v>
      </c>
      <c r="G125" s="10">
        <f t="shared" si="23"/>
        <v>1.1850000000000001</v>
      </c>
    </row>
    <row r="126" spans="1:7" x14ac:dyDescent="0.25">
      <c r="A126" s="27" t="s">
        <v>80</v>
      </c>
      <c r="B126">
        <v>1.2050000000000001</v>
      </c>
      <c r="C126">
        <v>9.3273790530887371E-2</v>
      </c>
      <c r="D126">
        <v>4</v>
      </c>
      <c r="E126">
        <f t="shared" si="21"/>
        <v>4.6636895265443686E-2</v>
      </c>
      <c r="F126" t="str">
        <f t="shared" si="22"/>
        <v>NM-94</v>
      </c>
      <c r="G126" s="10">
        <f t="shared" si="23"/>
        <v>1.2050000000000001</v>
      </c>
    </row>
    <row r="127" spans="1:7" x14ac:dyDescent="0.25">
      <c r="A127" s="27" t="s">
        <v>44</v>
      </c>
      <c r="B127">
        <v>1.2825</v>
      </c>
      <c r="C127">
        <v>0.13937359864766363</v>
      </c>
      <c r="D127">
        <v>4</v>
      </c>
      <c r="E127">
        <f t="shared" si="21"/>
        <v>6.9686799323831816E-2</v>
      </c>
      <c r="F127" t="str">
        <f t="shared" si="22"/>
        <v>EC-693363</v>
      </c>
      <c r="G127" s="10">
        <f t="shared" si="23"/>
        <v>1.2825</v>
      </c>
    </row>
    <row r="128" spans="1:7" x14ac:dyDescent="0.25">
      <c r="A128" s="27" t="s">
        <v>98</v>
      </c>
      <c r="B128">
        <v>1.3925000000000001</v>
      </c>
      <c r="C128">
        <v>0.16028620235898844</v>
      </c>
      <c r="D128">
        <v>4</v>
      </c>
      <c r="E128">
        <f t="shared" si="21"/>
        <v>8.0143101179494219E-2</v>
      </c>
      <c r="F128" t="str">
        <f t="shared" si="22"/>
        <v>VC-3960-88</v>
      </c>
      <c r="G128" s="10">
        <f t="shared" si="23"/>
        <v>1.3925000000000001</v>
      </c>
    </row>
    <row r="129" spans="1:7" x14ac:dyDescent="0.25">
      <c r="A129" s="27" t="s">
        <v>26</v>
      </c>
      <c r="B129">
        <v>1.41</v>
      </c>
      <c r="C129">
        <v>0.2871701005791984</v>
      </c>
      <c r="D129">
        <v>4</v>
      </c>
      <c r="E129">
        <f t="shared" si="21"/>
        <v>0.1435850502895992</v>
      </c>
      <c r="F129" t="str">
        <f t="shared" si="22"/>
        <v>EC-693357</v>
      </c>
      <c r="G129" s="10">
        <f t="shared" si="23"/>
        <v>1.41</v>
      </c>
    </row>
    <row r="130" spans="1:7" x14ac:dyDescent="0.25">
      <c r="A130" s="27" t="s">
        <v>107</v>
      </c>
      <c r="B130">
        <v>1.4125000000000001</v>
      </c>
      <c r="C130">
        <v>0.14614490525958576</v>
      </c>
      <c r="D130">
        <v>4</v>
      </c>
      <c r="E130">
        <f t="shared" si="21"/>
        <v>7.3072452629792881E-2</v>
      </c>
      <c r="F130" t="str">
        <f t="shared" si="22"/>
        <v>VC-6372 (45-8-1)</v>
      </c>
      <c r="G130" s="10">
        <f t="shared" si="23"/>
        <v>1.4125000000000001</v>
      </c>
    </row>
    <row r="131" spans="1:7" x14ac:dyDescent="0.25">
      <c r="A131" s="27" t="s">
        <v>53</v>
      </c>
      <c r="B131">
        <v>1.45</v>
      </c>
      <c r="C131">
        <v>0.21369760566432705</v>
      </c>
      <c r="D131">
        <v>4</v>
      </c>
      <c r="E131">
        <f t="shared" si="21"/>
        <v>0.10684880283216353</v>
      </c>
      <c r="F131" t="str">
        <f t="shared" si="22"/>
        <v>Harsha</v>
      </c>
      <c r="G131" s="10">
        <f t="shared" si="23"/>
        <v>1.45</v>
      </c>
    </row>
    <row r="132" spans="1:7" x14ac:dyDescent="0.25">
      <c r="A132" s="27" t="s">
        <v>62</v>
      </c>
      <c r="B132">
        <v>1.4974999999999998</v>
      </c>
      <c r="C132">
        <v>0.21561926320871139</v>
      </c>
      <c r="D132">
        <v>4</v>
      </c>
      <c r="E132">
        <f t="shared" si="21"/>
        <v>0.10780963160435569</v>
      </c>
      <c r="F132" t="str">
        <f t="shared" si="22"/>
        <v>IC-415144</v>
      </c>
      <c r="G132" s="10">
        <f t="shared" si="23"/>
        <v>1.4974999999999998</v>
      </c>
    </row>
    <row r="133" spans="1:7" x14ac:dyDescent="0.25">
      <c r="A133" s="27" t="s">
        <v>89</v>
      </c>
      <c r="B133">
        <v>1.5349999999999999</v>
      </c>
      <c r="C133">
        <v>0.16921386861996127</v>
      </c>
      <c r="D133">
        <v>4</v>
      </c>
      <c r="E133">
        <f t="shared" si="21"/>
        <v>8.4606934309980633E-2</v>
      </c>
      <c r="F133" t="str">
        <f t="shared" si="22"/>
        <v>PAU-911</v>
      </c>
      <c r="G133" s="10">
        <f t="shared" si="23"/>
        <v>1.5349999999999999</v>
      </c>
    </row>
    <row r="134" spans="1:7" x14ac:dyDescent="0.25">
      <c r="A134" s="27" t="s">
        <v>15</v>
      </c>
      <c r="B134">
        <v>2.0549999999999997</v>
      </c>
      <c r="C134">
        <v>0.25000000000000233</v>
      </c>
      <c r="D134">
        <v>4</v>
      </c>
      <c r="E134">
        <f t="shared" si="21"/>
        <v>0.12500000000000117</v>
      </c>
      <c r="F134" t="str">
        <f t="shared" si="22"/>
        <v>EC-693356</v>
      </c>
      <c r="G134" s="10">
        <f t="shared" si="23"/>
        <v>2.0549999999999997</v>
      </c>
    </row>
    <row r="141" spans="1:7" x14ac:dyDescent="0.25">
      <c r="A141" s="9" t="s">
        <v>237</v>
      </c>
    </row>
    <row r="142" spans="1:7" x14ac:dyDescent="0.25">
      <c r="A142" s="9" t="s">
        <v>4</v>
      </c>
      <c r="B142" s="9" t="s">
        <v>3</v>
      </c>
      <c r="C142" s="9" t="s">
        <v>2</v>
      </c>
      <c r="D142" t="s">
        <v>194</v>
      </c>
    </row>
    <row r="143" spans="1:7" x14ac:dyDescent="0.25">
      <c r="A143">
        <v>1</v>
      </c>
      <c r="B143" t="s">
        <v>16</v>
      </c>
      <c r="C143" t="s">
        <v>15</v>
      </c>
      <c r="D143">
        <v>3</v>
      </c>
    </row>
    <row r="144" spans="1:7" x14ac:dyDescent="0.25">
      <c r="C144" t="s">
        <v>26</v>
      </c>
      <c r="D144">
        <v>1.82</v>
      </c>
    </row>
    <row r="145" spans="2:4" x14ac:dyDescent="0.25">
      <c r="C145" t="s">
        <v>35</v>
      </c>
      <c r="D145">
        <v>2.0499999999999998</v>
      </c>
    </row>
    <row r="146" spans="2:4" x14ac:dyDescent="0.25">
      <c r="C146" t="s">
        <v>44</v>
      </c>
      <c r="D146">
        <v>2.12</v>
      </c>
    </row>
    <row r="147" spans="2:4" x14ac:dyDescent="0.25">
      <c r="C147" t="s">
        <v>53</v>
      </c>
      <c r="D147">
        <v>2.79</v>
      </c>
    </row>
    <row r="148" spans="2:4" x14ac:dyDescent="0.25">
      <c r="C148" t="s">
        <v>62</v>
      </c>
      <c r="D148">
        <v>1.88</v>
      </c>
    </row>
    <row r="149" spans="2:4" x14ac:dyDescent="0.25">
      <c r="C149" t="s">
        <v>71</v>
      </c>
      <c r="D149">
        <v>1.92</v>
      </c>
    </row>
    <row r="150" spans="2:4" x14ac:dyDescent="0.25">
      <c r="C150" t="s">
        <v>80</v>
      </c>
      <c r="D150">
        <v>1.82</v>
      </c>
    </row>
    <row r="151" spans="2:4" x14ac:dyDescent="0.25">
      <c r="C151" t="s">
        <v>89</v>
      </c>
      <c r="D151">
        <v>2.65</v>
      </c>
    </row>
    <row r="152" spans="2:4" x14ac:dyDescent="0.25">
      <c r="C152" t="s">
        <v>116</v>
      </c>
      <c r="D152">
        <v>1.87</v>
      </c>
    </row>
    <row r="153" spans="2:4" x14ac:dyDescent="0.25">
      <c r="C153" t="s">
        <v>98</v>
      </c>
      <c r="D153">
        <v>2.17</v>
      </c>
    </row>
    <row r="154" spans="2:4" x14ac:dyDescent="0.25">
      <c r="C154" t="s">
        <v>107</v>
      </c>
      <c r="D154">
        <v>2.29</v>
      </c>
    </row>
    <row r="155" spans="2:4" x14ac:dyDescent="0.25">
      <c r="B155" t="s">
        <v>21</v>
      </c>
      <c r="C155" t="s">
        <v>15</v>
      </c>
      <c r="D155">
        <v>2.17</v>
      </c>
    </row>
    <row r="156" spans="2:4" x14ac:dyDescent="0.25">
      <c r="C156" t="s">
        <v>26</v>
      </c>
      <c r="D156">
        <v>1.25</v>
      </c>
    </row>
    <row r="157" spans="2:4" x14ac:dyDescent="0.25">
      <c r="C157" t="s">
        <v>35</v>
      </c>
      <c r="D157">
        <v>1.07</v>
      </c>
    </row>
    <row r="158" spans="2:4" x14ac:dyDescent="0.25">
      <c r="C158" t="s">
        <v>44</v>
      </c>
      <c r="D158">
        <v>1.1499999999999999</v>
      </c>
    </row>
    <row r="159" spans="2:4" x14ac:dyDescent="0.25">
      <c r="C159" t="s">
        <v>53</v>
      </c>
      <c r="D159">
        <v>1.52</v>
      </c>
    </row>
    <row r="160" spans="2:4" x14ac:dyDescent="0.25">
      <c r="C160" t="s">
        <v>62</v>
      </c>
      <c r="D160">
        <v>1.46</v>
      </c>
    </row>
    <row r="161" spans="1:4" x14ac:dyDescent="0.25">
      <c r="C161" t="s">
        <v>71</v>
      </c>
      <c r="D161">
        <v>1.05</v>
      </c>
    </row>
    <row r="162" spans="1:4" x14ac:dyDescent="0.25">
      <c r="C162" t="s">
        <v>80</v>
      </c>
      <c r="D162">
        <v>1.08</v>
      </c>
    </row>
    <row r="163" spans="1:4" x14ac:dyDescent="0.25">
      <c r="C163" t="s">
        <v>89</v>
      </c>
      <c r="D163">
        <v>1.33</v>
      </c>
    </row>
    <row r="164" spans="1:4" x14ac:dyDescent="0.25">
      <c r="C164" t="s">
        <v>116</v>
      </c>
      <c r="D164">
        <v>1.3</v>
      </c>
    </row>
    <row r="165" spans="1:4" x14ac:dyDescent="0.25">
      <c r="C165" t="s">
        <v>98</v>
      </c>
      <c r="D165">
        <v>1.28</v>
      </c>
    </row>
    <row r="166" spans="1:4" x14ac:dyDescent="0.25">
      <c r="C166" t="s">
        <v>107</v>
      </c>
      <c r="D166">
        <v>1.37</v>
      </c>
    </row>
    <row r="167" spans="1:4" x14ac:dyDescent="0.25">
      <c r="A167">
        <v>2</v>
      </c>
      <c r="B167" t="s">
        <v>16</v>
      </c>
      <c r="C167" t="s">
        <v>15</v>
      </c>
      <c r="D167">
        <v>2.87</v>
      </c>
    </row>
    <row r="168" spans="1:4" x14ac:dyDescent="0.25">
      <c r="C168" t="s">
        <v>26</v>
      </c>
      <c r="D168">
        <v>2.4500000000000002</v>
      </c>
    </row>
    <row r="169" spans="1:4" x14ac:dyDescent="0.25">
      <c r="C169" t="s">
        <v>35</v>
      </c>
      <c r="D169">
        <v>1.76</v>
      </c>
    </row>
    <row r="170" spans="1:4" x14ac:dyDescent="0.25">
      <c r="C170" t="s">
        <v>44</v>
      </c>
      <c r="D170">
        <v>1.65</v>
      </c>
    </row>
    <row r="171" spans="1:4" x14ac:dyDescent="0.25">
      <c r="C171" t="s">
        <v>53</v>
      </c>
      <c r="D171">
        <v>2.75</v>
      </c>
    </row>
    <row r="172" spans="1:4" x14ac:dyDescent="0.25">
      <c r="C172" t="s">
        <v>62</v>
      </c>
      <c r="D172">
        <v>2.33</v>
      </c>
    </row>
    <row r="173" spans="1:4" x14ac:dyDescent="0.25">
      <c r="C173" t="s">
        <v>71</v>
      </c>
      <c r="D173">
        <v>1.47</v>
      </c>
    </row>
    <row r="174" spans="1:4" x14ac:dyDescent="0.25">
      <c r="C174" t="s">
        <v>80</v>
      </c>
      <c r="D174">
        <v>2.2000000000000002</v>
      </c>
    </row>
    <row r="175" spans="1:4" x14ac:dyDescent="0.25">
      <c r="C175" t="s">
        <v>89</v>
      </c>
      <c r="D175">
        <v>2.99</v>
      </c>
    </row>
    <row r="176" spans="1:4" x14ac:dyDescent="0.25">
      <c r="C176" t="s">
        <v>116</v>
      </c>
      <c r="D176">
        <v>2.0699999999999998</v>
      </c>
    </row>
    <row r="177" spans="1:4" x14ac:dyDescent="0.25">
      <c r="C177" t="s">
        <v>98</v>
      </c>
      <c r="D177">
        <v>2.5299999999999998</v>
      </c>
    </row>
    <row r="178" spans="1:4" x14ac:dyDescent="0.25">
      <c r="C178" t="s">
        <v>107</v>
      </c>
      <c r="D178">
        <v>1.8</v>
      </c>
    </row>
    <row r="179" spans="1:4" x14ac:dyDescent="0.25">
      <c r="B179" t="s">
        <v>21</v>
      </c>
      <c r="C179" t="s">
        <v>15</v>
      </c>
      <c r="D179">
        <v>2.35</v>
      </c>
    </row>
    <row r="180" spans="1:4" x14ac:dyDescent="0.25">
      <c r="C180" t="s">
        <v>26</v>
      </c>
      <c r="D180">
        <v>1.29</v>
      </c>
    </row>
    <row r="181" spans="1:4" x14ac:dyDescent="0.25">
      <c r="C181" t="s">
        <v>35</v>
      </c>
      <c r="D181">
        <v>1.19</v>
      </c>
    </row>
    <row r="182" spans="1:4" x14ac:dyDescent="0.25">
      <c r="C182" t="s">
        <v>44</v>
      </c>
      <c r="D182">
        <v>1.21</v>
      </c>
    </row>
    <row r="183" spans="1:4" x14ac:dyDescent="0.25">
      <c r="C183" t="s">
        <v>53</v>
      </c>
      <c r="D183">
        <v>1.69</v>
      </c>
    </row>
    <row r="184" spans="1:4" x14ac:dyDescent="0.25">
      <c r="C184" t="s">
        <v>62</v>
      </c>
      <c r="D184">
        <v>1.75</v>
      </c>
    </row>
    <row r="185" spans="1:4" x14ac:dyDescent="0.25">
      <c r="C185" t="s">
        <v>71</v>
      </c>
      <c r="D185">
        <v>0.88</v>
      </c>
    </row>
    <row r="186" spans="1:4" x14ac:dyDescent="0.25">
      <c r="C186" t="s">
        <v>80</v>
      </c>
      <c r="D186">
        <v>1.26</v>
      </c>
    </row>
    <row r="187" spans="1:4" x14ac:dyDescent="0.25">
      <c r="C187" t="s">
        <v>89</v>
      </c>
      <c r="D187">
        <v>1.47</v>
      </c>
    </row>
    <row r="188" spans="1:4" x14ac:dyDescent="0.25">
      <c r="C188" t="s">
        <v>116</v>
      </c>
      <c r="D188">
        <v>1</v>
      </c>
    </row>
    <row r="189" spans="1:4" x14ac:dyDescent="0.25">
      <c r="C189" t="s">
        <v>98</v>
      </c>
      <c r="D189">
        <v>1.58</v>
      </c>
    </row>
    <row r="190" spans="1:4" x14ac:dyDescent="0.25">
      <c r="C190" t="s">
        <v>107</v>
      </c>
      <c r="D190">
        <v>1.26</v>
      </c>
    </row>
    <row r="191" spans="1:4" x14ac:dyDescent="0.25">
      <c r="A191">
        <v>3</v>
      </c>
      <c r="B191" t="s">
        <v>16</v>
      </c>
      <c r="C191" t="s">
        <v>15</v>
      </c>
      <c r="D191">
        <v>3.06</v>
      </c>
    </row>
    <row r="192" spans="1:4" x14ac:dyDescent="0.25">
      <c r="C192" t="s">
        <v>26</v>
      </c>
      <c r="D192">
        <v>2.09</v>
      </c>
    </row>
    <row r="193" spans="2:4" x14ac:dyDescent="0.25">
      <c r="C193" t="s">
        <v>35</v>
      </c>
      <c r="D193">
        <v>2.38</v>
      </c>
    </row>
    <row r="194" spans="2:4" x14ac:dyDescent="0.25">
      <c r="C194" t="s">
        <v>44</v>
      </c>
      <c r="D194">
        <v>1.62</v>
      </c>
    </row>
    <row r="195" spans="2:4" x14ac:dyDescent="0.25">
      <c r="C195" t="s">
        <v>53</v>
      </c>
      <c r="D195">
        <v>2.11</v>
      </c>
    </row>
    <row r="196" spans="2:4" x14ac:dyDescent="0.25">
      <c r="C196" t="s">
        <v>62</v>
      </c>
      <c r="D196">
        <v>2.62</v>
      </c>
    </row>
    <row r="197" spans="2:4" x14ac:dyDescent="0.25">
      <c r="C197" t="s">
        <v>71</v>
      </c>
      <c r="D197">
        <v>1.29</v>
      </c>
    </row>
    <row r="198" spans="2:4" x14ac:dyDescent="0.25">
      <c r="C198" t="s">
        <v>80</v>
      </c>
      <c r="D198">
        <v>2.2000000000000002</v>
      </c>
    </row>
    <row r="199" spans="2:4" x14ac:dyDescent="0.25">
      <c r="C199" t="s">
        <v>89</v>
      </c>
      <c r="D199">
        <v>2.79</v>
      </c>
    </row>
    <row r="200" spans="2:4" x14ac:dyDescent="0.25">
      <c r="C200" t="s">
        <v>116</v>
      </c>
      <c r="D200">
        <v>1.84</v>
      </c>
    </row>
    <row r="201" spans="2:4" x14ac:dyDescent="0.25">
      <c r="C201" t="s">
        <v>98</v>
      </c>
      <c r="D201">
        <v>2.14</v>
      </c>
    </row>
    <row r="202" spans="2:4" x14ac:dyDescent="0.25">
      <c r="C202" t="s">
        <v>107</v>
      </c>
      <c r="D202">
        <v>2.2400000000000002</v>
      </c>
    </row>
    <row r="203" spans="2:4" x14ac:dyDescent="0.25">
      <c r="B203" t="s">
        <v>21</v>
      </c>
      <c r="C203" t="s">
        <v>15</v>
      </c>
      <c r="D203">
        <v>1.89</v>
      </c>
    </row>
    <row r="204" spans="2:4" x14ac:dyDescent="0.25">
      <c r="C204" t="s">
        <v>26</v>
      </c>
      <c r="D204">
        <v>1.26</v>
      </c>
    </row>
    <row r="205" spans="2:4" x14ac:dyDescent="0.25">
      <c r="C205" t="s">
        <v>35</v>
      </c>
      <c r="D205">
        <v>0.91</v>
      </c>
    </row>
    <row r="206" spans="2:4" x14ac:dyDescent="0.25">
      <c r="C206" t="s">
        <v>44</v>
      </c>
      <c r="D206">
        <v>1.3</v>
      </c>
    </row>
    <row r="207" spans="2:4" x14ac:dyDescent="0.25">
      <c r="C207" t="s">
        <v>53</v>
      </c>
      <c r="D207">
        <v>1.18</v>
      </c>
    </row>
    <row r="208" spans="2:4" x14ac:dyDescent="0.25">
      <c r="C208" t="s">
        <v>62</v>
      </c>
      <c r="D208">
        <v>1.23</v>
      </c>
    </row>
    <row r="209" spans="1:4" x14ac:dyDescent="0.25">
      <c r="C209" t="s">
        <v>71</v>
      </c>
      <c r="D209">
        <v>0.83</v>
      </c>
    </row>
    <row r="210" spans="1:4" x14ac:dyDescent="0.25">
      <c r="C210" t="s">
        <v>80</v>
      </c>
      <c r="D210">
        <v>1.29</v>
      </c>
    </row>
    <row r="211" spans="1:4" x14ac:dyDescent="0.25">
      <c r="C211" t="s">
        <v>89</v>
      </c>
      <c r="D211">
        <v>1.63</v>
      </c>
    </row>
    <row r="212" spans="1:4" x14ac:dyDescent="0.25">
      <c r="C212" t="s">
        <v>116</v>
      </c>
      <c r="D212">
        <v>1.08</v>
      </c>
    </row>
    <row r="213" spans="1:4" x14ac:dyDescent="0.25">
      <c r="C213" t="s">
        <v>98</v>
      </c>
      <c r="D213">
        <v>1.24</v>
      </c>
    </row>
    <row r="214" spans="1:4" x14ac:dyDescent="0.25">
      <c r="C214" t="s">
        <v>107</v>
      </c>
      <c r="D214">
        <v>1.61</v>
      </c>
    </row>
    <row r="215" spans="1:4" x14ac:dyDescent="0.25">
      <c r="A215">
        <v>4</v>
      </c>
      <c r="B215" t="s">
        <v>16</v>
      </c>
      <c r="C215" t="s">
        <v>15</v>
      </c>
      <c r="D215">
        <v>2.5099999999999998</v>
      </c>
    </row>
    <row r="216" spans="1:4" x14ac:dyDescent="0.25">
      <c r="C216" t="s">
        <v>26</v>
      </c>
      <c r="D216">
        <v>2.5499999999999998</v>
      </c>
    </row>
    <row r="217" spans="1:4" x14ac:dyDescent="0.25">
      <c r="C217" t="s">
        <v>35</v>
      </c>
      <c r="D217">
        <v>2.4500000000000002</v>
      </c>
    </row>
    <row r="218" spans="1:4" x14ac:dyDescent="0.25">
      <c r="C218" t="s">
        <v>44</v>
      </c>
      <c r="D218">
        <v>1.84</v>
      </c>
    </row>
    <row r="219" spans="1:4" x14ac:dyDescent="0.25">
      <c r="C219" t="s">
        <v>53</v>
      </c>
      <c r="D219">
        <v>2.4300000000000002</v>
      </c>
    </row>
    <row r="220" spans="1:4" x14ac:dyDescent="0.25">
      <c r="C220" t="s">
        <v>62</v>
      </c>
      <c r="D220">
        <v>2.54</v>
      </c>
    </row>
    <row r="221" spans="1:4" x14ac:dyDescent="0.25">
      <c r="C221" t="s">
        <v>71</v>
      </c>
      <c r="D221">
        <v>1.66</v>
      </c>
    </row>
    <row r="222" spans="1:4" x14ac:dyDescent="0.25">
      <c r="C222" t="s">
        <v>80</v>
      </c>
      <c r="D222">
        <v>2.5099999999999998</v>
      </c>
    </row>
    <row r="223" spans="1:4" x14ac:dyDescent="0.25">
      <c r="C223" t="s">
        <v>89</v>
      </c>
      <c r="D223">
        <v>2.5299999999999998</v>
      </c>
    </row>
    <row r="224" spans="1:4" x14ac:dyDescent="0.25">
      <c r="C224" t="s">
        <v>116</v>
      </c>
      <c r="D224">
        <v>2.23</v>
      </c>
    </row>
    <row r="225" spans="2:4" x14ac:dyDescent="0.25">
      <c r="C225" t="s">
        <v>98</v>
      </c>
      <c r="D225">
        <v>2.75</v>
      </c>
    </row>
    <row r="226" spans="2:4" x14ac:dyDescent="0.25">
      <c r="C226" t="s">
        <v>107</v>
      </c>
      <c r="D226">
        <v>2.19</v>
      </c>
    </row>
    <row r="227" spans="2:4" x14ac:dyDescent="0.25">
      <c r="B227" t="s">
        <v>21</v>
      </c>
      <c r="C227" t="s">
        <v>15</v>
      </c>
      <c r="D227">
        <v>1.81</v>
      </c>
    </row>
    <row r="228" spans="2:4" x14ac:dyDescent="0.25">
      <c r="C228" t="s">
        <v>26</v>
      </c>
      <c r="D228">
        <v>1.84</v>
      </c>
    </row>
    <row r="229" spans="2:4" x14ac:dyDescent="0.25">
      <c r="C229" t="s">
        <v>35</v>
      </c>
      <c r="D229">
        <v>1.31</v>
      </c>
    </row>
    <row r="230" spans="2:4" x14ac:dyDescent="0.25">
      <c r="C230" t="s">
        <v>44</v>
      </c>
      <c r="D230">
        <v>1.47</v>
      </c>
    </row>
    <row r="231" spans="2:4" x14ac:dyDescent="0.25">
      <c r="C231" t="s">
        <v>53</v>
      </c>
      <c r="D231">
        <v>1.41</v>
      </c>
    </row>
    <row r="232" spans="2:4" x14ac:dyDescent="0.25">
      <c r="C232" t="s">
        <v>62</v>
      </c>
      <c r="D232">
        <v>1.55</v>
      </c>
    </row>
    <row r="233" spans="2:4" x14ac:dyDescent="0.25">
      <c r="C233" t="s">
        <v>71</v>
      </c>
      <c r="D233">
        <v>0.84</v>
      </c>
    </row>
    <row r="234" spans="2:4" x14ac:dyDescent="0.25">
      <c r="C234" t="s">
        <v>80</v>
      </c>
      <c r="D234">
        <v>1.19</v>
      </c>
    </row>
    <row r="235" spans="2:4" x14ac:dyDescent="0.25">
      <c r="C235" t="s">
        <v>89</v>
      </c>
      <c r="D235">
        <v>1.71</v>
      </c>
    </row>
    <row r="236" spans="2:4" x14ac:dyDescent="0.25">
      <c r="C236" t="s">
        <v>116</v>
      </c>
      <c r="D236">
        <v>1.36</v>
      </c>
    </row>
    <row r="237" spans="2:4" x14ac:dyDescent="0.25">
      <c r="C237" t="s">
        <v>98</v>
      </c>
      <c r="D237">
        <v>1.47</v>
      </c>
    </row>
    <row r="238" spans="2:4" x14ac:dyDescent="0.25">
      <c r="C238" t="s">
        <v>107</v>
      </c>
      <c r="D238">
        <v>1.41</v>
      </c>
    </row>
  </sheetData>
  <pageMargins left="0.7" right="0.7" top="0.75" bottom="0.75" header="0.3" footer="0.3"/>
  <drawing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datarearrangedforcorrelation</vt:lpstr>
      <vt:lpstr>NDVI_final</vt:lpstr>
      <vt:lpstr>ChlContent</vt:lpstr>
      <vt:lpstr>MSI_final</vt:lpstr>
      <vt:lpstr>Sheet1</vt:lpstr>
      <vt:lpstr>QY_max_final</vt:lpstr>
      <vt:lpstr>graph_for_slide</vt:lpstr>
      <vt:lpstr>Yield&amp;Morphologydata_final</vt:lpstr>
      <vt:lpstr>MorphoandYield_graphs</vt:lpstr>
      <vt:lpstr>Sheet2</vt:lpstr>
      <vt:lpstr>Chl21DAS_ANOVA</vt:lpstr>
      <vt:lpstr>Chl45DAS_ANOVA</vt:lpstr>
      <vt:lpstr>Chl56DAS_ANOVA</vt:lpstr>
      <vt:lpstr>MSI21DAS_ANOVA</vt:lpstr>
      <vt:lpstr>MSI45DAS_ANOVA</vt:lpstr>
      <vt:lpstr>MSI56DAS_ANOVA</vt:lpstr>
      <vt:lpstr>SeedYieldvsQYmax</vt:lpstr>
      <vt:lpstr>NDVIvsQYmax</vt:lpstr>
      <vt:lpstr>NDVIvsSeedYield_Matrix</vt:lpstr>
      <vt:lpstr>NDVIvsSeedyield</vt:lpstr>
      <vt:lpstr>Total ChlvsSeedyield</vt:lpstr>
      <vt:lpstr>NDVIvsTotalChl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Rohit Babar</dc:creator>
  <cp:lastModifiedBy>lenovo</cp:lastModifiedBy>
  <dcterms:created xsi:type="dcterms:W3CDTF">2023-02-01T05:50:17Z</dcterms:created>
  <dcterms:modified xsi:type="dcterms:W3CDTF">2023-08-30T05:30:53Z</dcterms:modified>
</cp:coreProperties>
</file>