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780" yWindow="1000" windowWidth="18200" windowHeight="11200" activeTab="2"/>
  </bookViews>
  <sheets>
    <sheet name="8.25 ONPG" sheetId="1" r:id="rId1"/>
    <sheet name="Sheet2" sheetId="2" r:id="rId2"/>
    <sheet name="9.12 ONPG" sheetId="3" r:id="rId3"/>
    <sheet name="ANOVA results" sheetId="5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H4" i="3"/>
  <c r="I4" i="3"/>
  <c r="G5" i="3"/>
  <c r="H5" i="3"/>
  <c r="I5" i="3"/>
  <c r="I6" i="3"/>
  <c r="G8" i="3"/>
  <c r="H8" i="3"/>
  <c r="I8" i="3"/>
  <c r="I10" i="3"/>
  <c r="G13" i="3"/>
  <c r="H13" i="3"/>
  <c r="I13" i="3"/>
  <c r="I14" i="3"/>
  <c r="G17" i="3"/>
  <c r="H17" i="3"/>
  <c r="I17" i="3"/>
  <c r="I18" i="3"/>
  <c r="G21" i="3"/>
  <c r="H21" i="3"/>
  <c r="I21" i="3"/>
  <c r="G15" i="3"/>
  <c r="G16" i="3"/>
  <c r="G19" i="3"/>
  <c r="H19" i="3"/>
  <c r="I19" i="3"/>
  <c r="G20" i="3"/>
  <c r="H20" i="3"/>
  <c r="I20" i="3"/>
  <c r="K19" i="3"/>
  <c r="H16" i="3"/>
  <c r="I16" i="3"/>
  <c r="H15" i="3"/>
  <c r="I15" i="3"/>
  <c r="K15" i="3"/>
  <c r="H12" i="3"/>
  <c r="G12" i="3"/>
  <c r="I12" i="3"/>
  <c r="H11" i="3"/>
  <c r="G11" i="3"/>
  <c r="I11" i="3"/>
  <c r="H9" i="3"/>
  <c r="G9" i="3"/>
  <c r="I9" i="3"/>
  <c r="H7" i="3"/>
  <c r="G7" i="3"/>
  <c r="I7" i="3"/>
  <c r="K7" i="3"/>
  <c r="H3" i="3"/>
  <c r="G3" i="3"/>
  <c r="K11" i="3"/>
  <c r="J11" i="3"/>
  <c r="I3" i="3"/>
  <c r="K3" i="3"/>
  <c r="J19" i="3"/>
  <c r="J7" i="3"/>
  <c r="F19" i="2"/>
  <c r="F15" i="2"/>
  <c r="F11" i="2"/>
  <c r="F7" i="2"/>
  <c r="F3" i="2"/>
  <c r="J3" i="3"/>
  <c r="J15" i="3"/>
  <c r="H11" i="1"/>
  <c r="G11" i="1"/>
  <c r="I11" i="1"/>
  <c r="H12" i="1"/>
  <c r="G12" i="1"/>
  <c r="I12" i="1"/>
  <c r="H13" i="1"/>
  <c r="H15" i="1"/>
  <c r="H16" i="1"/>
  <c r="H17" i="1"/>
  <c r="H19" i="1"/>
  <c r="H20" i="1"/>
  <c r="H21" i="1"/>
  <c r="H7" i="1"/>
  <c r="G7" i="1"/>
  <c r="I7" i="1"/>
  <c r="H8" i="1"/>
  <c r="H9" i="1"/>
  <c r="H4" i="1"/>
  <c r="H5" i="1"/>
  <c r="H3" i="1"/>
  <c r="G8" i="1"/>
  <c r="I8" i="1"/>
  <c r="G9" i="1"/>
  <c r="I9" i="1"/>
  <c r="G13" i="1"/>
  <c r="I13" i="1"/>
  <c r="G15" i="1"/>
  <c r="I15" i="1"/>
  <c r="G16" i="1"/>
  <c r="I16" i="1"/>
  <c r="G17" i="1"/>
  <c r="I17" i="1"/>
  <c r="J15" i="1"/>
  <c r="G19" i="1"/>
  <c r="I19" i="1"/>
  <c r="G20" i="1"/>
  <c r="I20" i="1"/>
  <c r="G21" i="1"/>
  <c r="I21" i="1"/>
  <c r="G4" i="1"/>
  <c r="I4" i="1"/>
  <c r="G5" i="1"/>
  <c r="I5" i="1"/>
  <c r="G3" i="1"/>
  <c r="I3" i="1"/>
  <c r="J3" i="1"/>
  <c r="J19" i="1"/>
  <c r="J7" i="1"/>
  <c r="J11" i="1"/>
</calcChain>
</file>

<file path=xl/sharedStrings.xml><?xml version="1.0" encoding="utf-8"?>
<sst xmlns="http://schemas.openxmlformats.org/spreadsheetml/2006/main" count="118" uniqueCount="67">
  <si>
    <t>sample</t>
  </si>
  <si>
    <t>A1</t>
  </si>
  <si>
    <t>A2</t>
  </si>
  <si>
    <t>B1</t>
  </si>
  <si>
    <t>B2</t>
  </si>
  <si>
    <t>B3</t>
  </si>
  <si>
    <t>C1</t>
  </si>
  <si>
    <t>C2</t>
  </si>
  <si>
    <t>C3</t>
  </si>
  <si>
    <t>A3</t>
  </si>
  <si>
    <t>D1</t>
  </si>
  <si>
    <t>D2</t>
  </si>
  <si>
    <t>D3</t>
  </si>
  <si>
    <t>E1</t>
  </si>
  <si>
    <t>E2</t>
  </si>
  <si>
    <t>E3</t>
  </si>
  <si>
    <t>SUMO AD +</t>
  </si>
  <si>
    <t>Slx5 BD</t>
  </si>
  <si>
    <t>Ch. STOP BD</t>
  </si>
  <si>
    <t>BD only</t>
  </si>
  <si>
    <t>Ch. Native BD</t>
  </si>
  <si>
    <t>Ch. Non-stop BD</t>
  </si>
  <si>
    <t>time incubated until stopped (min)</t>
  </si>
  <si>
    <t>0.1x conc. Factor= 0.1x5=0.5</t>
  </si>
  <si>
    <t>V (mL)</t>
  </si>
  <si>
    <r>
      <t>OD</t>
    </r>
    <r>
      <rPr>
        <sz val="9"/>
        <color theme="1"/>
        <rFont val="Calibri"/>
        <family val="2"/>
        <scheme val="minor"/>
      </rPr>
      <t xml:space="preserve">600 </t>
    </r>
    <r>
      <rPr>
        <sz val="11"/>
        <color theme="1"/>
        <rFont val="Calibri"/>
        <family val="2"/>
        <scheme val="minor"/>
      </rPr>
      <t xml:space="preserve">of harvested cells </t>
    </r>
  </si>
  <si>
    <t>β-galactosidase units</t>
  </si>
  <si>
    <r>
      <t>OD</t>
    </r>
    <r>
      <rPr>
        <sz val="8"/>
        <color theme="1"/>
        <rFont val="Calibri"/>
        <family val="2"/>
        <scheme val="minor"/>
      </rPr>
      <t>420</t>
    </r>
    <r>
      <rPr>
        <sz val="11"/>
        <color theme="1"/>
        <rFont val="Calibri"/>
        <family val="2"/>
        <scheme val="minor"/>
      </rPr>
      <t xml:space="preserve"> at end</t>
    </r>
  </si>
  <si>
    <r>
      <t>1000xOD</t>
    </r>
    <r>
      <rPr>
        <sz val="8"/>
        <color theme="1"/>
        <rFont val="Calibri"/>
        <family val="2"/>
        <scheme val="minor"/>
      </rPr>
      <t>420</t>
    </r>
  </si>
  <si>
    <r>
      <t>(txVxOD</t>
    </r>
    <r>
      <rPr>
        <sz val="8"/>
        <color theme="1"/>
        <rFont val="Calibri"/>
        <family val="2"/>
        <scheme val="minor"/>
      </rPr>
      <t>600</t>
    </r>
    <r>
      <rPr>
        <sz val="11"/>
        <color theme="1"/>
        <rFont val="Calibri"/>
        <family val="2"/>
        <scheme val="minor"/>
      </rPr>
      <t>)</t>
    </r>
  </si>
  <si>
    <t>Average</t>
  </si>
  <si>
    <t>Standard Deviation</t>
  </si>
  <si>
    <t>SD</t>
  </si>
  <si>
    <t>anova</t>
  </si>
  <si>
    <t>slx5</t>
  </si>
  <si>
    <t>stop</t>
  </si>
  <si>
    <t>BD</t>
  </si>
  <si>
    <t>Native</t>
  </si>
  <si>
    <t>nonstop</t>
  </si>
  <si>
    <t>Anova: Single Factor</t>
  </si>
  <si>
    <t>SUMMARY</t>
  </si>
  <si>
    <t>Groups</t>
  </si>
  <si>
    <t>Count</t>
  </si>
  <si>
    <t>Sum</t>
  </si>
  <si>
    <t>Variance</t>
  </si>
  <si>
    <t>Column 1</t>
  </si>
  <si>
    <t>Column 2</t>
  </si>
  <si>
    <t>Column 3</t>
  </si>
  <si>
    <t>Column 4</t>
  </si>
  <si>
    <t>Column 5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</si>
  <si>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</si>
  <si>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</si>
  <si>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</si>
  <si>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</si>
  <si>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</si>
  <si>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</si>
  <si>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</si>
  <si>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</si>
  <si>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</si>
  <si>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</si>
  <si>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</si>
  <si>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b</t>
  </si>
  <si>
    <t>c</t>
  </si>
  <si>
    <t>d</t>
  </si>
  <si>
    <t>e</t>
  </si>
  <si>
    <t>a</t>
  </si>
  <si>
    <t>tukey-kramer analusis site: http://astatsa.com/OneWay_Anova_with_TukeyHSD/_result/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</si>
</sst>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ONPG Analysis of SUMO AD and Chinmo Interaction Strength </a:t>
            </a:r>
            <a:endParaRPr lang="en-US"/>
          </a:p>
        </c:rich>
      </c:tx>
      <c:layout>
        <c:manualLayout>
          <c:xMode val="edge"/>
          <c:yMode val="edge"/>
          <c:x val="0.142911083482986"/>
          <c:y val="0.0013496902228914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978937007874"/>
          <c:y val="0.171712962962963"/>
          <c:w val="0.769846663903854"/>
          <c:h val="0.6325558051325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2F0-44AE-8471-70C49CECFB1C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2F0-44AE-8471-70C49CECFB1C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2F0-44AE-8471-70C49CECFB1C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2F0-44AE-8471-70C49CECFB1C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2F0-44AE-8471-70C49CECFB1C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2F0-44AE-8471-70C49CECFB1C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2F0-44AE-8471-70C49CECFB1C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72F0-44AE-8471-70C49CECFB1C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72F0-44AE-8471-70C49CECFB1C}"/>
              </c:ext>
            </c:extLst>
          </c:dPt>
          <c:dPt>
            <c:idx val="1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72F0-44AE-8471-70C49CECFB1C}"/>
              </c:ext>
            </c:extLst>
          </c:dPt>
          <c:dPt>
            <c:idx val="17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72F0-44AE-8471-70C49CECFB1C}"/>
              </c:ext>
            </c:extLst>
          </c:dPt>
          <c:dPt>
            <c:idx val="1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2F0-44AE-8471-70C49CECFB1C}"/>
              </c:ext>
            </c:extLst>
          </c:dPt>
          <c:cat>
            <c:strRef>
              <c:f>Sheet2!$B$3:$B$21</c:f>
              <c:strCache>
                <c:ptCount val="18"/>
                <c:pt idx="1">
                  <c:v>Slx5 BD</c:v>
                </c:pt>
                <c:pt idx="5">
                  <c:v>Ch. STOP BD</c:v>
                </c:pt>
                <c:pt idx="9">
                  <c:v>BD only</c:v>
                </c:pt>
                <c:pt idx="13">
                  <c:v>Ch. Native BD</c:v>
                </c:pt>
                <c:pt idx="17">
                  <c:v>Ch. Non-stop BD</c:v>
                </c:pt>
              </c:strCache>
            </c:strRef>
          </c:cat>
          <c:val>
            <c:numRef>
              <c:f>Sheet2!$C$3:$C$21</c:f>
              <c:numCache>
                <c:formatCode>0.000</c:formatCode>
                <c:ptCount val="19"/>
                <c:pt idx="0">
                  <c:v>9.523809523809525</c:v>
                </c:pt>
                <c:pt idx="1">
                  <c:v>20.23809523809524</c:v>
                </c:pt>
                <c:pt idx="2">
                  <c:v>15.47619047619048</c:v>
                </c:pt>
                <c:pt idx="4">
                  <c:v>6.547619047619048</c:v>
                </c:pt>
                <c:pt idx="5">
                  <c:v>3.571428571428572</c:v>
                </c:pt>
                <c:pt idx="6">
                  <c:v>7.142857142857144</c:v>
                </c:pt>
                <c:pt idx="8">
                  <c:v>0.511695906432749</c:v>
                </c:pt>
                <c:pt idx="9">
                  <c:v>0.54093567251462</c:v>
                </c:pt>
                <c:pt idx="10">
                  <c:v>0.467836257309941</c:v>
                </c:pt>
                <c:pt idx="12">
                  <c:v>0.763673890608875</c:v>
                </c:pt>
                <c:pt idx="13">
                  <c:v>0.309597523219814</c:v>
                </c:pt>
                <c:pt idx="14">
                  <c:v>0.454076367389061</c:v>
                </c:pt>
                <c:pt idx="16">
                  <c:v>0.385964912280702</c:v>
                </c:pt>
                <c:pt idx="17">
                  <c:v>0.421052631578947</c:v>
                </c:pt>
                <c:pt idx="18">
                  <c:v>0.526315789473684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F0-44AE-8471-70C49CECF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27"/>
        <c:axId val="2070536568"/>
        <c:axId val="2053712088"/>
      </c:barChart>
      <c:catAx>
        <c:axId val="2070536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Interaction Pairings</a:t>
                </a:r>
              </a:p>
            </c:rich>
          </c:tx>
          <c:layout>
            <c:manualLayout>
              <c:xMode val="edge"/>
              <c:yMode val="edge"/>
              <c:x val="0.409663908970443"/>
              <c:y val="0.9179502875620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712088"/>
        <c:crossesAt val="0.0"/>
        <c:auto val="1"/>
        <c:lblAlgn val="ctr"/>
        <c:lblOffset val="100"/>
        <c:noMultiLvlLbl val="0"/>
      </c:catAx>
      <c:valAx>
        <c:axId val="2053712088"/>
        <c:scaling>
          <c:orientation val="minMax"/>
          <c:max val="22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9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β-</a:t>
                </a:r>
                <a:r>
                  <a:rPr lang="en-US"/>
                  <a:t>galactosidase units</a:t>
                </a:r>
              </a:p>
            </c:rich>
          </c:tx>
          <c:layout>
            <c:manualLayout>
              <c:xMode val="edge"/>
              <c:yMode val="edge"/>
              <c:x val="0.0394200140187155"/>
              <c:y val="0.284709928500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536568"/>
        <c:crosses val="autoZero"/>
        <c:crossBetween val="between"/>
      </c:valAx>
      <c:spPr>
        <a:noFill/>
        <a:ln>
          <a:solidFill>
            <a:schemeClr val="tx1">
              <a:alpha val="31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('9.12 ONPG'!$I$3:$I$12,'9.12 ONPG'!$I$14:$I$21)</c:f>
              <c:numCache>
                <c:formatCode>0.000</c:formatCode>
                <c:ptCount val="18"/>
                <c:pt idx="0">
                  <c:v>5.701754385964911</c:v>
                </c:pt>
                <c:pt idx="1">
                  <c:v>5.701754385964911</c:v>
                </c:pt>
                <c:pt idx="2">
                  <c:v>4.824561403508771</c:v>
                </c:pt>
                <c:pt idx="3">
                  <c:v>0.0</c:v>
                </c:pt>
                <c:pt idx="4">
                  <c:v>2.247191011235955</c:v>
                </c:pt>
                <c:pt idx="5">
                  <c:v>1.310861423220974</c:v>
                </c:pt>
                <c:pt idx="6">
                  <c:v>1.685393258426966</c:v>
                </c:pt>
                <c:pt idx="7">
                  <c:v>0.0</c:v>
                </c:pt>
                <c:pt idx="8">
                  <c:v>0.0770416024653313</c:v>
                </c:pt>
                <c:pt idx="9">
                  <c:v>0.0770416024653313</c:v>
                </c:pt>
                <c:pt idx="10">
                  <c:v>0.0</c:v>
                </c:pt>
                <c:pt idx="11">
                  <c:v>1.327885597548519</c:v>
                </c:pt>
                <c:pt idx="12">
                  <c:v>1.225740551583248</c:v>
                </c:pt>
                <c:pt idx="13">
                  <c:v>1.736465781409602</c:v>
                </c:pt>
                <c:pt idx="14">
                  <c:v>0.0</c:v>
                </c:pt>
                <c:pt idx="15">
                  <c:v>0.142230650705227</c:v>
                </c:pt>
                <c:pt idx="16">
                  <c:v>0.21334597605784</c:v>
                </c:pt>
                <c:pt idx="17">
                  <c:v>0.142230650705227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'9.12 ONPG'!$I$3:$I$21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09-4EDB-BA96-D12048A56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3665912"/>
        <c:axId val="2053669400"/>
      </c:barChart>
      <c:catAx>
        <c:axId val="2053665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669400"/>
        <c:crosses val="autoZero"/>
        <c:auto val="1"/>
        <c:lblAlgn val="ctr"/>
        <c:lblOffset val="100"/>
        <c:noMultiLvlLbl val="0"/>
      </c:catAx>
      <c:valAx>
        <c:axId val="205366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665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'9.12 ONPG'!$L$3:$L$20</c:f>
              <c:numCache>
                <c:formatCode>General</c:formatCode>
                <c:ptCount val="18"/>
                <c:pt idx="0">
                  <c:v>5.702</c:v>
                </c:pt>
                <c:pt idx="1">
                  <c:v>5.702</c:v>
                </c:pt>
                <c:pt idx="2">
                  <c:v>4.825</c:v>
                </c:pt>
                <c:pt idx="4">
                  <c:v>2.247</c:v>
                </c:pt>
                <c:pt idx="5">
                  <c:v>1.311</c:v>
                </c:pt>
                <c:pt idx="6">
                  <c:v>1.685</c:v>
                </c:pt>
                <c:pt idx="8">
                  <c:v>1.328</c:v>
                </c:pt>
                <c:pt idx="9">
                  <c:v>1.226</c:v>
                </c:pt>
                <c:pt idx="10">
                  <c:v>1.736</c:v>
                </c:pt>
                <c:pt idx="12">
                  <c:v>0.142</c:v>
                </c:pt>
                <c:pt idx="13">
                  <c:v>0.213</c:v>
                </c:pt>
                <c:pt idx="14">
                  <c:v>0.142</c:v>
                </c:pt>
                <c:pt idx="16">
                  <c:v>0.077</c:v>
                </c:pt>
                <c:pt idx="17">
                  <c:v>0.077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97-45C8-9934-5AB805AEB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9529608"/>
        <c:axId val="2109533224"/>
      </c:barChart>
      <c:catAx>
        <c:axId val="2109529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533224"/>
        <c:crosses val="autoZero"/>
        <c:auto val="1"/>
        <c:lblAlgn val="ctr"/>
        <c:lblOffset val="100"/>
        <c:noMultiLvlLbl val="0"/>
      </c:catAx>
      <c:valAx>
        <c:axId val="210953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529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Interaction Strength between SUMO and Chinmo Isoforms</a:t>
            </a:r>
            <a:endParaRPr lang="en-US" sz="1800">
              <a:effectLst/>
            </a:endParaRPr>
          </a:p>
        </c:rich>
      </c:tx>
      <c:layout>
        <c:manualLayout>
          <c:xMode val="edge"/>
          <c:yMode val="edge"/>
          <c:x val="0.141693503252772"/>
          <c:y val="0.022671827716551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5645752951462"/>
          <c:y val="0.170953231768306"/>
          <c:w val="0.742199596059754"/>
          <c:h val="0.6484771033013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('9.12 ONPG'!$K$3,'9.12 ONPG'!$K$7,'9.12 ONPG'!$K$11,'9.12 ONPG'!$K$15,'9.12 ONPG'!$K$19)</c:f>
                <c:numCache>
                  <c:formatCode>General</c:formatCode>
                  <c:ptCount val="5"/>
                  <c:pt idx="0">
                    <c:v>0.506447604552303</c:v>
                  </c:pt>
                  <c:pt idx="1">
                    <c:v>0.471275557757225</c:v>
                  </c:pt>
                  <c:pt idx="2">
                    <c:v>0.0444799899221591</c:v>
                  </c:pt>
                  <c:pt idx="3">
                    <c:v>0.270250389281368</c:v>
                  </c:pt>
                  <c:pt idx="4">
                    <c:v>0.041058452235839</c:v>
                  </c:pt>
                </c:numCache>
              </c:numRef>
            </c:plus>
            <c:minus>
              <c:numRef>
                <c:f>('9.12 ONPG'!$K$3,'9.12 ONPG'!$K$7,'9.12 ONPG'!$K$11,'9.12 ONPG'!$K$15,'9.12 ONPG'!$K$19)</c:f>
                <c:numCache>
                  <c:formatCode>General</c:formatCode>
                  <c:ptCount val="5"/>
                  <c:pt idx="0">
                    <c:v>0.506447604552303</c:v>
                  </c:pt>
                  <c:pt idx="1">
                    <c:v>0.471275557757225</c:v>
                  </c:pt>
                  <c:pt idx="2">
                    <c:v>0.0444799899221591</c:v>
                  </c:pt>
                  <c:pt idx="3">
                    <c:v>0.270250389281368</c:v>
                  </c:pt>
                  <c:pt idx="4">
                    <c:v>0.041058452235839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('9.12 ONPG'!$N$3,'9.12 ONPG'!$N$7,'9.12 ONPG'!$N$11,'9.12 ONPG'!$N$15,'9.12 ONPG'!$N$19)</c:f>
              <c:numCache>
                <c:formatCode>General</c:formatCode>
                <c:ptCount val="5"/>
                <c:pt idx="0">
                  <c:v>5.409</c:v>
                </c:pt>
                <c:pt idx="1">
                  <c:v>1.748</c:v>
                </c:pt>
                <c:pt idx="2">
                  <c:v>1.43</c:v>
                </c:pt>
                <c:pt idx="3">
                  <c:v>0.166</c:v>
                </c:pt>
                <c:pt idx="4">
                  <c:v>0.077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28-4459-B811-67E4114CB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1563304"/>
        <c:axId val="2109193224"/>
      </c:barChart>
      <c:catAx>
        <c:axId val="210156330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+ Ctrl</a:t>
                </a:r>
                <a:r>
                  <a:rPr lang="en-US" sz="1600" baseline="0"/>
                  <a:t>              Stop            Native         Non-Stop         - Ctrl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190768145847306"/>
              <c:y val="0.842350209095968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crossAx val="2109193224"/>
        <c:crosses val="autoZero"/>
        <c:auto val="1"/>
        <c:lblAlgn val="ctr"/>
        <c:lblOffset val="100"/>
        <c:noMultiLvlLbl val="0"/>
      </c:catAx>
      <c:valAx>
        <c:axId val="2109193224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800" b="0" i="0" baseline="0">
                    <a:effectLst/>
                  </a:rPr>
                  <a:t>β-</a:t>
                </a:r>
                <a:r>
                  <a:rPr lang="en-US" sz="1800" b="0" i="0" baseline="0">
                    <a:effectLst/>
                  </a:rPr>
                  <a:t>galactosidase units</a:t>
                </a:r>
                <a:endParaRPr lang="en-US" sz="18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469373102537469"/>
              <c:y val="0.1989882601246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563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image" Target="../media/image1.png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1571625</xdr:colOff>
      <xdr:row>8</xdr:row>
      <xdr:rowOff>168275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40375" y="164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269874</xdr:colOff>
      <xdr:row>2</xdr:row>
      <xdr:rowOff>34924</xdr:rowOff>
    </xdr:from>
    <xdr:to>
      <xdr:col>14</xdr:col>
      <xdr:colOff>279399</xdr:colOff>
      <xdr:row>18</xdr:row>
      <xdr:rowOff>126999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1571625</xdr:colOff>
      <xdr:row>8</xdr:row>
      <xdr:rowOff>168275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40375" y="164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2111376</xdr:colOff>
      <xdr:row>26</xdr:row>
      <xdr:rowOff>110048</xdr:rowOff>
    </xdr:from>
    <xdr:to>
      <xdr:col>6</xdr:col>
      <xdr:colOff>70012</xdr:colOff>
      <xdr:row>41</xdr:row>
      <xdr:rowOff>90999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925540</xdr:colOff>
      <xdr:row>24</xdr:row>
      <xdr:rowOff>132113</xdr:rowOff>
    </xdr:from>
    <xdr:to>
      <xdr:col>3</xdr:col>
      <xdr:colOff>1523300</xdr:colOff>
      <xdr:row>39</xdr:row>
      <xdr:rowOff>113063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493077</xdr:colOff>
      <xdr:row>31</xdr:row>
      <xdr:rowOff>133763</xdr:rowOff>
    </xdr:from>
    <xdr:to>
      <xdr:col>22</xdr:col>
      <xdr:colOff>9071</xdr:colOff>
      <xdr:row>53</xdr:row>
      <xdr:rowOff>63501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444499</xdr:colOff>
      <xdr:row>7</xdr:row>
      <xdr:rowOff>136072</xdr:rowOff>
    </xdr:from>
    <xdr:to>
      <xdr:col>19</xdr:col>
      <xdr:colOff>208643</xdr:colOff>
      <xdr:row>31</xdr:row>
      <xdr:rowOff>17375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CFAD372-4116-45D6-BD98-F59EA9AEC0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46" t="15232" r="52471" b="19031"/>
        <a:stretch/>
      </xdr:blipFill>
      <xdr:spPr>
        <a:xfrm>
          <a:off x="13924642" y="1406072"/>
          <a:ext cx="4018644" cy="4235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8" workbookViewId="0">
      <selection sqref="A1:XFD1048576"/>
    </sheetView>
  </sheetViews>
  <sheetFormatPr baseColWidth="10" defaultColWidth="8.83203125" defaultRowHeight="14" x14ac:dyDescent="0"/>
  <cols>
    <col min="1" max="1" width="15.6640625" style="1" customWidth="1"/>
    <col min="2" max="2" width="8.83203125" style="1"/>
    <col min="3" max="3" width="32.33203125" style="1" customWidth="1"/>
    <col min="4" max="4" width="24.1640625" style="1" customWidth="1"/>
    <col min="5" max="5" width="21.6640625" style="1" customWidth="1"/>
    <col min="6" max="6" width="16.5" style="1" customWidth="1"/>
    <col min="7" max="7" width="13.5" style="1" customWidth="1"/>
    <col min="8" max="8" width="13.33203125" customWidth="1"/>
    <col min="9" max="9" width="21" style="4" customWidth="1"/>
    <col min="10" max="10" width="8.83203125" style="4"/>
  </cols>
  <sheetData>
    <row r="1" spans="1:10">
      <c r="B1" s="1" t="s">
        <v>0</v>
      </c>
      <c r="C1" s="1" t="s">
        <v>22</v>
      </c>
      <c r="D1" s="1" t="s">
        <v>24</v>
      </c>
      <c r="E1" s="1" t="s">
        <v>25</v>
      </c>
      <c r="F1" s="1" t="s">
        <v>27</v>
      </c>
      <c r="G1" s="2" t="s">
        <v>28</v>
      </c>
      <c r="H1" s="2" t="s">
        <v>29</v>
      </c>
      <c r="I1" s="3" t="s">
        <v>26</v>
      </c>
      <c r="J1" s="3" t="s">
        <v>30</v>
      </c>
    </row>
    <row r="2" spans="1:10">
      <c r="A2" s="1" t="s">
        <v>16</v>
      </c>
      <c r="D2" s="1" t="s">
        <v>23</v>
      </c>
    </row>
    <row r="3" spans="1:10">
      <c r="B3" s="1" t="s">
        <v>3</v>
      </c>
      <c r="C3" s="1">
        <v>24</v>
      </c>
      <c r="D3" s="1">
        <v>0.5</v>
      </c>
      <c r="E3" s="1">
        <v>0.7</v>
      </c>
      <c r="F3" s="1">
        <v>0.08</v>
      </c>
      <c r="G3" s="1">
        <f>1000*F3</f>
        <v>80</v>
      </c>
      <c r="H3">
        <f>C3*D3*E3</f>
        <v>8.3999999999999986</v>
      </c>
      <c r="I3" s="5">
        <f>G3/H3</f>
        <v>9.5238095238095255</v>
      </c>
      <c r="J3" s="5">
        <f>AVERAGE(I3:I5)</f>
        <v>15.079365079365081</v>
      </c>
    </row>
    <row r="4" spans="1:10">
      <c r="A4" s="1" t="s">
        <v>17</v>
      </c>
      <c r="B4" s="1" t="s">
        <v>4</v>
      </c>
      <c r="C4" s="1">
        <v>24</v>
      </c>
      <c r="D4" s="1">
        <v>0.5</v>
      </c>
      <c r="E4" s="1">
        <v>0.7</v>
      </c>
      <c r="F4" s="1">
        <v>0.17</v>
      </c>
      <c r="G4" s="1">
        <f t="shared" ref="G4:G21" si="0">1000*F4</f>
        <v>170</v>
      </c>
      <c r="H4">
        <f t="shared" ref="H4:H21" si="1">C4*D4*E4</f>
        <v>8.3999999999999986</v>
      </c>
      <c r="I4" s="5">
        <f t="shared" ref="I4:I21" si="2">G4/H4</f>
        <v>20.238095238095241</v>
      </c>
    </row>
    <row r="5" spans="1:10">
      <c r="B5" s="1" t="s">
        <v>5</v>
      </c>
      <c r="C5" s="1">
        <v>24</v>
      </c>
      <c r="D5" s="1">
        <v>0.5</v>
      </c>
      <c r="E5" s="1">
        <v>0.7</v>
      </c>
      <c r="F5" s="1">
        <v>0.13</v>
      </c>
      <c r="G5" s="1">
        <f t="shared" si="0"/>
        <v>130</v>
      </c>
      <c r="H5">
        <f t="shared" si="1"/>
        <v>8.3999999999999986</v>
      </c>
      <c r="I5" s="5">
        <f t="shared" si="2"/>
        <v>15.476190476190478</v>
      </c>
    </row>
    <row r="6" spans="1:10">
      <c r="I6" s="5"/>
    </row>
    <row r="7" spans="1:10">
      <c r="B7" s="1" t="s">
        <v>6</v>
      </c>
      <c r="C7" s="1">
        <v>24</v>
      </c>
      <c r="D7" s="1">
        <v>0.5</v>
      </c>
      <c r="E7" s="1">
        <v>1.4</v>
      </c>
      <c r="F7" s="1">
        <v>0.11</v>
      </c>
      <c r="G7" s="1">
        <f t="shared" si="0"/>
        <v>110</v>
      </c>
      <c r="H7">
        <f t="shared" si="1"/>
        <v>16.799999999999997</v>
      </c>
      <c r="I7" s="5">
        <f t="shared" si="2"/>
        <v>6.5476190476190483</v>
      </c>
      <c r="J7" s="5">
        <f>AVERAGE(I7:I9)</f>
        <v>5.7539682539682557</v>
      </c>
    </row>
    <row r="8" spans="1:10">
      <c r="A8" s="1" t="s">
        <v>18</v>
      </c>
      <c r="B8" s="1" t="s">
        <v>7</v>
      </c>
      <c r="C8" s="1">
        <v>24</v>
      </c>
      <c r="D8" s="1">
        <v>0.5</v>
      </c>
      <c r="E8" s="1">
        <v>1.4</v>
      </c>
      <c r="F8" s="1">
        <v>0.06</v>
      </c>
      <c r="G8" s="1">
        <f t="shared" si="0"/>
        <v>60</v>
      </c>
      <c r="H8">
        <f t="shared" si="1"/>
        <v>16.799999999999997</v>
      </c>
      <c r="I8" s="5">
        <f t="shared" si="2"/>
        <v>3.5714285714285721</v>
      </c>
    </row>
    <row r="9" spans="1:10">
      <c r="B9" s="1" t="s">
        <v>8</v>
      </c>
      <c r="C9" s="1">
        <v>24</v>
      </c>
      <c r="D9" s="1">
        <v>0.5</v>
      </c>
      <c r="E9" s="1">
        <v>1.4</v>
      </c>
      <c r="F9" s="1">
        <v>0.12</v>
      </c>
      <c r="G9" s="1">
        <f t="shared" si="0"/>
        <v>120</v>
      </c>
      <c r="H9">
        <f t="shared" si="1"/>
        <v>16.799999999999997</v>
      </c>
      <c r="I9" s="5">
        <f t="shared" si="2"/>
        <v>7.1428571428571441</v>
      </c>
    </row>
    <row r="10" spans="1:10">
      <c r="I10" s="5"/>
    </row>
    <row r="11" spans="1:10">
      <c r="B11" s="1" t="s">
        <v>1</v>
      </c>
      <c r="C11" s="1">
        <v>1140</v>
      </c>
      <c r="D11" s="1">
        <v>0.5</v>
      </c>
      <c r="E11" s="1">
        <v>1.2</v>
      </c>
      <c r="F11" s="1">
        <v>0.35</v>
      </c>
      <c r="G11" s="1">
        <f t="shared" si="0"/>
        <v>350</v>
      </c>
      <c r="H11">
        <f t="shared" si="1"/>
        <v>684</v>
      </c>
      <c r="I11" s="5">
        <f t="shared" si="2"/>
        <v>0.51169590643274854</v>
      </c>
      <c r="J11" s="5">
        <f>AVERAGE(I11:I13)</f>
        <v>0.50682261208577006</v>
      </c>
    </row>
    <row r="12" spans="1:10">
      <c r="A12" s="1" t="s">
        <v>19</v>
      </c>
      <c r="B12" s="1" t="s">
        <v>2</v>
      </c>
      <c r="C12" s="1">
        <v>1140</v>
      </c>
      <c r="D12" s="1">
        <v>0.5</v>
      </c>
      <c r="E12" s="1">
        <v>1.2</v>
      </c>
      <c r="F12" s="1">
        <v>0.37</v>
      </c>
      <c r="G12" s="1">
        <f t="shared" si="0"/>
        <v>370</v>
      </c>
      <c r="H12">
        <f t="shared" si="1"/>
        <v>684</v>
      </c>
      <c r="I12" s="5">
        <f t="shared" si="2"/>
        <v>0.54093567251461994</v>
      </c>
    </row>
    <row r="13" spans="1:10">
      <c r="B13" s="1" t="s">
        <v>9</v>
      </c>
      <c r="C13" s="1">
        <v>1140</v>
      </c>
      <c r="D13" s="1">
        <v>0.5</v>
      </c>
      <c r="E13" s="1">
        <v>1.2</v>
      </c>
      <c r="F13" s="1">
        <v>0.32</v>
      </c>
      <c r="G13" s="1">
        <f t="shared" si="0"/>
        <v>320</v>
      </c>
      <c r="H13">
        <f t="shared" si="1"/>
        <v>684</v>
      </c>
      <c r="I13" s="5">
        <f t="shared" si="2"/>
        <v>0.46783625730994149</v>
      </c>
    </row>
    <row r="14" spans="1:10">
      <c r="I14" s="5"/>
    </row>
    <row r="15" spans="1:10">
      <c r="B15" s="1" t="s">
        <v>10</v>
      </c>
      <c r="C15" s="1">
        <v>1140</v>
      </c>
      <c r="D15" s="1">
        <v>0.5</v>
      </c>
      <c r="E15" s="1">
        <v>1.7</v>
      </c>
      <c r="F15" s="1">
        <v>0.74</v>
      </c>
      <c r="G15" s="1">
        <f t="shared" si="0"/>
        <v>740</v>
      </c>
      <c r="H15">
        <f t="shared" si="1"/>
        <v>969</v>
      </c>
      <c r="I15" s="5">
        <f t="shared" si="2"/>
        <v>0.76367389060887514</v>
      </c>
      <c r="J15" s="5">
        <f>AVERAGE(I15:I17)</f>
        <v>0.50911592707258346</v>
      </c>
    </row>
    <row r="16" spans="1:10">
      <c r="A16" s="1" t="s">
        <v>20</v>
      </c>
      <c r="B16" s="1" t="s">
        <v>11</v>
      </c>
      <c r="C16" s="1">
        <v>1140</v>
      </c>
      <c r="D16" s="1">
        <v>0.5</v>
      </c>
      <c r="E16" s="1">
        <v>1.7</v>
      </c>
      <c r="F16" s="1">
        <v>0.3</v>
      </c>
      <c r="G16" s="1">
        <f t="shared" si="0"/>
        <v>300</v>
      </c>
      <c r="H16">
        <f t="shared" si="1"/>
        <v>969</v>
      </c>
      <c r="I16" s="5">
        <f t="shared" si="2"/>
        <v>0.30959752321981426</v>
      </c>
    </row>
    <row r="17" spans="1:10">
      <c r="B17" s="1" t="s">
        <v>12</v>
      </c>
      <c r="C17" s="1">
        <v>1140</v>
      </c>
      <c r="D17" s="1">
        <v>0.5</v>
      </c>
      <c r="E17" s="1">
        <v>1.7</v>
      </c>
      <c r="F17" s="1">
        <v>0.44</v>
      </c>
      <c r="G17" s="1">
        <f t="shared" si="0"/>
        <v>440</v>
      </c>
      <c r="H17">
        <f t="shared" si="1"/>
        <v>969</v>
      </c>
      <c r="I17" s="5">
        <f t="shared" si="2"/>
        <v>0.45407636738906088</v>
      </c>
    </row>
    <row r="18" spans="1:10">
      <c r="I18" s="5"/>
    </row>
    <row r="19" spans="1:10">
      <c r="B19" s="1" t="s">
        <v>13</v>
      </c>
      <c r="C19" s="1">
        <v>1140</v>
      </c>
      <c r="D19" s="1">
        <v>0.5</v>
      </c>
      <c r="E19" s="1">
        <v>0.5</v>
      </c>
      <c r="F19" s="1">
        <v>0.11</v>
      </c>
      <c r="G19" s="1">
        <f t="shared" si="0"/>
        <v>110</v>
      </c>
      <c r="H19">
        <f t="shared" si="1"/>
        <v>285</v>
      </c>
      <c r="I19" s="5">
        <f t="shared" si="2"/>
        <v>0.38596491228070173</v>
      </c>
      <c r="J19" s="5">
        <f>AVERAGE(I19:I21)</f>
        <v>0.44444444444444442</v>
      </c>
    </row>
    <row r="20" spans="1:10">
      <c r="A20" s="1" t="s">
        <v>21</v>
      </c>
      <c r="B20" s="1" t="s">
        <v>14</v>
      </c>
      <c r="C20" s="1">
        <v>1140</v>
      </c>
      <c r="D20" s="1">
        <v>0.5</v>
      </c>
      <c r="E20" s="1">
        <v>0.5</v>
      </c>
      <c r="F20" s="1">
        <v>0.12</v>
      </c>
      <c r="G20" s="1">
        <f t="shared" si="0"/>
        <v>120</v>
      </c>
      <c r="H20">
        <f t="shared" si="1"/>
        <v>285</v>
      </c>
      <c r="I20" s="5">
        <f t="shared" si="2"/>
        <v>0.42105263157894735</v>
      </c>
    </row>
    <row r="21" spans="1:10">
      <c r="B21" s="1" t="s">
        <v>15</v>
      </c>
      <c r="C21" s="1">
        <v>1140</v>
      </c>
      <c r="D21" s="1">
        <v>0.5</v>
      </c>
      <c r="E21" s="1">
        <v>0.5</v>
      </c>
      <c r="F21" s="1">
        <v>0.15</v>
      </c>
      <c r="G21" s="1">
        <f t="shared" si="0"/>
        <v>150</v>
      </c>
      <c r="H21">
        <f t="shared" si="1"/>
        <v>285</v>
      </c>
      <c r="I21" s="5">
        <f t="shared" si="2"/>
        <v>0.52631578947368418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8" sqref="F18"/>
    </sheetView>
  </sheetViews>
  <sheetFormatPr baseColWidth="10" defaultColWidth="8.83203125" defaultRowHeight="14" x14ac:dyDescent="0"/>
  <cols>
    <col min="1" max="1" width="15.6640625" style="1" customWidth="1"/>
    <col min="2" max="2" width="13.83203125" style="1" customWidth="1"/>
    <col min="3" max="3" width="21" style="4" customWidth="1"/>
    <col min="4" max="4" width="8.83203125" style="4"/>
    <col min="6" max="6" width="17.5" customWidth="1"/>
  </cols>
  <sheetData>
    <row r="1" spans="1:6">
      <c r="B1" s="1" t="s">
        <v>0</v>
      </c>
      <c r="C1" s="3" t="s">
        <v>26</v>
      </c>
      <c r="D1" s="3" t="s">
        <v>30</v>
      </c>
      <c r="F1" t="s">
        <v>31</v>
      </c>
    </row>
    <row r="2" spans="1:6">
      <c r="A2" s="1" t="s">
        <v>16</v>
      </c>
    </row>
    <row r="3" spans="1:6">
      <c r="C3" s="5">
        <v>9.5238095238095255</v>
      </c>
      <c r="D3" s="5">
        <v>15.079365079365081</v>
      </c>
      <c r="F3">
        <f>_xlfn.STDEV.P(C3:C5)</f>
        <v>4.3830797687251071</v>
      </c>
    </row>
    <row r="4" spans="1:6">
      <c r="A4" s="1" t="s">
        <v>17</v>
      </c>
      <c r="B4" s="1" t="s">
        <v>17</v>
      </c>
      <c r="C4" s="5">
        <v>20.238095238095241</v>
      </c>
    </row>
    <row r="5" spans="1:6">
      <c r="C5" s="5">
        <v>15.476190476190478</v>
      </c>
    </row>
    <row r="6" spans="1:6">
      <c r="C6" s="5"/>
    </row>
    <row r="7" spans="1:6">
      <c r="C7" s="5">
        <v>6.5476190476190483</v>
      </c>
      <c r="D7" s="5">
        <v>5.7539682539682557</v>
      </c>
      <c r="F7">
        <f>_xlfn.STDEV.P(C7:C9)</f>
        <v>1.5623031496055142</v>
      </c>
    </row>
    <row r="8" spans="1:6">
      <c r="A8" s="1" t="s">
        <v>18</v>
      </c>
      <c r="B8" s="1" t="s">
        <v>18</v>
      </c>
      <c r="C8" s="5">
        <v>3.5714285714285721</v>
      </c>
    </row>
    <row r="9" spans="1:6">
      <c r="C9" s="5">
        <v>7.1428571428571441</v>
      </c>
    </row>
    <row r="10" spans="1:6">
      <c r="C10" s="5"/>
    </row>
    <row r="11" spans="1:6">
      <c r="C11" s="5">
        <v>0.51169590643274854</v>
      </c>
      <c r="D11" s="5">
        <v>0.50682261208577006</v>
      </c>
      <c r="F11">
        <f>_xlfn.STDEV.P(C11:C13)</f>
        <v>3.0041003913104207E-2</v>
      </c>
    </row>
    <row r="12" spans="1:6">
      <c r="A12" s="1" t="s">
        <v>19</v>
      </c>
      <c r="B12" s="1" t="s">
        <v>19</v>
      </c>
      <c r="C12" s="5">
        <v>0.54093567251461994</v>
      </c>
    </row>
    <row r="13" spans="1:6">
      <c r="C13" s="5">
        <v>0.46783625730994149</v>
      </c>
    </row>
    <row r="14" spans="1:6">
      <c r="C14" s="5"/>
    </row>
    <row r="15" spans="1:6">
      <c r="C15" s="5">
        <v>0.76367389060887514</v>
      </c>
      <c r="D15" s="5">
        <v>0.50911592707258346</v>
      </c>
      <c r="F15">
        <f>_xlfn.STDEV.P(C15:C17)</f>
        <v>0.18941726725746416</v>
      </c>
    </row>
    <row r="16" spans="1:6">
      <c r="A16" s="1" t="s">
        <v>20</v>
      </c>
      <c r="B16" s="1" t="s">
        <v>20</v>
      </c>
      <c r="C16" s="5">
        <v>0.30959752321981426</v>
      </c>
    </row>
    <row r="17" spans="1:6">
      <c r="C17" s="5">
        <v>0.45407636738906088</v>
      </c>
    </row>
    <row r="18" spans="1:6">
      <c r="C18" s="5"/>
    </row>
    <row r="19" spans="1:6">
      <c r="C19" s="5">
        <v>0.38596491228070173</v>
      </c>
      <c r="D19" s="5">
        <v>0.44444444444444442</v>
      </c>
      <c r="F19">
        <f>_xlfn.STDEV.P(C19:C21)</f>
        <v>5.9637655129740307E-2</v>
      </c>
    </row>
    <row r="20" spans="1:6">
      <c r="A20" s="1" t="s">
        <v>21</v>
      </c>
      <c r="B20" s="1" t="s">
        <v>21</v>
      </c>
      <c r="C20" s="5">
        <v>0.42105263157894735</v>
      </c>
    </row>
    <row r="21" spans="1:6">
      <c r="C21" s="5">
        <v>0.52631578947368418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topLeftCell="F20" zoomScale="70" zoomScaleNormal="70" zoomScalePageLayoutView="70" workbookViewId="0">
      <selection activeCell="G53" sqref="G53"/>
    </sheetView>
  </sheetViews>
  <sheetFormatPr baseColWidth="10" defaultColWidth="8.83203125" defaultRowHeight="14" x14ac:dyDescent="0"/>
  <cols>
    <col min="1" max="1" width="15.6640625" style="1" customWidth="1"/>
    <col min="2" max="2" width="8.83203125" style="1"/>
    <col min="3" max="3" width="32.33203125" style="1" customWidth="1"/>
    <col min="4" max="4" width="24.1640625" style="1" customWidth="1"/>
    <col min="5" max="5" width="21.6640625" style="1" customWidth="1"/>
    <col min="6" max="6" width="16.5" style="1" customWidth="1"/>
    <col min="7" max="7" width="13.5" style="1" customWidth="1"/>
    <col min="8" max="8" width="13.33203125" customWidth="1"/>
    <col min="9" max="9" width="21" style="4" customWidth="1"/>
    <col min="10" max="10" width="8.83203125" style="4"/>
  </cols>
  <sheetData>
    <row r="1" spans="1:24">
      <c r="B1" s="1" t="s">
        <v>0</v>
      </c>
      <c r="C1" s="1" t="s">
        <v>22</v>
      </c>
      <c r="D1" s="1" t="s">
        <v>24</v>
      </c>
      <c r="E1" s="1" t="s">
        <v>25</v>
      </c>
      <c r="F1" s="1" t="s">
        <v>27</v>
      </c>
      <c r="G1" s="2" t="s">
        <v>28</v>
      </c>
      <c r="H1" s="2" t="s">
        <v>29</v>
      </c>
      <c r="I1" s="3" t="s">
        <v>26</v>
      </c>
      <c r="J1" s="3" t="s">
        <v>30</v>
      </c>
      <c r="K1" s="2" t="s">
        <v>32</v>
      </c>
      <c r="N1" t="s">
        <v>34</v>
      </c>
      <c r="O1" t="s">
        <v>35</v>
      </c>
      <c r="P1" t="s">
        <v>37</v>
      </c>
      <c r="Q1" t="s">
        <v>38</v>
      </c>
      <c r="R1" t="s">
        <v>36</v>
      </c>
      <c r="T1" t="s">
        <v>33</v>
      </c>
    </row>
    <row r="2" spans="1:24">
      <c r="A2" s="1" t="s">
        <v>16</v>
      </c>
      <c r="D2" s="1" t="s">
        <v>23</v>
      </c>
      <c r="T2" t="s">
        <v>65</v>
      </c>
      <c r="U2" t="s">
        <v>61</v>
      </c>
      <c r="V2" t="s">
        <v>62</v>
      </c>
      <c r="W2" t="s">
        <v>63</v>
      </c>
      <c r="X2" t="s">
        <v>64</v>
      </c>
    </row>
    <row r="3" spans="1:24">
      <c r="B3" s="1" t="s">
        <v>3</v>
      </c>
      <c r="C3" s="1">
        <v>38</v>
      </c>
      <c r="D3" s="1">
        <v>0.5</v>
      </c>
      <c r="E3" s="1">
        <v>1.2</v>
      </c>
      <c r="F3" s="1">
        <v>0.13</v>
      </c>
      <c r="G3" s="1">
        <f>1000*F3</f>
        <v>130</v>
      </c>
      <c r="H3">
        <f>C3*D3*E3</f>
        <v>22.8</v>
      </c>
      <c r="I3" s="5">
        <f>G3/H3</f>
        <v>5.7017543859649118</v>
      </c>
      <c r="J3" s="5">
        <f>AVERAGE(I3:I5)</f>
        <v>5.4093567251461989</v>
      </c>
      <c r="K3">
        <f>_xlfn.STDEV.S(I3:I5)</f>
        <v>0.50644760455230342</v>
      </c>
      <c r="L3">
        <v>5.702</v>
      </c>
      <c r="N3">
        <v>5.4089999999999998</v>
      </c>
      <c r="O3">
        <v>1.748</v>
      </c>
      <c r="P3">
        <v>1.43</v>
      </c>
      <c r="Q3">
        <v>0.16600000000000001</v>
      </c>
      <c r="R3">
        <v>7.6999999999999999E-2</v>
      </c>
      <c r="T3" t="s">
        <v>34</v>
      </c>
      <c r="U3" t="s">
        <v>35</v>
      </c>
      <c r="V3" t="s">
        <v>37</v>
      </c>
      <c r="W3" t="s">
        <v>38</v>
      </c>
      <c r="X3" t="s">
        <v>36</v>
      </c>
    </row>
    <row r="4" spans="1:24">
      <c r="A4" s="1" t="s">
        <v>17</v>
      </c>
      <c r="B4" s="1" t="s">
        <v>4</v>
      </c>
      <c r="C4" s="1">
        <v>38</v>
      </c>
      <c r="D4" s="1">
        <v>0.5</v>
      </c>
      <c r="E4" s="1">
        <v>1.2</v>
      </c>
      <c r="F4" s="1">
        <v>0.13</v>
      </c>
      <c r="G4" s="1">
        <f t="shared" ref="G4:G21" si="0">1000*F4</f>
        <v>130</v>
      </c>
      <c r="H4">
        <f t="shared" ref="H4:H21" si="1">C4*D4*E4</f>
        <v>22.8</v>
      </c>
      <c r="I4" s="5">
        <f t="shared" ref="I4:I21" si="2">G4/H4</f>
        <v>5.7017543859649118</v>
      </c>
      <c r="L4">
        <v>5.702</v>
      </c>
    </row>
    <row r="5" spans="1:24">
      <c r="B5" s="1" t="s">
        <v>5</v>
      </c>
      <c r="C5" s="1">
        <v>38</v>
      </c>
      <c r="D5" s="1">
        <v>0.5</v>
      </c>
      <c r="E5" s="1">
        <v>1.2</v>
      </c>
      <c r="F5" s="1">
        <v>0.11</v>
      </c>
      <c r="G5" s="1">
        <f t="shared" si="0"/>
        <v>110</v>
      </c>
      <c r="H5">
        <f t="shared" si="1"/>
        <v>22.8</v>
      </c>
      <c r="I5" s="5">
        <f t="shared" si="2"/>
        <v>4.8245614035087714</v>
      </c>
      <c r="L5">
        <v>4.8250000000000002</v>
      </c>
      <c r="T5">
        <v>5.702</v>
      </c>
      <c r="U5">
        <v>2.2469999999999999</v>
      </c>
      <c r="V5">
        <v>1.3280000000000001</v>
      </c>
      <c r="W5">
        <v>0.14199999999999999</v>
      </c>
      <c r="X5">
        <v>7.6999999999999999E-2</v>
      </c>
    </row>
    <row r="6" spans="1:24">
      <c r="I6" s="5" t="e">
        <f t="shared" si="2"/>
        <v>#DIV/0!</v>
      </c>
      <c r="T6">
        <v>5.702</v>
      </c>
      <c r="U6">
        <v>1.3109999999999999</v>
      </c>
      <c r="V6">
        <v>1.226</v>
      </c>
      <c r="W6">
        <v>0.21299999999999999</v>
      </c>
      <c r="X6">
        <v>7.6999999999999999E-2</v>
      </c>
    </row>
    <row r="7" spans="1:24">
      <c r="B7" s="1" t="s">
        <v>6</v>
      </c>
      <c r="C7" s="1">
        <v>178</v>
      </c>
      <c r="D7" s="1">
        <v>0.5</v>
      </c>
      <c r="E7" s="1">
        <v>0.6</v>
      </c>
      <c r="F7" s="1">
        <v>0.12</v>
      </c>
      <c r="G7" s="1">
        <f t="shared" si="0"/>
        <v>120</v>
      </c>
      <c r="H7">
        <f t="shared" si="1"/>
        <v>53.4</v>
      </c>
      <c r="I7" s="5">
        <f t="shared" si="2"/>
        <v>2.2471910112359552</v>
      </c>
      <c r="J7" s="5">
        <f>AVERAGE(I7:I9)</f>
        <v>1.7478152309612984</v>
      </c>
      <c r="K7">
        <f>_xlfn.STDEV.S(I7:I9)</f>
        <v>0.47127555775722496</v>
      </c>
      <c r="L7">
        <v>2.2469999999999999</v>
      </c>
      <c r="N7">
        <v>1.748</v>
      </c>
      <c r="T7">
        <v>4.8250000000000002</v>
      </c>
      <c r="U7">
        <v>1.6850000000000001</v>
      </c>
      <c r="V7">
        <v>1.736</v>
      </c>
      <c r="W7">
        <v>0.14199999999999999</v>
      </c>
      <c r="X7">
        <v>0</v>
      </c>
    </row>
    <row r="8" spans="1:24">
      <c r="A8" s="1" t="s">
        <v>18</v>
      </c>
      <c r="B8" s="1" t="s">
        <v>7</v>
      </c>
      <c r="C8" s="1">
        <v>178</v>
      </c>
      <c r="D8" s="1">
        <v>0.5</v>
      </c>
      <c r="E8" s="1">
        <v>0.6</v>
      </c>
      <c r="F8" s="1">
        <v>7.0000000000000007E-2</v>
      </c>
      <c r="G8" s="1">
        <f t="shared" si="0"/>
        <v>70</v>
      </c>
      <c r="H8">
        <f t="shared" si="1"/>
        <v>53.4</v>
      </c>
      <c r="I8" s="5">
        <f t="shared" si="2"/>
        <v>1.3108614232209739</v>
      </c>
      <c r="L8">
        <v>1.3109999999999999</v>
      </c>
    </row>
    <row r="9" spans="1:24">
      <c r="B9" s="1" t="s">
        <v>8</v>
      </c>
      <c r="C9" s="1">
        <v>178</v>
      </c>
      <c r="D9" s="1">
        <v>0.5</v>
      </c>
      <c r="E9" s="1">
        <v>0.6</v>
      </c>
      <c r="F9" s="1">
        <v>0.09</v>
      </c>
      <c r="G9" s="1">
        <f t="shared" si="0"/>
        <v>90</v>
      </c>
      <c r="H9">
        <f t="shared" si="1"/>
        <v>53.4</v>
      </c>
      <c r="I9" s="5">
        <f t="shared" si="2"/>
        <v>1.6853932584269664</v>
      </c>
      <c r="L9">
        <v>1.6850000000000001</v>
      </c>
    </row>
    <row r="10" spans="1:24">
      <c r="I10" s="5" t="e">
        <f t="shared" si="2"/>
        <v>#DIV/0!</v>
      </c>
      <c r="V10" t="s">
        <v>66</v>
      </c>
    </row>
    <row r="11" spans="1:24">
      <c r="B11" s="1" t="s">
        <v>1</v>
      </c>
      <c r="C11" s="1">
        <v>1298</v>
      </c>
      <c r="D11" s="1">
        <v>0.5</v>
      </c>
      <c r="E11" s="1">
        <v>0.2</v>
      </c>
      <c r="F11" s="1">
        <v>0.01</v>
      </c>
      <c r="G11" s="1">
        <f t="shared" si="0"/>
        <v>10</v>
      </c>
      <c r="H11">
        <f t="shared" si="1"/>
        <v>129.80000000000001</v>
      </c>
      <c r="I11" s="5">
        <f t="shared" si="2"/>
        <v>7.7041602465331274E-2</v>
      </c>
      <c r="J11" s="5">
        <f>AVERAGE(I11:I12)</f>
        <v>7.7041602465331274E-2</v>
      </c>
      <c r="K11">
        <f>_xlfn.STDEV.S(I11:I13)</f>
        <v>4.4479989922159152E-2</v>
      </c>
      <c r="L11">
        <v>1.3280000000000001</v>
      </c>
      <c r="N11">
        <v>1.43</v>
      </c>
    </row>
    <row r="12" spans="1:24">
      <c r="A12" s="1" t="s">
        <v>19</v>
      </c>
      <c r="B12" s="1" t="s">
        <v>2</v>
      </c>
      <c r="C12" s="1">
        <v>1298</v>
      </c>
      <c r="D12" s="1">
        <v>0.5</v>
      </c>
      <c r="E12" s="1">
        <v>0.2</v>
      </c>
      <c r="F12" s="1">
        <v>0.01</v>
      </c>
      <c r="G12" s="1">
        <f t="shared" si="0"/>
        <v>10</v>
      </c>
      <c r="H12">
        <f t="shared" si="1"/>
        <v>129.80000000000001</v>
      </c>
      <c r="I12" s="5">
        <f t="shared" si="2"/>
        <v>7.7041602465331274E-2</v>
      </c>
      <c r="L12">
        <v>1.226</v>
      </c>
    </row>
    <row r="13" spans="1:24">
      <c r="B13" s="1" t="s">
        <v>9</v>
      </c>
      <c r="C13" s="1">
        <v>1298</v>
      </c>
      <c r="D13" s="1">
        <v>0.5</v>
      </c>
      <c r="E13" s="1">
        <v>0.2</v>
      </c>
      <c r="G13" s="1">
        <f t="shared" si="0"/>
        <v>0</v>
      </c>
      <c r="H13">
        <f t="shared" si="1"/>
        <v>129.80000000000001</v>
      </c>
      <c r="I13" s="5">
        <f t="shared" si="2"/>
        <v>0</v>
      </c>
      <c r="L13">
        <v>1.736</v>
      </c>
    </row>
    <row r="14" spans="1:24">
      <c r="I14" s="5" t="e">
        <f t="shared" si="2"/>
        <v>#DIV/0!</v>
      </c>
    </row>
    <row r="15" spans="1:24">
      <c r="B15" s="1" t="s">
        <v>10</v>
      </c>
      <c r="C15" s="1">
        <v>178</v>
      </c>
      <c r="D15" s="1">
        <v>0.5</v>
      </c>
      <c r="E15" s="1">
        <v>1.1000000000000001</v>
      </c>
      <c r="F15" s="1">
        <v>0.13</v>
      </c>
      <c r="G15" s="1">
        <f t="shared" si="0"/>
        <v>130</v>
      </c>
      <c r="H15">
        <f t="shared" si="1"/>
        <v>97.9</v>
      </c>
      <c r="I15" s="5">
        <f t="shared" si="2"/>
        <v>1.3278855975485189</v>
      </c>
      <c r="J15" s="5">
        <f>AVERAGE(I15:I17)</f>
        <v>1.4300306435137895</v>
      </c>
      <c r="K15">
        <f>_xlfn.STDEV.S(I15:I17)</f>
        <v>0.27025038928136802</v>
      </c>
      <c r="L15">
        <v>0.14199999999999999</v>
      </c>
      <c r="N15">
        <v>0.16600000000000001</v>
      </c>
    </row>
    <row r="16" spans="1:24">
      <c r="A16" s="1" t="s">
        <v>20</v>
      </c>
      <c r="B16" s="1" t="s">
        <v>11</v>
      </c>
      <c r="C16" s="1">
        <v>178</v>
      </c>
      <c r="D16" s="1">
        <v>0.5</v>
      </c>
      <c r="E16" s="1">
        <v>1.1000000000000001</v>
      </c>
      <c r="F16" s="1">
        <v>0.12</v>
      </c>
      <c r="G16" s="1">
        <f t="shared" si="0"/>
        <v>120</v>
      </c>
      <c r="H16">
        <f t="shared" si="1"/>
        <v>97.9</v>
      </c>
      <c r="I16" s="5">
        <f t="shared" si="2"/>
        <v>1.2257405515832482</v>
      </c>
      <c r="L16">
        <v>0.21299999999999999</v>
      </c>
    </row>
    <row r="17" spans="1:14">
      <c r="B17" s="1" t="s">
        <v>12</v>
      </c>
      <c r="C17" s="1">
        <v>178</v>
      </c>
      <c r="D17" s="1">
        <v>0.5</v>
      </c>
      <c r="E17" s="1">
        <v>1.1000000000000001</v>
      </c>
      <c r="F17" s="1">
        <v>0.17</v>
      </c>
      <c r="G17" s="1">
        <f t="shared" si="0"/>
        <v>170</v>
      </c>
      <c r="H17">
        <f t="shared" si="1"/>
        <v>97.9</v>
      </c>
      <c r="I17" s="5">
        <f t="shared" si="2"/>
        <v>1.7364657814096016</v>
      </c>
      <c r="L17">
        <v>0.14199999999999999</v>
      </c>
    </row>
    <row r="18" spans="1:14">
      <c r="I18" s="5" t="e">
        <f t="shared" si="2"/>
        <v>#DIV/0!</v>
      </c>
    </row>
    <row r="19" spans="1:14">
      <c r="B19" s="1" t="s">
        <v>13</v>
      </c>
      <c r="C19" s="1">
        <v>1298</v>
      </c>
      <c r="D19" s="1">
        <v>0.5</v>
      </c>
      <c r="E19" s="1">
        <v>1.3</v>
      </c>
      <c r="F19" s="1">
        <v>0.12</v>
      </c>
      <c r="G19" s="1">
        <f t="shared" si="0"/>
        <v>120</v>
      </c>
      <c r="H19">
        <f t="shared" si="1"/>
        <v>843.7</v>
      </c>
      <c r="I19" s="5">
        <f t="shared" si="2"/>
        <v>0.14223065070522697</v>
      </c>
      <c r="J19" s="5">
        <f>AVERAGE(I19:I21)</f>
        <v>0.16593575915609815</v>
      </c>
      <c r="K19">
        <f>_xlfn.STDEV.S(I19:I21)</f>
        <v>4.1058452235839024E-2</v>
      </c>
      <c r="L19">
        <v>7.6999999999999999E-2</v>
      </c>
      <c r="N19">
        <v>7.6999999999999999E-2</v>
      </c>
    </row>
    <row r="20" spans="1:14">
      <c r="A20" s="1" t="s">
        <v>21</v>
      </c>
      <c r="B20" s="1" t="s">
        <v>14</v>
      </c>
      <c r="C20" s="1">
        <v>1298</v>
      </c>
      <c r="D20" s="1">
        <v>0.5</v>
      </c>
      <c r="E20" s="1">
        <v>1.3</v>
      </c>
      <c r="F20" s="1">
        <v>0.18</v>
      </c>
      <c r="G20" s="1">
        <f t="shared" si="0"/>
        <v>180</v>
      </c>
      <c r="H20">
        <f t="shared" si="1"/>
        <v>843.7</v>
      </c>
      <c r="I20" s="5">
        <f t="shared" si="2"/>
        <v>0.21334597605784045</v>
      </c>
      <c r="L20">
        <v>7.6999999999999999E-2</v>
      </c>
    </row>
    <row r="21" spans="1:14">
      <c r="B21" s="1" t="s">
        <v>15</v>
      </c>
      <c r="C21" s="1">
        <v>1298</v>
      </c>
      <c r="D21" s="1">
        <v>0.5</v>
      </c>
      <c r="E21" s="1">
        <v>1.3</v>
      </c>
      <c r="F21" s="1">
        <v>0.12</v>
      </c>
      <c r="G21" s="1">
        <f t="shared" si="0"/>
        <v>120</v>
      </c>
      <c r="H21">
        <f t="shared" si="1"/>
        <v>843.7</v>
      </c>
      <c r="I21" s="5">
        <f t="shared" si="2"/>
        <v>0.14223065070522697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L17" sqref="L17"/>
    </sheetView>
  </sheetViews>
  <sheetFormatPr baseColWidth="10" defaultColWidth="8.83203125" defaultRowHeight="14" x14ac:dyDescent="0"/>
  <sheetData>
    <row r="1" spans="1:7">
      <c r="A1" t="s">
        <v>39</v>
      </c>
    </row>
    <row r="3" spans="1:7" ht="15" thickBot="1">
      <c r="A3" t="s">
        <v>40</v>
      </c>
    </row>
    <row r="4" spans="1:7">
      <c r="A4" s="8" t="s">
        <v>41</v>
      </c>
      <c r="B4" s="8" t="s">
        <v>42</v>
      </c>
      <c r="C4" s="8" t="s">
        <v>43</v>
      </c>
      <c r="D4" s="8" t="s">
        <v>30</v>
      </c>
      <c r="E4" s="8" t="s">
        <v>44</v>
      </c>
    </row>
    <row r="5" spans="1:7">
      <c r="A5" s="6" t="s">
        <v>45</v>
      </c>
      <c r="B5" s="6">
        <v>3</v>
      </c>
      <c r="C5" s="6">
        <v>16.228999999999999</v>
      </c>
      <c r="D5" s="6">
        <v>5.4096666666666664</v>
      </c>
      <c r="E5" s="6">
        <v>0.25637633333333321</v>
      </c>
    </row>
    <row r="6" spans="1:7">
      <c r="A6" s="6" t="s">
        <v>46</v>
      </c>
      <c r="B6" s="6">
        <v>3</v>
      </c>
      <c r="C6" s="6">
        <v>5.2430000000000003</v>
      </c>
      <c r="D6" s="6">
        <v>1.7476666666666667</v>
      </c>
      <c r="E6" s="6">
        <v>0.22196933333333302</v>
      </c>
    </row>
    <row r="7" spans="1:7">
      <c r="A7" s="6" t="s">
        <v>47</v>
      </c>
      <c r="B7" s="6">
        <v>3</v>
      </c>
      <c r="C7" s="6">
        <v>4.29</v>
      </c>
      <c r="D7" s="6">
        <v>1.43</v>
      </c>
      <c r="E7" s="6">
        <v>7.2827999999999893E-2</v>
      </c>
    </row>
    <row r="8" spans="1:7">
      <c r="A8" s="6" t="s">
        <v>48</v>
      </c>
      <c r="B8" s="6">
        <v>3</v>
      </c>
      <c r="C8" s="6">
        <v>0.497</v>
      </c>
      <c r="D8" s="6">
        <v>0.16566666666666666</v>
      </c>
      <c r="E8" s="6">
        <v>1.6803333333333323E-3</v>
      </c>
    </row>
    <row r="9" spans="1:7" ht="15" thickBot="1">
      <c r="A9" s="7" t="s">
        <v>49</v>
      </c>
      <c r="B9" s="7">
        <v>3</v>
      </c>
      <c r="C9" s="7">
        <v>0.154</v>
      </c>
      <c r="D9" s="7">
        <v>5.1333333333333335E-2</v>
      </c>
      <c r="E9" s="7">
        <v>1.9763333333333334E-3</v>
      </c>
    </row>
    <row r="12" spans="1:7" ht="15" thickBot="1">
      <c r="A12" t="s">
        <v>50</v>
      </c>
    </row>
    <row r="13" spans="1:7">
      <c r="A13" s="8" t="s">
        <v>51</v>
      </c>
      <c r="B13" s="8" t="s">
        <v>52</v>
      </c>
      <c r="C13" s="8" t="s">
        <v>53</v>
      </c>
      <c r="D13" s="8" t="s">
        <v>54</v>
      </c>
      <c r="E13" s="8" t="s">
        <v>55</v>
      </c>
      <c r="F13" s="8" t="s">
        <v>56</v>
      </c>
      <c r="G13" s="8" t="s">
        <v>57</v>
      </c>
    </row>
    <row r="14" spans="1:7">
      <c r="A14" s="6" t="s">
        <v>58</v>
      </c>
      <c r="B14" s="6">
        <v>56.671667066666679</v>
      </c>
      <c r="C14" s="6">
        <v>4</v>
      </c>
      <c r="D14" s="6">
        <v>14.16791676666667</v>
      </c>
      <c r="E14" s="6">
        <v>127.67792165893366</v>
      </c>
      <c r="F14" s="6">
        <v>1.5422617033340992E-8</v>
      </c>
      <c r="G14" s="6">
        <v>3.4780496907652281</v>
      </c>
    </row>
    <row r="15" spans="1:7">
      <c r="A15" s="6" t="s">
        <v>59</v>
      </c>
      <c r="B15" s="6">
        <v>1.1096606666666662</v>
      </c>
      <c r="C15" s="6">
        <v>10</v>
      </c>
      <c r="D15" s="6">
        <v>0.11096606666666661</v>
      </c>
      <c r="E15" s="6"/>
      <c r="F15" s="6"/>
      <c r="G15" s="6"/>
    </row>
    <row r="16" spans="1:7">
      <c r="A16" s="6"/>
      <c r="B16" s="6"/>
      <c r="C16" s="6"/>
      <c r="D16" s="6"/>
      <c r="E16" s="6"/>
      <c r="F16" s="6"/>
      <c r="G16" s="6"/>
    </row>
    <row r="17" spans="1:7" ht="15" thickBot="1">
      <c r="A17" s="7" t="s">
        <v>60</v>
      </c>
      <c r="B17" s="7">
        <v>57.781327733333342</v>
      </c>
      <c r="C17" s="7">
        <v>14</v>
      </c>
      <c r="D17" s="7"/>
      <c r="E17" s="7"/>
      <c r="F17" s="7"/>
      <c r="G17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8.25 ONPG</vt:lpstr>
      <vt:lpstr>Sheet2</vt:lpstr>
      <vt:lpstr>9.12 ONPG</vt:lpstr>
      <vt:lpstr>ANOVA 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leanna rinehart</dc:creator>
  <cp:lastModifiedBy>O Kerscher</cp:lastModifiedBy>
  <dcterms:created xsi:type="dcterms:W3CDTF">2016-08-25T16:33:21Z</dcterms:created>
  <dcterms:modified xsi:type="dcterms:W3CDTF">2021-10-28T11:59:02Z</dcterms:modified>
</cp:coreProperties>
</file>