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ys\Desktop\PEER J\"/>
    </mc:Choice>
  </mc:AlternateContent>
  <bookViews>
    <workbookView xWindow="0" yWindow="0" windowWidth="28800" windowHeight="11040"/>
  </bookViews>
  <sheets>
    <sheet name="Sheet1" sheetId="4" r:id="rId1"/>
    <sheet name="Sheet2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4" l="1"/>
  <c r="O47" i="4"/>
  <c r="Q47" i="4" s="1"/>
  <c r="N47" i="4"/>
  <c r="O46" i="4"/>
  <c r="Q46" i="4" s="1"/>
  <c r="N46" i="4"/>
  <c r="P46" i="4" s="1"/>
  <c r="F46" i="4"/>
  <c r="E46" i="4"/>
  <c r="G46" i="4" s="1"/>
  <c r="D46" i="4"/>
  <c r="O45" i="4"/>
  <c r="Q45" i="4" s="1"/>
  <c r="N45" i="4"/>
  <c r="P45" i="4" s="1"/>
  <c r="F45" i="4"/>
  <c r="E45" i="4"/>
  <c r="G45" i="4" s="1"/>
  <c r="D45" i="4"/>
  <c r="O44" i="4"/>
  <c r="Q44" i="4" s="1"/>
  <c r="N44" i="4"/>
  <c r="P44" i="4" s="1"/>
  <c r="F44" i="4"/>
  <c r="I44" i="4" s="1"/>
  <c r="E44" i="4"/>
  <c r="G44" i="4" s="1"/>
  <c r="D44" i="4"/>
  <c r="E43" i="4"/>
  <c r="G43" i="4" s="1"/>
  <c r="D43" i="4"/>
  <c r="F43" i="4" s="1"/>
  <c r="P39" i="4"/>
  <c r="O39" i="4"/>
  <c r="Q39" i="4" s="1"/>
  <c r="N39" i="4"/>
  <c r="O38" i="4"/>
  <c r="Q38" i="4" s="1"/>
  <c r="N38" i="4"/>
  <c r="P38" i="4" s="1"/>
  <c r="F38" i="4"/>
  <c r="E38" i="4"/>
  <c r="G38" i="4" s="1"/>
  <c r="D38" i="4"/>
  <c r="O37" i="4"/>
  <c r="Q37" i="4" s="1"/>
  <c r="N37" i="4"/>
  <c r="P37" i="4" s="1"/>
  <c r="F37" i="4"/>
  <c r="E37" i="4"/>
  <c r="G37" i="4" s="1"/>
  <c r="D37" i="4"/>
  <c r="O36" i="4"/>
  <c r="Q36" i="4" s="1"/>
  <c r="N36" i="4"/>
  <c r="P36" i="4" s="1"/>
  <c r="F36" i="4"/>
  <c r="I36" i="4" s="1"/>
  <c r="E36" i="4"/>
  <c r="G36" i="4" s="1"/>
  <c r="D36" i="4"/>
  <c r="E35" i="4"/>
  <c r="G35" i="4" s="1"/>
  <c r="D35" i="4"/>
  <c r="F35" i="4" s="1"/>
  <c r="P31" i="4"/>
  <c r="O31" i="4"/>
  <c r="Q31" i="4" s="1"/>
  <c r="N31" i="4"/>
  <c r="E31" i="4"/>
  <c r="G31" i="4" s="1"/>
  <c r="D31" i="4"/>
  <c r="F31" i="4" s="1"/>
  <c r="P30" i="4"/>
  <c r="O30" i="4"/>
  <c r="Q30" i="4" s="1"/>
  <c r="N30" i="4"/>
  <c r="E30" i="4"/>
  <c r="G30" i="4" s="1"/>
  <c r="D30" i="4"/>
  <c r="F30" i="4" s="1"/>
  <c r="P29" i="4"/>
  <c r="O29" i="4"/>
  <c r="Q29" i="4" s="1"/>
  <c r="N29" i="4"/>
  <c r="E29" i="4"/>
  <c r="G29" i="4" s="1"/>
  <c r="D29" i="4"/>
  <c r="F29" i="4" s="1"/>
  <c r="P28" i="4"/>
  <c r="S28" i="4" s="1"/>
  <c r="O28" i="4"/>
  <c r="Q28" i="4" s="1"/>
  <c r="N28" i="4"/>
  <c r="E28" i="4"/>
  <c r="G28" i="4" s="1"/>
  <c r="D28" i="4"/>
  <c r="F28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A11" i="4"/>
  <c r="M10" i="4"/>
  <c r="L10" i="4"/>
  <c r="A10" i="4"/>
  <c r="L9" i="4"/>
  <c r="A9" i="4"/>
  <c r="L8" i="4"/>
  <c r="A8" i="4"/>
  <c r="A7" i="4"/>
  <c r="A6" i="4"/>
  <c r="H28" i="4" l="1"/>
  <c r="I28" i="4"/>
  <c r="I35" i="4"/>
  <c r="H35" i="4"/>
  <c r="H29" i="4"/>
  <c r="I29" i="4"/>
  <c r="I37" i="4"/>
  <c r="S44" i="4"/>
  <c r="R44" i="4"/>
  <c r="I45" i="4"/>
  <c r="I30" i="4"/>
  <c r="H30" i="4"/>
  <c r="S30" i="4"/>
  <c r="S37" i="4"/>
  <c r="R37" i="4"/>
  <c r="I38" i="4"/>
  <c r="R45" i="4"/>
  <c r="S45" i="4"/>
  <c r="I46" i="4"/>
  <c r="I43" i="4"/>
  <c r="H43" i="4"/>
  <c r="S29" i="4"/>
  <c r="S36" i="4"/>
  <c r="R36" i="4"/>
  <c r="I31" i="4"/>
  <c r="H31" i="4"/>
  <c r="S31" i="4"/>
  <c r="S38" i="4"/>
  <c r="R38" i="4"/>
  <c r="S39" i="4"/>
  <c r="R46" i="4"/>
  <c r="S46" i="4"/>
  <c r="S47" i="4"/>
  <c r="R28" i="4"/>
  <c r="R29" i="4"/>
  <c r="R30" i="4"/>
  <c r="R31" i="4"/>
  <c r="H36" i="4"/>
  <c r="H37" i="4"/>
  <c r="H38" i="4"/>
  <c r="R39" i="4"/>
  <c r="H44" i="4"/>
  <c r="H45" i="4"/>
  <c r="H46" i="4"/>
  <c r="R47" i="4"/>
  <c r="Q55" i="3"/>
  <c r="Q56" i="3"/>
  <c r="Q57" i="3"/>
  <c r="Q54" i="3"/>
  <c r="P55" i="3"/>
  <c r="P56" i="3"/>
  <c r="P57" i="3"/>
  <c r="P54" i="3"/>
  <c r="O55" i="3"/>
  <c r="O56" i="3"/>
  <c r="O57" i="3"/>
  <c r="O54" i="3"/>
  <c r="N55" i="3"/>
  <c r="N56" i="3"/>
  <c r="N57" i="3"/>
  <c r="N54" i="3"/>
  <c r="Q47" i="3"/>
  <c r="Q48" i="3"/>
  <c r="Q49" i="3"/>
  <c r="Q46" i="3"/>
  <c r="P47" i="3"/>
  <c r="P48" i="3"/>
  <c r="P49" i="3"/>
  <c r="S49" i="3" s="1"/>
  <c r="P46" i="3"/>
  <c r="O47" i="3"/>
  <c r="O48" i="3"/>
  <c r="O49" i="3"/>
  <c r="O46" i="3"/>
  <c r="N47" i="3"/>
  <c r="N48" i="3"/>
  <c r="N49" i="3"/>
  <c r="N46" i="3"/>
  <c r="Q39" i="3"/>
  <c r="Q40" i="3"/>
  <c r="Q41" i="3"/>
  <c r="Q38" i="3"/>
  <c r="P39" i="3"/>
  <c r="P40" i="3"/>
  <c r="P41" i="3"/>
  <c r="P38" i="3"/>
  <c r="O39" i="3"/>
  <c r="O40" i="3"/>
  <c r="O41" i="3"/>
  <c r="O38" i="3"/>
  <c r="N39" i="3"/>
  <c r="N40" i="3"/>
  <c r="N41" i="3"/>
  <c r="N38" i="3"/>
  <c r="G54" i="3"/>
  <c r="G55" i="3"/>
  <c r="G56" i="3"/>
  <c r="G53" i="3"/>
  <c r="F54" i="3"/>
  <c r="F55" i="3"/>
  <c r="F56" i="3"/>
  <c r="F53" i="3"/>
  <c r="E54" i="3"/>
  <c r="E55" i="3"/>
  <c r="E56" i="3"/>
  <c r="E53" i="3"/>
  <c r="D54" i="3"/>
  <c r="D55" i="3"/>
  <c r="D56" i="3"/>
  <c r="D53" i="3"/>
  <c r="H45" i="3"/>
  <c r="G46" i="3"/>
  <c r="G47" i="3"/>
  <c r="G48" i="3"/>
  <c r="G45" i="3"/>
  <c r="F46" i="3"/>
  <c r="F47" i="3"/>
  <c r="F48" i="3"/>
  <c r="F45" i="3"/>
  <c r="E46" i="3"/>
  <c r="E47" i="3"/>
  <c r="E48" i="3"/>
  <c r="E45" i="3"/>
  <c r="D46" i="3"/>
  <c r="D47" i="3"/>
  <c r="D48" i="3"/>
  <c r="D45" i="3"/>
  <c r="G39" i="3"/>
  <c r="G40" i="3"/>
  <c r="G41" i="3"/>
  <c r="F39" i="3"/>
  <c r="F40" i="3"/>
  <c r="F41" i="3"/>
  <c r="G38" i="3"/>
  <c r="F38" i="3"/>
  <c r="E39" i="3"/>
  <c r="E40" i="3"/>
  <c r="E41" i="3"/>
  <c r="E38" i="3"/>
  <c r="D39" i="3"/>
  <c r="D40" i="3"/>
  <c r="D41" i="3"/>
  <c r="D38" i="3"/>
  <c r="I83" i="3"/>
  <c r="E83" i="3"/>
  <c r="I85" i="3"/>
  <c r="E85" i="3"/>
  <c r="E96" i="3"/>
  <c r="I97" i="3"/>
  <c r="I96" i="3"/>
  <c r="I95" i="3"/>
  <c r="I94" i="3"/>
  <c r="E97" i="3"/>
  <c r="E95" i="3"/>
  <c r="E94" i="3"/>
  <c r="I91" i="3"/>
  <c r="I90" i="3"/>
  <c r="I89" i="3"/>
  <c r="I88" i="3"/>
  <c r="E91" i="3"/>
  <c r="E90" i="3"/>
  <c r="E89" i="3"/>
  <c r="E88" i="3"/>
  <c r="I84" i="3"/>
  <c r="I82" i="3"/>
  <c r="E84" i="3"/>
  <c r="E82" i="3"/>
  <c r="I76" i="3"/>
  <c r="I79" i="3"/>
  <c r="I78" i="3"/>
  <c r="I77" i="3"/>
  <c r="E79" i="3"/>
  <c r="E78" i="3"/>
  <c r="E77" i="3"/>
  <c r="E76" i="3"/>
  <c r="I73" i="3"/>
  <c r="I72" i="3"/>
  <c r="I71" i="3"/>
  <c r="I70" i="3"/>
  <c r="E72" i="3"/>
  <c r="E71" i="3"/>
  <c r="E70" i="3"/>
  <c r="E73" i="3"/>
  <c r="I67" i="3"/>
  <c r="I66" i="3"/>
  <c r="I65" i="3"/>
  <c r="I64" i="3"/>
  <c r="E65" i="3"/>
  <c r="E66" i="3"/>
  <c r="E67" i="3"/>
  <c r="E64" i="3"/>
  <c r="S57" i="3"/>
  <c r="I54" i="3"/>
  <c r="I48" i="3"/>
  <c r="I47" i="3"/>
  <c r="S41" i="3"/>
  <c r="S40" i="3"/>
  <c r="S39" i="3"/>
  <c r="J25" i="3"/>
  <c r="J26" i="3"/>
  <c r="J27" i="3"/>
  <c r="J28" i="3"/>
  <c r="J29" i="3"/>
  <c r="J30" i="3"/>
  <c r="J31" i="3"/>
  <c r="J24" i="3"/>
  <c r="I23" i="3"/>
  <c r="I24" i="3"/>
  <c r="I25" i="3"/>
  <c r="I26" i="3"/>
  <c r="I27" i="3"/>
  <c r="I28" i="3"/>
  <c r="I29" i="3"/>
  <c r="I30" i="3"/>
  <c r="I31" i="3"/>
  <c r="I22" i="3"/>
  <c r="S38" i="3" l="1"/>
  <c r="I56" i="3"/>
  <c r="I55" i="3"/>
  <c r="I46" i="3"/>
  <c r="I39" i="3"/>
  <c r="H39" i="3"/>
  <c r="I41" i="3"/>
  <c r="H41" i="3"/>
  <c r="S46" i="3"/>
  <c r="R46" i="3"/>
  <c r="S48" i="3"/>
  <c r="R48" i="3"/>
  <c r="S54" i="3"/>
  <c r="R54" i="3"/>
  <c r="H38" i="3"/>
  <c r="I38" i="3"/>
  <c r="H40" i="3"/>
  <c r="I40" i="3"/>
  <c r="I45" i="3"/>
  <c r="R47" i="3"/>
  <c r="S47" i="3"/>
  <c r="I53" i="3"/>
  <c r="H53" i="3"/>
  <c r="S55" i="3"/>
  <c r="R55" i="3"/>
  <c r="S56" i="3"/>
  <c r="R56" i="3"/>
  <c r="R38" i="3"/>
  <c r="R39" i="3"/>
  <c r="R40" i="3"/>
  <c r="R41" i="3"/>
  <c r="H46" i="3"/>
  <c r="H47" i="3"/>
  <c r="H48" i="3"/>
  <c r="R49" i="3"/>
  <c r="H54" i="3"/>
  <c r="H55" i="3"/>
  <c r="H56" i="3"/>
  <c r="R57" i="3"/>
</calcChain>
</file>

<file path=xl/sharedStrings.xml><?xml version="1.0" encoding="utf-8"?>
<sst xmlns="http://schemas.openxmlformats.org/spreadsheetml/2006/main" count="175" uniqueCount="42">
  <si>
    <t>Campioni</t>
  </si>
  <si>
    <t>media</t>
  </si>
  <si>
    <t>Δ</t>
  </si>
  <si>
    <t>Bianco</t>
  </si>
  <si>
    <t>I</t>
  </si>
  <si>
    <t>II</t>
  </si>
  <si>
    <t>A 595 nm</t>
  </si>
  <si>
    <t>SD</t>
  </si>
  <si>
    <t>PELLET</t>
  </si>
  <si>
    <t>[PROTEINS]</t>
  </si>
  <si>
    <t>AV</t>
  </si>
  <si>
    <t>μg/mL</t>
  </si>
  <si>
    <t xml:space="preserve">bardford standrad </t>
  </si>
  <si>
    <t>III</t>
  </si>
  <si>
    <t xml:space="preserve">E.fecalis </t>
  </si>
  <si>
    <t>PELLET corrected</t>
  </si>
  <si>
    <t xml:space="preserve">PELLET corrected </t>
  </si>
  <si>
    <t>S.aureus</t>
  </si>
  <si>
    <t>MRSA</t>
  </si>
  <si>
    <t>mg/mL</t>
  </si>
  <si>
    <t xml:space="preserve">E.coli </t>
  </si>
  <si>
    <t>S. typhimorium</t>
  </si>
  <si>
    <t>A.baumannii</t>
  </si>
  <si>
    <t xml:space="preserve">Diboas standrad </t>
  </si>
  <si>
    <t>A 482 nm</t>
  </si>
  <si>
    <t xml:space="preserve">IV </t>
  </si>
  <si>
    <t>V</t>
  </si>
  <si>
    <t xml:space="preserve">VI </t>
  </si>
  <si>
    <t>SUGARS</t>
  </si>
  <si>
    <t>salmon</t>
  </si>
  <si>
    <t>A BAU</t>
  </si>
  <si>
    <t>125 ug</t>
  </si>
  <si>
    <t>E FEC</t>
  </si>
  <si>
    <t>S AUREOUS</t>
  </si>
  <si>
    <t>ECOLI</t>
  </si>
  <si>
    <t>duboas</t>
  </si>
  <si>
    <t>5.4.2023</t>
  </si>
  <si>
    <t>6.4.2023</t>
  </si>
  <si>
    <t>E. fecalis</t>
  </si>
  <si>
    <t>ava</t>
  </si>
  <si>
    <t>E.COLI</t>
  </si>
  <si>
    <t>S.typhimorium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</si>
</sst>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Simplified Arabic"/>
      <family val="1"/>
    </font>
    <font>
      <b/>
      <sz val="11"/>
      <name val="Calibri"/>
      <family val="2"/>
      <scheme val="minor"/>
    </font>
    <font>
      <b/>
      <sz val="11"/>
      <name val="Simplified Arabic"/>
      <family val="1"/>
    </font>
    <font>
      <sz val="11"/>
      <name val="Simplified Arabic"/>
      <family val="1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0" applyFont="1"/>
    <xf numFmtId="0" fontId="4" fillId="3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0" fillId="5" borderId="0" xfId="0" applyFill="1"/>
    <xf numFmtId="0" fontId="14" fillId="0" borderId="0" xfId="0" applyFont="1" applyFill="1" applyAlignment="1">
      <alignment horizontal="center"/>
    </xf>
    <xf numFmtId="0" fontId="0" fillId="3" borderId="0" xfId="0" applyFill="1"/>
    <xf numFmtId="0" fontId="0" fillId="7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8" borderId="0" xfId="0" applyFont="1" applyFill="1"/>
    <xf numFmtId="0" fontId="0" fillId="8" borderId="0" xfId="0" applyFill="1"/>
    <xf numFmtId="0" fontId="0" fillId="2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4" borderId="0" xfId="0" applyFill="1"/>
    <xf numFmtId="0" fontId="3" fillId="3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[1]Foglio2!$O$16:$O$27</c:f>
              <c:numCache>
                <c:formatCode>General</c:formatCode>
                <c:ptCount val="12"/>
                <c:pt idx="0">
                  <c:v>0.129</c:v>
                </c:pt>
                <c:pt idx="1">
                  <c:v>0.14199999999999999</c:v>
                </c:pt>
                <c:pt idx="2">
                  <c:v>0.17499999999999999</c:v>
                </c:pt>
                <c:pt idx="3">
                  <c:v>0.158</c:v>
                </c:pt>
                <c:pt idx="4">
                  <c:v>0.14099999999999999</c:v>
                </c:pt>
                <c:pt idx="5">
                  <c:v>0.193</c:v>
                </c:pt>
                <c:pt idx="6">
                  <c:v>0.217</c:v>
                </c:pt>
                <c:pt idx="7">
                  <c:v>0.22800000000000001</c:v>
                </c:pt>
                <c:pt idx="8">
                  <c:v>0.376</c:v>
                </c:pt>
                <c:pt idx="9">
                  <c:v>0.375</c:v>
                </c:pt>
                <c:pt idx="10">
                  <c:v>0.39900000000000002</c:v>
                </c:pt>
                <c:pt idx="11">
                  <c:v>0.4</c:v>
                </c:pt>
              </c:numCache>
            </c:numRef>
          </c:xVal>
          <c:yVal>
            <c:numRef>
              <c:f>[1]Foglio2!$P$16:$P$27</c:f>
              <c:numCache>
                <c:formatCode>General</c:formatCode>
                <c:ptCount val="12"/>
                <c:pt idx="0">
                  <c:v>0.115</c:v>
                </c:pt>
                <c:pt idx="1">
                  <c:v>0.123</c:v>
                </c:pt>
                <c:pt idx="2">
                  <c:v>0.14799999999999999</c:v>
                </c:pt>
                <c:pt idx="3">
                  <c:v>0.13200000000000001</c:v>
                </c:pt>
                <c:pt idx="4">
                  <c:v>0.14799999999999999</c:v>
                </c:pt>
                <c:pt idx="5">
                  <c:v>0.189</c:v>
                </c:pt>
                <c:pt idx="6">
                  <c:v>0.20100000000000001</c:v>
                </c:pt>
                <c:pt idx="7">
                  <c:v>0.23300000000000001</c:v>
                </c:pt>
                <c:pt idx="8">
                  <c:v>0.315</c:v>
                </c:pt>
                <c:pt idx="9">
                  <c:v>0.35</c:v>
                </c:pt>
                <c:pt idx="10">
                  <c:v>0.38300000000000001</c:v>
                </c:pt>
                <c:pt idx="11">
                  <c:v>0.441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A0-4EF0-B452-A861C67BEBF4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[1]Foglio2!$O$16:$O$27</c:f>
              <c:numCache>
                <c:formatCode>General</c:formatCode>
                <c:ptCount val="12"/>
                <c:pt idx="0">
                  <c:v>0.129</c:v>
                </c:pt>
                <c:pt idx="1">
                  <c:v>0.14199999999999999</c:v>
                </c:pt>
                <c:pt idx="2">
                  <c:v>0.17499999999999999</c:v>
                </c:pt>
                <c:pt idx="3">
                  <c:v>0.158</c:v>
                </c:pt>
                <c:pt idx="4">
                  <c:v>0.14099999999999999</c:v>
                </c:pt>
                <c:pt idx="5">
                  <c:v>0.193</c:v>
                </c:pt>
                <c:pt idx="6">
                  <c:v>0.217</c:v>
                </c:pt>
                <c:pt idx="7">
                  <c:v>0.22800000000000001</c:v>
                </c:pt>
                <c:pt idx="8">
                  <c:v>0.376</c:v>
                </c:pt>
                <c:pt idx="9">
                  <c:v>0.375</c:v>
                </c:pt>
                <c:pt idx="10">
                  <c:v>0.39900000000000002</c:v>
                </c:pt>
                <c:pt idx="11">
                  <c:v>0.4</c:v>
                </c:pt>
              </c:numCache>
            </c:numRef>
          </c:xVal>
          <c:yVal>
            <c:numRef>
              <c:f>[1]Foglio2!$Q$16:$Q$27</c:f>
              <c:numCache>
                <c:formatCode>General</c:formatCode>
                <c:ptCount val="12"/>
                <c:pt idx="0">
                  <c:v>0.126</c:v>
                </c:pt>
                <c:pt idx="1">
                  <c:v>0.14599999999999999</c:v>
                </c:pt>
                <c:pt idx="2">
                  <c:v>0.16700000000000001</c:v>
                </c:pt>
                <c:pt idx="3">
                  <c:v>0.16900000000000001</c:v>
                </c:pt>
                <c:pt idx="4">
                  <c:v>0.187</c:v>
                </c:pt>
                <c:pt idx="5">
                  <c:v>0.191</c:v>
                </c:pt>
                <c:pt idx="6">
                  <c:v>0.19400000000000001</c:v>
                </c:pt>
                <c:pt idx="7">
                  <c:v>0.24199999999999999</c:v>
                </c:pt>
                <c:pt idx="8">
                  <c:v>0.376</c:v>
                </c:pt>
                <c:pt idx="9">
                  <c:v>0.379</c:v>
                </c:pt>
                <c:pt idx="10">
                  <c:v>0.32400000000000001</c:v>
                </c:pt>
                <c:pt idx="11">
                  <c:v>0.45600000000000002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A0-4EF0-B452-A861C67BEBF4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8322375328083988"/>
                  <c:y val="-0.106113298337707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[1]Foglio2!$O$16:$O$27</c:f>
              <c:numCache>
                <c:formatCode>General</c:formatCode>
                <c:ptCount val="12"/>
                <c:pt idx="0">
                  <c:v>0.129</c:v>
                </c:pt>
                <c:pt idx="1">
                  <c:v>0.14199999999999999</c:v>
                </c:pt>
                <c:pt idx="2">
                  <c:v>0.17499999999999999</c:v>
                </c:pt>
                <c:pt idx="3">
                  <c:v>0.158</c:v>
                </c:pt>
                <c:pt idx="4">
                  <c:v>0.14099999999999999</c:v>
                </c:pt>
                <c:pt idx="5">
                  <c:v>0.193</c:v>
                </c:pt>
                <c:pt idx="6">
                  <c:v>0.217</c:v>
                </c:pt>
                <c:pt idx="7">
                  <c:v>0.22800000000000001</c:v>
                </c:pt>
                <c:pt idx="8">
                  <c:v>0.376</c:v>
                </c:pt>
                <c:pt idx="9">
                  <c:v>0.375</c:v>
                </c:pt>
                <c:pt idx="10">
                  <c:v>0.39900000000000002</c:v>
                </c:pt>
                <c:pt idx="11">
                  <c:v>0.4</c:v>
                </c:pt>
              </c:numCache>
            </c:numRef>
          </c:xVal>
          <c:yVal>
            <c:numRef>
              <c:f>[1]Foglio2!$R$16:$R$27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0.13500000000000001</c:v>
                </c:pt>
                <c:pt idx="2">
                  <c:v>0.14599999999999999</c:v>
                </c:pt>
                <c:pt idx="3">
                  <c:v>0.16200000000000001</c:v>
                </c:pt>
                <c:pt idx="4">
                  <c:v>0.185</c:v>
                </c:pt>
                <c:pt idx="5">
                  <c:v>0.19700000000000001</c:v>
                </c:pt>
                <c:pt idx="6">
                  <c:v>0.217</c:v>
                </c:pt>
                <c:pt idx="7">
                  <c:v>0.25700000000000001</c:v>
                </c:pt>
                <c:pt idx="8">
                  <c:v>0.307</c:v>
                </c:pt>
                <c:pt idx="9">
                  <c:v>0.36099999999999999</c:v>
                </c:pt>
                <c:pt idx="10">
                  <c:v>0.39</c:v>
                </c:pt>
                <c:pt idx="11">
                  <c:v>0.41099999999999998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A0-4EF0-B452-A861C67BE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417488"/>
        <c:axId val="363419152"/>
      </c:scatterChart>
      <c:valAx>
        <c:axId val="36341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19152"/>
        <c:crosses val="autoZero"/>
        <c:crossBetween val="midCat"/>
      </c:valAx>
      <c:valAx>
        <c:axId val="36341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41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[1]Foglio1!$Q$16:$Q$24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0.10199999999999999</c:v>
                </c:pt>
                <c:pt idx="4">
                  <c:v>0.186</c:v>
                </c:pt>
                <c:pt idx="5">
                  <c:v>0.129</c:v>
                </c:pt>
                <c:pt idx="6">
                  <c:v>0.13700000000000001</c:v>
                </c:pt>
                <c:pt idx="7">
                  <c:v>0.58599999999999997</c:v>
                </c:pt>
                <c:pt idx="8">
                  <c:v>0.83399999999999996</c:v>
                </c:pt>
              </c:numCache>
            </c:numRef>
          </c:xVal>
          <c:yVal>
            <c:numRef>
              <c:f>[1]Foglio1!$R$16:$R$24</c:f>
              <c:numCache>
                <c:formatCode>General</c:formatCode>
                <c:ptCount val="9"/>
                <c:pt idx="0">
                  <c:v>7.8E-2</c:v>
                </c:pt>
                <c:pt idx="1">
                  <c:v>9.0999999999999998E-2</c:v>
                </c:pt>
                <c:pt idx="2">
                  <c:v>0.11799999999999999</c:v>
                </c:pt>
                <c:pt idx="3">
                  <c:v>0.115</c:v>
                </c:pt>
                <c:pt idx="4">
                  <c:v>0.19800000000000001</c:v>
                </c:pt>
                <c:pt idx="5">
                  <c:v>0.13</c:v>
                </c:pt>
                <c:pt idx="6">
                  <c:v>0.11899999999999999</c:v>
                </c:pt>
                <c:pt idx="7">
                  <c:v>0.56100000000000005</c:v>
                </c:pt>
                <c:pt idx="8">
                  <c:v>0.80800000000000005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0C-4A32-930B-D1AAD21C4D61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[1]Foglio1!$Q$16:$Q$24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0.10199999999999999</c:v>
                </c:pt>
                <c:pt idx="4">
                  <c:v>0.186</c:v>
                </c:pt>
                <c:pt idx="5">
                  <c:v>0.129</c:v>
                </c:pt>
                <c:pt idx="6">
                  <c:v>0.13700000000000001</c:v>
                </c:pt>
                <c:pt idx="7">
                  <c:v>0.58599999999999997</c:v>
                </c:pt>
                <c:pt idx="8">
                  <c:v>0.83399999999999996</c:v>
                </c:pt>
              </c:numCache>
            </c:numRef>
          </c:xVal>
          <c:yVal>
            <c:numRef>
              <c:f>[1]Foglio1!$S$16:$S$24</c:f>
              <c:numCache>
                <c:formatCode>General</c:formatCode>
                <c:ptCount val="9"/>
                <c:pt idx="0">
                  <c:v>7.2999999999999995E-2</c:v>
                </c:pt>
                <c:pt idx="1">
                  <c:v>9.7000000000000003E-2</c:v>
                </c:pt>
                <c:pt idx="2">
                  <c:v>0.12</c:v>
                </c:pt>
                <c:pt idx="3">
                  <c:v>0.129</c:v>
                </c:pt>
                <c:pt idx="4">
                  <c:v>0.185</c:v>
                </c:pt>
                <c:pt idx="5">
                  <c:v>0.122</c:v>
                </c:pt>
                <c:pt idx="6">
                  <c:v>0.16600000000000001</c:v>
                </c:pt>
                <c:pt idx="7">
                  <c:v>0.58499999999999996</c:v>
                </c:pt>
                <c:pt idx="8">
                  <c:v>0.85899999999999999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0C-4A32-930B-D1AAD21C4D61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0734983848172825"/>
                  <c:y val="2.88662875473899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[1]Foglio1!$Q$16:$Q$24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0.10199999999999999</c:v>
                </c:pt>
                <c:pt idx="4">
                  <c:v>0.186</c:v>
                </c:pt>
                <c:pt idx="5">
                  <c:v>0.129</c:v>
                </c:pt>
                <c:pt idx="6">
                  <c:v>0.13700000000000001</c:v>
                </c:pt>
                <c:pt idx="7">
                  <c:v>0.58599999999999997</c:v>
                </c:pt>
                <c:pt idx="8">
                  <c:v>0.83399999999999996</c:v>
                </c:pt>
              </c:numCache>
            </c:numRef>
          </c:xVal>
          <c:yVal>
            <c:numRef>
              <c:f>[1]Foglio1!$T$16:$T$24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9.6000000000000002E-2</c:v>
                </c:pt>
                <c:pt idx="2">
                  <c:v>0.11600000000000001</c:v>
                </c:pt>
                <c:pt idx="3">
                  <c:v>0.121</c:v>
                </c:pt>
                <c:pt idx="4">
                  <c:v>0.19800000000000001</c:v>
                </c:pt>
                <c:pt idx="5">
                  <c:v>0.126</c:v>
                </c:pt>
                <c:pt idx="6">
                  <c:v>0.14199999999999999</c:v>
                </c:pt>
                <c:pt idx="7">
                  <c:v>0.56200000000000006</c:v>
                </c:pt>
                <c:pt idx="8">
                  <c:v>0.83399999999999996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0C-4A32-930B-D1AAD21C4D61}"/>
            </c:ext>
          </c:extLst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[1]Foglio1!$Q$16:$Q$24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0.10199999999999999</c:v>
                </c:pt>
                <c:pt idx="4">
                  <c:v>0.186</c:v>
                </c:pt>
                <c:pt idx="5">
                  <c:v>0.129</c:v>
                </c:pt>
                <c:pt idx="6">
                  <c:v>0.13700000000000001</c:v>
                </c:pt>
                <c:pt idx="7">
                  <c:v>0.58599999999999997</c:v>
                </c:pt>
                <c:pt idx="8">
                  <c:v>0.83399999999999996</c:v>
                </c:pt>
              </c:numCache>
            </c:numRef>
          </c:xVal>
          <c:yVal>
            <c:numRef>
              <c:f>[1]Foglio1!$U$16:$U$24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7.8E-2</c:v>
                </c:pt>
                <c:pt idx="2">
                  <c:v>9.2999999999999999E-2</c:v>
                </c:pt>
                <c:pt idx="3">
                  <c:v>0.124</c:v>
                </c:pt>
                <c:pt idx="4">
                  <c:v>0.08</c:v>
                </c:pt>
                <c:pt idx="5">
                  <c:v>0.122</c:v>
                </c:pt>
                <c:pt idx="6">
                  <c:v>0.19600000000000001</c:v>
                </c:pt>
                <c:pt idx="7">
                  <c:v>0.59</c:v>
                </c:pt>
                <c:pt idx="8">
                  <c:v>0.81399999999999995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0C-4A32-930B-D1AAD21C4D61}"/>
            </c:ext>
          </c:extLst>
        </c:ser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[1]Foglio1!$Q$16:$Q$24</c:f>
              <c:numCache>
                <c:formatCode>General</c:formatCode>
                <c:ptCount val="9"/>
                <c:pt idx="0">
                  <c:v>8.1000000000000003E-2</c:v>
                </c:pt>
                <c:pt idx="1">
                  <c:v>9.8000000000000004E-2</c:v>
                </c:pt>
                <c:pt idx="2">
                  <c:v>9.4E-2</c:v>
                </c:pt>
                <c:pt idx="3">
                  <c:v>0.10199999999999999</c:v>
                </c:pt>
                <c:pt idx="4">
                  <c:v>0.186</c:v>
                </c:pt>
                <c:pt idx="5">
                  <c:v>0.129</c:v>
                </c:pt>
                <c:pt idx="6">
                  <c:v>0.13700000000000001</c:v>
                </c:pt>
                <c:pt idx="7">
                  <c:v>0.58599999999999997</c:v>
                </c:pt>
                <c:pt idx="8">
                  <c:v>0.83399999999999996</c:v>
                </c:pt>
              </c:numCache>
            </c:numRef>
          </c:xVal>
          <c:yVal>
            <c:numRef>
              <c:f>[1]Foglio1!$V$16:$V$24</c:f>
              <c:numCache>
                <c:formatCode>General</c:formatCode>
                <c:ptCount val="9"/>
                <c:pt idx="0">
                  <c:v>8.2000000000000003E-2</c:v>
                </c:pt>
                <c:pt idx="1">
                  <c:v>7.6999999999999999E-2</c:v>
                </c:pt>
                <c:pt idx="2">
                  <c:v>8.3000000000000004E-2</c:v>
                </c:pt>
                <c:pt idx="3">
                  <c:v>7.9000000000000001E-2</c:v>
                </c:pt>
                <c:pt idx="4">
                  <c:v>8.5999999999999993E-2</c:v>
                </c:pt>
                <c:pt idx="5">
                  <c:v>0.123</c:v>
                </c:pt>
                <c:pt idx="6">
                  <c:v>0.17</c:v>
                </c:pt>
                <c:pt idx="7">
                  <c:v>0.58599999999999997</c:v>
                </c:pt>
                <c:pt idx="8">
                  <c:v>0.82299999999999995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0C-4A32-930B-D1AAD21C4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172848"/>
        <c:axId val="433188240"/>
      </c:scatterChart>
      <c:valAx>
        <c:axId val="43317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88240"/>
        <c:crosses val="autoZero"/>
        <c:crossBetween val="midCat"/>
      </c:valAx>
      <c:valAx>
        <c:axId val="43318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17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248480</xdr:colOff>
      <xdr:row>5</xdr:row>
      <xdr:rowOff>82826</xdr:rowOff>
    </xdr:from>
    <xdr:to>
      <xdr:col>18</xdr:col>
      <xdr:colOff>741295</xdr:colOff>
      <xdr:row>16</xdr:row>
      <xdr:rowOff>185945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538162</xdr:colOff>
      <xdr:row>0</xdr:row>
      <xdr:rowOff>152400</xdr:rowOff>
    </xdr:from>
    <xdr:to>
      <xdr:col>18</xdr:col>
      <xdr:colOff>233362</xdr:colOff>
      <xdr:row>12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boas%20cnicin%20trail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6">
          <cell r="Q16">
            <v>8.1000000000000003E-2</v>
          </cell>
          <cell r="R16">
            <v>7.8E-2</v>
          </cell>
          <cell r="S16">
            <v>7.2999999999999995E-2</v>
          </cell>
          <cell r="T16">
            <v>8.1000000000000003E-2</v>
          </cell>
          <cell r="U16">
            <v>8.1000000000000003E-2</v>
          </cell>
          <cell r="V16">
            <v>8.2000000000000003E-2</v>
          </cell>
        </row>
        <row r="17">
          <cell r="Q17">
            <v>9.8000000000000004E-2</v>
          </cell>
          <cell r="R17">
            <v>9.0999999999999998E-2</v>
          </cell>
          <cell r="S17">
            <v>9.7000000000000003E-2</v>
          </cell>
          <cell r="T17">
            <v>9.6000000000000002E-2</v>
          </cell>
          <cell r="U17">
            <v>7.8E-2</v>
          </cell>
          <cell r="V17">
            <v>7.6999999999999999E-2</v>
          </cell>
        </row>
        <row r="18">
          <cell r="Q18">
            <v>9.4E-2</v>
          </cell>
          <cell r="R18">
            <v>0.11799999999999999</v>
          </cell>
          <cell r="S18">
            <v>0.12</v>
          </cell>
          <cell r="T18">
            <v>0.11600000000000001</v>
          </cell>
          <cell r="U18">
            <v>9.2999999999999999E-2</v>
          </cell>
          <cell r="V18">
            <v>8.3000000000000004E-2</v>
          </cell>
        </row>
        <row r="19">
          <cell r="Q19">
            <v>0.10199999999999999</v>
          </cell>
          <cell r="R19">
            <v>0.115</v>
          </cell>
          <cell r="S19">
            <v>0.129</v>
          </cell>
          <cell r="T19">
            <v>0.121</v>
          </cell>
          <cell r="U19">
            <v>0.124</v>
          </cell>
          <cell r="V19">
            <v>7.9000000000000001E-2</v>
          </cell>
        </row>
        <row r="20">
          <cell r="Q20">
            <v>0.186</v>
          </cell>
          <cell r="R20">
            <v>0.19800000000000001</v>
          </cell>
          <cell r="S20">
            <v>0.185</v>
          </cell>
          <cell r="T20">
            <v>0.19800000000000001</v>
          </cell>
          <cell r="U20">
            <v>0.08</v>
          </cell>
          <cell r="V20">
            <v>8.5999999999999993E-2</v>
          </cell>
        </row>
        <row r="21">
          <cell r="Q21">
            <v>0.129</v>
          </cell>
          <cell r="R21">
            <v>0.13</v>
          </cell>
          <cell r="S21">
            <v>0.122</v>
          </cell>
          <cell r="T21">
            <v>0.126</v>
          </cell>
          <cell r="U21">
            <v>0.122</v>
          </cell>
          <cell r="V21">
            <v>0.123</v>
          </cell>
        </row>
        <row r="22">
          <cell r="Q22">
            <v>0.13700000000000001</v>
          </cell>
          <cell r="R22">
            <v>0.11899999999999999</v>
          </cell>
          <cell r="S22">
            <v>0.16600000000000001</v>
          </cell>
          <cell r="T22">
            <v>0.14199999999999999</v>
          </cell>
          <cell r="U22">
            <v>0.19600000000000001</v>
          </cell>
          <cell r="V22">
            <v>0.17</v>
          </cell>
        </row>
        <row r="23">
          <cell r="Q23">
            <v>0.58599999999999997</v>
          </cell>
          <cell r="R23">
            <v>0.56100000000000005</v>
          </cell>
          <cell r="S23">
            <v>0.58499999999999996</v>
          </cell>
          <cell r="T23">
            <v>0.56200000000000006</v>
          </cell>
          <cell r="U23">
            <v>0.59</v>
          </cell>
          <cell r="V23">
            <v>0.58599999999999997</v>
          </cell>
        </row>
        <row r="24">
          <cell r="Q24">
            <v>0.83399999999999996</v>
          </cell>
          <cell r="R24">
            <v>0.80800000000000005</v>
          </cell>
          <cell r="S24">
            <v>0.85899999999999999</v>
          </cell>
          <cell r="T24">
            <v>0.83399999999999996</v>
          </cell>
          <cell r="U24">
            <v>0.81399999999999995</v>
          </cell>
          <cell r="V24">
            <v>0.82299999999999995</v>
          </cell>
        </row>
      </sheetData>
      <sheetData sheetId="1">
        <row r="16">
          <cell r="O16">
            <v>0.129</v>
          </cell>
          <cell r="P16">
            <v>0.115</v>
          </cell>
          <cell r="Q16">
            <v>0.126</v>
          </cell>
          <cell r="R16">
            <v>0.13100000000000001</v>
          </cell>
        </row>
        <row r="17">
          <cell r="O17">
            <v>0.14199999999999999</v>
          </cell>
          <cell r="P17">
            <v>0.123</v>
          </cell>
          <cell r="Q17">
            <v>0.14599999999999999</v>
          </cell>
          <cell r="R17">
            <v>0.13500000000000001</v>
          </cell>
        </row>
        <row r="18">
          <cell r="O18">
            <v>0.17499999999999999</v>
          </cell>
          <cell r="P18">
            <v>0.14799999999999999</v>
          </cell>
          <cell r="Q18">
            <v>0.16700000000000001</v>
          </cell>
          <cell r="R18">
            <v>0.14599999999999999</v>
          </cell>
        </row>
        <row r="19">
          <cell r="O19">
            <v>0.158</v>
          </cell>
          <cell r="P19">
            <v>0.13200000000000001</v>
          </cell>
          <cell r="Q19">
            <v>0.16900000000000001</v>
          </cell>
          <cell r="R19">
            <v>0.16200000000000001</v>
          </cell>
        </row>
        <row r="20">
          <cell r="O20">
            <v>0.14099999999999999</v>
          </cell>
          <cell r="P20">
            <v>0.14799999999999999</v>
          </cell>
          <cell r="Q20">
            <v>0.187</v>
          </cell>
          <cell r="R20">
            <v>0.185</v>
          </cell>
        </row>
        <row r="21">
          <cell r="O21">
            <v>0.193</v>
          </cell>
          <cell r="P21">
            <v>0.189</v>
          </cell>
          <cell r="Q21">
            <v>0.191</v>
          </cell>
          <cell r="R21">
            <v>0.19700000000000001</v>
          </cell>
        </row>
        <row r="22">
          <cell r="O22">
            <v>0.217</v>
          </cell>
          <cell r="P22">
            <v>0.20100000000000001</v>
          </cell>
          <cell r="Q22">
            <v>0.19400000000000001</v>
          </cell>
          <cell r="R22">
            <v>0.217</v>
          </cell>
        </row>
        <row r="23">
          <cell r="O23">
            <v>0.22800000000000001</v>
          </cell>
          <cell r="P23">
            <v>0.23300000000000001</v>
          </cell>
          <cell r="Q23">
            <v>0.24199999999999999</v>
          </cell>
          <cell r="R23">
            <v>0.25700000000000001</v>
          </cell>
        </row>
        <row r="24">
          <cell r="O24">
            <v>0.376</v>
          </cell>
          <cell r="P24">
            <v>0.315</v>
          </cell>
          <cell r="Q24">
            <v>0.376</v>
          </cell>
          <cell r="R24">
            <v>0.307</v>
          </cell>
        </row>
        <row r="25">
          <cell r="O25">
            <v>0.375</v>
          </cell>
          <cell r="P25">
            <v>0.35</v>
          </cell>
          <cell r="Q25">
            <v>0.379</v>
          </cell>
          <cell r="R25">
            <v>0.36099999999999999</v>
          </cell>
        </row>
        <row r="26">
          <cell r="O26">
            <v>0.39900000000000002</v>
          </cell>
          <cell r="P26">
            <v>0.38300000000000001</v>
          </cell>
          <cell r="Q26">
            <v>0.32400000000000001</v>
          </cell>
          <cell r="R26">
            <v>0.39</v>
          </cell>
        </row>
        <row r="27">
          <cell r="O27">
            <v>0.4</v>
          </cell>
          <cell r="P27">
            <v>0.441</v>
          </cell>
          <cell r="Q27">
            <v>0.45600000000000002</v>
          </cell>
          <cell r="R27">
            <v>0.41099999999999998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7"/>
  <sheetViews>
    <sheetView tabSelected="1" workbookViewId="0">
      <selection activeCell="E3" sqref="E3"/>
    </sheetView>
  </sheetViews>
  <sheetFormatPr defaultRowHeight="15" x14ac:dyDescent="0.25"/>
  <sheetData>
    <row r="3" spans="1:14" ht="28.5" x14ac:dyDescent="0.45">
      <c r="A3" s="66"/>
      <c r="B3" s="67" t="s">
        <v>12</v>
      </c>
      <c r="C3" s="67"/>
      <c r="D3" s="32"/>
      <c r="E3" s="32"/>
    </row>
    <row r="4" spans="1:14" ht="21" x14ac:dyDescent="0.35">
      <c r="A4" s="31" t="s">
        <v>11</v>
      </c>
      <c r="B4" s="35">
        <v>1</v>
      </c>
      <c r="C4" s="35">
        <v>2</v>
      </c>
      <c r="D4" s="35">
        <v>3</v>
      </c>
      <c r="E4" s="35">
        <v>4</v>
      </c>
    </row>
    <row r="5" spans="1:14" ht="18.75" x14ac:dyDescent="0.3">
      <c r="A5" s="6">
        <v>0</v>
      </c>
      <c r="B5" s="36">
        <v>0.129</v>
      </c>
      <c r="C5" s="36">
        <v>0.115</v>
      </c>
      <c r="D5" s="37">
        <v>0.126</v>
      </c>
      <c r="E5" s="37">
        <v>0.13100000000000001</v>
      </c>
    </row>
    <row r="6" spans="1:14" ht="18.75" x14ac:dyDescent="0.3">
      <c r="A6" s="6">
        <f>0.39/2</f>
        <v>0.19500000000000001</v>
      </c>
      <c r="B6" s="36">
        <v>0.14199999999999999</v>
      </c>
      <c r="C6" s="36">
        <v>0.123</v>
      </c>
      <c r="D6" s="37">
        <v>0.14599999999999999</v>
      </c>
      <c r="E6" s="37">
        <v>0.13500000000000001</v>
      </c>
      <c r="G6" s="39"/>
      <c r="I6" s="1" t="s">
        <v>0</v>
      </c>
      <c r="J6" s="65" t="s">
        <v>6</v>
      </c>
      <c r="K6" s="65"/>
      <c r="L6" s="1" t="s">
        <v>1</v>
      </c>
      <c r="M6" s="1" t="s">
        <v>2</v>
      </c>
    </row>
    <row r="7" spans="1:14" ht="18.75" x14ac:dyDescent="0.3">
      <c r="A7" s="6">
        <f>0.78/2</f>
        <v>0.39</v>
      </c>
      <c r="B7" s="36">
        <v>0.17499999999999999</v>
      </c>
      <c r="C7" s="36">
        <v>0.14799999999999999</v>
      </c>
      <c r="D7" s="37">
        <v>0.16700000000000001</v>
      </c>
      <c r="E7" s="37">
        <v>0.14599999999999999</v>
      </c>
      <c r="G7" s="39"/>
      <c r="I7" s="2"/>
      <c r="J7" s="2" t="s">
        <v>4</v>
      </c>
      <c r="K7" s="2" t="s">
        <v>5</v>
      </c>
      <c r="L7" s="2"/>
      <c r="N7" s="2"/>
    </row>
    <row r="8" spans="1:14" ht="18.75" x14ac:dyDescent="0.3">
      <c r="A8" s="6">
        <f>1.56/2</f>
        <v>0.78</v>
      </c>
      <c r="B8" s="36">
        <v>0.158</v>
      </c>
      <c r="C8" s="36">
        <v>0.13200000000000001</v>
      </c>
      <c r="D8" s="37">
        <v>0.16900000000000001</v>
      </c>
      <c r="E8" s="37">
        <v>0.16200000000000001</v>
      </c>
      <c r="G8" s="39"/>
      <c r="I8" s="12" t="s">
        <v>3</v>
      </c>
      <c r="J8" s="11">
        <v>0.154</v>
      </c>
      <c r="K8" s="11">
        <v>0.15</v>
      </c>
      <c r="L8" s="8">
        <f>AVERAGE(J8:K8)</f>
        <v>0.152</v>
      </c>
      <c r="M8" s="14"/>
      <c r="N8" s="9"/>
    </row>
    <row r="9" spans="1:14" ht="18.75" x14ac:dyDescent="0.3">
      <c r="A9" s="6">
        <f>3.125/2</f>
        <v>1.5625</v>
      </c>
      <c r="B9" s="36">
        <v>0.14099999999999999</v>
      </c>
      <c r="C9" s="36">
        <v>0.14799999999999999</v>
      </c>
      <c r="D9" s="37">
        <v>0.187</v>
      </c>
      <c r="E9" s="37">
        <v>0.185</v>
      </c>
      <c r="G9" s="39"/>
      <c r="I9" s="12">
        <v>0</v>
      </c>
      <c r="J9" s="11">
        <v>0</v>
      </c>
      <c r="K9" s="11">
        <v>0</v>
      </c>
      <c r="L9" s="8">
        <f t="shared" ref="L9:L10" si="0">AVERAGE(J9:K9)</f>
        <v>0</v>
      </c>
      <c r="M9" s="15">
        <v>0</v>
      </c>
      <c r="N9" s="10"/>
    </row>
    <row r="10" spans="1:14" ht="18.75" x14ac:dyDescent="0.3">
      <c r="A10" s="6">
        <f>6.25/2</f>
        <v>3.125</v>
      </c>
      <c r="B10" s="36">
        <v>0.193</v>
      </c>
      <c r="C10" s="36">
        <v>0.189</v>
      </c>
      <c r="D10" s="37">
        <v>0.191</v>
      </c>
      <c r="E10" s="37">
        <v>0.19700000000000001</v>
      </c>
      <c r="G10" s="39"/>
      <c r="I10" s="12">
        <v>7.7999999999999996E-3</v>
      </c>
      <c r="J10" s="11">
        <v>0.17599999999999999</v>
      </c>
      <c r="K10" s="11">
        <v>0.17699999999999999</v>
      </c>
      <c r="L10" s="8">
        <f t="shared" si="0"/>
        <v>0.17649999999999999</v>
      </c>
      <c r="M10" s="16">
        <f>(L10-$E$5)</f>
        <v>4.5499999999999985E-2</v>
      </c>
      <c r="N10" s="9"/>
    </row>
    <row r="11" spans="1:14" ht="18.75" x14ac:dyDescent="0.3">
      <c r="A11" s="6">
        <f>12.5/2</f>
        <v>6.25</v>
      </c>
      <c r="B11" s="36">
        <v>0.217</v>
      </c>
      <c r="C11" s="36">
        <v>0.20100000000000001</v>
      </c>
      <c r="D11" s="37">
        <v>0.19400000000000001</v>
      </c>
      <c r="E11" s="37">
        <v>0.217</v>
      </c>
      <c r="G11" s="40"/>
      <c r="I11" s="12">
        <v>1.5599999999999999E-2</v>
      </c>
      <c r="J11" s="11">
        <v>0.19500000000000001</v>
      </c>
      <c r="K11" s="11">
        <v>0.2</v>
      </c>
      <c r="L11" s="8">
        <f>AVERAGE(J11:K11)</f>
        <v>0.19750000000000001</v>
      </c>
      <c r="M11" s="16">
        <f>(L11-$E$5)</f>
        <v>6.6500000000000004E-2</v>
      </c>
      <c r="N11" s="9"/>
    </row>
    <row r="12" spans="1:14" ht="18.75" x14ac:dyDescent="0.3">
      <c r="A12" s="6">
        <v>12.5</v>
      </c>
      <c r="B12" s="36">
        <v>0.22800000000000001</v>
      </c>
      <c r="C12" s="36">
        <v>0.23300000000000001</v>
      </c>
      <c r="D12" s="37">
        <v>0.24199999999999999</v>
      </c>
      <c r="E12" s="37">
        <v>0.25700000000000001</v>
      </c>
      <c r="G12" s="40"/>
      <c r="I12" s="12">
        <v>3.2500000000000001E-2</v>
      </c>
      <c r="J12" s="11">
        <v>0.26</v>
      </c>
      <c r="K12" s="11">
        <v>0.27700000000000002</v>
      </c>
      <c r="L12" s="8">
        <f t="shared" ref="L12:L16" si="1">AVERAGE(J12:K12)</f>
        <v>0.26850000000000002</v>
      </c>
      <c r="M12" s="16">
        <f>(L12-$E$5)</f>
        <v>0.13750000000000001</v>
      </c>
      <c r="N12" s="9"/>
    </row>
    <row r="13" spans="1:14" ht="18.75" x14ac:dyDescent="0.3">
      <c r="A13" s="6">
        <v>25</v>
      </c>
      <c r="B13" s="36">
        <v>0.376</v>
      </c>
      <c r="C13" s="36">
        <v>0.315</v>
      </c>
      <c r="D13" s="37">
        <v>0.376</v>
      </c>
      <c r="E13" s="37">
        <v>0.307</v>
      </c>
      <c r="G13" s="40"/>
      <c r="I13" s="13">
        <v>6.25E-2</v>
      </c>
      <c r="J13" s="11">
        <v>0.34799999999999998</v>
      </c>
      <c r="K13" s="11">
        <v>0.32100000000000001</v>
      </c>
      <c r="L13" s="8">
        <f t="shared" si="1"/>
        <v>0.33450000000000002</v>
      </c>
      <c r="M13" s="16">
        <f>(L13-$E$5)</f>
        <v>0.20350000000000001</v>
      </c>
      <c r="N13" s="9"/>
    </row>
    <row r="14" spans="1:14" ht="18.75" x14ac:dyDescent="0.3">
      <c r="A14" s="6">
        <v>50</v>
      </c>
      <c r="B14" s="36">
        <v>0.375</v>
      </c>
      <c r="C14" s="36">
        <v>0.35</v>
      </c>
      <c r="D14" s="37">
        <v>0.379</v>
      </c>
      <c r="E14" s="37">
        <v>0.36099999999999999</v>
      </c>
      <c r="G14" s="40"/>
      <c r="I14" s="13">
        <v>0.125</v>
      </c>
      <c r="J14" s="11">
        <v>0.36799999999999999</v>
      </c>
      <c r="K14" s="11">
        <v>0.379</v>
      </c>
      <c r="L14" s="8">
        <f t="shared" si="1"/>
        <v>0.3735</v>
      </c>
      <c r="M14" s="16">
        <f>(L14-$E$5)</f>
        <v>0.24249999999999999</v>
      </c>
      <c r="N14" s="9"/>
    </row>
    <row r="15" spans="1:14" ht="18.75" x14ac:dyDescent="0.3">
      <c r="A15" s="6">
        <v>100</v>
      </c>
      <c r="B15" s="36">
        <v>0.39900000000000002</v>
      </c>
      <c r="C15" s="36">
        <v>0.38300000000000001</v>
      </c>
      <c r="D15" s="37">
        <v>0.32400000000000001</v>
      </c>
      <c r="E15" s="37">
        <v>0.39</v>
      </c>
      <c r="G15" s="44"/>
      <c r="I15" s="13">
        <v>0.25</v>
      </c>
      <c r="J15" s="11">
        <v>0.45600000000000002</v>
      </c>
      <c r="K15" s="11">
        <v>0.48899999999999999</v>
      </c>
      <c r="L15" s="8">
        <f t="shared" si="1"/>
        <v>0.47250000000000003</v>
      </c>
      <c r="M15" s="16">
        <f>(L15-$E$5)</f>
        <v>0.34150000000000003</v>
      </c>
      <c r="N15" s="9"/>
    </row>
    <row r="16" spans="1:14" ht="18.75" x14ac:dyDescent="0.3">
      <c r="A16" s="6">
        <v>200</v>
      </c>
      <c r="B16" s="36">
        <v>0.4</v>
      </c>
      <c r="C16" s="36">
        <v>0.441</v>
      </c>
      <c r="D16" s="37">
        <v>0.45600000000000002</v>
      </c>
      <c r="E16" s="37">
        <v>0.41099999999999998</v>
      </c>
      <c r="G16" s="44"/>
      <c r="I16" s="13">
        <v>0.5</v>
      </c>
      <c r="J16" s="11">
        <v>0.56699999999999995</v>
      </c>
      <c r="K16" s="11">
        <v>0.61199999999999999</v>
      </c>
      <c r="L16" s="8">
        <f t="shared" si="1"/>
        <v>0.58949999999999991</v>
      </c>
      <c r="M16" s="16">
        <f>(L16-$E$5)</f>
        <v>0.45849999999999991</v>
      </c>
      <c r="N16" s="8"/>
    </row>
    <row r="17" spans="1:19" ht="18.75" x14ac:dyDescent="0.3">
      <c r="G17" s="44"/>
      <c r="I17" s="3"/>
      <c r="J17" s="3"/>
      <c r="K17" s="3"/>
      <c r="L17" s="3"/>
      <c r="M17" s="17"/>
      <c r="N17" s="2"/>
    </row>
    <row r="18" spans="1:19" ht="18.75" x14ac:dyDescent="0.3">
      <c r="G18" s="44"/>
      <c r="H18" s="44"/>
      <c r="I18" s="39"/>
      <c r="J18" s="39"/>
      <c r="K18" s="39"/>
      <c r="L18" s="39"/>
      <c r="M18" s="41"/>
      <c r="N18" s="43"/>
      <c r="O18" s="43"/>
      <c r="P18" s="16"/>
      <c r="R18" s="38"/>
    </row>
    <row r="19" spans="1:19" ht="18.75" x14ac:dyDescent="0.3">
      <c r="G19" s="39"/>
      <c r="H19" s="42"/>
      <c r="I19" s="39"/>
      <c r="J19" s="39"/>
      <c r="K19" s="39"/>
      <c r="L19" s="39"/>
      <c r="M19" s="41"/>
      <c r="N19" s="43"/>
      <c r="O19" s="43"/>
      <c r="P19" s="16"/>
      <c r="R19" s="38"/>
    </row>
    <row r="20" spans="1:19" ht="18.75" x14ac:dyDescent="0.3">
      <c r="G20" s="39"/>
      <c r="H20" s="42"/>
      <c r="I20" s="39"/>
      <c r="J20" s="39"/>
      <c r="K20" s="39"/>
      <c r="L20" s="39"/>
      <c r="M20" s="41"/>
      <c r="N20" s="43"/>
      <c r="O20" s="43"/>
      <c r="P20" s="16"/>
      <c r="R20" s="38"/>
    </row>
    <row r="21" spans="1:19" x14ac:dyDescent="0.25">
      <c r="G21" s="39"/>
      <c r="H21" s="39"/>
      <c r="I21" s="39"/>
      <c r="J21" s="39"/>
      <c r="K21" s="39"/>
      <c r="L21" s="39"/>
      <c r="M21" s="39"/>
      <c r="N21" s="39"/>
      <c r="O21" s="39"/>
      <c r="R21" s="38"/>
    </row>
    <row r="22" spans="1:19" x14ac:dyDescent="0.25">
      <c r="G22" s="39"/>
      <c r="H22" s="39"/>
      <c r="I22" s="39"/>
      <c r="J22" s="39"/>
      <c r="K22" s="39"/>
      <c r="L22" s="39"/>
      <c r="M22" s="39"/>
      <c r="N22" s="39"/>
      <c r="O22" s="39"/>
      <c r="R22" s="38"/>
    </row>
    <row r="23" spans="1:19" x14ac:dyDescent="0.25">
      <c r="G23" s="39"/>
      <c r="H23" s="39"/>
      <c r="I23" s="39"/>
      <c r="J23" s="39"/>
      <c r="K23" s="39"/>
      <c r="L23" s="39"/>
      <c r="M23" s="39"/>
      <c r="N23" s="39"/>
      <c r="O23" s="39"/>
      <c r="R23" s="38"/>
    </row>
    <row r="24" spans="1:19" x14ac:dyDescent="0.25">
      <c r="R24" s="38"/>
    </row>
    <row r="25" spans="1:19" x14ac:dyDescent="0.25">
      <c r="R25" s="38"/>
    </row>
    <row r="26" spans="1:19" ht="15.75" x14ac:dyDescent="0.25">
      <c r="A26" s="7" t="s">
        <v>14</v>
      </c>
      <c r="B26" s="64"/>
      <c r="C26" s="64"/>
      <c r="D26" s="64"/>
      <c r="E26" s="4"/>
      <c r="F26" s="2"/>
      <c r="G26" s="2"/>
      <c r="K26" s="7" t="s">
        <v>20</v>
      </c>
      <c r="L26" s="64"/>
      <c r="M26" s="64"/>
      <c r="N26" s="64"/>
      <c r="O26" s="4"/>
      <c r="P26" s="2"/>
      <c r="Q26" s="2"/>
    </row>
    <row r="27" spans="1:19" ht="23.25" x14ac:dyDescent="0.6">
      <c r="A27" s="50" t="s">
        <v>19</v>
      </c>
      <c r="B27" s="20" t="s">
        <v>8</v>
      </c>
      <c r="C27" s="20" t="s">
        <v>8</v>
      </c>
      <c r="D27" s="20" t="s">
        <v>15</v>
      </c>
      <c r="E27" s="20" t="s">
        <v>16</v>
      </c>
      <c r="F27" s="26" t="s">
        <v>9</v>
      </c>
      <c r="G27" s="26" t="s">
        <v>9</v>
      </c>
      <c r="H27" s="22" t="s">
        <v>10</v>
      </c>
      <c r="I27" s="23" t="s">
        <v>7</v>
      </c>
      <c r="K27" s="50" t="s">
        <v>19</v>
      </c>
      <c r="L27" s="20" t="s">
        <v>8</v>
      </c>
      <c r="M27" s="20" t="s">
        <v>8</v>
      </c>
      <c r="N27" s="20" t="s">
        <v>15</v>
      </c>
      <c r="O27" s="20" t="s">
        <v>16</v>
      </c>
      <c r="P27" s="26" t="s">
        <v>9</v>
      </c>
      <c r="Q27" s="26" t="s">
        <v>9</v>
      </c>
      <c r="R27" s="22" t="s">
        <v>10</v>
      </c>
      <c r="S27" s="23" t="s">
        <v>7</v>
      </c>
    </row>
    <row r="28" spans="1:19" ht="23.25" x14ac:dyDescent="0.6">
      <c r="A28" s="50">
        <v>0</v>
      </c>
      <c r="B28" s="21">
        <v>0.51</v>
      </c>
      <c r="C28" s="21">
        <v>0.53133333333333332</v>
      </c>
      <c r="D28" s="27">
        <f>(B28-$E$5)</f>
        <v>0.379</v>
      </c>
      <c r="E28" s="27">
        <f>(C28-$E$5)</f>
        <v>0.40033333333333332</v>
      </c>
      <c r="F28" s="28">
        <f>(D28/0.9741)</f>
        <v>0.38907709680730934</v>
      </c>
      <c r="G28" s="28">
        <f>(E28/0.9741)</f>
        <v>0.41097765458714025</v>
      </c>
      <c r="H28" s="29">
        <f>AVERAGE(F28:G28)</f>
        <v>0.4000273756972248</v>
      </c>
      <c r="I28" s="30">
        <f>STDEV(F28:G28)</f>
        <v>1.5486032917886236E-2</v>
      </c>
      <c r="K28" s="50">
        <v>0</v>
      </c>
      <c r="L28" s="21">
        <v>0.375</v>
      </c>
      <c r="M28" s="21">
        <v>0.38666666666666671</v>
      </c>
      <c r="N28" s="27">
        <f>(L28-$E$5)</f>
        <v>0.24399999999999999</v>
      </c>
      <c r="O28" s="27">
        <f>(M28-$E$5)</f>
        <v>0.25566666666666671</v>
      </c>
      <c r="P28" s="28">
        <f>(N28/0.9741)</f>
        <v>0.25048762960681653</v>
      </c>
      <c r="Q28" s="28">
        <f>(O28/0.9741)</f>
        <v>0.26246449714266168</v>
      </c>
      <c r="R28" s="29">
        <f>AVERAGE(P28:Q28)</f>
        <v>0.2564760633747391</v>
      </c>
      <c r="S28" s="30">
        <f>STDEV(P28:Q28)</f>
        <v>8.4689242519691201E-3</v>
      </c>
    </row>
    <row r="29" spans="1:19" ht="23.25" x14ac:dyDescent="0.6">
      <c r="A29" s="50">
        <v>0.25</v>
      </c>
      <c r="B29" s="21">
        <v>0.22500000000000001</v>
      </c>
      <c r="C29" s="21">
        <v>0.24933333333333332</v>
      </c>
      <c r="D29" s="18">
        <f>(B29-$E$5)</f>
        <v>9.4E-2</v>
      </c>
      <c r="E29" s="18">
        <f>(C29-$E$5)</f>
        <v>0.11833333333333332</v>
      </c>
      <c r="F29" s="28">
        <f t="shared" ref="F29:G31" si="2">(D29/0.9741)</f>
        <v>9.6499332717380149E-2</v>
      </c>
      <c r="G29" s="28">
        <f t="shared" si="2"/>
        <v>0.12147965643499982</v>
      </c>
      <c r="H29" s="24">
        <f>AVERAGE(F29:G29)</f>
        <v>0.10898949457618998</v>
      </c>
      <c r="I29" s="25">
        <f>STDEV(F29:G29)</f>
        <v>1.766375629696405E-2</v>
      </c>
      <c r="K29" s="50">
        <v>3.1E-2</v>
      </c>
      <c r="L29" s="21">
        <v>0.22700000000000001</v>
      </c>
      <c r="M29" s="21">
        <v>0.25699999999999995</v>
      </c>
      <c r="N29" s="18">
        <f>(L29-$E$5)</f>
        <v>9.6000000000000002E-2</v>
      </c>
      <c r="O29" s="18">
        <f>(M29-$E$5)</f>
        <v>0.12599999999999995</v>
      </c>
      <c r="P29" s="28">
        <f t="shared" ref="P29:Q31" si="3">(N29/0.9741)</f>
        <v>9.85525100092393E-2</v>
      </c>
      <c r="Q29" s="28">
        <f t="shared" si="3"/>
        <v>0.12935016938712654</v>
      </c>
      <c r="R29" s="24">
        <f>AVERAGE(P29:Q29)</f>
        <v>0.11395133969818291</v>
      </c>
      <c r="S29" s="25">
        <f>STDEV(P29:Q29)</f>
        <v>2.1777233790777662E-2</v>
      </c>
    </row>
    <row r="30" spans="1:19" ht="23.25" x14ac:dyDescent="0.6">
      <c r="A30" s="50">
        <v>0.5</v>
      </c>
      <c r="B30" s="21">
        <v>0.15666666666666701</v>
      </c>
      <c r="C30" s="21">
        <v>0.16933333333333334</v>
      </c>
      <c r="D30" s="18">
        <f>(B30-$E$5)</f>
        <v>2.5666666666667004E-2</v>
      </c>
      <c r="E30" s="18">
        <f>(C30-$E$5)</f>
        <v>3.833333333333333E-2</v>
      </c>
      <c r="F30" s="28">
        <f t="shared" si="2"/>
        <v>2.6349108578859463E-2</v>
      </c>
      <c r="G30" s="28">
        <f t="shared" si="2"/>
        <v>3.9352564760633743E-2</v>
      </c>
      <c r="H30" s="24">
        <f>AVERAGE(F30:G30)</f>
        <v>3.28508366697466E-2</v>
      </c>
      <c r="I30" s="25">
        <f>STDEV(F30:G30)</f>
        <v>9.1948320449947545E-3</v>
      </c>
      <c r="K30" s="50">
        <v>6.2E-2</v>
      </c>
      <c r="L30" s="21">
        <v>0.23633333333333331</v>
      </c>
      <c r="M30" s="21">
        <v>0.24933333333333332</v>
      </c>
      <c r="N30" s="18">
        <f>(L30-$E$5)</f>
        <v>0.10533333333333331</v>
      </c>
      <c r="O30" s="18">
        <f>(M30-$E$5)</f>
        <v>0.11833333333333332</v>
      </c>
      <c r="P30" s="28">
        <f t="shared" si="3"/>
        <v>0.10813400403791532</v>
      </c>
      <c r="Q30" s="28">
        <f t="shared" si="3"/>
        <v>0.12147965643499982</v>
      </c>
      <c r="R30" s="24">
        <f>AVERAGE(P30:Q30)</f>
        <v>0.11480683023645757</v>
      </c>
      <c r="S30" s="25">
        <f>STDEV(P30:Q30)</f>
        <v>9.4368013093369552E-3</v>
      </c>
    </row>
    <row r="31" spans="1:19" ht="23.25" x14ac:dyDescent="0.6">
      <c r="A31" s="50">
        <v>1</v>
      </c>
      <c r="B31" s="21">
        <v>0.16</v>
      </c>
      <c r="C31" s="21">
        <v>0.16666666666666999</v>
      </c>
      <c r="D31" s="18">
        <f>(B31-$E$5)</f>
        <v>2.8999999999999998E-2</v>
      </c>
      <c r="E31" s="18">
        <f>(C31-$E$5)</f>
        <v>3.5666666666669983E-2</v>
      </c>
      <c r="F31" s="28">
        <f t="shared" si="2"/>
        <v>2.9771070731957703E-2</v>
      </c>
      <c r="G31" s="28">
        <f t="shared" si="2"/>
        <v>3.6614995038158286E-2</v>
      </c>
      <c r="H31" s="24">
        <f>AVERAGE(F31:G31)</f>
        <v>3.3193032885057996E-2</v>
      </c>
      <c r="I31" s="25">
        <f>STDEV(F31:G31)</f>
        <v>4.8393852868418704E-3</v>
      </c>
      <c r="K31" s="50">
        <v>0.125</v>
      </c>
      <c r="L31" s="21">
        <v>0.16800000000000001</v>
      </c>
      <c r="M31" s="21">
        <v>0.157</v>
      </c>
      <c r="N31" s="18">
        <f>(L31-$E$5)</f>
        <v>3.7000000000000005E-2</v>
      </c>
      <c r="O31" s="18">
        <f>(M31-$E$5)</f>
        <v>2.5999999999999995E-2</v>
      </c>
      <c r="P31" s="28">
        <f t="shared" si="3"/>
        <v>3.7983779899394318E-2</v>
      </c>
      <c r="Q31" s="28">
        <f t="shared" si="3"/>
        <v>2.6691304794168973E-2</v>
      </c>
      <c r="R31" s="24">
        <f>AVERAGE(P31:Q31)</f>
        <v>3.2337542346781642E-2</v>
      </c>
      <c r="S31" s="25">
        <f>STDEV(P31:Q31)</f>
        <v>7.9849857232851228E-3</v>
      </c>
    </row>
    <row r="32" spans="1:19" ht="23.25" x14ac:dyDescent="0.6">
      <c r="A32" s="46"/>
      <c r="B32" s="47"/>
      <c r="C32" s="45"/>
      <c r="D32" s="4"/>
      <c r="E32" s="4"/>
      <c r="F32" s="4"/>
      <c r="G32" s="4"/>
      <c r="H32" s="48"/>
      <c r="I32" s="48"/>
      <c r="J32" s="19"/>
      <c r="K32" s="19"/>
      <c r="L32" s="47"/>
      <c r="M32" s="49"/>
      <c r="N32" s="4"/>
    </row>
    <row r="33" spans="1:19" ht="23.25" x14ac:dyDescent="0.6">
      <c r="A33" s="7" t="s">
        <v>17</v>
      </c>
      <c r="B33" s="64"/>
      <c r="C33" s="64"/>
      <c r="D33" s="64"/>
      <c r="E33" s="4"/>
      <c r="F33" s="2"/>
      <c r="G33" s="2"/>
      <c r="J33" s="19"/>
      <c r="K33" s="19"/>
      <c r="L33" s="47"/>
      <c r="M33" s="49"/>
      <c r="N33" s="4"/>
      <c r="O33" s="51"/>
      <c r="P33" s="51"/>
      <c r="Q33" s="51"/>
      <c r="R33" s="51"/>
      <c r="S33" s="51"/>
    </row>
    <row r="34" spans="1:19" ht="50.25" x14ac:dyDescent="0.6">
      <c r="A34" s="50" t="s">
        <v>19</v>
      </c>
      <c r="B34" s="20" t="s">
        <v>8</v>
      </c>
      <c r="C34" s="20" t="s">
        <v>8</v>
      </c>
      <c r="D34" s="20" t="s">
        <v>15</v>
      </c>
      <c r="E34" s="20" t="s">
        <v>16</v>
      </c>
      <c r="F34" s="26" t="s">
        <v>9</v>
      </c>
      <c r="G34" s="26" t="s">
        <v>9</v>
      </c>
      <c r="H34" s="22" t="s">
        <v>10</v>
      </c>
      <c r="I34" s="23" t="s">
        <v>7</v>
      </c>
      <c r="J34" s="19"/>
      <c r="K34" s="7" t="s">
        <v>21</v>
      </c>
      <c r="L34" s="64"/>
      <c r="M34" s="64"/>
      <c r="N34" s="64"/>
      <c r="O34" s="4"/>
      <c r="P34" s="2"/>
      <c r="Q34" s="2"/>
    </row>
    <row r="35" spans="1:19" ht="23.25" x14ac:dyDescent="0.6">
      <c r="A35" s="50">
        <v>0</v>
      </c>
      <c r="B35" s="21">
        <v>0.38000000000000006</v>
      </c>
      <c r="C35" s="21">
        <v>0.35033333333333339</v>
      </c>
      <c r="D35" s="27">
        <f>(B35-$E$5)</f>
        <v>0.24900000000000005</v>
      </c>
      <c r="E35" s="27">
        <f>(C35-$E$5)</f>
        <v>0.21933333333333338</v>
      </c>
      <c r="F35" s="28">
        <f>(D35/0.9741)</f>
        <v>0.2556205728364645</v>
      </c>
      <c r="G35" s="28">
        <f>(E35/0.9741)</f>
        <v>0.22516510967388706</v>
      </c>
      <c r="H35" s="29">
        <f>AVERAGE(F35:G35)</f>
        <v>0.24039284125517579</v>
      </c>
      <c r="I35" s="30">
        <f>STDEV(F35:G35)</f>
        <v>2.1535264526435605E-2</v>
      </c>
      <c r="J35" s="19"/>
      <c r="K35" s="50" t="s">
        <v>19</v>
      </c>
      <c r="L35" s="20" t="s">
        <v>8</v>
      </c>
      <c r="M35" s="20" t="s">
        <v>8</v>
      </c>
      <c r="N35" s="20" t="s">
        <v>15</v>
      </c>
      <c r="O35" s="20" t="s">
        <v>16</v>
      </c>
      <c r="P35" s="26" t="s">
        <v>9</v>
      </c>
      <c r="Q35" s="26" t="s">
        <v>9</v>
      </c>
      <c r="R35" s="22" t="s">
        <v>10</v>
      </c>
      <c r="S35" s="23" t="s">
        <v>7</v>
      </c>
    </row>
    <row r="36" spans="1:19" ht="23.25" x14ac:dyDescent="0.6">
      <c r="A36" s="50">
        <v>0.125</v>
      </c>
      <c r="B36" s="21">
        <v>0.25233333333333335</v>
      </c>
      <c r="C36" s="21">
        <v>0.24166666666666667</v>
      </c>
      <c r="D36" s="18">
        <f>(B36-$E$5)</f>
        <v>0.12133333333333335</v>
      </c>
      <c r="E36" s="18">
        <f>(C36-$E$5)</f>
        <v>0.11066666666666666</v>
      </c>
      <c r="F36" s="28">
        <f t="shared" ref="F36:G38" si="4">(D36/0.9741)</f>
        <v>0.12455942237278858</v>
      </c>
      <c r="G36" s="28">
        <f t="shared" si="4"/>
        <v>0.11360914348287308</v>
      </c>
      <c r="H36" s="24">
        <f>AVERAGE(F36:G36)</f>
        <v>0.11908428292783083</v>
      </c>
      <c r="I36" s="25">
        <f>STDEV(F36:G36)</f>
        <v>7.7430164589431475E-3</v>
      </c>
      <c r="J36" s="19"/>
      <c r="K36" s="50">
        <v>0</v>
      </c>
      <c r="L36" s="21">
        <v>0.32600000000000001</v>
      </c>
      <c r="M36" s="21">
        <v>0.34633333333333333</v>
      </c>
      <c r="N36" s="27">
        <f>(L36-$E$5)</f>
        <v>0.19500000000000001</v>
      </c>
      <c r="O36" s="27">
        <f>(M36-$E$5)</f>
        <v>0.21533333333333332</v>
      </c>
      <c r="P36" s="28">
        <f>(N36/0.9741)</f>
        <v>0.20018478595626735</v>
      </c>
      <c r="Q36" s="28">
        <f>(O36/0.9741)</f>
        <v>0.2210587550901687</v>
      </c>
      <c r="R36" s="29">
        <f>AVERAGE(P36:Q36)</f>
        <v>0.21062177052321801</v>
      </c>
      <c r="S36" s="30">
        <f>STDEV(P36:Q36)</f>
        <v>1.4760125124860331E-2</v>
      </c>
    </row>
    <row r="37" spans="1:19" ht="23.25" x14ac:dyDescent="0.6">
      <c r="A37" s="50">
        <v>0.25</v>
      </c>
      <c r="B37" s="21">
        <v>0.171333333333333</v>
      </c>
      <c r="C37" s="21">
        <v>0.17666666666667</v>
      </c>
      <c r="D37" s="18">
        <f>(B37-$E$5)</f>
        <v>4.0333333333332999E-2</v>
      </c>
      <c r="E37" s="18">
        <f>(C37-$E$5)</f>
        <v>4.5666666666669992E-2</v>
      </c>
      <c r="F37" s="28">
        <f t="shared" si="4"/>
        <v>4.1405742052492554E-2</v>
      </c>
      <c r="G37" s="28">
        <f t="shared" si="4"/>
        <v>4.6880881497454056E-2</v>
      </c>
      <c r="H37" s="24">
        <f>AVERAGE(F37:G37)</f>
        <v>4.4143311774973305E-2</v>
      </c>
      <c r="I37" s="25">
        <f>STDEV(F37:G37)</f>
        <v>3.8715082294742283E-3</v>
      </c>
      <c r="J37" s="4"/>
      <c r="K37" s="50">
        <v>3.1E-2</v>
      </c>
      <c r="L37" s="21">
        <v>0.24566666666666667</v>
      </c>
      <c r="M37" s="21">
        <v>0.247</v>
      </c>
      <c r="N37" s="18">
        <f>(L37-$E$5)</f>
        <v>0.11466666666666667</v>
      </c>
      <c r="O37" s="18">
        <f>(M37-$E$5)</f>
        <v>0.11599999999999999</v>
      </c>
      <c r="P37" s="28">
        <f t="shared" ref="P37:Q39" si="5">(N37/0.9741)</f>
        <v>0.11771549806659139</v>
      </c>
      <c r="Q37" s="28">
        <f t="shared" si="5"/>
        <v>0.11908428292783081</v>
      </c>
      <c r="R37" s="24">
        <f>AVERAGE(P37:Q37)</f>
        <v>0.1183998904972111</v>
      </c>
      <c r="S37" s="25">
        <f>STDEV(P37:Q37)</f>
        <v>9.6787705736788487E-4</v>
      </c>
    </row>
    <row r="38" spans="1:19" ht="23.25" x14ac:dyDescent="0.6">
      <c r="A38" s="50">
        <v>0.5</v>
      </c>
      <c r="B38" s="21">
        <v>0.151666666666667</v>
      </c>
      <c r="C38" s="21">
        <v>0.154</v>
      </c>
      <c r="D38" s="18">
        <f>(B38-$E$5)</f>
        <v>2.0666666666667E-2</v>
      </c>
      <c r="E38" s="18">
        <f>(C38-$E$5)</f>
        <v>2.2999999999999993E-2</v>
      </c>
      <c r="F38" s="28">
        <f t="shared" si="4"/>
        <v>2.1216165349211582E-2</v>
      </c>
      <c r="G38" s="28">
        <f t="shared" si="4"/>
        <v>2.3611538856380242E-2</v>
      </c>
      <c r="H38" s="24">
        <f>AVERAGE(F38:G38)</f>
        <v>2.2413852102795912E-2</v>
      </c>
      <c r="I38" s="25">
        <f>STDEV(F38:G38)</f>
        <v>1.6937848503935629E-3</v>
      </c>
      <c r="J38" s="4"/>
      <c r="K38" s="50">
        <v>6.2E-2</v>
      </c>
      <c r="L38" s="21">
        <v>0.17466666666666666</v>
      </c>
      <c r="M38" s="21">
        <v>0.16233333333333333</v>
      </c>
      <c r="N38" s="18">
        <f>(L38-$E$5)</f>
        <v>4.3666666666666659E-2</v>
      </c>
      <c r="O38" s="18">
        <f>(M38-$E$5)</f>
        <v>3.1333333333333324E-2</v>
      </c>
      <c r="P38" s="28">
        <f t="shared" si="5"/>
        <v>4.4827704205591477E-2</v>
      </c>
      <c r="Q38" s="28">
        <f t="shared" si="5"/>
        <v>3.2166444239126707E-2</v>
      </c>
      <c r="R38" s="24">
        <f>AVERAGE(P38:Q38)</f>
        <v>3.8497074222359096E-2</v>
      </c>
      <c r="S38" s="25">
        <f>STDEV(P38:Q38)</f>
        <v>8.9528627806529457E-3</v>
      </c>
    </row>
    <row r="39" spans="1:19" ht="23.25" x14ac:dyDescent="0.6">
      <c r="A39" s="51"/>
      <c r="B39" s="51"/>
      <c r="C39" s="51"/>
      <c r="D39" s="51"/>
      <c r="E39" s="51"/>
      <c r="F39" s="51"/>
      <c r="G39" s="51"/>
      <c r="H39" s="51"/>
      <c r="I39" s="51"/>
      <c r="K39" s="50">
        <v>0.125</v>
      </c>
      <c r="L39" s="21">
        <v>0.16666666666669999</v>
      </c>
      <c r="M39" s="21">
        <v>0.158</v>
      </c>
      <c r="N39" s="18">
        <f>(L39-$E$5)</f>
        <v>3.5666666666699987E-2</v>
      </c>
      <c r="O39" s="18">
        <f>(M39-$E$5)</f>
        <v>2.6999999999999996E-2</v>
      </c>
      <c r="P39" s="28">
        <f t="shared" si="5"/>
        <v>3.6614995038189088E-2</v>
      </c>
      <c r="Q39" s="28">
        <f t="shared" si="5"/>
        <v>2.7717893440098548E-2</v>
      </c>
      <c r="R39" s="24">
        <f>AVERAGE(P39:Q39)</f>
        <v>3.2166444239143818E-2</v>
      </c>
      <c r="S39" s="25">
        <f>STDEV(P39:Q39)</f>
        <v>6.2912008729155066E-3</v>
      </c>
    </row>
    <row r="40" spans="1:19" x14ac:dyDescent="0.25">
      <c r="A40" s="51"/>
      <c r="B40" s="51"/>
      <c r="C40" s="51"/>
      <c r="D40" s="51"/>
      <c r="E40" s="51"/>
      <c r="F40" s="51"/>
      <c r="G40" s="51"/>
      <c r="H40" s="51"/>
      <c r="I40" s="51"/>
    </row>
    <row r="41" spans="1:19" ht="15.75" x14ac:dyDescent="0.25">
      <c r="A41" s="7" t="s">
        <v>18</v>
      </c>
      <c r="B41" s="64"/>
      <c r="C41" s="64"/>
      <c r="D41" s="64"/>
      <c r="E41" s="4"/>
      <c r="F41" s="2"/>
      <c r="G41" s="2"/>
    </row>
    <row r="42" spans="1:19" ht="35.25" x14ac:dyDescent="0.6">
      <c r="A42" s="50" t="s">
        <v>19</v>
      </c>
      <c r="B42" s="20" t="s">
        <v>8</v>
      </c>
      <c r="C42" s="20" t="s">
        <v>8</v>
      </c>
      <c r="D42" s="20" t="s">
        <v>15</v>
      </c>
      <c r="E42" s="20" t="s">
        <v>16</v>
      </c>
      <c r="F42" s="26" t="s">
        <v>9</v>
      </c>
      <c r="G42" s="26" t="s">
        <v>9</v>
      </c>
      <c r="H42" s="22" t="s">
        <v>10</v>
      </c>
      <c r="I42" s="23" t="s">
        <v>7</v>
      </c>
      <c r="K42" s="7" t="s">
        <v>22</v>
      </c>
      <c r="L42" s="64"/>
      <c r="M42" s="64"/>
      <c r="N42" s="64"/>
      <c r="O42" s="4"/>
      <c r="P42" s="2"/>
      <c r="Q42" s="2"/>
    </row>
    <row r="43" spans="1:19" ht="23.25" x14ac:dyDescent="0.6">
      <c r="A43" s="50">
        <v>0</v>
      </c>
      <c r="B43" s="21">
        <v>0.4346666666666667</v>
      </c>
      <c r="C43" s="21">
        <v>0.44799999999999995</v>
      </c>
      <c r="D43" s="27">
        <f>(B43-$E$5)</f>
        <v>0.3036666666666667</v>
      </c>
      <c r="E43" s="27">
        <f>(C43-$E$5)</f>
        <v>0.31699999999999995</v>
      </c>
      <c r="F43" s="28">
        <f>(D43/0.9741)</f>
        <v>0.31174075214728131</v>
      </c>
      <c r="G43" s="28">
        <f>(E43/0.9741)</f>
        <v>0.32542860075967556</v>
      </c>
      <c r="H43" s="29">
        <f>AVERAGE(F43:G43)</f>
        <v>0.31858467645347843</v>
      </c>
      <c r="I43" s="30">
        <f>STDEV(F43:G43)</f>
        <v>9.678770573678849E-3</v>
      </c>
      <c r="K43" s="50" t="s">
        <v>19</v>
      </c>
      <c r="L43" s="20" t="s">
        <v>8</v>
      </c>
      <c r="M43" s="20" t="s">
        <v>8</v>
      </c>
      <c r="N43" s="20" t="s">
        <v>15</v>
      </c>
      <c r="O43" s="20" t="s">
        <v>16</v>
      </c>
      <c r="P43" s="26" t="s">
        <v>9</v>
      </c>
      <c r="Q43" s="26" t="s">
        <v>9</v>
      </c>
      <c r="R43" s="22" t="s">
        <v>10</v>
      </c>
      <c r="S43" s="23" t="s">
        <v>7</v>
      </c>
    </row>
    <row r="44" spans="1:19" ht="23.25" x14ac:dyDescent="0.6">
      <c r="A44" s="50">
        <v>3.1E-2</v>
      </c>
      <c r="B44" s="21">
        <v>0.37399999999999994</v>
      </c>
      <c r="C44" s="21">
        <v>0.34966666666666663</v>
      </c>
      <c r="D44" s="18">
        <f>(B44-$E$5)</f>
        <v>0.24299999999999994</v>
      </c>
      <c r="E44" s="18">
        <f>(C44-$E$5)</f>
        <v>0.21866666666666662</v>
      </c>
      <c r="F44" s="28">
        <f t="shared" ref="F44:G46" si="6">(D44/0.9741)</f>
        <v>0.24946104096088692</v>
      </c>
      <c r="G44" s="28">
        <f t="shared" si="6"/>
        <v>0.22448071724326724</v>
      </c>
      <c r="H44" s="24">
        <f>AVERAGE(F44:G44)</f>
        <v>0.23697087910207709</v>
      </c>
      <c r="I44" s="25">
        <f>STDEV(F44:G44)</f>
        <v>1.7663756296964025E-2</v>
      </c>
      <c r="K44" s="50">
        <v>0</v>
      </c>
      <c r="L44" s="21">
        <v>0.54666666666666663</v>
      </c>
      <c r="M44" s="21">
        <v>0.53033333333333332</v>
      </c>
      <c r="N44" s="27">
        <f>(L44-$E$5)</f>
        <v>0.41566666666666663</v>
      </c>
      <c r="O44" s="27">
        <f>(M44-$E$5)</f>
        <v>0.39933333333333332</v>
      </c>
      <c r="P44" s="28">
        <f>(N44/0.9741)</f>
        <v>0.42671868049139372</v>
      </c>
      <c r="Q44" s="28">
        <f>(O44/0.9741)</f>
        <v>0.40995106594121067</v>
      </c>
      <c r="R44" s="29">
        <f>AVERAGE(P44:Q44)</f>
        <v>0.41833487321630219</v>
      </c>
      <c r="S44" s="30">
        <f>STDEV(P44:Q44)</f>
        <v>1.1856493952756657E-2</v>
      </c>
    </row>
    <row r="45" spans="1:19" ht="23.25" x14ac:dyDescent="0.6">
      <c r="A45" s="50">
        <v>6.2E-2</v>
      </c>
      <c r="B45" s="21">
        <v>0.26733333333333337</v>
      </c>
      <c r="C45" s="21">
        <v>0.218</v>
      </c>
      <c r="D45" s="18">
        <f>(B45-$E$5)</f>
        <v>0.13633333333333336</v>
      </c>
      <c r="E45" s="18">
        <f>(C45-$E$5)</f>
        <v>8.6999999999999994E-2</v>
      </c>
      <c r="F45" s="28">
        <f t="shared" si="6"/>
        <v>0.13995825206173224</v>
      </c>
      <c r="G45" s="28">
        <f t="shared" si="6"/>
        <v>8.9313212195873112E-2</v>
      </c>
      <c r="H45" s="24">
        <f>AVERAGE(F45:G45)</f>
        <v>0.11463573212880268</v>
      </c>
      <c r="I45" s="25">
        <f>STDEV(F45:G45)</f>
        <v>3.5811451122611977E-2</v>
      </c>
      <c r="K45" s="50">
        <v>3.1E-2</v>
      </c>
      <c r="L45" s="21">
        <v>0.37033333333333335</v>
      </c>
      <c r="M45" s="21">
        <v>0.34900000000000003</v>
      </c>
      <c r="N45" s="18">
        <f>(L45-$E$5)</f>
        <v>0.23933333333333334</v>
      </c>
      <c r="O45" s="18">
        <f>(M45-$E$5)</f>
        <v>0.21800000000000003</v>
      </c>
      <c r="P45" s="28">
        <f t="shared" ref="P45:Q47" si="7">(N45/0.9741)</f>
        <v>0.24569688259247854</v>
      </c>
      <c r="Q45" s="28">
        <f t="shared" si="7"/>
        <v>0.22379632481264761</v>
      </c>
      <c r="R45" s="24">
        <f>AVERAGE(P45:Q45)</f>
        <v>0.23474660370256306</v>
      </c>
      <c r="S45" s="25">
        <f>STDEV(P45:Q45)</f>
        <v>1.5486032917886255E-2</v>
      </c>
    </row>
    <row r="46" spans="1:19" ht="23.25" x14ac:dyDescent="0.6">
      <c r="A46" s="50">
        <v>0.125</v>
      </c>
      <c r="B46" s="21">
        <v>0.22466666666666665</v>
      </c>
      <c r="C46" s="21">
        <v>0.22966666666666666</v>
      </c>
      <c r="D46" s="18">
        <f>(B46-$E$5)</f>
        <v>9.3666666666666648E-2</v>
      </c>
      <c r="E46" s="18">
        <f>(C46-$E$5)</f>
        <v>9.8666666666666653E-2</v>
      </c>
      <c r="F46" s="28">
        <f t="shared" si="6"/>
        <v>9.6157136502070265E-2</v>
      </c>
      <c r="G46" s="28">
        <f t="shared" si="6"/>
        <v>0.10129007973171815</v>
      </c>
      <c r="H46" s="24">
        <f>AVERAGE(F46:G46)</f>
        <v>9.8723608116894207E-2</v>
      </c>
      <c r="I46" s="25">
        <f>STDEV(F46:G46)</f>
        <v>3.6295389651295976E-3</v>
      </c>
      <c r="K46" s="50">
        <v>6.2E-2</v>
      </c>
      <c r="L46" s="21">
        <v>0.28233333333333333</v>
      </c>
      <c r="M46" s="21">
        <v>0.31433333333333335</v>
      </c>
      <c r="N46" s="18">
        <f>(L46-$E$5)</f>
        <v>0.15133333333333332</v>
      </c>
      <c r="O46" s="18">
        <f>(M46-$E$5)</f>
        <v>0.18333333333333335</v>
      </c>
      <c r="P46" s="28">
        <f t="shared" si="7"/>
        <v>0.15535708175067584</v>
      </c>
      <c r="Q46" s="28">
        <f t="shared" si="7"/>
        <v>0.18820791842042228</v>
      </c>
      <c r="R46" s="24">
        <f>AVERAGE(P46:Q46)</f>
        <v>0.17178250008554907</v>
      </c>
      <c r="S46" s="25">
        <f>STDEV(P46:Q46)</f>
        <v>2.322904937682941E-2</v>
      </c>
    </row>
    <row r="47" spans="1:19" ht="23.25" x14ac:dyDescent="0.6">
      <c r="K47" s="50">
        <v>0.125</v>
      </c>
      <c r="L47" s="21">
        <v>0.17066666666666666</v>
      </c>
      <c r="M47" s="21">
        <v>0.17800000000000002</v>
      </c>
      <c r="N47" s="18">
        <f>(L47-$E$5)</f>
        <v>3.9666666666666656E-2</v>
      </c>
      <c r="O47" s="18">
        <f>(M47-$E$5)</f>
        <v>4.7000000000000014E-2</v>
      </c>
      <c r="P47" s="28">
        <f t="shared" si="7"/>
        <v>4.0721349621873175E-2</v>
      </c>
      <c r="Q47" s="28">
        <f t="shared" si="7"/>
        <v>4.8249666358690088E-2</v>
      </c>
      <c r="R47" s="24">
        <f>AVERAGE(P47:Q47)</f>
        <v>4.4485507990281628E-2</v>
      </c>
      <c r="S47" s="25">
        <f>STDEV(P47:Q47)</f>
        <v>5.3233238155234201E-3</v>
      </c>
    </row>
  </sheetData>
  <mergeCells count="7">
    <mergeCell ref="L42:N42"/>
    <mergeCell ref="J6:K6"/>
    <mergeCell ref="B26:D26"/>
    <mergeCell ref="L26:N26"/>
    <mergeCell ref="B33:D33"/>
    <mergeCell ref="L34:N34"/>
    <mergeCell ref="B41:D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opLeftCell="A79" workbookViewId="0">
      <selection activeCell="H11" sqref="H11"/>
    </sheetView>
  </sheetViews>
  <sheetFormatPr defaultRowHeight="15" x14ac:dyDescent="0.25"/>
  <sheetData>
    <row r="1" spans="1:7" ht="28.5" x14ac:dyDescent="0.45">
      <c r="A1" s="66"/>
      <c r="B1" s="67" t="s">
        <v>23</v>
      </c>
      <c r="C1" s="67"/>
      <c r="D1" s="5"/>
      <c r="E1" s="5"/>
    </row>
    <row r="2" spans="1:7" ht="21" x14ac:dyDescent="0.35">
      <c r="A2" s="31" t="s">
        <v>19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</row>
    <row r="3" spans="1:7" ht="18.75" x14ac:dyDescent="0.3">
      <c r="A3" s="6">
        <v>0</v>
      </c>
      <c r="B3">
        <v>8.1000000000000003E-2</v>
      </c>
      <c r="C3">
        <v>7.8E-2</v>
      </c>
      <c r="D3">
        <v>7.2999999999999995E-2</v>
      </c>
      <c r="E3">
        <v>8.1000000000000003E-2</v>
      </c>
      <c r="F3">
        <v>8.1000000000000003E-2</v>
      </c>
      <c r="G3">
        <v>8.2000000000000003E-2</v>
      </c>
    </row>
    <row r="4" spans="1:7" ht="18.75" x14ac:dyDescent="0.3">
      <c r="A4" s="6">
        <v>4.0000000000000001E-3</v>
      </c>
      <c r="B4">
        <v>9.8000000000000004E-2</v>
      </c>
      <c r="C4">
        <v>9.0999999999999998E-2</v>
      </c>
      <c r="D4">
        <v>9.7000000000000003E-2</v>
      </c>
      <c r="E4">
        <v>9.6000000000000002E-2</v>
      </c>
      <c r="F4">
        <v>7.8E-2</v>
      </c>
      <c r="G4">
        <v>7.6999999999999999E-2</v>
      </c>
    </row>
    <row r="5" spans="1:7" ht="18.75" x14ac:dyDescent="0.3">
      <c r="A5" s="6">
        <v>9.7000000000000003E-3</v>
      </c>
      <c r="B5">
        <v>9.4E-2</v>
      </c>
      <c r="C5">
        <v>0.11799999999999999</v>
      </c>
      <c r="D5">
        <v>0.12</v>
      </c>
      <c r="E5">
        <v>0.11600000000000001</v>
      </c>
      <c r="F5">
        <v>9.2999999999999999E-2</v>
      </c>
      <c r="G5">
        <v>8.3000000000000004E-2</v>
      </c>
    </row>
    <row r="6" spans="1:7" ht="18.75" x14ac:dyDescent="0.3">
      <c r="A6" s="6">
        <v>1.9E-2</v>
      </c>
      <c r="B6">
        <v>0.10199999999999999</v>
      </c>
      <c r="C6">
        <v>0.115</v>
      </c>
      <c r="D6">
        <v>0.129</v>
      </c>
      <c r="E6">
        <v>0.121</v>
      </c>
      <c r="F6">
        <v>0.124</v>
      </c>
      <c r="G6">
        <v>7.9000000000000001E-2</v>
      </c>
    </row>
    <row r="7" spans="1:7" ht="18.75" x14ac:dyDescent="0.3">
      <c r="A7" s="6">
        <v>3.9E-2</v>
      </c>
      <c r="B7">
        <v>0.186</v>
      </c>
      <c r="C7">
        <v>0.19800000000000001</v>
      </c>
      <c r="D7">
        <v>0.185</v>
      </c>
      <c r="E7">
        <v>0.19800000000000001</v>
      </c>
      <c r="F7">
        <v>0.08</v>
      </c>
      <c r="G7">
        <v>8.5999999999999993E-2</v>
      </c>
    </row>
    <row r="8" spans="1:7" ht="18.75" x14ac:dyDescent="0.3">
      <c r="A8" s="52">
        <v>7.8E-2</v>
      </c>
      <c r="B8" s="51">
        <v>0.129</v>
      </c>
      <c r="C8" s="51">
        <v>0.13</v>
      </c>
      <c r="D8" s="51">
        <v>0.122</v>
      </c>
      <c r="E8" s="51">
        <v>0.126</v>
      </c>
      <c r="F8" s="51">
        <v>0.122</v>
      </c>
      <c r="G8" s="51">
        <v>0.123</v>
      </c>
    </row>
    <row r="9" spans="1:7" ht="18.75" x14ac:dyDescent="0.3">
      <c r="A9" s="52">
        <v>0.156</v>
      </c>
      <c r="B9" s="51">
        <v>0.13700000000000001</v>
      </c>
      <c r="C9" s="51">
        <v>0.11899999999999999</v>
      </c>
      <c r="D9" s="51">
        <v>0.16600000000000001</v>
      </c>
      <c r="E9" s="51">
        <v>0.14199999999999999</v>
      </c>
      <c r="F9" s="51">
        <v>0.19600000000000001</v>
      </c>
      <c r="G9" s="51">
        <v>0.17</v>
      </c>
    </row>
    <row r="10" spans="1:7" ht="18.75" x14ac:dyDescent="0.3">
      <c r="A10" s="6">
        <v>0.312</v>
      </c>
      <c r="B10">
        <v>0.58599999999999997</v>
      </c>
      <c r="C10">
        <v>0.56100000000000005</v>
      </c>
      <c r="D10">
        <v>0.58499999999999996</v>
      </c>
      <c r="E10">
        <v>0.56200000000000006</v>
      </c>
      <c r="F10">
        <v>0.59</v>
      </c>
      <c r="G10">
        <v>0.58599999999999997</v>
      </c>
    </row>
    <row r="11" spans="1:7" ht="18.75" x14ac:dyDescent="0.3">
      <c r="A11" s="6">
        <v>0.625</v>
      </c>
      <c r="B11">
        <v>0.83399999999999996</v>
      </c>
      <c r="C11">
        <v>0.80800000000000005</v>
      </c>
      <c r="D11">
        <v>0.85899999999999999</v>
      </c>
      <c r="E11">
        <v>0.83399999999999996</v>
      </c>
      <c r="F11">
        <v>0.81399999999999995</v>
      </c>
      <c r="G11">
        <v>0.82299999999999995</v>
      </c>
    </row>
    <row r="12" spans="1:7" ht="18.75" x14ac:dyDescent="0.3">
      <c r="A12" s="53">
        <v>1.25</v>
      </c>
      <c r="B12" s="54">
        <v>2.78</v>
      </c>
      <c r="C12" s="54">
        <v>2.7370000000000001</v>
      </c>
      <c r="D12" s="54">
        <v>2.9750000000000001</v>
      </c>
      <c r="E12" s="54">
        <v>2.073</v>
      </c>
      <c r="F12" s="54">
        <v>2.9279999999999999</v>
      </c>
      <c r="G12" s="54">
        <v>2.4950000000000001</v>
      </c>
    </row>
    <row r="13" spans="1:7" ht="18.75" x14ac:dyDescent="0.3">
      <c r="A13" s="53">
        <v>2.5</v>
      </c>
      <c r="B13" s="54">
        <v>2.5329999999999999</v>
      </c>
      <c r="C13" s="54">
        <v>2.5139999999999998</v>
      </c>
      <c r="D13" s="54">
        <v>2.1709999999999998</v>
      </c>
      <c r="E13" s="54">
        <v>2.1619999999999999</v>
      </c>
      <c r="F13" s="54">
        <v>0.13800000000000001</v>
      </c>
      <c r="G13" s="54">
        <v>1.208</v>
      </c>
    </row>
    <row r="14" spans="1:7" ht="18.75" x14ac:dyDescent="0.3">
      <c r="A14" s="53">
        <v>5</v>
      </c>
      <c r="B14" s="54">
        <v>2.4750000000000001</v>
      </c>
      <c r="C14" s="54">
        <v>2.5110000000000001</v>
      </c>
      <c r="D14" s="54">
        <v>2.4609999999999999</v>
      </c>
      <c r="E14" s="54">
        <v>2.9</v>
      </c>
      <c r="F14" s="54">
        <v>3.1509999999999998</v>
      </c>
      <c r="G14" s="54">
        <v>3.1619999999999999</v>
      </c>
    </row>
    <row r="20" spans="1:10" ht="15.75" x14ac:dyDescent="0.25">
      <c r="A20" s="1" t="s">
        <v>0</v>
      </c>
      <c r="B20" s="65" t="s">
        <v>24</v>
      </c>
      <c r="C20" s="65"/>
      <c r="I20" s="1" t="s">
        <v>1</v>
      </c>
      <c r="J20" s="1" t="s">
        <v>2</v>
      </c>
    </row>
    <row r="21" spans="1:10" ht="15.75" x14ac:dyDescent="0.25">
      <c r="A21" s="2"/>
      <c r="B21" s="2" t="s">
        <v>4</v>
      </c>
      <c r="C21" s="2" t="s">
        <v>5</v>
      </c>
      <c r="D21" s="2" t="s">
        <v>13</v>
      </c>
      <c r="E21" s="2" t="s">
        <v>25</v>
      </c>
      <c r="F21" s="2" t="s">
        <v>26</v>
      </c>
      <c r="G21" s="2" t="s">
        <v>27</v>
      </c>
      <c r="I21" s="2"/>
    </row>
    <row r="22" spans="1:10" ht="15.75" x14ac:dyDescent="0.25">
      <c r="A22" s="12" t="s">
        <v>3</v>
      </c>
      <c r="B22">
        <v>8.1000000000000003E-2</v>
      </c>
      <c r="C22">
        <v>7.8E-2</v>
      </c>
      <c r="D22">
        <v>7.2999999999999995E-2</v>
      </c>
      <c r="E22">
        <v>8.1000000000000003E-2</v>
      </c>
      <c r="F22">
        <v>8.1000000000000003E-2</v>
      </c>
      <c r="G22">
        <v>8.2000000000000003E-2</v>
      </c>
      <c r="I22" s="8">
        <f>AVERAGE(B22:G22)</f>
        <v>7.9333333333333339E-2</v>
      </c>
      <c r="J22" s="14"/>
    </row>
    <row r="23" spans="1:10" ht="18.75" x14ac:dyDescent="0.3">
      <c r="A23" s="12">
        <v>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I23" s="8">
        <f t="shared" ref="I23:I31" si="0">AVERAGE(B23:G23)</f>
        <v>0</v>
      </c>
      <c r="J23" s="15">
        <v>0</v>
      </c>
    </row>
    <row r="24" spans="1:10" ht="18.75" x14ac:dyDescent="0.3">
      <c r="A24" s="6">
        <v>4.0000000000000001E-3</v>
      </c>
      <c r="B24">
        <v>9.8000000000000004E-2</v>
      </c>
      <c r="C24">
        <v>9.0999999999999998E-2</v>
      </c>
      <c r="D24">
        <v>9.7000000000000003E-2</v>
      </c>
      <c r="E24">
        <v>9.6000000000000002E-2</v>
      </c>
      <c r="F24">
        <v>7.8E-2</v>
      </c>
      <c r="G24">
        <v>7.6999999999999999E-2</v>
      </c>
      <c r="I24" s="8">
        <f t="shared" si="0"/>
        <v>8.950000000000001E-2</v>
      </c>
      <c r="J24" s="16">
        <f>(I24-$I$22)</f>
        <v>1.0166666666666671E-2</v>
      </c>
    </row>
    <row r="25" spans="1:10" ht="18.75" x14ac:dyDescent="0.3">
      <c r="A25" s="6">
        <v>9.7000000000000003E-3</v>
      </c>
      <c r="B25">
        <v>9.4E-2</v>
      </c>
      <c r="C25">
        <v>0.11799999999999999</v>
      </c>
      <c r="D25">
        <v>0.12</v>
      </c>
      <c r="E25">
        <v>0.11600000000000001</v>
      </c>
      <c r="F25">
        <v>9.2999999999999999E-2</v>
      </c>
      <c r="G25">
        <v>8.3000000000000004E-2</v>
      </c>
      <c r="I25" s="8">
        <f t="shared" si="0"/>
        <v>0.10399999999999998</v>
      </c>
      <c r="J25" s="16">
        <f t="shared" ref="J25:J31" si="1">(I25-$I$22)</f>
        <v>2.4666666666666642E-2</v>
      </c>
    </row>
    <row r="26" spans="1:10" ht="18.75" x14ac:dyDescent="0.3">
      <c r="A26" s="6">
        <v>1.9E-2</v>
      </c>
      <c r="B26">
        <v>0.10199999999999999</v>
      </c>
      <c r="C26">
        <v>0.115</v>
      </c>
      <c r="D26">
        <v>0.129</v>
      </c>
      <c r="E26">
        <v>0.121</v>
      </c>
      <c r="F26">
        <v>0.124</v>
      </c>
      <c r="G26">
        <v>7.9000000000000001E-2</v>
      </c>
      <c r="I26" s="8">
        <f t="shared" si="0"/>
        <v>0.11166666666666665</v>
      </c>
      <c r="J26" s="16">
        <f t="shared" si="1"/>
        <v>3.2333333333333311E-2</v>
      </c>
    </row>
    <row r="27" spans="1:10" ht="18.75" x14ac:dyDescent="0.3">
      <c r="A27" s="6">
        <v>3.9E-2</v>
      </c>
      <c r="B27">
        <v>0.186</v>
      </c>
      <c r="C27">
        <v>0.19800000000000001</v>
      </c>
      <c r="D27">
        <v>0.185</v>
      </c>
      <c r="E27">
        <v>0.19800000000000001</v>
      </c>
      <c r="F27">
        <v>0.08</v>
      </c>
      <c r="G27">
        <v>8.5999999999999993E-2</v>
      </c>
      <c r="I27" s="8">
        <f t="shared" si="0"/>
        <v>0.15549999999999997</v>
      </c>
      <c r="J27" s="16">
        <f t="shared" si="1"/>
        <v>7.6166666666666633E-2</v>
      </c>
    </row>
    <row r="28" spans="1:10" ht="18.75" x14ac:dyDescent="0.3">
      <c r="A28" s="52">
        <v>7.8E-2</v>
      </c>
      <c r="B28" s="51">
        <v>0.129</v>
      </c>
      <c r="C28" s="51">
        <v>0.13</v>
      </c>
      <c r="D28" s="51">
        <v>0.122</v>
      </c>
      <c r="E28" s="51">
        <v>0.126</v>
      </c>
      <c r="F28" s="51">
        <v>0.122</v>
      </c>
      <c r="G28" s="51">
        <v>0.123</v>
      </c>
      <c r="I28" s="8">
        <f t="shared" si="0"/>
        <v>0.12533333333333332</v>
      </c>
      <c r="J28" s="16">
        <f t="shared" si="1"/>
        <v>4.5999999999999985E-2</v>
      </c>
    </row>
    <row r="29" spans="1:10" ht="18.75" x14ac:dyDescent="0.3">
      <c r="A29" s="52">
        <v>0.156</v>
      </c>
      <c r="B29" s="51">
        <v>0.13700000000000001</v>
      </c>
      <c r="C29" s="51">
        <v>0.11899999999999999</v>
      </c>
      <c r="D29" s="51">
        <v>0.16600000000000001</v>
      </c>
      <c r="E29" s="51">
        <v>0.14199999999999999</v>
      </c>
      <c r="F29" s="51">
        <v>0.19600000000000001</v>
      </c>
      <c r="G29" s="51">
        <v>0.17</v>
      </c>
      <c r="I29" s="8">
        <f t="shared" si="0"/>
        <v>0.155</v>
      </c>
      <c r="J29" s="16">
        <f t="shared" si="1"/>
        <v>7.566666666666666E-2</v>
      </c>
    </row>
    <row r="30" spans="1:10" ht="18.75" x14ac:dyDescent="0.3">
      <c r="A30" s="6">
        <v>0.312</v>
      </c>
      <c r="B30">
        <v>0.58599999999999997</v>
      </c>
      <c r="C30">
        <v>0.56100000000000005</v>
      </c>
      <c r="D30">
        <v>0.58499999999999996</v>
      </c>
      <c r="E30">
        <v>0.56200000000000006</v>
      </c>
      <c r="F30">
        <v>0.59</v>
      </c>
      <c r="G30">
        <v>0.58599999999999997</v>
      </c>
      <c r="I30" s="8">
        <f t="shared" si="0"/>
        <v>0.57833333333333325</v>
      </c>
      <c r="J30" s="16">
        <f t="shared" si="1"/>
        <v>0.49899999999999989</v>
      </c>
    </row>
    <row r="31" spans="1:10" ht="18.75" x14ac:dyDescent="0.3">
      <c r="A31" s="6">
        <v>0.625</v>
      </c>
      <c r="B31">
        <v>0.83399999999999996</v>
      </c>
      <c r="C31">
        <v>0.80800000000000005</v>
      </c>
      <c r="D31">
        <v>0.85899999999999999</v>
      </c>
      <c r="E31">
        <v>0.83399999999999996</v>
      </c>
      <c r="F31">
        <v>0.81399999999999995</v>
      </c>
      <c r="G31">
        <v>0.82299999999999995</v>
      </c>
      <c r="I31" s="8">
        <f t="shared" si="0"/>
        <v>0.82866666666666655</v>
      </c>
      <c r="J31" s="16">
        <f t="shared" si="1"/>
        <v>0.74933333333333318</v>
      </c>
    </row>
    <row r="36" spans="1:32" ht="15.75" x14ac:dyDescent="0.25">
      <c r="A36" s="7" t="s">
        <v>14</v>
      </c>
      <c r="B36" s="64"/>
      <c r="C36" s="64"/>
      <c r="D36" s="64"/>
      <c r="E36" s="4"/>
      <c r="F36" s="2"/>
      <c r="G36" s="2"/>
      <c r="K36" s="7" t="s">
        <v>20</v>
      </c>
      <c r="L36" s="64"/>
      <c r="M36" s="64"/>
      <c r="N36" s="64"/>
      <c r="O36" s="4"/>
      <c r="P36" s="2"/>
      <c r="Q36" s="2"/>
    </row>
    <row r="37" spans="1:32" ht="23.25" x14ac:dyDescent="0.6">
      <c r="A37" s="50" t="s">
        <v>19</v>
      </c>
      <c r="B37" s="20" t="s">
        <v>8</v>
      </c>
      <c r="C37" s="20" t="s">
        <v>8</v>
      </c>
      <c r="D37" s="20" t="s">
        <v>15</v>
      </c>
      <c r="E37" s="20" t="s">
        <v>16</v>
      </c>
      <c r="F37" s="26" t="s">
        <v>28</v>
      </c>
      <c r="G37" s="26" t="s">
        <v>28</v>
      </c>
      <c r="H37" s="22" t="s">
        <v>10</v>
      </c>
      <c r="I37" s="23" t="s">
        <v>7</v>
      </c>
      <c r="K37" s="50" t="s">
        <v>19</v>
      </c>
      <c r="L37" s="20" t="s">
        <v>8</v>
      </c>
      <c r="M37" s="20" t="s">
        <v>8</v>
      </c>
      <c r="N37" s="20" t="s">
        <v>15</v>
      </c>
      <c r="O37" s="20" t="s">
        <v>16</v>
      </c>
      <c r="P37" s="26" t="s">
        <v>28</v>
      </c>
      <c r="Q37" s="26" t="s">
        <v>28</v>
      </c>
      <c r="R37" s="22" t="s">
        <v>10</v>
      </c>
      <c r="S37" s="23" t="s">
        <v>7</v>
      </c>
    </row>
    <row r="38" spans="1:32" ht="23.25" x14ac:dyDescent="0.6">
      <c r="A38" s="50">
        <v>0</v>
      </c>
      <c r="B38" s="62">
        <v>0.18633333333333335</v>
      </c>
      <c r="C38" s="21">
        <v>0.19033333333333333</v>
      </c>
      <c r="D38" s="27">
        <f>(B38-$I$22)</f>
        <v>0.10700000000000001</v>
      </c>
      <c r="E38" s="27">
        <f>(C38-$I$22)</f>
        <v>0.11099999999999999</v>
      </c>
      <c r="F38" s="28">
        <f>(D38/0.9933)</f>
        <v>0.10772173562871239</v>
      </c>
      <c r="G38" s="28">
        <f>(E38/1.0278)</f>
        <v>0.10799766491535316</v>
      </c>
      <c r="H38" s="29">
        <f>AVERAGE(F38:G38)</f>
        <v>0.10785970027203277</v>
      </c>
      <c r="I38" s="30">
        <f>STDEV(F38:G38)</f>
        <v>1.9511146971165847E-4</v>
      </c>
      <c r="K38" s="50">
        <v>0</v>
      </c>
      <c r="L38" s="62">
        <v>0.24233333333333332</v>
      </c>
      <c r="M38" s="62">
        <v>0.24266666666666667</v>
      </c>
      <c r="N38" s="27">
        <f>(L38-$I$22)</f>
        <v>0.16299999999999998</v>
      </c>
      <c r="O38" s="27">
        <f>(M38-$I$22)</f>
        <v>0.16333333333333333</v>
      </c>
      <c r="P38" s="28">
        <f>(N38/0.9933)</f>
        <v>0.1640994664250478</v>
      </c>
      <c r="Q38" s="28">
        <f>(O38/0.9933)</f>
        <v>0.1644350481559784</v>
      </c>
      <c r="R38" s="29">
        <f>AVERAGE(P38:Q38)</f>
        <v>0.16426725729051311</v>
      </c>
      <c r="S38" s="30">
        <f>STDEV(P38:Q38)</f>
        <v>2.3729211758334332E-4</v>
      </c>
      <c r="U38" t="s">
        <v>29</v>
      </c>
      <c r="V38" t="s">
        <v>29</v>
      </c>
      <c r="W38" t="s">
        <v>29</v>
      </c>
      <c r="X38" t="s">
        <v>30</v>
      </c>
      <c r="Y38" t="s">
        <v>30</v>
      </c>
      <c r="Z38" t="s">
        <v>30</v>
      </c>
    </row>
    <row r="39" spans="1:32" ht="23.25" x14ac:dyDescent="0.6">
      <c r="A39" s="50">
        <v>0.25</v>
      </c>
      <c r="B39" s="62">
        <v>0.16400000000000001</v>
      </c>
      <c r="C39" s="21">
        <v>0.16766666666666666</v>
      </c>
      <c r="D39" s="27">
        <f t="shared" ref="D39:D41" si="2">(B39-$I$22)</f>
        <v>8.4666666666666668E-2</v>
      </c>
      <c r="E39" s="27">
        <f t="shared" ref="E39:E41" si="3">(C39-$I$22)</f>
        <v>8.8333333333333319E-2</v>
      </c>
      <c r="F39" s="28">
        <f t="shared" ref="F39:F41" si="4">(D39/0.9933)</f>
        <v>8.5237759656364306E-2</v>
      </c>
      <c r="G39" s="28">
        <f t="shared" ref="G39:G41" si="5">(E39/1.0278)</f>
        <v>8.594408769540117E-2</v>
      </c>
      <c r="H39" s="24">
        <f>AVERAGE(F39:G39)</f>
        <v>8.5590923675882738E-2</v>
      </c>
      <c r="I39" s="25">
        <f>STDEV(F39:G39)</f>
        <v>4.9944934614516235E-4</v>
      </c>
      <c r="K39" s="50">
        <v>3.1E-2</v>
      </c>
      <c r="L39" s="62">
        <v>0.19000000000000003</v>
      </c>
      <c r="M39" s="62">
        <v>0.18899999999999997</v>
      </c>
      <c r="N39" s="27">
        <f t="shared" ref="N39:N41" si="6">(L39-$I$22)</f>
        <v>0.11066666666666669</v>
      </c>
      <c r="O39" s="27">
        <f t="shared" ref="O39:O41" si="7">(M39-$I$22)</f>
        <v>0.10966666666666663</v>
      </c>
      <c r="P39" s="28">
        <f t="shared" ref="P39:P41" si="8">(N39/0.9933)</f>
        <v>0.11141313466894866</v>
      </c>
      <c r="Q39" s="28">
        <f t="shared" ref="Q39:Q41" si="9">(O39/0.9933)</f>
        <v>0.11040638947615689</v>
      </c>
      <c r="R39" s="24">
        <f>AVERAGE(P39:Q39)</f>
        <v>0.11090976207255276</v>
      </c>
      <c r="S39" s="25">
        <f>STDEV(P39:Q39)</f>
        <v>7.1187635275002012E-4</v>
      </c>
      <c r="U39">
        <v>0.113</v>
      </c>
      <c r="V39">
        <v>0.122</v>
      </c>
      <c r="W39">
        <v>0.152</v>
      </c>
      <c r="X39">
        <v>0.108</v>
      </c>
      <c r="Y39">
        <v>0.115</v>
      </c>
      <c r="Z39">
        <v>0.16400000000000001</v>
      </c>
      <c r="AA39">
        <v>0</v>
      </c>
    </row>
    <row r="40" spans="1:32" ht="23.25" x14ac:dyDescent="0.6">
      <c r="A40" s="50">
        <v>0.5</v>
      </c>
      <c r="B40" s="62">
        <v>0.122</v>
      </c>
      <c r="C40" s="21">
        <v>0.122</v>
      </c>
      <c r="D40" s="27">
        <f t="shared" si="2"/>
        <v>4.2666666666666658E-2</v>
      </c>
      <c r="E40" s="27">
        <f t="shared" si="3"/>
        <v>4.2666666666666658E-2</v>
      </c>
      <c r="F40" s="28">
        <f t="shared" si="4"/>
        <v>4.2954461559112714E-2</v>
      </c>
      <c r="G40" s="28">
        <f t="shared" si="5"/>
        <v>4.1512615943439052E-2</v>
      </c>
      <c r="H40" s="24">
        <f>AVERAGE(F40:G40)</f>
        <v>4.2233538751275883E-2</v>
      </c>
      <c r="I40" s="25">
        <f>STDEV(F40:G40)</f>
        <v>1.019538812266939E-3</v>
      </c>
      <c r="K40" s="50">
        <v>6.2E-2</v>
      </c>
      <c r="L40" s="62">
        <v>0.12566666666666668</v>
      </c>
      <c r="M40" s="62">
        <v>0.121</v>
      </c>
      <c r="N40" s="27">
        <f t="shared" si="6"/>
        <v>4.6333333333333337E-2</v>
      </c>
      <c r="O40" s="27">
        <f t="shared" si="7"/>
        <v>4.1666666666666657E-2</v>
      </c>
      <c r="P40" s="28">
        <f t="shared" si="8"/>
        <v>4.6645860599348977E-2</v>
      </c>
      <c r="Q40" s="28">
        <f t="shared" si="9"/>
        <v>4.1947716366321011E-2</v>
      </c>
      <c r="R40" s="24">
        <f>AVERAGE(P40:Q40)</f>
        <v>4.4296788482834998E-2</v>
      </c>
      <c r="S40" s="25">
        <f>STDEV(P40:Q40)</f>
        <v>3.3220896461665463E-3</v>
      </c>
      <c r="U40">
        <v>0.10100000000000001</v>
      </c>
      <c r="V40">
        <v>0.20100000000000001</v>
      </c>
      <c r="W40">
        <v>0.10299999999999999</v>
      </c>
      <c r="X40">
        <v>0.14199999999999999</v>
      </c>
      <c r="Y40">
        <v>7.5999999999999998E-2</v>
      </c>
      <c r="Z40">
        <v>0.112</v>
      </c>
    </row>
    <row r="41" spans="1:32" ht="23.25" x14ac:dyDescent="0.6">
      <c r="A41" s="50">
        <v>1</v>
      </c>
      <c r="B41" s="62">
        <v>0.10266666666666668</v>
      </c>
      <c r="C41" s="21">
        <v>9.5000000000000015E-2</v>
      </c>
      <c r="D41" s="27">
        <f t="shared" si="2"/>
        <v>2.3333333333333345E-2</v>
      </c>
      <c r="E41" s="27">
        <f t="shared" si="3"/>
        <v>1.5666666666666676E-2</v>
      </c>
      <c r="F41" s="28">
        <f t="shared" si="4"/>
        <v>2.3490721165139783E-2</v>
      </c>
      <c r="G41" s="28">
        <f t="shared" si="5"/>
        <v>1.5242913666731538E-2</v>
      </c>
      <c r="H41" s="24">
        <f>AVERAGE(F41:G41)</f>
        <v>1.9366817415935662E-2</v>
      </c>
      <c r="I41" s="25">
        <f>STDEV(F41:G41)</f>
        <v>5.8320806120457144E-3</v>
      </c>
      <c r="K41" s="50">
        <v>0.125</v>
      </c>
      <c r="L41" s="62">
        <v>0.10733333333333334</v>
      </c>
      <c r="M41" s="62">
        <v>0.10716666666666667</v>
      </c>
      <c r="N41" s="27">
        <f t="shared" si="6"/>
        <v>2.7999999999999997E-2</v>
      </c>
      <c r="O41" s="27">
        <f t="shared" si="7"/>
        <v>2.7833333333333335E-2</v>
      </c>
      <c r="P41" s="28">
        <f t="shared" si="8"/>
        <v>2.8188865398167721E-2</v>
      </c>
      <c r="Q41" s="28">
        <f t="shared" si="9"/>
        <v>2.8021074532702441E-2</v>
      </c>
      <c r="R41" s="24">
        <f>AVERAGE(P41:Q41)</f>
        <v>2.810496996543508E-2</v>
      </c>
      <c r="S41" s="25">
        <f>STDEV(P41:Q41)</f>
        <v>1.1864605879165938E-4</v>
      </c>
      <c r="U41">
        <v>9.8000000000000004E-2</v>
      </c>
      <c r="V41">
        <v>0.20699999999999999</v>
      </c>
      <c r="W41">
        <v>0.17399999999999999</v>
      </c>
      <c r="X41">
        <v>0.191</v>
      </c>
      <c r="Y41">
        <v>7.0999999999999994E-2</v>
      </c>
      <c r="Z41">
        <v>0.106</v>
      </c>
    </row>
    <row r="42" spans="1:32" ht="23.25" x14ac:dyDescent="0.6">
      <c r="A42" s="46"/>
      <c r="B42" s="47"/>
      <c r="C42" s="45"/>
      <c r="D42" s="4"/>
      <c r="E42" s="4"/>
      <c r="F42" s="4"/>
      <c r="G42" s="4"/>
      <c r="H42" s="48"/>
      <c r="I42" s="48"/>
      <c r="J42" s="19"/>
      <c r="K42" s="19"/>
      <c r="L42" s="47"/>
      <c r="M42" s="49"/>
      <c r="N42" s="4"/>
      <c r="U42">
        <v>0.10100000000000001</v>
      </c>
      <c r="V42">
        <v>0.13100000000000001</v>
      </c>
      <c r="W42">
        <v>0.10100000000000001</v>
      </c>
      <c r="X42">
        <v>0.158</v>
      </c>
      <c r="Y42">
        <v>6.3E-2</v>
      </c>
      <c r="Z42">
        <v>9.9000000000000005E-2</v>
      </c>
    </row>
    <row r="43" spans="1:32" ht="23.25" x14ac:dyDescent="0.6">
      <c r="A43" s="7" t="s">
        <v>17</v>
      </c>
      <c r="B43" s="64"/>
      <c r="C43" s="64"/>
      <c r="D43" s="64"/>
      <c r="E43" s="4"/>
      <c r="F43" s="2"/>
      <c r="G43" s="2"/>
      <c r="J43" s="19"/>
      <c r="K43" s="19"/>
      <c r="L43" s="47"/>
      <c r="M43" s="49"/>
      <c r="N43" s="4"/>
      <c r="O43" s="51"/>
      <c r="P43" s="51"/>
      <c r="Q43" s="51"/>
      <c r="R43" s="51"/>
      <c r="S43" s="51"/>
      <c r="U43">
        <v>0.11799999999999999</v>
      </c>
      <c r="V43">
        <v>0.13300000000000001</v>
      </c>
      <c r="W43">
        <v>0.10299999999999999</v>
      </c>
      <c r="X43">
        <v>0.11899999999999999</v>
      </c>
      <c r="Y43">
        <v>5.8000000000000003E-2</v>
      </c>
      <c r="Z43">
        <v>0.10299999999999999</v>
      </c>
      <c r="AA43" t="s">
        <v>31</v>
      </c>
    </row>
    <row r="44" spans="1:32" ht="50.25" x14ac:dyDescent="0.6">
      <c r="A44" s="50" t="s">
        <v>19</v>
      </c>
      <c r="B44" s="20" t="s">
        <v>8</v>
      </c>
      <c r="C44" s="20" t="s">
        <v>8</v>
      </c>
      <c r="D44" s="20" t="s">
        <v>15</v>
      </c>
      <c r="E44" s="20" t="s">
        <v>16</v>
      </c>
      <c r="F44" s="26" t="s">
        <v>28</v>
      </c>
      <c r="G44" s="26" t="s">
        <v>28</v>
      </c>
      <c r="H44" s="22" t="s">
        <v>10</v>
      </c>
      <c r="I44" s="23" t="s">
        <v>7</v>
      </c>
      <c r="J44" s="19"/>
      <c r="K44" s="7" t="s">
        <v>21</v>
      </c>
      <c r="L44" s="64"/>
      <c r="M44" s="64"/>
      <c r="N44" s="64"/>
      <c r="O44" s="4"/>
      <c r="P44" s="2"/>
      <c r="Q44" s="2"/>
    </row>
    <row r="45" spans="1:32" ht="23.25" x14ac:dyDescent="0.6">
      <c r="A45" s="50">
        <v>0</v>
      </c>
      <c r="B45" s="21">
        <v>0.21966666666666668</v>
      </c>
      <c r="C45" s="21">
        <v>0.26333333333333336</v>
      </c>
      <c r="D45" s="27">
        <f>(B45-$I$22)</f>
        <v>0.14033333333333334</v>
      </c>
      <c r="E45" s="27">
        <f>(C45-$I$22)</f>
        <v>0.18400000000000002</v>
      </c>
      <c r="F45" s="28">
        <f>(D45/0.9933)</f>
        <v>0.14127990872176921</v>
      </c>
      <c r="G45" s="28">
        <f>(E45/0.9933)</f>
        <v>0.18524111547367364</v>
      </c>
      <c r="H45" s="29">
        <f>AVERAGE(F45:G45)</f>
        <v>0.16326051209772141</v>
      </c>
      <c r="I45" s="30">
        <f>STDEV(F45:G45)</f>
        <v>3.1085267403415506E-2</v>
      </c>
      <c r="J45" s="19"/>
      <c r="K45" s="50" t="s">
        <v>19</v>
      </c>
      <c r="L45" s="20" t="s">
        <v>8</v>
      </c>
      <c r="M45" s="20" t="s">
        <v>8</v>
      </c>
      <c r="N45" s="20" t="s">
        <v>15</v>
      </c>
      <c r="O45" s="20" t="s">
        <v>16</v>
      </c>
      <c r="P45" s="26" t="s">
        <v>28</v>
      </c>
      <c r="Q45" s="26" t="s">
        <v>28</v>
      </c>
      <c r="R45" s="22" t="s">
        <v>10</v>
      </c>
      <c r="S45" s="23" t="s">
        <v>7</v>
      </c>
      <c r="U45" t="s">
        <v>32</v>
      </c>
      <c r="X45" t="s">
        <v>33</v>
      </c>
      <c r="AA45" t="s">
        <v>18</v>
      </c>
      <c r="AD45" t="s">
        <v>34</v>
      </c>
    </row>
    <row r="46" spans="1:32" ht="23.25" x14ac:dyDescent="0.6">
      <c r="A46" s="50">
        <v>0.125</v>
      </c>
      <c r="B46" s="21">
        <v>0.11996666666666667</v>
      </c>
      <c r="C46" s="21">
        <v>0.11783333333333333</v>
      </c>
      <c r="D46" s="27">
        <f t="shared" ref="D46:D48" si="10">(B46-$I$22)</f>
        <v>4.0633333333333327E-2</v>
      </c>
      <c r="E46" s="27">
        <f t="shared" ref="E46:E48" si="11">(C46-$I$22)</f>
        <v>3.8499999999999993E-2</v>
      </c>
      <c r="F46" s="28">
        <f t="shared" ref="F46:F48" si="12">(D46/0.9933)</f>
        <v>4.0907413000436252E-2</v>
      </c>
      <c r="G46" s="28">
        <f t="shared" ref="G46:G48" si="13">(E46/0.9933)</f>
        <v>3.8759689922480613E-2</v>
      </c>
      <c r="H46" s="24">
        <f>AVERAGE(F46:G46)</f>
        <v>3.9833551461458436E-2</v>
      </c>
      <c r="I46" s="25">
        <f>STDEV(F46:G46)</f>
        <v>1.5186695525332766E-3</v>
      </c>
      <c r="J46" s="19"/>
      <c r="K46" s="50">
        <v>0</v>
      </c>
      <c r="L46" s="21">
        <v>0.28166666666666668</v>
      </c>
      <c r="M46" s="21">
        <v>0.28699999999999998</v>
      </c>
      <c r="N46" s="27">
        <f>(L46-$I$22)</f>
        <v>0.20233333333333334</v>
      </c>
      <c r="O46" s="27">
        <f>(M46-$I$22)</f>
        <v>0.20766666666666664</v>
      </c>
      <c r="P46" s="28">
        <f>(N46/0.9933)</f>
        <v>0.20369811067485488</v>
      </c>
      <c r="Q46" s="28">
        <f>(O46/0.9933)</f>
        <v>0.20906741836974393</v>
      </c>
      <c r="R46" s="29">
        <f>AVERAGE(P46:Q46)</f>
        <v>0.20638276452229942</v>
      </c>
      <c r="S46" s="30">
        <f>STDEV(P46:Q46)</f>
        <v>3.7966738813331592E-3</v>
      </c>
      <c r="U46">
        <v>0.115</v>
      </c>
      <c r="V46">
        <v>0.11899999999999999</v>
      </c>
      <c r="W46">
        <v>9.6000000000000002E-2</v>
      </c>
      <c r="X46">
        <v>9.9000000000000005E-2</v>
      </c>
      <c r="Y46">
        <v>0.11899999999999999</v>
      </c>
      <c r="Z46">
        <v>0.12</v>
      </c>
      <c r="AA46">
        <v>0.109</v>
      </c>
      <c r="AB46">
        <v>0.121</v>
      </c>
      <c r="AC46">
        <v>0.12</v>
      </c>
      <c r="AD46">
        <v>0.109</v>
      </c>
      <c r="AE46">
        <v>0.13700000000000001</v>
      </c>
      <c r="AF46">
        <v>9.4E-2</v>
      </c>
    </row>
    <row r="47" spans="1:32" ht="23.25" x14ac:dyDescent="0.6">
      <c r="A47" s="50">
        <v>0.25</v>
      </c>
      <c r="B47" s="21">
        <v>8.8000000000000009E-2</v>
      </c>
      <c r="C47" s="21">
        <v>8.8666666666666671E-2</v>
      </c>
      <c r="D47" s="27">
        <f t="shared" si="10"/>
        <v>8.6666666666666697E-3</v>
      </c>
      <c r="E47" s="27">
        <f t="shared" si="11"/>
        <v>9.3333333333333324E-3</v>
      </c>
      <c r="F47" s="28">
        <f t="shared" si="12"/>
        <v>8.725125004194775E-3</v>
      </c>
      <c r="G47" s="28">
        <f t="shared" si="13"/>
        <v>9.3962884660559066E-3</v>
      </c>
      <c r="H47" s="24">
        <f>AVERAGE(F47:G47)</f>
        <v>9.0607067351253408E-3</v>
      </c>
      <c r="I47" s="25">
        <f>STDEV(F47:G47)</f>
        <v>4.745842351666449E-4</v>
      </c>
      <c r="J47" s="4"/>
      <c r="K47" s="50">
        <v>3.1E-2</v>
      </c>
      <c r="L47" s="21">
        <v>0.16900000000000001</v>
      </c>
      <c r="M47" s="21">
        <v>0.15366666666666665</v>
      </c>
      <c r="N47" s="27">
        <f t="shared" ref="N47:N49" si="14">(L47-$I$22)</f>
        <v>8.9666666666666672E-2</v>
      </c>
      <c r="O47" s="27">
        <f t="shared" ref="O47:O49" si="15">(M47-$I$22)</f>
        <v>7.4333333333333307E-2</v>
      </c>
      <c r="P47" s="28">
        <f t="shared" ref="P47:P49" si="16">(N47/0.9933)</f>
        <v>9.0271485620322833E-2</v>
      </c>
      <c r="Q47" s="28">
        <f t="shared" ref="Q47:Q49" si="17">(O47/0.9933)</f>
        <v>7.4834725997516671E-2</v>
      </c>
      <c r="R47" s="24">
        <f>AVERAGE(P47:Q47)</f>
        <v>8.2553105808919752E-2</v>
      </c>
      <c r="S47" s="25">
        <f>STDEV(P47:Q47)</f>
        <v>1.0915437408832929E-2</v>
      </c>
      <c r="U47">
        <v>9.4E-2</v>
      </c>
      <c r="V47">
        <v>0.104</v>
      </c>
      <c r="W47">
        <v>9.6000000000000002E-2</v>
      </c>
      <c r="X47">
        <v>0.126</v>
      </c>
      <c r="Y47">
        <v>0.105</v>
      </c>
      <c r="Z47">
        <v>0.09</v>
      </c>
      <c r="AA47">
        <v>0.10199999999999999</v>
      </c>
      <c r="AB47">
        <v>0.10100000000000001</v>
      </c>
      <c r="AC47">
        <v>0.111</v>
      </c>
      <c r="AD47">
        <v>0.10199999999999999</v>
      </c>
      <c r="AE47">
        <v>0.1</v>
      </c>
      <c r="AF47">
        <v>0.09</v>
      </c>
    </row>
    <row r="48" spans="1:32" ht="23.25" x14ac:dyDescent="0.6">
      <c r="A48" s="50">
        <v>0.5</v>
      </c>
      <c r="B48" s="21">
        <v>8.7333333333333305E-2</v>
      </c>
      <c r="C48" s="21">
        <v>8.533333333333333E-2</v>
      </c>
      <c r="D48" s="27">
        <f t="shared" si="10"/>
        <v>7.9999999999999655E-3</v>
      </c>
      <c r="E48" s="27">
        <f t="shared" si="11"/>
        <v>5.9999999999999915E-3</v>
      </c>
      <c r="F48" s="28">
        <f t="shared" si="12"/>
        <v>8.0539615423336017E-3</v>
      </c>
      <c r="G48" s="28">
        <f t="shared" si="13"/>
        <v>6.0404711567502182E-3</v>
      </c>
      <c r="H48" s="24">
        <f>AVERAGE(F48:G48)</f>
        <v>7.0472163495419095E-3</v>
      </c>
      <c r="I48" s="25">
        <f>STDEV(F48:G48)</f>
        <v>1.4237527054999268E-3</v>
      </c>
      <c r="J48" s="4"/>
      <c r="K48" s="50">
        <v>6.2E-2</v>
      </c>
      <c r="L48" s="21">
        <v>0.14633333333333334</v>
      </c>
      <c r="M48" s="21">
        <v>0.13600000000000001</v>
      </c>
      <c r="N48" s="27">
        <f t="shared" si="14"/>
        <v>6.7000000000000004E-2</v>
      </c>
      <c r="O48" s="27">
        <f t="shared" si="15"/>
        <v>5.6666666666666671E-2</v>
      </c>
      <c r="P48" s="28">
        <f t="shared" si="16"/>
        <v>6.7451927917044199E-2</v>
      </c>
      <c r="Q48" s="28">
        <f t="shared" si="17"/>
        <v>5.7048894258196592E-2</v>
      </c>
      <c r="R48" s="24">
        <f>AVERAGE(P48:Q48)</f>
        <v>6.2250411087620396E-2</v>
      </c>
      <c r="S48" s="25">
        <f>STDEV(P48:Q48)</f>
        <v>7.3560556450830436E-3</v>
      </c>
      <c r="U48">
        <v>9.2999999999999999E-2</v>
      </c>
      <c r="V48">
        <v>9.0999999999999998E-2</v>
      </c>
      <c r="W48">
        <v>0.106</v>
      </c>
      <c r="X48">
        <v>8.6999999999999994E-2</v>
      </c>
      <c r="Y48">
        <v>0.11</v>
      </c>
      <c r="Z48">
        <v>8.1000000000000003E-2</v>
      </c>
      <c r="AA48">
        <v>8.2000000000000003E-2</v>
      </c>
      <c r="AB48">
        <v>9.2999999999999999E-2</v>
      </c>
      <c r="AC48">
        <v>0.09</v>
      </c>
      <c r="AD48">
        <v>7.8E-2</v>
      </c>
      <c r="AE48">
        <v>9.1999999999999998E-2</v>
      </c>
      <c r="AF48">
        <v>0.10299999999999999</v>
      </c>
    </row>
    <row r="49" spans="1:32" ht="23.25" x14ac:dyDescent="0.6">
      <c r="A49" s="51"/>
      <c r="B49" s="51"/>
      <c r="C49" s="51"/>
      <c r="D49" s="51"/>
      <c r="E49" s="51"/>
      <c r="F49" s="51"/>
      <c r="G49" s="51"/>
      <c r="H49" s="51"/>
      <c r="I49" s="51"/>
      <c r="K49" s="50">
        <v>0.125</v>
      </c>
      <c r="L49" s="21">
        <v>8.8666666666666658E-2</v>
      </c>
      <c r="M49" s="21">
        <v>9.9333333333333329E-2</v>
      </c>
      <c r="N49" s="27">
        <f t="shared" si="14"/>
        <v>9.3333333333333185E-3</v>
      </c>
      <c r="O49" s="27">
        <f t="shared" si="15"/>
        <v>1.999999999999999E-2</v>
      </c>
      <c r="P49" s="28">
        <f t="shared" si="16"/>
        <v>9.3962884660558927E-3</v>
      </c>
      <c r="Q49" s="28">
        <f t="shared" si="17"/>
        <v>2.013490385583408E-2</v>
      </c>
      <c r="R49" s="24">
        <f>AVERAGE(P49:Q49)</f>
        <v>1.4765596160944985E-2</v>
      </c>
      <c r="S49" s="25">
        <f>STDEV(P49:Q49)</f>
        <v>7.59334776266638E-3</v>
      </c>
      <c r="U49">
        <v>9.6000000000000002E-2</v>
      </c>
      <c r="V49">
        <v>0.158</v>
      </c>
      <c r="W49">
        <v>9.7000000000000003E-2</v>
      </c>
      <c r="X49">
        <v>0.113</v>
      </c>
      <c r="Y49">
        <v>0.109</v>
      </c>
      <c r="Z49">
        <v>0.10299999999999999</v>
      </c>
      <c r="AA49">
        <v>0.14699999999999999</v>
      </c>
      <c r="AB49">
        <v>0.13600000000000001</v>
      </c>
      <c r="AC49">
        <v>0.13200000000000001</v>
      </c>
      <c r="AD49">
        <v>0.113</v>
      </c>
      <c r="AE49">
        <v>0.16</v>
      </c>
      <c r="AF49">
        <v>0.11</v>
      </c>
    </row>
    <row r="50" spans="1:32" x14ac:dyDescent="0.25">
      <c r="A50" s="51"/>
      <c r="B50" s="51"/>
      <c r="C50" s="51"/>
      <c r="D50" s="51"/>
      <c r="E50" s="51"/>
      <c r="F50" s="51"/>
      <c r="G50" s="51"/>
      <c r="H50" s="51"/>
      <c r="I50" s="51"/>
    </row>
    <row r="51" spans="1:32" ht="15.75" x14ac:dyDescent="0.25">
      <c r="A51" s="7" t="s">
        <v>18</v>
      </c>
      <c r="B51" s="64"/>
      <c r="C51" s="64"/>
      <c r="D51" s="64"/>
      <c r="E51" s="4"/>
      <c r="F51" s="2"/>
      <c r="G51" s="2"/>
    </row>
    <row r="52" spans="1:32" ht="35.25" x14ac:dyDescent="0.6">
      <c r="A52" s="50" t="s">
        <v>19</v>
      </c>
      <c r="B52" s="20" t="s">
        <v>8</v>
      </c>
      <c r="C52" s="20" t="s">
        <v>8</v>
      </c>
      <c r="D52" s="20" t="s">
        <v>15</v>
      </c>
      <c r="E52" s="20" t="s">
        <v>16</v>
      </c>
      <c r="F52" s="26" t="s">
        <v>28</v>
      </c>
      <c r="G52" s="26" t="s">
        <v>28</v>
      </c>
      <c r="H52" s="22" t="s">
        <v>10</v>
      </c>
      <c r="I52" s="23" t="s">
        <v>7</v>
      </c>
      <c r="K52" s="7" t="s">
        <v>22</v>
      </c>
      <c r="L52" s="64"/>
      <c r="M52" s="64"/>
      <c r="N52" s="64"/>
      <c r="O52" s="4"/>
      <c r="P52" s="2"/>
      <c r="Q52" s="2"/>
      <c r="U52" t="s">
        <v>35</v>
      </c>
      <c r="V52" t="s">
        <v>36</v>
      </c>
    </row>
    <row r="53" spans="1:32" ht="23.25" x14ac:dyDescent="0.6">
      <c r="A53" s="50">
        <v>0</v>
      </c>
      <c r="B53" s="62">
        <v>0.217</v>
      </c>
      <c r="C53" s="62">
        <v>0.21333333333333335</v>
      </c>
      <c r="D53" s="27">
        <f>(B53-$I$22)</f>
        <v>0.13766666666666666</v>
      </c>
      <c r="E53" s="27">
        <f>(C53-$I$22)</f>
        <v>0.13400000000000001</v>
      </c>
      <c r="F53" s="28">
        <f>(D53/0.9933)</f>
        <v>0.13859525487432464</v>
      </c>
      <c r="G53" s="28">
        <f>(E53/0.9933)</f>
        <v>0.1349038558340884</v>
      </c>
      <c r="H53" s="29">
        <f>AVERAGE(F53:G53)</f>
        <v>0.13674955535420652</v>
      </c>
      <c r="I53" s="30">
        <f>STDEV(F53:G53)</f>
        <v>2.6102132934165607E-3</v>
      </c>
      <c r="K53" s="50" t="s">
        <v>19</v>
      </c>
      <c r="L53" s="20" t="s">
        <v>8</v>
      </c>
      <c r="M53" s="20" t="s">
        <v>8</v>
      </c>
      <c r="N53" s="20" t="s">
        <v>15</v>
      </c>
      <c r="O53" s="20" t="s">
        <v>16</v>
      </c>
      <c r="P53" s="26" t="s">
        <v>28</v>
      </c>
      <c r="Q53" s="26" t="s">
        <v>28</v>
      </c>
      <c r="R53" s="22" t="s">
        <v>10</v>
      </c>
      <c r="S53" s="23" t="s">
        <v>7</v>
      </c>
      <c r="U53" s="55">
        <v>0.23</v>
      </c>
      <c r="V53" s="55">
        <v>0.186</v>
      </c>
      <c r="W53" s="55">
        <v>0.14299999999999999</v>
      </c>
      <c r="X53" s="56">
        <v>0.115</v>
      </c>
      <c r="Y53" s="56">
        <v>0.11600000000000001</v>
      </c>
      <c r="Z53" s="56">
        <v>0.128</v>
      </c>
      <c r="AA53" s="34">
        <v>0.26600000000000001</v>
      </c>
      <c r="AB53" s="34">
        <v>0.19600000000000001</v>
      </c>
      <c r="AC53" s="34">
        <v>0.189</v>
      </c>
      <c r="AD53" s="57">
        <v>0.152</v>
      </c>
      <c r="AE53" s="57">
        <v>0.13200000000000001</v>
      </c>
      <c r="AF53" s="57">
        <v>0.24299999999999999</v>
      </c>
    </row>
    <row r="54" spans="1:32" ht="23.25" x14ac:dyDescent="0.6">
      <c r="A54" s="50">
        <v>3.1E-2</v>
      </c>
      <c r="B54" s="62">
        <v>0.19033333333333333</v>
      </c>
      <c r="C54" s="62">
        <v>0.19400000000000003</v>
      </c>
      <c r="D54" s="27">
        <f t="shared" ref="D54:D56" si="18">(B54-$I$22)</f>
        <v>0.11099999999999999</v>
      </c>
      <c r="E54" s="27">
        <f t="shared" ref="E54:E56" si="19">(C54-$I$22)</f>
        <v>0.11466666666666669</v>
      </c>
      <c r="F54" s="28">
        <f t="shared" ref="F54:F56" si="20">(D54/0.9933)</f>
        <v>0.11174871639987918</v>
      </c>
      <c r="G54" s="28">
        <f t="shared" ref="G54:G56" si="21">(E54/0.9933)</f>
        <v>0.11544011544011547</v>
      </c>
      <c r="H54" s="24">
        <f>AVERAGE(F54:G54)</f>
        <v>0.11359441591999733</v>
      </c>
      <c r="I54" s="25">
        <f>STDEV(F54:G54)</f>
        <v>2.6102132934165898E-3</v>
      </c>
      <c r="K54" s="50">
        <v>0</v>
      </c>
      <c r="L54" s="21">
        <v>0.35433333333333333</v>
      </c>
      <c r="M54" s="21">
        <v>0.31466666666666665</v>
      </c>
      <c r="N54" s="27">
        <f>(L54-$I$22)</f>
        <v>0.27500000000000002</v>
      </c>
      <c r="O54" s="27">
        <f>(M54-$I$22)</f>
        <v>0.23533333333333331</v>
      </c>
      <c r="P54" s="28">
        <f>(N54/0.9933)</f>
        <v>0.27685492801771877</v>
      </c>
      <c r="Q54" s="28">
        <f>(O54/0.9933)</f>
        <v>0.2369207020369811</v>
      </c>
      <c r="R54" s="29">
        <f>AVERAGE(P54:Q54)</f>
        <v>0.25688781502734992</v>
      </c>
      <c r="S54" s="30">
        <f>STDEV(P54:Q54)</f>
        <v>2.8237761992415619E-2</v>
      </c>
      <c r="U54" s="55">
        <v>0.122</v>
      </c>
      <c r="V54" s="55">
        <v>9.1999999999999998E-2</v>
      </c>
      <c r="W54" s="55">
        <v>8.7999999999999995E-2</v>
      </c>
      <c r="X54" s="56">
        <v>0.111</v>
      </c>
      <c r="Y54" s="56">
        <v>0.159</v>
      </c>
      <c r="Z54" s="56">
        <v>0.09</v>
      </c>
      <c r="AA54" s="34">
        <v>9.1999999999999998E-2</v>
      </c>
      <c r="AB54" s="34">
        <v>8.8999999999999996E-2</v>
      </c>
      <c r="AC54" s="34">
        <v>0.1</v>
      </c>
      <c r="AD54" s="57">
        <v>0.112</v>
      </c>
      <c r="AE54" s="57">
        <v>8.4000000000000005E-2</v>
      </c>
      <c r="AF54" s="57">
        <v>0.126</v>
      </c>
    </row>
    <row r="55" spans="1:32" ht="23.25" x14ac:dyDescent="0.6">
      <c r="A55" s="50">
        <v>6.2E-2</v>
      </c>
      <c r="B55" s="62">
        <v>0.13566666666666669</v>
      </c>
      <c r="C55" s="62">
        <v>0.12533333333333332</v>
      </c>
      <c r="D55" s="27">
        <f t="shared" si="18"/>
        <v>5.6333333333333346E-2</v>
      </c>
      <c r="E55" s="27">
        <f t="shared" si="19"/>
        <v>4.5999999999999985E-2</v>
      </c>
      <c r="F55" s="28">
        <f t="shared" si="20"/>
        <v>5.6713312527266031E-2</v>
      </c>
      <c r="G55" s="28">
        <f t="shared" si="21"/>
        <v>4.6310278868418389E-2</v>
      </c>
      <c r="H55" s="24">
        <f>AVERAGE(F55:G55)</f>
        <v>5.1511795697842214E-2</v>
      </c>
      <c r="I55" s="25">
        <f>STDEV(F55:G55)</f>
        <v>7.3560556450830523E-3</v>
      </c>
      <c r="K55" s="50">
        <v>3.1E-2</v>
      </c>
      <c r="L55" s="21">
        <v>0.129</v>
      </c>
      <c r="M55" s="21">
        <v>0.12533333333333332</v>
      </c>
      <c r="N55" s="27">
        <f t="shared" ref="N55:N57" si="22">(L55-$I$22)</f>
        <v>4.9666666666666665E-2</v>
      </c>
      <c r="O55" s="27">
        <f t="shared" ref="O55:O57" si="23">(M55-$I$22)</f>
        <v>4.5999999999999985E-2</v>
      </c>
      <c r="P55" s="28">
        <f t="shared" ref="P55:P57" si="24">(N55/0.9933)</f>
        <v>5.0001677908654653E-2</v>
      </c>
      <c r="Q55" s="28">
        <f t="shared" ref="Q55:Q57" si="25">(O55/0.9933)</f>
        <v>4.6310278868418389E-2</v>
      </c>
      <c r="R55" s="24">
        <f>AVERAGE(P55:Q55)</f>
        <v>4.8155978388536524E-2</v>
      </c>
      <c r="S55" s="25">
        <f>STDEV(P55:Q55)</f>
        <v>2.6102132934165754E-3</v>
      </c>
      <c r="U55" s="55">
        <v>0.14299999999999999</v>
      </c>
      <c r="V55" s="55">
        <v>9.8000000000000004E-2</v>
      </c>
      <c r="W55" s="55">
        <v>9.0999999999999998E-2</v>
      </c>
      <c r="X55" s="56">
        <v>8.2000000000000003E-2</v>
      </c>
      <c r="Y55" s="56">
        <v>9.6000000000000002E-2</v>
      </c>
      <c r="Z55" s="56">
        <v>8.5999999999999993E-2</v>
      </c>
      <c r="AA55" s="34">
        <v>8.6999999999999994E-2</v>
      </c>
      <c r="AB55" s="34">
        <v>9.4E-2</v>
      </c>
      <c r="AC55" s="34">
        <v>8.3000000000000004E-2</v>
      </c>
      <c r="AD55" s="57">
        <v>0.11600000000000001</v>
      </c>
      <c r="AE55" s="57">
        <v>0.10299999999999999</v>
      </c>
      <c r="AF55" s="57">
        <v>9.8000000000000004E-2</v>
      </c>
    </row>
    <row r="56" spans="1:32" ht="23.25" x14ac:dyDescent="0.6">
      <c r="A56" s="50">
        <v>0.125</v>
      </c>
      <c r="B56" s="62">
        <v>0.104</v>
      </c>
      <c r="C56" s="62">
        <v>0.106</v>
      </c>
      <c r="D56" s="27">
        <f t="shared" si="18"/>
        <v>2.4666666666666656E-2</v>
      </c>
      <c r="E56" s="27">
        <f t="shared" si="19"/>
        <v>2.6666666666666658E-2</v>
      </c>
      <c r="F56" s="28">
        <f t="shared" si="20"/>
        <v>2.4833048088862032E-2</v>
      </c>
      <c r="G56" s="28">
        <f t="shared" si="21"/>
        <v>2.6846538474445444E-2</v>
      </c>
      <c r="H56" s="24">
        <f>AVERAGE(F56:G56)</f>
        <v>2.5839793281653738E-2</v>
      </c>
      <c r="I56" s="25">
        <f>STDEV(F56:G56)</f>
        <v>1.423752705499947E-3</v>
      </c>
      <c r="K56" s="50">
        <v>6.2E-2</v>
      </c>
      <c r="L56" s="21">
        <v>0.10633333333333334</v>
      </c>
      <c r="M56" s="21">
        <v>0.10433333333333333</v>
      </c>
      <c r="N56" s="27">
        <f t="shared" si="22"/>
        <v>2.6999999999999996E-2</v>
      </c>
      <c r="O56" s="27">
        <f t="shared" si="23"/>
        <v>2.4999999999999994E-2</v>
      </c>
      <c r="P56" s="28">
        <f t="shared" si="24"/>
        <v>2.7182120205376015E-2</v>
      </c>
      <c r="Q56" s="28">
        <f t="shared" si="25"/>
        <v>2.5168629819792607E-2</v>
      </c>
      <c r="R56" s="24">
        <f>AVERAGE(P56:Q56)</f>
        <v>2.6175375012584309E-2</v>
      </c>
      <c r="S56" s="25">
        <f>STDEV(P56:Q56)</f>
        <v>1.4237527054999446E-3</v>
      </c>
      <c r="U56" s="55">
        <v>0.14099999999999999</v>
      </c>
      <c r="V56" s="55">
        <v>0.107</v>
      </c>
      <c r="W56" s="55">
        <v>0.111</v>
      </c>
      <c r="X56" s="56">
        <v>8.7999999999999995E-2</v>
      </c>
      <c r="Y56" s="56">
        <v>9.9000000000000005E-2</v>
      </c>
      <c r="Z56" s="56">
        <v>0.125</v>
      </c>
      <c r="AA56" s="34">
        <v>0.106</v>
      </c>
      <c r="AB56" s="34">
        <v>9.8000000000000004E-2</v>
      </c>
      <c r="AC56" s="34">
        <v>0.108</v>
      </c>
      <c r="AD56" s="57">
        <v>0.13800000000000001</v>
      </c>
      <c r="AE56" s="57">
        <v>0.11700000000000001</v>
      </c>
      <c r="AF56" s="57">
        <v>0.105</v>
      </c>
    </row>
    <row r="57" spans="1:32" ht="23.25" x14ac:dyDescent="0.6">
      <c r="K57" s="50">
        <v>0.125</v>
      </c>
      <c r="L57" s="21">
        <v>8.3666666666666667E-2</v>
      </c>
      <c r="M57" s="21">
        <v>8.433333333333333E-2</v>
      </c>
      <c r="N57" s="27">
        <f t="shared" si="22"/>
        <v>4.3333333333333279E-3</v>
      </c>
      <c r="O57" s="27">
        <f t="shared" si="23"/>
        <v>4.9999999999999906E-3</v>
      </c>
      <c r="P57" s="28">
        <f t="shared" si="24"/>
        <v>4.3625625020973805E-3</v>
      </c>
      <c r="Q57" s="28">
        <f t="shared" si="25"/>
        <v>5.033725963958513E-3</v>
      </c>
      <c r="R57" s="24">
        <f>AVERAGE(P57:Q57)</f>
        <v>4.6981442330279472E-3</v>
      </c>
      <c r="S57" s="25">
        <f>STDEV(P57:Q57)</f>
        <v>4.7458423516664555E-4</v>
      </c>
      <c r="U57" s="58">
        <v>0.66800000000000004</v>
      </c>
      <c r="V57" s="58">
        <v>0.13600000000000001</v>
      </c>
      <c r="W57" s="58">
        <v>0.14099999999999999</v>
      </c>
      <c r="X57" s="59">
        <v>0.188</v>
      </c>
      <c r="Y57" s="59">
        <v>0.114</v>
      </c>
      <c r="Z57" s="59">
        <v>0.24199999999999999</v>
      </c>
      <c r="AA57">
        <v>0.219</v>
      </c>
      <c r="AB57">
        <v>0.161</v>
      </c>
      <c r="AC57">
        <v>0.80800000000000005</v>
      </c>
      <c r="AD57">
        <v>0.73699999999999999</v>
      </c>
      <c r="AE57">
        <v>1.514</v>
      </c>
      <c r="AF57">
        <v>0.51100000000000001</v>
      </c>
    </row>
    <row r="58" spans="1:32" x14ac:dyDescent="0.25">
      <c r="U58" s="58">
        <v>0.17399999999999999</v>
      </c>
      <c r="V58" s="58">
        <v>0.17799999999999999</v>
      </c>
      <c r="W58" s="58">
        <v>0.1</v>
      </c>
      <c r="X58" s="59">
        <v>0.09</v>
      </c>
      <c r="Y58" s="59">
        <v>9.2999999999999999E-2</v>
      </c>
      <c r="Z58" s="59">
        <v>0.122</v>
      </c>
      <c r="AA58">
        <v>0.13</v>
      </c>
      <c r="AB58">
        <v>9.8000000000000004E-2</v>
      </c>
      <c r="AC58">
        <v>0.115</v>
      </c>
      <c r="AD58">
        <v>8.7999999999999995E-2</v>
      </c>
      <c r="AE58">
        <v>9.0999999999999998E-2</v>
      </c>
      <c r="AF58">
        <v>7.8E-2</v>
      </c>
    </row>
    <row r="59" spans="1:32" x14ac:dyDescent="0.25">
      <c r="U59" s="58">
        <v>0.16200000000000001</v>
      </c>
      <c r="V59" s="58">
        <v>0.20399999999999999</v>
      </c>
      <c r="W59" s="58">
        <v>0.13300000000000001</v>
      </c>
      <c r="X59" s="59">
        <v>0.10199999999999999</v>
      </c>
      <c r="Y59" s="59">
        <v>0.14299999999999999</v>
      </c>
      <c r="Z59" s="59">
        <v>0.108</v>
      </c>
      <c r="AA59">
        <v>0.13700000000000001</v>
      </c>
      <c r="AB59">
        <v>0.186</v>
      </c>
      <c r="AC59">
        <v>0.434</v>
      </c>
      <c r="AD59">
        <v>0.78</v>
      </c>
      <c r="AE59">
        <v>0.53300000000000003</v>
      </c>
      <c r="AF59">
        <v>2.4750000000000001</v>
      </c>
    </row>
    <row r="60" spans="1:32" x14ac:dyDescent="0.25">
      <c r="U60" s="58">
        <v>0.159</v>
      </c>
      <c r="V60" s="58">
        <v>0.30499999999999999</v>
      </c>
      <c r="W60" s="58">
        <v>0.20200000000000001</v>
      </c>
      <c r="X60" s="59">
        <v>0.16900000000000001</v>
      </c>
      <c r="Y60" s="59">
        <v>0.129</v>
      </c>
      <c r="Z60" s="59">
        <v>0.124</v>
      </c>
      <c r="AA60">
        <v>0.129</v>
      </c>
      <c r="AB60">
        <v>0.106</v>
      </c>
      <c r="AC60">
        <v>0.10199999999999999</v>
      </c>
      <c r="AD60">
        <v>9.4E-2</v>
      </c>
      <c r="AE60">
        <v>9.8000000000000004E-2</v>
      </c>
      <c r="AF60">
        <v>8.1000000000000003E-2</v>
      </c>
    </row>
    <row r="63" spans="1:32" ht="18.75" x14ac:dyDescent="0.3">
      <c r="B63" s="6" t="s">
        <v>38</v>
      </c>
      <c r="E63" t="s">
        <v>39</v>
      </c>
      <c r="I63" t="s">
        <v>39</v>
      </c>
      <c r="U63" t="s">
        <v>35</v>
      </c>
      <c r="V63" t="s">
        <v>37</v>
      </c>
    </row>
    <row r="64" spans="1:32" x14ac:dyDescent="0.25">
      <c r="B64" s="55">
        <v>0.23</v>
      </c>
      <c r="C64" s="55">
        <v>0.186</v>
      </c>
      <c r="D64" s="55">
        <v>0.14299999999999999</v>
      </c>
      <c r="E64" s="62">
        <f>AVERAGE(B64:D64)</f>
        <v>0.18633333333333335</v>
      </c>
      <c r="F64" s="60">
        <v>0.19700000000000001</v>
      </c>
      <c r="G64" s="60">
        <v>0.18099999999999999</v>
      </c>
      <c r="H64" s="60">
        <v>0.193</v>
      </c>
      <c r="I64" s="62">
        <f>AVERAGE(F64:H64)</f>
        <v>0.19033333333333333</v>
      </c>
      <c r="U64" s="60">
        <v>0.19700000000000001</v>
      </c>
      <c r="V64" s="60">
        <v>0.10100000000000001</v>
      </c>
      <c r="W64" s="60">
        <v>0.14299999999999999</v>
      </c>
      <c r="X64" s="58">
        <v>0.10100000000000001</v>
      </c>
      <c r="Y64" s="58">
        <v>0.11799999999999999</v>
      </c>
      <c r="Z64" s="58">
        <v>8.1000000000000003E-2</v>
      </c>
      <c r="AA64" s="61">
        <v>0.114</v>
      </c>
      <c r="AB64" s="61">
        <v>0.11</v>
      </c>
      <c r="AC64" s="61">
        <v>0.20499999999999999</v>
      </c>
      <c r="AD64" s="34">
        <v>9.8000000000000004E-2</v>
      </c>
      <c r="AE64" s="34">
        <v>8.7999999999999995E-2</v>
      </c>
      <c r="AF64" s="34">
        <v>0.35199999999999998</v>
      </c>
    </row>
    <row r="65" spans="1:32" x14ac:dyDescent="0.25">
      <c r="A65">
        <v>80</v>
      </c>
      <c r="B65" s="55">
        <v>0.16200000000000001</v>
      </c>
      <c r="C65" s="55">
        <v>0.16200000000000001</v>
      </c>
      <c r="D65" s="55">
        <v>0.16800000000000001</v>
      </c>
      <c r="E65" s="62">
        <f t="shared" ref="E65:E67" si="26">AVERAGE(B65:D65)</f>
        <v>0.16400000000000001</v>
      </c>
      <c r="F65" s="60">
        <v>0.16900000000000001</v>
      </c>
      <c r="G65" s="60">
        <v>0.17</v>
      </c>
      <c r="H65" s="60">
        <v>0.16400000000000001</v>
      </c>
      <c r="I65" s="62">
        <f t="shared" ref="I65:I67" si="27">AVERAGE(F65:H65)</f>
        <v>0.16766666666666666</v>
      </c>
      <c r="U65" s="60">
        <v>0.109</v>
      </c>
      <c r="V65" s="60">
        <v>0.09</v>
      </c>
      <c r="W65" s="60">
        <v>9.5000000000000001E-2</v>
      </c>
      <c r="X65" s="58">
        <v>7.5999999999999998E-2</v>
      </c>
      <c r="Y65" s="58">
        <v>9.4E-2</v>
      </c>
      <c r="Z65" s="58">
        <v>8.1000000000000003E-2</v>
      </c>
      <c r="AA65" s="61">
        <v>9.7000000000000003E-2</v>
      </c>
      <c r="AB65" s="61">
        <v>9.6000000000000002E-2</v>
      </c>
      <c r="AC65" s="61">
        <v>8.8999999999999996E-2</v>
      </c>
      <c r="AD65" s="34">
        <v>9.7000000000000003E-2</v>
      </c>
      <c r="AE65" s="34">
        <v>7.5999999999999998E-2</v>
      </c>
      <c r="AF65" s="34">
        <v>8.5000000000000006E-2</v>
      </c>
    </row>
    <row r="66" spans="1:32" x14ac:dyDescent="0.25">
      <c r="B66" s="55">
        <v>0.123</v>
      </c>
      <c r="C66" s="55">
        <v>0.11899999999999999</v>
      </c>
      <c r="D66" s="55">
        <v>0.124</v>
      </c>
      <c r="E66" s="62">
        <f t="shared" si="26"/>
        <v>0.122</v>
      </c>
      <c r="F66" s="60">
        <v>0.123</v>
      </c>
      <c r="G66" s="60">
        <v>0.125</v>
      </c>
      <c r="H66" s="60">
        <v>0.11799999999999999</v>
      </c>
      <c r="I66" s="62">
        <f t="shared" si="27"/>
        <v>0.122</v>
      </c>
      <c r="U66" s="60">
        <v>0.10299999999999999</v>
      </c>
      <c r="V66" s="60">
        <v>0.14499999999999999</v>
      </c>
      <c r="W66" s="60">
        <v>0.13800000000000001</v>
      </c>
      <c r="X66" s="58">
        <v>0.14699999999999999</v>
      </c>
      <c r="Y66" s="58">
        <v>0.17499999999999999</v>
      </c>
      <c r="Z66" s="58">
        <v>0.19400000000000001</v>
      </c>
      <c r="AA66" s="61">
        <v>0.154</v>
      </c>
      <c r="AB66" s="61">
        <v>0.25800000000000001</v>
      </c>
      <c r="AC66" s="61">
        <v>0.13400000000000001</v>
      </c>
      <c r="AD66" s="34">
        <v>0.109</v>
      </c>
      <c r="AE66" s="34">
        <v>0.114</v>
      </c>
      <c r="AF66" s="34">
        <v>0.36199999999999999</v>
      </c>
    </row>
    <row r="67" spans="1:32" x14ac:dyDescent="0.25">
      <c r="B67" s="55">
        <v>0.1</v>
      </c>
      <c r="C67" s="55">
        <v>0.107</v>
      </c>
      <c r="D67" s="55">
        <v>0.10100000000000001</v>
      </c>
      <c r="E67" s="62">
        <f t="shared" si="26"/>
        <v>0.10266666666666668</v>
      </c>
      <c r="F67" s="60">
        <v>9.5000000000000001E-2</v>
      </c>
      <c r="G67" s="60">
        <v>9.1999999999999998E-2</v>
      </c>
      <c r="H67" s="60">
        <v>9.8000000000000004E-2</v>
      </c>
      <c r="I67" s="62">
        <f t="shared" si="27"/>
        <v>9.5000000000000015E-2</v>
      </c>
      <c r="U67" s="60">
        <v>9.5000000000000001E-2</v>
      </c>
      <c r="V67" s="60">
        <v>0.14199999999999999</v>
      </c>
      <c r="W67" s="60">
        <v>0.18</v>
      </c>
      <c r="X67" s="58">
        <v>0.14899999999999999</v>
      </c>
      <c r="Y67" s="58">
        <v>0.16600000000000001</v>
      </c>
      <c r="Z67" s="58">
        <v>0.44800000000000001</v>
      </c>
      <c r="AA67" s="61">
        <v>0.21099999999999999</v>
      </c>
      <c r="AB67" s="61">
        <v>0.253</v>
      </c>
      <c r="AC67" s="61">
        <v>0.124</v>
      </c>
      <c r="AD67" s="34">
        <v>0.107</v>
      </c>
      <c r="AE67" s="34">
        <v>9.8000000000000004E-2</v>
      </c>
      <c r="AF67" s="34">
        <v>0.312</v>
      </c>
    </row>
    <row r="68" spans="1:32" x14ac:dyDescent="0.25">
      <c r="U68" s="59">
        <v>0.28399999999999997</v>
      </c>
      <c r="V68" s="59">
        <v>0.23</v>
      </c>
      <c r="W68" s="59">
        <v>0.29399999999999998</v>
      </c>
      <c r="X68" s="36">
        <v>0.17399999999999999</v>
      </c>
      <c r="Y68" s="36">
        <v>0.16700000000000001</v>
      </c>
      <c r="Z68" s="36">
        <v>0.32200000000000001</v>
      </c>
      <c r="AA68">
        <v>0.54200000000000004</v>
      </c>
      <c r="AB68">
        <v>0.89200000000000002</v>
      </c>
      <c r="AC68">
        <v>1.034</v>
      </c>
      <c r="AD68">
        <v>2.073</v>
      </c>
      <c r="AE68">
        <v>3.1619999999999999</v>
      </c>
      <c r="AF68">
        <v>2.9</v>
      </c>
    </row>
    <row r="69" spans="1:32" ht="15.75" x14ac:dyDescent="0.25">
      <c r="B69" s="63" t="s">
        <v>17</v>
      </c>
      <c r="E69" t="s">
        <v>39</v>
      </c>
      <c r="I69" t="s">
        <v>39</v>
      </c>
      <c r="U69" s="59">
        <v>0.16300000000000001</v>
      </c>
      <c r="V69" s="59">
        <v>0.113</v>
      </c>
      <c r="W69" s="59">
        <v>0.155</v>
      </c>
      <c r="X69" s="36">
        <v>0.129</v>
      </c>
      <c r="Y69" s="36">
        <v>9.1999999999999998E-2</v>
      </c>
      <c r="Z69" s="36">
        <v>0.23799999999999999</v>
      </c>
      <c r="AA69">
        <v>0.22600000000000001</v>
      </c>
      <c r="AB69">
        <v>0.19800000000000001</v>
      </c>
      <c r="AC69">
        <v>0.121</v>
      </c>
      <c r="AD69">
        <v>0.11600000000000001</v>
      </c>
      <c r="AE69">
        <v>9.6000000000000002E-2</v>
      </c>
      <c r="AF69">
        <v>8.1000000000000003E-2</v>
      </c>
    </row>
    <row r="70" spans="1:32" x14ac:dyDescent="0.25">
      <c r="B70" s="56">
        <v>0.215</v>
      </c>
      <c r="C70" s="56">
        <v>0.216</v>
      </c>
      <c r="D70" s="56">
        <v>0.22800000000000001</v>
      </c>
      <c r="E70" s="62">
        <f>AVERAGE(B70:D70)</f>
        <v>0.21966666666666668</v>
      </c>
      <c r="F70" s="58">
        <v>0.23100000000000001</v>
      </c>
      <c r="G70" s="58">
        <v>0.318</v>
      </c>
      <c r="H70" s="58">
        <v>0.24099999999999999</v>
      </c>
      <c r="I70" s="62">
        <f>AVERAGE(F70:H70)</f>
        <v>0.26333333333333336</v>
      </c>
      <c r="U70" s="59">
        <v>0.11899999999999999</v>
      </c>
      <c r="V70" s="59">
        <v>0.104</v>
      </c>
      <c r="W70" s="59">
        <v>0.13500000000000001</v>
      </c>
      <c r="X70" s="36">
        <v>0.25800000000000001</v>
      </c>
      <c r="Y70" s="36">
        <v>0.17799999999999999</v>
      </c>
      <c r="Z70" s="36">
        <v>0.154</v>
      </c>
      <c r="AA70">
        <v>0.46600000000000003</v>
      </c>
      <c r="AB70">
        <v>0.98499999999999999</v>
      </c>
      <c r="AC70">
        <v>1.5980000000000001</v>
      </c>
      <c r="AD70">
        <v>2.9750000000000001</v>
      </c>
      <c r="AE70">
        <v>3.1709999999999998</v>
      </c>
      <c r="AF70">
        <v>3.4609999999999999</v>
      </c>
    </row>
    <row r="71" spans="1:32" x14ac:dyDescent="0.25">
      <c r="A71">
        <v>50</v>
      </c>
      <c r="B71" s="56">
        <v>0.111</v>
      </c>
      <c r="C71" s="56">
        <v>0.129</v>
      </c>
      <c r="D71" s="56">
        <v>0.11990000000000001</v>
      </c>
      <c r="E71" s="62">
        <f>AVERAGE(B71:D71)</f>
        <v>0.11996666666666667</v>
      </c>
      <c r="F71" s="58">
        <v>0.11600000000000001</v>
      </c>
      <c r="G71" s="58">
        <v>0.11940000000000001</v>
      </c>
      <c r="H71" s="58">
        <v>0.1181</v>
      </c>
      <c r="I71" s="62">
        <f t="shared" ref="I71:I73" si="28">AVERAGE(F71:H71)</f>
        <v>0.11783333333333333</v>
      </c>
      <c r="U71" s="59">
        <v>0.13300000000000001</v>
      </c>
      <c r="V71" s="59">
        <v>8.2000000000000003E-2</v>
      </c>
      <c r="W71" s="59">
        <v>0.156</v>
      </c>
      <c r="X71" s="36">
        <v>0.125</v>
      </c>
      <c r="Y71" s="36">
        <v>7.2999999999999995E-2</v>
      </c>
      <c r="Z71" s="36">
        <v>0.193</v>
      </c>
      <c r="AA71">
        <v>0.16200000000000001</v>
      </c>
      <c r="AB71">
        <v>0.185</v>
      </c>
      <c r="AC71">
        <v>0.159</v>
      </c>
      <c r="AD71">
        <v>0.12</v>
      </c>
      <c r="AE71">
        <v>9.7000000000000003E-2</v>
      </c>
      <c r="AF71">
        <v>7.2999999999999995E-2</v>
      </c>
    </row>
    <row r="72" spans="1:32" x14ac:dyDescent="0.25">
      <c r="B72" s="56">
        <v>8.2000000000000003E-2</v>
      </c>
      <c r="C72" s="56">
        <v>9.6000000000000002E-2</v>
      </c>
      <c r="D72" s="56">
        <v>8.5999999999999993E-2</v>
      </c>
      <c r="E72" s="62">
        <f>AVERAGE(B72:D72)</f>
        <v>8.8000000000000009E-2</v>
      </c>
      <c r="F72" s="58">
        <v>8.6999999999999994E-2</v>
      </c>
      <c r="G72" s="58">
        <v>8.5000000000000006E-2</v>
      </c>
      <c r="H72" s="58">
        <v>9.4E-2</v>
      </c>
      <c r="I72" s="62">
        <f t="shared" si="28"/>
        <v>8.8666666666666671E-2</v>
      </c>
    </row>
    <row r="73" spans="1:32" x14ac:dyDescent="0.25">
      <c r="B73" s="56">
        <v>7.8E-2</v>
      </c>
      <c r="C73" s="56">
        <v>7.9000000000000001E-2</v>
      </c>
      <c r="D73" s="56">
        <v>7.4999999999999997E-2</v>
      </c>
      <c r="E73" s="62">
        <f t="shared" ref="E73" si="29">AVERAGE(B73:D73)</f>
        <v>7.7333333333333323E-2</v>
      </c>
      <c r="F73" s="58">
        <v>0.09</v>
      </c>
      <c r="G73" s="58">
        <v>8.5999999999999993E-2</v>
      </c>
      <c r="H73" s="58">
        <v>0.08</v>
      </c>
      <c r="I73" s="62">
        <f t="shared" si="28"/>
        <v>8.533333333333333E-2</v>
      </c>
    </row>
    <row r="75" spans="1:32" ht="15.75" x14ac:dyDescent="0.25">
      <c r="B75" s="63" t="s">
        <v>18</v>
      </c>
      <c r="E75" t="s">
        <v>39</v>
      </c>
      <c r="I75" t="s">
        <v>39</v>
      </c>
    </row>
    <row r="76" spans="1:32" x14ac:dyDescent="0.25">
      <c r="B76" s="34">
        <v>0.26600000000000001</v>
      </c>
      <c r="C76" s="34">
        <v>0.19600000000000001</v>
      </c>
      <c r="D76" s="34">
        <v>0.189</v>
      </c>
      <c r="E76" s="62">
        <f>AVERAGE(B76:D76)</f>
        <v>0.217</v>
      </c>
      <c r="F76" s="61">
        <v>0.214</v>
      </c>
      <c r="G76" s="61">
        <v>0.21099999999999999</v>
      </c>
      <c r="H76" s="61">
        <v>0.215</v>
      </c>
      <c r="I76" s="62">
        <f>AVERAGE(F76:H76)</f>
        <v>0.21333333333333335</v>
      </c>
    </row>
    <row r="77" spans="1:32" x14ac:dyDescent="0.25">
      <c r="A77">
        <v>60</v>
      </c>
      <c r="B77" s="34">
        <v>0.192</v>
      </c>
      <c r="C77" s="34">
        <v>0.189</v>
      </c>
      <c r="D77" s="34">
        <v>0.19</v>
      </c>
      <c r="E77" s="62">
        <f>AVERAGE(B77:D77)</f>
        <v>0.19033333333333333</v>
      </c>
      <c r="F77" s="61">
        <v>0.19700000000000001</v>
      </c>
      <c r="G77" s="61">
        <v>0.19600000000000001</v>
      </c>
      <c r="H77" s="61">
        <v>0.189</v>
      </c>
      <c r="I77" s="62">
        <f>AVERAGE(F77:H77)</f>
        <v>0.19400000000000003</v>
      </c>
    </row>
    <row r="78" spans="1:32" x14ac:dyDescent="0.25">
      <c r="B78" s="34">
        <v>0.13700000000000001</v>
      </c>
      <c r="C78" s="34">
        <v>0.14000000000000001</v>
      </c>
      <c r="D78" s="34">
        <v>0.13</v>
      </c>
      <c r="E78" s="62">
        <f>AVERAGE(B78:D78)</f>
        <v>0.13566666666666669</v>
      </c>
      <c r="F78" s="61">
        <v>0.124</v>
      </c>
      <c r="G78" s="61">
        <v>0.11799999999999999</v>
      </c>
      <c r="H78" s="61">
        <v>0.13400000000000001</v>
      </c>
      <c r="I78" s="62">
        <f>AVERAGE(F78:H78)</f>
        <v>0.12533333333333332</v>
      </c>
    </row>
    <row r="79" spans="1:32" x14ac:dyDescent="0.25">
      <c r="B79" s="34">
        <v>0.106</v>
      </c>
      <c r="C79" s="34">
        <v>9.8000000000000004E-2</v>
      </c>
      <c r="D79" s="34">
        <v>0.108</v>
      </c>
      <c r="E79" s="62">
        <f t="shared" ref="E79" si="30">AVERAGE(B79:D79)</f>
        <v>0.104</v>
      </c>
      <c r="F79" s="61">
        <v>0.111</v>
      </c>
      <c r="G79" s="61">
        <v>0.10299999999999999</v>
      </c>
      <c r="H79" s="61">
        <v>0.104</v>
      </c>
      <c r="I79" s="62">
        <f t="shared" ref="I79" si="31">AVERAGE(F79:H79)</f>
        <v>0.106</v>
      </c>
    </row>
    <row r="81" spans="1:9" ht="15.75" x14ac:dyDescent="0.25">
      <c r="B81" s="63" t="s">
        <v>40</v>
      </c>
      <c r="E81" t="s">
        <v>39</v>
      </c>
      <c r="I81" t="s">
        <v>39</v>
      </c>
    </row>
    <row r="82" spans="1:9" x14ac:dyDescent="0.25">
      <c r="B82" s="57">
        <v>0.252</v>
      </c>
      <c r="C82" s="57">
        <v>0.23200000000000001</v>
      </c>
      <c r="D82" s="57">
        <v>0.24299999999999999</v>
      </c>
      <c r="E82" s="62">
        <f>AVERAGE(B82:D82)</f>
        <v>0.24233333333333332</v>
      </c>
      <c r="F82" s="34">
        <v>0.23799999999999999</v>
      </c>
      <c r="G82" s="34">
        <v>0.23799999999999999</v>
      </c>
      <c r="H82" s="34">
        <v>0.252</v>
      </c>
      <c r="I82" s="62">
        <f>AVERAGE(F82:H82)</f>
        <v>0.24266666666666667</v>
      </c>
    </row>
    <row r="83" spans="1:9" x14ac:dyDescent="0.25">
      <c r="B83" s="57">
        <v>0.19800000000000001</v>
      </c>
      <c r="C83" s="57">
        <v>0.187</v>
      </c>
      <c r="D83" s="57">
        <v>0.185</v>
      </c>
      <c r="E83" s="62">
        <f>AVERAGE(B83:D83)</f>
        <v>0.19000000000000003</v>
      </c>
      <c r="F83" s="34">
        <v>0.187</v>
      </c>
      <c r="G83" s="34">
        <v>0.188</v>
      </c>
      <c r="H83" s="34">
        <v>0.192</v>
      </c>
      <c r="I83" s="62">
        <f>AVERAGE(F83:H83)</f>
        <v>0.18899999999999997</v>
      </c>
    </row>
    <row r="84" spans="1:9" x14ac:dyDescent="0.25">
      <c r="A84">
        <v>60</v>
      </c>
      <c r="B84" s="57">
        <v>0.11600000000000001</v>
      </c>
      <c r="C84" s="57">
        <v>0.13300000000000001</v>
      </c>
      <c r="D84" s="57">
        <v>0.128</v>
      </c>
      <c r="E84" s="62">
        <f>AVERAGE(B84:D84)</f>
        <v>0.12566666666666668</v>
      </c>
      <c r="F84" s="34">
        <v>0.11899999999999999</v>
      </c>
      <c r="G84" s="34">
        <v>0.124</v>
      </c>
      <c r="H84" s="34">
        <v>0.12</v>
      </c>
      <c r="I84" s="62">
        <f>AVERAGE(F84:H84)</f>
        <v>0.121</v>
      </c>
    </row>
    <row r="85" spans="1:9" x14ac:dyDescent="0.25">
      <c r="B85" s="57">
        <v>0.10199999999999999</v>
      </c>
      <c r="C85" s="57">
        <v>0.104</v>
      </c>
      <c r="D85" s="57">
        <v>0.11600000000000001</v>
      </c>
      <c r="E85" s="62">
        <f>AVERAGE(B85:D85)</f>
        <v>0.10733333333333334</v>
      </c>
      <c r="F85" s="34">
        <v>0.107</v>
      </c>
      <c r="G85" s="34">
        <v>0.106</v>
      </c>
      <c r="H85" s="34">
        <v>0.1085</v>
      </c>
      <c r="I85" s="62">
        <f>AVERAGE(F85:H85)</f>
        <v>0.10716666666666667</v>
      </c>
    </row>
    <row r="87" spans="1:9" ht="15.75" x14ac:dyDescent="0.25">
      <c r="B87" s="63" t="s">
        <v>41</v>
      </c>
      <c r="E87" t="s">
        <v>39</v>
      </c>
      <c r="I87" t="s">
        <v>39</v>
      </c>
    </row>
    <row r="88" spans="1:9" x14ac:dyDescent="0.25">
      <c r="B88" s="58">
        <v>0.26800000000000002</v>
      </c>
      <c r="C88" s="58">
        <v>0.28599999999999998</v>
      </c>
      <c r="D88" s="58">
        <v>0.29099999999999998</v>
      </c>
      <c r="E88" s="62">
        <f>AVERAGE(B88:D88)</f>
        <v>0.28166666666666668</v>
      </c>
      <c r="F88" s="59">
        <v>0.28399999999999997</v>
      </c>
      <c r="G88" s="59">
        <v>0.28299999999999997</v>
      </c>
      <c r="H88" s="59">
        <v>0.29399999999999998</v>
      </c>
      <c r="I88" s="62">
        <f>AVERAGE(F88:H88)</f>
        <v>0.28699999999999998</v>
      </c>
    </row>
    <row r="89" spans="1:9" x14ac:dyDescent="0.25">
      <c r="B89" s="58">
        <v>0.17399999999999999</v>
      </c>
      <c r="C89" s="58">
        <v>0.16800000000000001</v>
      </c>
      <c r="D89" s="58">
        <v>0.16500000000000001</v>
      </c>
      <c r="E89" s="62">
        <f>AVERAGE(B89:D89)</f>
        <v>0.16900000000000001</v>
      </c>
      <c r="F89" s="59">
        <v>0.16300000000000001</v>
      </c>
      <c r="G89" s="59">
        <v>0.14299999999999999</v>
      </c>
      <c r="H89" s="59">
        <v>0.155</v>
      </c>
      <c r="I89" s="62">
        <f>AVERAGE(F89:H89)</f>
        <v>0.15366666666666665</v>
      </c>
    </row>
    <row r="90" spans="1:9" x14ac:dyDescent="0.25">
      <c r="A90">
        <v>40</v>
      </c>
      <c r="B90" s="58">
        <v>0.16200000000000001</v>
      </c>
      <c r="C90" s="58">
        <v>0.14399999999999999</v>
      </c>
      <c r="D90" s="58">
        <v>0.13300000000000001</v>
      </c>
      <c r="E90" s="62">
        <f>AVERAGE(B90:D90)</f>
        <v>0.14633333333333334</v>
      </c>
      <c r="F90" s="59">
        <v>0.129</v>
      </c>
      <c r="G90" s="59">
        <v>0.14399999999999999</v>
      </c>
      <c r="H90" s="59">
        <v>0.13500000000000001</v>
      </c>
      <c r="I90" s="62">
        <f>AVERAGE(F90:H90)</f>
        <v>0.13600000000000001</v>
      </c>
    </row>
    <row r="91" spans="1:9" x14ac:dyDescent="0.25">
      <c r="B91" s="58">
        <v>5.8999999999999997E-2</v>
      </c>
      <c r="C91" s="58">
        <v>0.105</v>
      </c>
      <c r="D91" s="58">
        <v>0.10199999999999999</v>
      </c>
      <c r="E91" s="62">
        <f t="shared" ref="E91" si="32">AVERAGE(B91:D91)</f>
        <v>8.8666666666666658E-2</v>
      </c>
      <c r="F91" s="59">
        <v>0.10299999999999999</v>
      </c>
      <c r="G91" s="59">
        <v>8.8999999999999996E-2</v>
      </c>
      <c r="H91" s="59">
        <v>0.106</v>
      </c>
      <c r="I91" s="62">
        <f t="shared" ref="I91" si="33">AVERAGE(F91:H91)</f>
        <v>9.9333333333333329E-2</v>
      </c>
    </row>
    <row r="93" spans="1:9" ht="15.75" x14ac:dyDescent="0.25">
      <c r="B93" s="63" t="s">
        <v>22</v>
      </c>
      <c r="E93" t="s">
        <v>39</v>
      </c>
      <c r="I93" t="s">
        <v>39</v>
      </c>
    </row>
    <row r="94" spans="1:9" x14ac:dyDescent="0.25">
      <c r="B94" s="33">
        <v>0.374</v>
      </c>
      <c r="C94" s="33">
        <v>0.36699999999999999</v>
      </c>
      <c r="D94" s="33">
        <v>0.32200000000000001</v>
      </c>
      <c r="E94" s="62">
        <f>AVERAGE(B94:D94)</f>
        <v>0.35433333333333333</v>
      </c>
      <c r="F94" s="59">
        <v>0.38800000000000001</v>
      </c>
      <c r="G94" s="59">
        <v>0.314</v>
      </c>
      <c r="H94" s="59">
        <v>0.24199999999999999</v>
      </c>
      <c r="I94" s="62">
        <f>AVERAGE(F94:H94)</f>
        <v>0.31466666666666665</v>
      </c>
    </row>
    <row r="95" spans="1:9" x14ac:dyDescent="0.25">
      <c r="A95">
        <v>35</v>
      </c>
      <c r="B95" s="33">
        <v>0.129</v>
      </c>
      <c r="C95" s="33">
        <v>0.12</v>
      </c>
      <c r="D95" s="33">
        <v>0.13800000000000001</v>
      </c>
      <c r="E95" s="62">
        <f>AVERAGE(B95:D95)</f>
        <v>0.129</v>
      </c>
      <c r="F95" s="59">
        <v>0.13100000000000001</v>
      </c>
      <c r="G95" s="59">
        <v>0.123</v>
      </c>
      <c r="H95" s="59">
        <v>0.122</v>
      </c>
      <c r="I95" s="62">
        <f>AVERAGE(F95:H95)</f>
        <v>0.12533333333333332</v>
      </c>
    </row>
    <row r="96" spans="1:9" x14ac:dyDescent="0.25">
      <c r="B96" s="33">
        <v>0.108</v>
      </c>
      <c r="C96" s="33">
        <v>0.107</v>
      </c>
      <c r="D96" s="33">
        <v>0.104</v>
      </c>
      <c r="E96" s="62">
        <f>AVERAGE(B96:D96)</f>
        <v>0.10633333333333334</v>
      </c>
      <c r="F96" s="59">
        <v>0.10199999999999999</v>
      </c>
      <c r="G96" s="59">
        <v>0.10299999999999999</v>
      </c>
      <c r="H96" s="59">
        <v>0.108</v>
      </c>
      <c r="I96" s="62">
        <f>AVERAGE(F96:H96)</f>
        <v>0.10433333333333333</v>
      </c>
    </row>
    <row r="97" spans="2:9" x14ac:dyDescent="0.25">
      <c r="B97" s="33">
        <v>8.5000000000000006E-2</v>
      </c>
      <c r="C97" s="33">
        <v>7.2999999999999995E-2</v>
      </c>
      <c r="D97" s="33">
        <v>9.2999999999999999E-2</v>
      </c>
      <c r="E97" s="62">
        <f t="shared" ref="E97" si="34">AVERAGE(B97:D97)</f>
        <v>8.3666666666666667E-2</v>
      </c>
      <c r="F97" s="59">
        <v>6.9000000000000006E-2</v>
      </c>
      <c r="G97" s="59">
        <v>0.09</v>
      </c>
      <c r="H97" s="59">
        <v>9.4E-2</v>
      </c>
      <c r="I97" s="62">
        <f t="shared" ref="I97" si="35">AVERAGE(F97:H97)</f>
        <v>8.433333333333333E-2</v>
      </c>
    </row>
  </sheetData>
  <mergeCells count="7">
    <mergeCell ref="L52:N52"/>
    <mergeCell ref="B20:C20"/>
    <mergeCell ref="B36:D36"/>
    <mergeCell ref="L36:N36"/>
    <mergeCell ref="B43:D43"/>
    <mergeCell ref="L44:N44"/>
    <mergeCell ref="B51:D5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EDCFCA0A2BB043AE70767174DE5E2E" ma:contentTypeVersion="0" ma:contentTypeDescription="Creare un nuovo documento." ma:contentTypeScope="" ma:versionID="d8d2c75f95e9cabed8638ac3c5717a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ea9b2fbf922795d328deade55af8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897B6-7E5B-4A0F-8149-6333207348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11EB2-DAF0-48CF-AE4B-B315AD507E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7D3199-8A46-46CE-9B15-4463F6886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Msys</cp:lastModifiedBy>
  <cp:revision/>
  <dcterms:created xsi:type="dcterms:W3CDTF">2021-11-13T10:49:12Z</dcterms:created>
  <dcterms:modified xsi:type="dcterms:W3CDTF">2023-10-16T07:05:13Z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0x010100A1EDCFCA0A2BB043AE70767174DE5E2E</vt:lpwstr>
  </property>
</Properties>
</file>