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ys\Desktop\PEER J\"/>
    </mc:Choice>
  </mc:AlternateContent>
  <bookViews>
    <workbookView xWindow="0" yWindow="0" windowWidth="28800" windowHeight="11040"/>
  </bookViews>
  <sheets>
    <sheet name="CH2L2" sheetId="2" r:id="rId1"/>
    <sheet name="Hexane" sheetId="3" r:id="rId2"/>
    <sheet name="ETOAC" sheetId="4" r:id="rId3"/>
    <sheet name="Water 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AF37" i="5"/>
  <c r="AD37" i="5"/>
  <c r="AE37" i="5" s="1"/>
  <c r="AC37" i="5"/>
  <c r="S37" i="5"/>
  <c r="T37" i="5" s="1"/>
  <c r="R37" i="5"/>
  <c r="J37" i="5"/>
  <c r="H37" i="5"/>
  <c r="G37" i="5"/>
  <c r="AF28" i="5"/>
  <c r="AD28" i="5"/>
  <c r="AE28" i="5" s="1"/>
  <c r="AC28" i="5"/>
  <c r="U28" i="5"/>
  <c r="S28" i="5"/>
  <c r="R28" i="5"/>
  <c r="T28" i="5" s="1"/>
  <c r="J28" i="5"/>
  <c r="H28" i="5"/>
  <c r="I28" i="5" s="1"/>
  <c r="G28" i="5"/>
  <c r="O23" i="5"/>
  <c r="S23" i="5" s="1"/>
  <c r="T23" i="5" s="1"/>
  <c r="O22" i="5"/>
  <c r="S22" i="5" s="1"/>
  <c r="T22" i="5" s="1"/>
  <c r="O21" i="5"/>
  <c r="S21" i="5" s="1"/>
  <c r="T21" i="5" s="1"/>
  <c r="O20" i="5"/>
  <c r="S20" i="5" s="1"/>
  <c r="T20" i="5" s="1"/>
  <c r="O19" i="5"/>
  <c r="S19" i="5" s="1"/>
  <c r="T19" i="5" s="1"/>
  <c r="R18" i="5"/>
  <c r="O18" i="5"/>
  <c r="R19" i="5" l="1"/>
  <c r="R20" i="5"/>
  <c r="R21" i="5"/>
  <c r="R22" i="5"/>
  <c r="U37" i="5" s="1"/>
  <c r="R23" i="5"/>
  <c r="AD42" i="4" l="1"/>
  <c r="AE42" i="4" s="1"/>
  <c r="AC42" i="4"/>
  <c r="AF42" i="4" s="1"/>
  <c r="AD41" i="4"/>
  <c r="AE41" i="4" s="1"/>
  <c r="AC41" i="4"/>
  <c r="AF41" i="4" s="1"/>
  <c r="AD40" i="4"/>
  <c r="AE40" i="4" s="1"/>
  <c r="AC40" i="4"/>
  <c r="H40" i="4"/>
  <c r="I40" i="4" s="1"/>
  <c r="G40" i="4"/>
  <c r="AD39" i="4"/>
  <c r="AE39" i="4" s="1"/>
  <c r="AC39" i="4"/>
  <c r="S39" i="4"/>
  <c r="T39" i="4" s="1"/>
  <c r="R39" i="4"/>
  <c r="H39" i="4"/>
  <c r="I39" i="4" s="1"/>
  <c r="G39" i="4"/>
  <c r="J39" i="4" s="1"/>
  <c r="AD38" i="4"/>
  <c r="AE38" i="4" s="1"/>
  <c r="AC38" i="4"/>
  <c r="S38" i="4"/>
  <c r="T38" i="4" s="1"/>
  <c r="R38" i="4"/>
  <c r="U38" i="4" s="1"/>
  <c r="H38" i="4"/>
  <c r="I38" i="4" s="1"/>
  <c r="G38" i="4"/>
  <c r="J38" i="4" s="1"/>
  <c r="AD37" i="4"/>
  <c r="AE37" i="4" s="1"/>
  <c r="AC37" i="4"/>
  <c r="AF37" i="4" s="1"/>
  <c r="S37" i="4"/>
  <c r="T37" i="4" s="1"/>
  <c r="R37" i="4"/>
  <c r="U37" i="4" s="1"/>
  <c r="H37" i="4"/>
  <c r="G37" i="4"/>
  <c r="J37" i="4" s="1"/>
  <c r="AD31" i="4"/>
  <c r="AE31" i="4" s="1"/>
  <c r="AC31" i="4"/>
  <c r="AF31" i="4" s="1"/>
  <c r="H31" i="4"/>
  <c r="I31" i="4" s="1"/>
  <c r="G31" i="4"/>
  <c r="J31" i="4" s="1"/>
  <c r="AD30" i="4"/>
  <c r="AE30" i="4" s="1"/>
  <c r="AC30" i="4"/>
  <c r="AF30" i="4" s="1"/>
  <c r="S30" i="4"/>
  <c r="T30" i="4" s="1"/>
  <c r="R30" i="4"/>
  <c r="H30" i="4"/>
  <c r="I30" i="4" s="1"/>
  <c r="G30" i="4"/>
  <c r="J30" i="4" s="1"/>
  <c r="AD29" i="4"/>
  <c r="AE29" i="4" s="1"/>
  <c r="AC29" i="4"/>
  <c r="S29" i="4"/>
  <c r="R29" i="4"/>
  <c r="U29" i="4" s="1"/>
  <c r="J29" i="4"/>
  <c r="I29" i="4"/>
  <c r="H29" i="4"/>
  <c r="G29" i="4"/>
  <c r="AF28" i="4"/>
  <c r="AE28" i="4"/>
  <c r="AD28" i="4"/>
  <c r="AC28" i="4"/>
  <c r="U28" i="4"/>
  <c r="S28" i="4"/>
  <c r="R28" i="4"/>
  <c r="J28" i="4"/>
  <c r="I28" i="4"/>
  <c r="H28" i="4"/>
  <c r="G28" i="4"/>
  <c r="S23" i="4"/>
  <c r="T23" i="4" s="1"/>
  <c r="R23" i="4"/>
  <c r="O23" i="4"/>
  <c r="S22" i="4"/>
  <c r="T22" i="4" s="1"/>
  <c r="O22" i="4"/>
  <c r="R21" i="4"/>
  <c r="O21" i="4"/>
  <c r="S21" i="4" s="1"/>
  <c r="T21" i="4" s="1"/>
  <c r="R20" i="4"/>
  <c r="O20" i="4"/>
  <c r="S20" i="4" s="1"/>
  <c r="T20" i="4" s="1"/>
  <c r="O19" i="4"/>
  <c r="S19" i="4" s="1"/>
  <c r="T19" i="4" s="1"/>
  <c r="O18" i="4"/>
  <c r="R19" i="4" l="1"/>
  <c r="AF38" i="4"/>
  <c r="U39" i="4"/>
  <c r="AF39" i="4"/>
  <c r="J40" i="4"/>
  <c r="AF40" i="4"/>
  <c r="AF29" i="4"/>
  <c r="U30" i="4"/>
  <c r="AE32" i="3" l="1"/>
  <c r="AD32" i="3"/>
  <c r="AC32" i="3"/>
  <c r="AE31" i="3"/>
  <c r="AD31" i="3"/>
  <c r="AC31" i="3"/>
  <c r="U31" i="3"/>
  <c r="T31" i="3"/>
  <c r="S31" i="3"/>
  <c r="R31" i="3"/>
  <c r="I31" i="3"/>
  <c r="H31" i="3"/>
  <c r="G31" i="3"/>
  <c r="AE30" i="3"/>
  <c r="AD30" i="3"/>
  <c r="AC30" i="3"/>
  <c r="U30" i="3"/>
  <c r="T30" i="3"/>
  <c r="S30" i="3"/>
  <c r="R30" i="3"/>
  <c r="H30" i="3"/>
  <c r="G30" i="3"/>
  <c r="T23" i="3"/>
  <c r="S23" i="3"/>
  <c r="R23" i="3"/>
  <c r="I23" i="3"/>
  <c r="H23" i="3"/>
  <c r="G23" i="3"/>
  <c r="AE22" i="3"/>
  <c r="AD22" i="3"/>
  <c r="AC22" i="3"/>
  <c r="S22" i="3"/>
  <c r="R22" i="3"/>
  <c r="H22" i="3"/>
  <c r="I22" i="3" s="1"/>
  <c r="G22" i="3"/>
  <c r="AD21" i="3"/>
  <c r="AE21" i="3" s="1"/>
  <c r="AC21" i="3"/>
  <c r="S21" i="3"/>
  <c r="R21" i="3"/>
  <c r="U21" i="3" s="1"/>
  <c r="H21" i="3"/>
  <c r="G21" i="3"/>
  <c r="O16" i="3"/>
  <c r="R16" i="3" s="1"/>
  <c r="R15" i="3"/>
  <c r="Q15" i="3"/>
  <c r="O15" i="3"/>
  <c r="R14" i="3"/>
  <c r="Q14" i="3"/>
  <c r="J30" i="3" s="1"/>
  <c r="O14" i="3"/>
  <c r="O13" i="3"/>
  <c r="Q13" i="3" s="1"/>
  <c r="O12" i="3"/>
  <c r="R12" i="3" s="1"/>
  <c r="R11" i="3"/>
  <c r="Q11" i="3"/>
  <c r="O11" i="3"/>
  <c r="AF22" i="3" l="1"/>
  <c r="AF21" i="3"/>
  <c r="J31" i="3"/>
  <c r="U23" i="3"/>
  <c r="Q12" i="3"/>
  <c r="J22" i="3" s="1"/>
  <c r="R13" i="3"/>
  <c r="Q16" i="3"/>
  <c r="AF32" i="3" l="1"/>
  <c r="AF31" i="3"/>
  <c r="AF30" i="3"/>
  <c r="J23" i="3"/>
  <c r="U22" i="3"/>
  <c r="G34" i="2" l="1"/>
  <c r="J34" i="2" s="1"/>
  <c r="AC33" i="2"/>
  <c r="G33" i="2"/>
  <c r="AD32" i="2"/>
  <c r="AE32" i="2" s="1"/>
  <c r="AC32" i="2"/>
  <c r="R32" i="2"/>
  <c r="G32" i="2"/>
  <c r="AD31" i="2"/>
  <c r="AE31" i="2" s="1"/>
  <c r="AC31" i="2"/>
  <c r="S31" i="2"/>
  <c r="T31" i="2" s="1"/>
  <c r="R31" i="2"/>
  <c r="H31" i="2"/>
  <c r="I31" i="2" s="1"/>
  <c r="G31" i="2"/>
  <c r="AD30" i="2"/>
  <c r="AE30" i="2" s="1"/>
  <c r="AC30" i="2"/>
  <c r="S30" i="2"/>
  <c r="T30" i="2" s="1"/>
  <c r="R30" i="2"/>
  <c r="H30" i="2"/>
  <c r="G30" i="2"/>
  <c r="R25" i="2"/>
  <c r="R24" i="2"/>
  <c r="U24" i="2" s="1"/>
  <c r="H24" i="2"/>
  <c r="G24" i="2"/>
  <c r="T23" i="2"/>
  <c r="S23" i="2"/>
  <c r="R23" i="2"/>
  <c r="I23" i="2"/>
  <c r="H23" i="2"/>
  <c r="G23" i="2"/>
  <c r="J23" i="2" s="1"/>
  <c r="AE22" i="2"/>
  <c r="AD22" i="2"/>
  <c r="AC22" i="2"/>
  <c r="S22" i="2"/>
  <c r="R22" i="2"/>
  <c r="U22" i="2" s="1"/>
  <c r="H22" i="2"/>
  <c r="I22" i="2" s="1"/>
  <c r="G22" i="2"/>
  <c r="AD21" i="2"/>
  <c r="AE21" i="2" s="1"/>
  <c r="AC21" i="2"/>
  <c r="S21" i="2"/>
  <c r="R21" i="2"/>
  <c r="U21" i="2" s="1"/>
  <c r="H21" i="2"/>
  <c r="I21" i="2" s="1"/>
  <c r="G21" i="2"/>
  <c r="R16" i="2"/>
  <c r="O16" i="2"/>
  <c r="Q16" i="2" s="1"/>
  <c r="Q15" i="2"/>
  <c r="O15" i="2"/>
  <c r="R15" i="2" s="1"/>
  <c r="O14" i="2"/>
  <c r="R14" i="2" s="1"/>
  <c r="Q13" i="2"/>
  <c r="AF21" i="2" s="1"/>
  <c r="O13" i="2"/>
  <c r="R13" i="2" s="1"/>
  <c r="R12" i="2"/>
  <c r="O12" i="2"/>
  <c r="Q12" i="2" s="1"/>
  <c r="Q11" i="2"/>
  <c r="O11" i="2"/>
  <c r="R11" i="2" s="1"/>
  <c r="J22" i="2" l="1"/>
  <c r="J24" i="2"/>
  <c r="AF30" i="2"/>
  <c r="U30" i="2"/>
  <c r="U31" i="2"/>
  <c r="AF31" i="2"/>
  <c r="U32" i="2"/>
  <c r="AF32" i="2"/>
  <c r="AF33" i="2"/>
  <c r="U25" i="2"/>
  <c r="Q14" i="2"/>
  <c r="AF22" i="2"/>
  <c r="U23" i="2"/>
  <c r="J33" i="2"/>
  <c r="J31" i="2" l="1"/>
  <c r="J30" i="2"/>
  <c r="J32" i="2"/>
</calcChain>
</file>

<file path=xl/sharedStrings.xml><?xml version="1.0" encoding="utf-8"?>
<sst xmlns="http://schemas.openxmlformats.org/spreadsheetml/2006/main" count="188" uniqueCount="30">
  <si>
    <r>
      <rPr>
        <b/>
        <i/>
        <sz val="14"/>
        <color theme="1"/>
        <rFont val="Arial"/>
        <family val="2"/>
      </rPr>
      <t>Staphylococcus aureus</t>
    </r>
    <r>
      <rPr>
        <b/>
        <sz val="14"/>
        <color theme="1"/>
        <rFont val="Arial"/>
        <family val="2"/>
      </rPr>
      <t xml:space="preserve"> ATCC 29213</t>
    </r>
  </si>
  <si>
    <r>
      <rPr>
        <b/>
        <i/>
        <sz val="14"/>
        <color theme="1"/>
        <rFont val="Arial"/>
        <family val="2"/>
      </rPr>
      <t>Escherichia coli</t>
    </r>
    <r>
      <rPr>
        <b/>
        <sz val="14"/>
        <color theme="1"/>
        <rFont val="Arial"/>
        <family val="2"/>
      </rPr>
      <t xml:space="preserve"> ATCC 25922</t>
    </r>
  </si>
  <si>
    <r>
      <rPr>
        <b/>
        <i/>
        <sz val="14"/>
        <color theme="1"/>
        <rFont val="Arial"/>
        <family val="2"/>
      </rPr>
      <t>Salmonella typhimurium</t>
    </r>
    <r>
      <rPr>
        <b/>
        <sz val="14"/>
        <color theme="1"/>
        <rFont val="Arial"/>
        <family val="2"/>
      </rPr>
      <t xml:space="preserve"> ATCC 14028 </t>
    </r>
  </si>
  <si>
    <r>
      <rPr>
        <b/>
        <i/>
        <sz val="14"/>
        <color theme="1"/>
        <rFont val="Arial"/>
        <family val="2"/>
      </rPr>
      <t>Acinetobacter baumannii</t>
    </r>
    <r>
      <rPr>
        <b/>
        <sz val="14"/>
        <color theme="1"/>
        <rFont val="Arial"/>
        <family val="2"/>
      </rPr>
      <t xml:space="preserve"> ATCC 17878 </t>
    </r>
  </si>
  <si>
    <r>
      <rPr>
        <b/>
        <i/>
        <sz val="14"/>
        <color theme="1"/>
        <rFont val="Arial"/>
        <family val="2"/>
      </rPr>
      <t>Enterococcus faecalis</t>
    </r>
    <r>
      <rPr>
        <b/>
        <sz val="14"/>
        <color theme="1"/>
        <rFont val="Arial"/>
        <family val="2"/>
      </rPr>
      <t xml:space="preserve"> ATCC 29212</t>
    </r>
  </si>
  <si>
    <t>Methicillin-resistant Staphylococcus aureus (MRSA)(WKZ-1)</t>
  </si>
  <si>
    <t>not Treated</t>
  </si>
  <si>
    <t>CTRL/ prev</t>
  </si>
  <si>
    <t>CTRL</t>
  </si>
  <si>
    <t>bacteria</t>
  </si>
  <si>
    <t>stdev</t>
  </si>
  <si>
    <t>Staphylococcus aureus</t>
  </si>
  <si>
    <t>MRSA</t>
  </si>
  <si>
    <t>Enterococcus faecalis</t>
  </si>
  <si>
    <t>Acinetobacter baumannii</t>
  </si>
  <si>
    <t xml:space="preserve">Escherichia coli </t>
  </si>
  <si>
    <t xml:space="preserve">Salmonella typhimurium </t>
  </si>
  <si>
    <r>
      <t xml:space="preserve">Dichloromethane Fraction of </t>
    </r>
    <r>
      <rPr>
        <b/>
        <i/>
        <sz val="16"/>
        <color rgb="FF000000"/>
        <rFont val="Arial Narrow"/>
        <family val="2"/>
      </rPr>
      <t>C.hyalolepis</t>
    </r>
  </si>
  <si>
    <t xml:space="preserve">Enterococcus faecalis </t>
  </si>
  <si>
    <t>mg/mL</t>
  </si>
  <si>
    <t>STDEV</t>
  </si>
  <si>
    <t>LOG STDEV</t>
  </si>
  <si>
    <t>MIC</t>
  </si>
  <si>
    <t>Escherichia coli</t>
  </si>
  <si>
    <t>Salmonella typhimurium</t>
  </si>
  <si>
    <r>
      <t xml:space="preserve">Hexane Fraction of </t>
    </r>
    <r>
      <rPr>
        <b/>
        <i/>
        <sz val="16"/>
        <color rgb="FF000000"/>
        <rFont val="Arial Narrow"/>
        <family val="2"/>
      </rPr>
      <t>C.hyalolepis</t>
    </r>
  </si>
  <si>
    <t>AVARAGE</t>
  </si>
  <si>
    <t>log stdev</t>
  </si>
  <si>
    <r>
      <t xml:space="preserve">Ethylacetate (2) Fraction of </t>
    </r>
    <r>
      <rPr>
        <b/>
        <i/>
        <sz val="16"/>
        <color rgb="FF000000"/>
        <rFont val="Arial Narrow"/>
        <family val="2"/>
      </rPr>
      <t>C.hyalolepis</t>
    </r>
  </si>
  <si>
    <r>
      <t xml:space="preserve">Water Extract Fraction of </t>
    </r>
    <r>
      <rPr>
        <b/>
        <i/>
        <sz val="16"/>
        <color rgb="FF000000"/>
        <rFont val="Arial Narrow"/>
        <family val="2"/>
      </rPr>
      <t>C.hyalolepis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</si>
</sst>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C00000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rgb="FF000000"/>
      <name val="Arial Narrow"/>
      <family val="2"/>
    </font>
    <font>
      <b/>
      <i/>
      <sz val="16"/>
      <color rgb="FF000000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1" fillId="0" borderId="0" xfId="0" applyFont="1"/>
    <xf numFmtId="0" fontId="3" fillId="0" borderId="0" xfId="0" applyFont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0" fillId="0" borderId="0" xfId="0" applyNumberFormat="1"/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Fill="1" applyAlignment="1">
      <alignment horizontal="center"/>
    </xf>
    <xf numFmtId="0" fontId="17" fillId="0" borderId="0" xfId="0" applyFont="1"/>
    <xf numFmtId="0" fontId="0" fillId="0" borderId="0" xfId="0" applyFill="1"/>
    <xf numFmtId="0" fontId="17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left" vertical="center" readingOrder="1"/>
    </xf>
    <xf numFmtId="0" fontId="1" fillId="0" borderId="0" xfId="0" applyFont="1" applyFill="1"/>
    <xf numFmtId="0" fontId="18" fillId="0" borderId="0" xfId="0" applyFont="1"/>
    <xf numFmtId="9" fontId="0" fillId="0" borderId="0" xfId="0" applyNumberFormat="1" applyFill="1"/>
    <xf numFmtId="0" fontId="2" fillId="3" borderId="0" xfId="0" applyFont="1" applyFill="1"/>
    <xf numFmtId="0" fontId="3" fillId="3" borderId="0" xfId="0" applyFont="1" applyFill="1"/>
    <xf numFmtId="0" fontId="5" fillId="0" borderId="0" xfId="0" applyFont="1" applyFill="1"/>
    <xf numFmtId="0" fontId="6" fillId="0" borderId="0" xfId="0" applyFont="1" applyFill="1"/>
    <xf numFmtId="0" fontId="14" fillId="0" borderId="0" xfId="0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1" workbookViewId="0">
      <selection activeCell="S42" sqref="S42"/>
    </sheetView>
  </sheetViews>
  <sheetFormatPr defaultRowHeight="15" x14ac:dyDescent="0.25"/>
  <cols>
    <col min="3" max="4" width="10" bestFit="1" customWidth="1"/>
    <col min="5" max="5" width="11" bestFit="1" customWidth="1"/>
    <col min="6" max="6" width="10" bestFit="1" customWidth="1"/>
    <col min="7" max="7" width="12" bestFit="1" customWidth="1"/>
    <col min="8" max="12" width="19.5703125" bestFit="1" customWidth="1"/>
    <col min="13" max="13" width="12" bestFit="1" customWidth="1"/>
    <col min="14" max="15" width="17.140625" bestFit="1" customWidth="1"/>
    <col min="16" max="16" width="11" bestFit="1" customWidth="1"/>
    <col min="17" max="17" width="19.140625" bestFit="1" customWidth="1"/>
    <col min="18" max="18" width="12" bestFit="1" customWidth="1"/>
    <col min="19" max="19" width="10" bestFit="1" customWidth="1"/>
    <col min="21" max="21" width="12" bestFit="1" customWidth="1"/>
    <col min="25" max="25" width="10" bestFit="1" customWidth="1"/>
    <col min="26" max="27" width="11" bestFit="1" customWidth="1"/>
    <col min="32" max="32" width="12" bestFit="1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</row>
    <row r="2" spans="1:18" ht="18.75" x14ac:dyDescent="0.3">
      <c r="A2" s="1" t="s">
        <v>1</v>
      </c>
      <c r="B2" s="1"/>
      <c r="C2" s="1"/>
      <c r="D2" s="1"/>
      <c r="E2" s="1"/>
      <c r="F2" s="1"/>
      <c r="G2" s="1"/>
    </row>
    <row r="3" spans="1:18" ht="18.75" x14ac:dyDescent="0.3">
      <c r="A3" s="1" t="s">
        <v>2</v>
      </c>
      <c r="B3" s="1"/>
      <c r="C3" s="1"/>
      <c r="D3" s="1"/>
      <c r="E3" s="1"/>
      <c r="F3" s="1"/>
      <c r="G3" s="1"/>
    </row>
    <row r="4" spans="1:18" ht="18.75" x14ac:dyDescent="0.3">
      <c r="A4" s="1" t="s">
        <v>3</v>
      </c>
      <c r="B4" s="1"/>
      <c r="C4" s="1"/>
      <c r="D4" s="1"/>
      <c r="E4" s="1"/>
      <c r="F4" s="1"/>
      <c r="G4" s="1"/>
    </row>
    <row r="5" spans="1:18" ht="18.75" x14ac:dyDescent="0.3">
      <c r="A5" s="1" t="s">
        <v>4</v>
      </c>
      <c r="B5" s="1"/>
      <c r="C5" s="1"/>
      <c r="D5" s="1"/>
      <c r="E5" s="1"/>
      <c r="F5" s="1"/>
      <c r="G5" s="1"/>
    </row>
    <row r="6" spans="1:18" ht="18" x14ac:dyDescent="0.25">
      <c r="A6" s="1" t="s">
        <v>5</v>
      </c>
      <c r="B6" s="1"/>
      <c r="C6" s="1"/>
      <c r="D6" s="1"/>
      <c r="E6" s="1"/>
      <c r="F6" s="1"/>
      <c r="G6" s="1"/>
    </row>
    <row r="7" spans="1:18" ht="18" x14ac:dyDescent="0.25">
      <c r="A7" s="1"/>
      <c r="B7" s="1"/>
      <c r="C7" s="1"/>
      <c r="D7" s="1"/>
      <c r="E7" s="1"/>
      <c r="F7" s="1"/>
      <c r="G7" s="1"/>
    </row>
    <row r="8" spans="1:18" x14ac:dyDescent="0.25">
      <c r="F8" t="s">
        <v>6</v>
      </c>
    </row>
    <row r="9" spans="1:18" ht="18" x14ac:dyDescent="0.25">
      <c r="F9" t="s">
        <v>7</v>
      </c>
      <c r="Q9" s="2" t="s">
        <v>8</v>
      </c>
    </row>
    <row r="10" spans="1:18" ht="18" x14ac:dyDescent="0.25">
      <c r="Q10" s="2" t="s">
        <v>9</v>
      </c>
      <c r="R10" t="s">
        <v>10</v>
      </c>
    </row>
    <row r="11" spans="1:18" ht="18.75" x14ac:dyDescent="0.3">
      <c r="B11" s="3" t="s">
        <v>11</v>
      </c>
      <c r="C11" s="4"/>
      <c r="D11" s="4"/>
      <c r="F11" s="5">
        <v>2665900000000</v>
      </c>
      <c r="G11">
        <v>27000000000</v>
      </c>
      <c r="H11">
        <v>510000000000</v>
      </c>
      <c r="I11">
        <v>8200000000</v>
      </c>
      <c r="J11">
        <v>1580000000</v>
      </c>
      <c r="K11">
        <v>8000000000</v>
      </c>
      <c r="L11">
        <v>500000000</v>
      </c>
      <c r="M11">
        <v>660000000</v>
      </c>
      <c r="O11" s="6">
        <f>AVERAGE(G11:M11)</f>
        <v>79420000000</v>
      </c>
      <c r="Q11" s="2">
        <f t="shared" ref="Q11:Q16" si="0">AVERAGE(F11,O11)</f>
        <v>1372660000000</v>
      </c>
      <c r="R11">
        <f t="shared" ref="R11:R16" si="1">STDEV(F11,O11)</f>
        <v>1828917547403.3816</v>
      </c>
    </row>
    <row r="12" spans="1:18" ht="18.75" x14ac:dyDescent="0.3">
      <c r="B12" s="4" t="s">
        <v>12</v>
      </c>
      <c r="C12" s="4"/>
      <c r="D12" s="4"/>
      <c r="F12" s="5">
        <v>2337866666666.6665</v>
      </c>
      <c r="G12">
        <v>650000000</v>
      </c>
      <c r="H12">
        <v>440000000</v>
      </c>
      <c r="I12">
        <v>3000000000</v>
      </c>
      <c r="J12">
        <v>1300000000</v>
      </c>
      <c r="K12">
        <v>70000000000</v>
      </c>
      <c r="L12">
        <v>50000000000</v>
      </c>
      <c r="M12">
        <v>1400000000</v>
      </c>
      <c r="N12">
        <v>18000000000</v>
      </c>
      <c r="O12" s="6">
        <f>AVERAGE(G12:N12)</f>
        <v>18098750000</v>
      </c>
      <c r="Q12" s="2">
        <f t="shared" si="0"/>
        <v>1177982708333.3333</v>
      </c>
      <c r="R12">
        <f t="shared" si="1"/>
        <v>1640323624653.9895</v>
      </c>
    </row>
    <row r="13" spans="1:18" ht="18.75" x14ac:dyDescent="0.3">
      <c r="B13" s="3" t="s">
        <v>13</v>
      </c>
      <c r="C13" s="4"/>
      <c r="D13" s="4"/>
      <c r="F13" s="7">
        <v>248566666666.66666</v>
      </c>
      <c r="G13">
        <v>50000000000</v>
      </c>
      <c r="H13">
        <v>730000000000</v>
      </c>
      <c r="I13">
        <v>760000000</v>
      </c>
      <c r="J13">
        <v>7800000000</v>
      </c>
      <c r="O13" s="6">
        <f>AVERAGE(G13:N13)</f>
        <v>197140000000</v>
      </c>
      <c r="Q13" s="2">
        <f t="shared" si="0"/>
        <v>222853333333.33331</v>
      </c>
      <c r="R13">
        <f t="shared" si="1"/>
        <v>36364144733.820129</v>
      </c>
    </row>
    <row r="14" spans="1:18" ht="18.75" x14ac:dyDescent="0.3">
      <c r="B14" s="3" t="s">
        <v>14</v>
      </c>
      <c r="C14" s="4"/>
      <c r="D14" s="4"/>
      <c r="F14" s="7">
        <v>462333333333.33331</v>
      </c>
      <c r="G14">
        <v>95000000000</v>
      </c>
      <c r="H14">
        <v>60000000000</v>
      </c>
      <c r="I14">
        <v>1050000000000</v>
      </c>
      <c r="J14">
        <v>1420000000000</v>
      </c>
      <c r="K14">
        <v>3100000000</v>
      </c>
      <c r="L14">
        <v>1640000000</v>
      </c>
      <c r="M14">
        <v>10000000000</v>
      </c>
      <c r="N14">
        <v>6400000000</v>
      </c>
      <c r="O14" s="6">
        <f>AVERAGE(G14:N14)</f>
        <v>330767500000</v>
      </c>
      <c r="Q14" s="2">
        <f t="shared" si="0"/>
        <v>396550416666.66663</v>
      </c>
      <c r="R14">
        <f t="shared" si="1"/>
        <v>93031092922.459503</v>
      </c>
    </row>
    <row r="15" spans="1:18" ht="18.75" x14ac:dyDescent="0.3">
      <c r="B15" s="3" t="s">
        <v>15</v>
      </c>
      <c r="C15" s="4"/>
      <c r="D15" s="4"/>
      <c r="F15" s="7">
        <v>2599000000000</v>
      </c>
      <c r="G15">
        <v>1560000000</v>
      </c>
      <c r="H15">
        <v>15600000000</v>
      </c>
      <c r="I15">
        <v>25000000000</v>
      </c>
      <c r="J15">
        <v>150000000000</v>
      </c>
      <c r="K15">
        <v>1120000000</v>
      </c>
      <c r="L15">
        <v>12700000000</v>
      </c>
      <c r="M15">
        <v>17000000000</v>
      </c>
      <c r="N15">
        <v>190000000000</v>
      </c>
      <c r="O15" s="6">
        <f>AVERAGE(G15:N15)</f>
        <v>51622500000</v>
      </c>
      <c r="Q15" s="2">
        <f t="shared" si="0"/>
        <v>1325311250000</v>
      </c>
      <c r="R15">
        <f t="shared" si="1"/>
        <v>1801267904492.0344</v>
      </c>
    </row>
    <row r="16" spans="1:18" ht="18.75" x14ac:dyDescent="0.3">
      <c r="B16" s="3" t="s">
        <v>16</v>
      </c>
      <c r="C16" s="4"/>
      <c r="D16" s="4"/>
      <c r="F16" s="7">
        <v>2106450000000</v>
      </c>
      <c r="G16">
        <v>2000000000</v>
      </c>
      <c r="H16">
        <v>2220000000</v>
      </c>
      <c r="I16">
        <v>15900000000</v>
      </c>
      <c r="J16">
        <v>15600000000</v>
      </c>
      <c r="K16">
        <v>129000000000</v>
      </c>
      <c r="L16">
        <v>110000000000</v>
      </c>
      <c r="M16">
        <v>680000000000</v>
      </c>
      <c r="N16">
        <v>470000000000</v>
      </c>
      <c r="O16" s="6">
        <f>AVERAGE(G16:N16)</f>
        <v>178090000000</v>
      </c>
      <c r="Q16" s="2">
        <f t="shared" si="0"/>
        <v>1142270000000</v>
      </c>
      <c r="R16">
        <f t="shared" si="1"/>
        <v>1363556432568.8909</v>
      </c>
    </row>
    <row r="17" spans="2:33" ht="18" x14ac:dyDescent="0.25">
      <c r="B17" s="4"/>
      <c r="C17" s="4"/>
      <c r="D17" s="4"/>
    </row>
    <row r="18" spans="2:33" ht="20.25" x14ac:dyDescent="0.25">
      <c r="B18" s="8" t="s">
        <v>17</v>
      </c>
      <c r="C18" s="9"/>
      <c r="D18" s="1"/>
      <c r="E18" s="9"/>
    </row>
    <row r="19" spans="2:33" ht="20.25" x14ac:dyDescent="0.3">
      <c r="B19" s="1" t="s">
        <v>12</v>
      </c>
      <c r="C19" s="8"/>
      <c r="D19" s="9"/>
      <c r="E19" s="9"/>
      <c r="M19" s="10" t="s">
        <v>11</v>
      </c>
      <c r="N19" s="8"/>
      <c r="O19" s="9"/>
      <c r="P19" s="9"/>
      <c r="X19" s="10" t="s">
        <v>18</v>
      </c>
      <c r="Y19" s="8"/>
      <c r="Z19" s="9"/>
      <c r="AA19" s="9"/>
    </row>
    <row r="20" spans="2:33" x14ac:dyDescent="0.25">
      <c r="B20" s="11" t="s">
        <v>19</v>
      </c>
      <c r="H20" t="s">
        <v>20</v>
      </c>
      <c r="I20" t="s">
        <v>21</v>
      </c>
      <c r="J20" t="s">
        <v>22</v>
      </c>
      <c r="M20" s="11" t="s">
        <v>19</v>
      </c>
      <c r="S20" t="s">
        <v>20</v>
      </c>
      <c r="T20" t="s">
        <v>21</v>
      </c>
      <c r="U20" t="s">
        <v>22</v>
      </c>
      <c r="X20" s="11" t="s">
        <v>19</v>
      </c>
      <c r="AD20" t="s">
        <v>20</v>
      </c>
      <c r="AE20" t="s">
        <v>21</v>
      </c>
      <c r="AF20" t="s">
        <v>22</v>
      </c>
    </row>
    <row r="21" spans="2:33" x14ac:dyDescent="0.25">
      <c r="B21" s="12">
        <v>2</v>
      </c>
      <c r="C21">
        <v>0</v>
      </c>
      <c r="D21">
        <v>0</v>
      </c>
      <c r="E21">
        <v>0</v>
      </c>
      <c r="G21">
        <f>AVERAGE(C21:E21)</f>
        <v>0</v>
      </c>
      <c r="H21">
        <f>STDEV(C21:E21)</f>
        <v>0</v>
      </c>
      <c r="I21" t="e">
        <f>LOG10(H21)</f>
        <v>#NUM!</v>
      </c>
      <c r="K21" s="13">
        <v>1</v>
      </c>
      <c r="M21" s="12">
        <v>2</v>
      </c>
      <c r="N21">
        <v>0</v>
      </c>
      <c r="O21">
        <v>0</v>
      </c>
      <c r="P21">
        <v>0</v>
      </c>
      <c r="R21">
        <f>AVERAGE(N21:P21)</f>
        <v>0</v>
      </c>
      <c r="S21">
        <f>STDEV(N21:P21)</f>
        <v>0</v>
      </c>
      <c r="T21">
        <v>0</v>
      </c>
      <c r="U21">
        <f>(R21/Q11)*100</f>
        <v>0</v>
      </c>
      <c r="V21">
        <v>100</v>
      </c>
      <c r="X21" s="14">
        <v>2</v>
      </c>
      <c r="Y21">
        <v>7600</v>
      </c>
      <c r="Z21">
        <v>590000</v>
      </c>
      <c r="AA21">
        <v>1200000</v>
      </c>
      <c r="AC21">
        <f>AVERAGE(Y21:AA21)</f>
        <v>599200</v>
      </c>
      <c r="AD21">
        <f>STDEV(Y21:AA21)</f>
        <v>596253.23479206383</v>
      </c>
      <c r="AE21">
        <f>LOG10(AD21)</f>
        <v>5.775430748188267</v>
      </c>
      <c r="AF21">
        <f>(AC21/Q13)*100</f>
        <v>2.6887639104941971E-4</v>
      </c>
      <c r="AG21">
        <v>100</v>
      </c>
    </row>
    <row r="22" spans="2:33" x14ac:dyDescent="0.25">
      <c r="B22" s="12">
        <v>1</v>
      </c>
      <c r="C22">
        <v>42400</v>
      </c>
      <c r="D22">
        <v>54000</v>
      </c>
      <c r="E22">
        <v>12000</v>
      </c>
      <c r="G22">
        <f>AVERAGE(C22:E22)</f>
        <v>36133.333333333336</v>
      </c>
      <c r="H22">
        <f>STDEV(C22:E22)</f>
        <v>21689.936222435816</v>
      </c>
      <c r="I22">
        <f>LOG10(H22)</f>
        <v>4.3362582750070509</v>
      </c>
      <c r="J22">
        <f>(G22/Q12)*100</f>
        <v>3.0673908095354401E-6</v>
      </c>
      <c r="K22" s="13">
        <v>1</v>
      </c>
      <c r="M22" s="12">
        <v>1</v>
      </c>
      <c r="N22">
        <v>1120</v>
      </c>
      <c r="O22">
        <v>2300</v>
      </c>
      <c r="P22">
        <v>1760</v>
      </c>
      <c r="R22">
        <f>AVERAGE(N22:P22)</f>
        <v>1726.6666666666667</v>
      </c>
      <c r="S22">
        <f>STDEV(N22:P22)</f>
        <v>590.70579253409483</v>
      </c>
      <c r="T22">
        <v>0</v>
      </c>
      <c r="U22">
        <f>(R22/Q11)*100</f>
        <v>1.2578982899382709E-7</v>
      </c>
      <c r="V22">
        <v>100</v>
      </c>
      <c r="X22" s="12">
        <v>1</v>
      </c>
      <c r="Y22">
        <v>32000000</v>
      </c>
      <c r="Z22">
        <v>15400000</v>
      </c>
      <c r="AA22">
        <v>148000000</v>
      </c>
      <c r="AC22">
        <f>AVERAGE(Y22:AA22)</f>
        <v>65133333.333333336</v>
      </c>
      <c r="AD22">
        <f>STDEV(Y22:AA22)</f>
        <v>72243015.810065225</v>
      </c>
      <c r="AE22">
        <f>LOG10(AD22)</f>
        <v>7.8587958674595386</v>
      </c>
      <c r="AF22">
        <f>(AC22/Q13)*100</f>
        <v>2.9226995333253562E-2</v>
      </c>
      <c r="AG22">
        <v>97</v>
      </c>
    </row>
    <row r="23" spans="2:33" x14ac:dyDescent="0.25">
      <c r="B23" s="14">
        <v>0.5</v>
      </c>
      <c r="C23">
        <v>17000000</v>
      </c>
      <c r="D23">
        <v>125000000</v>
      </c>
      <c r="E23">
        <v>156000000</v>
      </c>
      <c r="F23">
        <v>60000000</v>
      </c>
      <c r="G23">
        <f>AVERAGE(C23:F23)</f>
        <v>89500000</v>
      </c>
      <c r="H23">
        <f>STDEV(C23:F23)</f>
        <v>62740205.078827515</v>
      </c>
      <c r="I23">
        <f>LOG10(H23)</f>
        <v>7.7975459339418602</v>
      </c>
      <c r="J23">
        <f>(G23/Q12)*100</f>
        <v>7.5977346158696089E-3</v>
      </c>
      <c r="K23" s="13">
        <v>1</v>
      </c>
      <c r="M23" s="12">
        <v>0.5</v>
      </c>
      <c r="N23">
        <v>120000000</v>
      </c>
      <c r="O23">
        <v>280000000</v>
      </c>
      <c r="P23">
        <v>37000000</v>
      </c>
      <c r="Q23">
        <v>100000000</v>
      </c>
      <c r="R23">
        <f>AVERAGE(N23:Q23)</f>
        <v>134250000</v>
      </c>
      <c r="S23">
        <f>STDEV(N23:P23)</f>
        <v>123516530.60758035</v>
      </c>
      <c r="T23">
        <f>LOG10(S23)</f>
        <v>8.0917250844882265</v>
      </c>
      <c r="U23">
        <f>(R23/Q11)*100</f>
        <v>9.7802806230239108E-3</v>
      </c>
      <c r="V23">
        <v>100</v>
      </c>
      <c r="X23" s="12">
        <v>0.5</v>
      </c>
    </row>
    <row r="24" spans="2:33" x14ac:dyDescent="0.25">
      <c r="B24" s="12">
        <v>0.25</v>
      </c>
      <c r="C24">
        <v>150000000</v>
      </c>
      <c r="D24">
        <v>140000000</v>
      </c>
      <c r="E24">
        <v>2800000000</v>
      </c>
      <c r="F24">
        <v>760000000</v>
      </c>
      <c r="G24">
        <f>AVERAGE(C24:F24)</f>
        <v>962500000</v>
      </c>
      <c r="H24">
        <f>STDEV(C24:F24)</f>
        <v>1258845370.4354107</v>
      </c>
      <c r="J24">
        <f>(G24/Q12)*100</f>
        <v>8.1707481204184348E-2</v>
      </c>
      <c r="K24" s="13">
        <v>0.92</v>
      </c>
      <c r="M24" s="14">
        <v>0.25</v>
      </c>
      <c r="N24">
        <v>62000000</v>
      </c>
      <c r="O24">
        <v>83000000</v>
      </c>
      <c r="P24">
        <v>110000000</v>
      </c>
      <c r="Q24">
        <v>170000000</v>
      </c>
      <c r="R24">
        <f>AVERAGE(N24:Q24)</f>
        <v>106250000</v>
      </c>
      <c r="U24">
        <f>(R24/Q11)*100</f>
        <v>7.7404455582591458E-3</v>
      </c>
      <c r="V24">
        <v>100</v>
      </c>
      <c r="X24" s="12">
        <v>0.25</v>
      </c>
    </row>
    <row r="25" spans="2:33" x14ac:dyDescent="0.25">
      <c r="B25" s="12">
        <v>0.125</v>
      </c>
      <c r="M25" s="12">
        <v>0.125</v>
      </c>
      <c r="N25">
        <v>238000000</v>
      </c>
      <c r="O25">
        <v>1080000000</v>
      </c>
      <c r="P25">
        <v>260000000</v>
      </c>
      <c r="Q25">
        <v>750000000</v>
      </c>
      <c r="R25">
        <f>AVERAGE(N25:Q25)</f>
        <v>582000000</v>
      </c>
      <c r="U25">
        <f>(R25/Q11)*100</f>
        <v>4.2399428846181864E-2</v>
      </c>
      <c r="V25" s="13">
        <v>0.96</v>
      </c>
      <c r="X25" s="12">
        <v>0.125</v>
      </c>
    </row>
    <row r="26" spans="2:33" x14ac:dyDescent="0.25">
      <c r="B26" s="15"/>
      <c r="M26" s="15"/>
    </row>
    <row r="27" spans="2:33" x14ac:dyDescent="0.25">
      <c r="B27" s="15"/>
    </row>
    <row r="28" spans="2:33" ht="20.25" x14ac:dyDescent="0.3">
      <c r="B28" s="10" t="s">
        <v>14</v>
      </c>
      <c r="C28" s="8"/>
      <c r="D28" s="9"/>
      <c r="E28" s="9"/>
      <c r="M28" s="10" t="s">
        <v>23</v>
      </c>
      <c r="N28" s="8"/>
      <c r="O28" s="9"/>
      <c r="P28" s="9"/>
      <c r="X28" s="10" t="s">
        <v>24</v>
      </c>
      <c r="Y28" s="8"/>
      <c r="Z28" s="9"/>
      <c r="AA28" s="9"/>
    </row>
    <row r="29" spans="2:33" x14ac:dyDescent="0.25">
      <c r="B29" s="11" t="s">
        <v>19</v>
      </c>
      <c r="H29" t="s">
        <v>20</v>
      </c>
      <c r="I29" t="s">
        <v>21</v>
      </c>
      <c r="J29" t="s">
        <v>22</v>
      </c>
      <c r="M29" s="11" t="s">
        <v>19</v>
      </c>
      <c r="S29" t="s">
        <v>20</v>
      </c>
      <c r="T29" t="s">
        <v>21</v>
      </c>
      <c r="U29" t="s">
        <v>22</v>
      </c>
      <c r="X29" s="11" t="s">
        <v>19</v>
      </c>
      <c r="AD29" t="s">
        <v>20</v>
      </c>
      <c r="AE29" t="s">
        <v>21</v>
      </c>
      <c r="AF29" t="s">
        <v>22</v>
      </c>
    </row>
    <row r="30" spans="2:33" x14ac:dyDescent="0.25">
      <c r="B30" s="16">
        <v>2</v>
      </c>
      <c r="C30">
        <v>0</v>
      </c>
      <c r="D30">
        <v>0</v>
      </c>
      <c r="E30">
        <v>0</v>
      </c>
      <c r="G30">
        <f>AVERAGE(C30:E30)</f>
        <v>0</v>
      </c>
      <c r="H30">
        <f>STDEV(C30:E30)</f>
        <v>0</v>
      </c>
      <c r="I30">
        <v>0</v>
      </c>
      <c r="J30">
        <f>(G30/Q14)*100</f>
        <v>0</v>
      </c>
      <c r="K30" s="13">
        <v>1</v>
      </c>
      <c r="M30" s="12">
        <v>2</v>
      </c>
      <c r="N30">
        <v>150</v>
      </c>
      <c r="O30">
        <v>100</v>
      </c>
      <c r="P30">
        <v>170</v>
      </c>
      <c r="R30">
        <f>AVERAGE(N30:P30)</f>
        <v>140</v>
      </c>
      <c r="S30">
        <f>STDEV(N30:P30)</f>
        <v>36.055512754639892</v>
      </c>
      <c r="T30">
        <f>LOG10(S30)</f>
        <v>1.5569716761534185</v>
      </c>
      <c r="U30">
        <f>(R30/Q15)*100</f>
        <v>1.0563556296681251E-8</v>
      </c>
      <c r="V30">
        <v>100</v>
      </c>
      <c r="X30" s="12">
        <v>2</v>
      </c>
      <c r="Y30">
        <v>0</v>
      </c>
      <c r="Z30">
        <v>0</v>
      </c>
      <c r="AA30">
        <v>0</v>
      </c>
      <c r="AB30">
        <v>0</v>
      </c>
      <c r="AC30">
        <f>AVERAGE(Y30:AB30)</f>
        <v>0</v>
      </c>
      <c r="AD30">
        <f>STDEV(Y30:AA30)</f>
        <v>0</v>
      </c>
      <c r="AE30" t="e">
        <f>LOG10(AD30)</f>
        <v>#NUM!</v>
      </c>
      <c r="AF30">
        <f>(AC30/Q16)*100</f>
        <v>0</v>
      </c>
      <c r="AG30" s="13">
        <v>1</v>
      </c>
    </row>
    <row r="31" spans="2:33" x14ac:dyDescent="0.25">
      <c r="B31" s="12">
        <v>1</v>
      </c>
      <c r="C31">
        <v>0</v>
      </c>
      <c r="D31">
        <v>0</v>
      </c>
      <c r="E31">
        <v>30</v>
      </c>
      <c r="G31">
        <f>AVERAGE(C31:E31)</f>
        <v>10</v>
      </c>
      <c r="H31">
        <f>STDEV(C31:E31)</f>
        <v>17.320508075688775</v>
      </c>
      <c r="I31">
        <f>LOG10(H31)</f>
        <v>1.2385606273598313</v>
      </c>
      <c r="J31">
        <f>(G31/Q14)*100</f>
        <v>2.5217474448919379E-9</v>
      </c>
      <c r="K31" s="13">
        <v>1</v>
      </c>
      <c r="M31" s="14">
        <v>1</v>
      </c>
      <c r="N31">
        <v>45000000</v>
      </c>
      <c r="O31">
        <v>35000000</v>
      </c>
      <c r="P31">
        <v>16400000</v>
      </c>
      <c r="R31">
        <f>AVERAGE(N31:P31)</f>
        <v>32133333.333333332</v>
      </c>
      <c r="S31">
        <f>STDEV(N31:P31)</f>
        <v>14513901.382238107</v>
      </c>
      <c r="T31">
        <f>LOG10(S31)</f>
        <v>7.1617841678501595</v>
      </c>
      <c r="U31">
        <f>(R31/Q15)*100</f>
        <v>2.4245876833335063E-3</v>
      </c>
      <c r="V31">
        <v>100</v>
      </c>
      <c r="X31" s="14">
        <v>1</v>
      </c>
      <c r="Y31">
        <v>620</v>
      </c>
      <c r="Z31">
        <v>540</v>
      </c>
      <c r="AA31">
        <v>670</v>
      </c>
      <c r="AC31">
        <f>AVERAGE(Y31:AB31)</f>
        <v>610</v>
      </c>
      <c r="AD31">
        <f>STDEV(Y31:AA31)</f>
        <v>65.574385243020004</v>
      </c>
      <c r="AE31">
        <f>LOG10(AD31)</f>
        <v>1.8167342277897933</v>
      </c>
      <c r="AF31">
        <f>(AC31/Q16)*100</f>
        <v>5.3402435501238761E-8</v>
      </c>
      <c r="AG31" s="13">
        <v>1</v>
      </c>
    </row>
    <row r="32" spans="2:33" x14ac:dyDescent="0.25">
      <c r="B32" s="12">
        <v>0.5</v>
      </c>
      <c r="C32">
        <v>120000</v>
      </c>
      <c r="D32">
        <v>190000</v>
      </c>
      <c r="G32">
        <f>AVERAGE(C32:E32)</f>
        <v>155000</v>
      </c>
      <c r="J32">
        <f>(G32/Q14)*100</f>
        <v>3.9087085395825042E-5</v>
      </c>
      <c r="K32" s="13">
        <v>1</v>
      </c>
      <c r="M32" s="12">
        <v>0.5</v>
      </c>
      <c r="N32">
        <v>162000000</v>
      </c>
      <c r="O32">
        <v>183000000</v>
      </c>
      <c r="P32">
        <v>1740000000</v>
      </c>
      <c r="R32">
        <f>AVERAGE(N32:P32)</f>
        <v>695000000</v>
      </c>
      <c r="U32">
        <f>(R32/Q15)*100</f>
        <v>5.2440511615667644E-2</v>
      </c>
      <c r="V32">
        <v>95</v>
      </c>
      <c r="X32" s="12">
        <v>0.5</v>
      </c>
      <c r="Y32">
        <v>154000000</v>
      </c>
      <c r="Z32">
        <v>67200000</v>
      </c>
      <c r="AA32">
        <v>2860000000</v>
      </c>
      <c r="AC32">
        <f>AVERAGE(Y32:AB32)</f>
        <v>1027066666.6666666</v>
      </c>
      <c r="AD32">
        <f>STDEV(Y32:AA32)</f>
        <v>1587960016.289243</v>
      </c>
      <c r="AE32">
        <f>LOG10(AD32)</f>
        <v>9.2008395630006738</v>
      </c>
      <c r="AF32">
        <f>(AC32/Q16)*100</f>
        <v>8.991452692153927E-2</v>
      </c>
      <c r="AG32" s="13">
        <v>0.92</v>
      </c>
    </row>
    <row r="33" spans="2:33" x14ac:dyDescent="0.25">
      <c r="B33" s="14">
        <v>0.25</v>
      </c>
      <c r="C33">
        <v>11500000</v>
      </c>
      <c r="D33">
        <v>1490000</v>
      </c>
      <c r="E33">
        <v>1760000</v>
      </c>
      <c r="F33">
        <v>11900000</v>
      </c>
      <c r="G33">
        <f>AVERAGE(C33:E33)</f>
        <v>4916666.666666667</v>
      </c>
      <c r="J33">
        <f>(G33/Q14)*100</f>
        <v>1.2398591604052031E-3</v>
      </c>
      <c r="K33" s="13">
        <v>1</v>
      </c>
      <c r="M33" s="12">
        <v>0.25</v>
      </c>
      <c r="X33" s="12">
        <v>0.25</v>
      </c>
      <c r="Y33">
        <v>716000000</v>
      </c>
      <c r="Z33">
        <v>2050000000</v>
      </c>
      <c r="AA33">
        <v>2880000000</v>
      </c>
      <c r="AC33">
        <f>AVERAGE(Y33:AB33)</f>
        <v>1882000000</v>
      </c>
      <c r="AF33">
        <f>(AC33/Q16)*100</f>
        <v>0.1647596452677563</v>
      </c>
      <c r="AG33" s="13">
        <v>0.84</v>
      </c>
    </row>
    <row r="34" spans="2:33" x14ac:dyDescent="0.25">
      <c r="B34" s="12">
        <v>0.125</v>
      </c>
      <c r="C34">
        <v>268000000</v>
      </c>
      <c r="D34">
        <v>345000000</v>
      </c>
      <c r="E34">
        <v>780000000</v>
      </c>
      <c r="F34">
        <v>990000000</v>
      </c>
      <c r="G34">
        <f>AVERAGE(C34:E34)</f>
        <v>464333333.33333331</v>
      </c>
      <c r="J34">
        <f>(G34/Q15)*100</f>
        <v>3.5035795050659478E-2</v>
      </c>
      <c r="K34" s="13">
        <v>0.96</v>
      </c>
      <c r="M34" s="12">
        <v>0.125</v>
      </c>
      <c r="X34" s="12">
        <v>0.125</v>
      </c>
    </row>
    <row r="38" spans="2:33" ht="18.75" x14ac:dyDescent="0.3">
      <c r="H38" s="3"/>
      <c r="J38" s="4"/>
      <c r="K38" s="3"/>
    </row>
    <row r="40" spans="2:33" ht="20.25" customHeight="1" x14ac:dyDescent="0.3">
      <c r="B40" s="3"/>
      <c r="C40" s="4"/>
      <c r="D40" s="4"/>
      <c r="F40" s="17"/>
      <c r="G40" s="11"/>
      <c r="H40" s="17"/>
      <c r="I40" s="17"/>
      <c r="J40" s="17"/>
    </row>
    <row r="41" spans="2:33" ht="15.75" customHeight="1" x14ac:dyDescent="0.25">
      <c r="B41" s="4"/>
      <c r="C41" s="4"/>
      <c r="D41" s="4"/>
      <c r="F41" s="17"/>
      <c r="G41" s="18"/>
      <c r="H41" s="19"/>
      <c r="I41" s="17"/>
      <c r="J41" s="17"/>
      <c r="K41" s="17"/>
      <c r="L41" s="17"/>
      <c r="M41" s="17"/>
    </row>
    <row r="42" spans="2:33" ht="15.75" customHeight="1" x14ac:dyDescent="0.3">
      <c r="B42" s="3"/>
      <c r="C42" s="4"/>
      <c r="D42" s="4"/>
      <c r="F42" s="17"/>
      <c r="G42" s="18"/>
      <c r="H42" s="19"/>
      <c r="I42" s="19"/>
      <c r="J42" s="17"/>
      <c r="K42" s="17"/>
      <c r="L42" s="17"/>
      <c r="M42" s="17"/>
    </row>
    <row r="43" spans="2:33" ht="23.25" customHeight="1" x14ac:dyDescent="0.3">
      <c r="B43" s="3"/>
      <c r="C43" s="4"/>
      <c r="D43" s="4"/>
      <c r="F43" s="17"/>
      <c r="G43" s="18"/>
      <c r="H43" s="19"/>
      <c r="I43" s="19"/>
      <c r="J43" s="17"/>
      <c r="K43" s="17"/>
      <c r="L43" s="17"/>
      <c r="M43" s="17"/>
    </row>
    <row r="44" spans="2:33" ht="15" customHeight="1" x14ac:dyDescent="0.3">
      <c r="B44" s="3"/>
      <c r="C44" s="4"/>
      <c r="D44" s="4"/>
      <c r="F44" s="17"/>
      <c r="G44" s="20"/>
      <c r="H44" s="19"/>
      <c r="I44" s="19"/>
      <c r="K44" s="17"/>
      <c r="M44" s="17"/>
    </row>
    <row r="45" spans="2:33" ht="15" customHeight="1" x14ac:dyDescent="0.3">
      <c r="B45" s="3"/>
      <c r="C45" s="4"/>
      <c r="D45" s="4"/>
      <c r="F45" s="17"/>
      <c r="G45" s="21"/>
      <c r="H45" s="19"/>
      <c r="K45" s="17"/>
    </row>
    <row r="46" spans="2:33" ht="15" customHeight="1" x14ac:dyDescent="0.25">
      <c r="F46" s="17"/>
      <c r="G46" s="20"/>
      <c r="H46" s="19"/>
      <c r="I46" s="19"/>
      <c r="J46" s="17"/>
      <c r="K46" s="17"/>
      <c r="L46" s="17"/>
      <c r="M46" s="17"/>
    </row>
    <row r="47" spans="2:33" ht="15.75" customHeight="1" x14ac:dyDescent="0.25">
      <c r="F47" s="17"/>
      <c r="G47" s="17"/>
      <c r="H47" s="17"/>
      <c r="I47" s="17"/>
      <c r="J47" s="17"/>
    </row>
    <row r="48" spans="2:33" ht="15" customHeight="1" x14ac:dyDescent="0.25">
      <c r="F48" s="17"/>
      <c r="G48" s="17"/>
      <c r="H48" s="17"/>
      <c r="I48" s="17"/>
      <c r="J48" s="17"/>
    </row>
    <row r="49" spans="6:10" ht="15.75" customHeight="1" x14ac:dyDescent="0.25">
      <c r="F49" s="17"/>
      <c r="G49" s="17"/>
      <c r="H49" s="17"/>
      <c r="I49" s="17"/>
      <c r="J49" s="17"/>
    </row>
    <row r="50" spans="6:10" ht="23.25" customHeight="1" x14ac:dyDescent="0.25">
      <c r="F50" s="17"/>
      <c r="G50" s="17"/>
      <c r="H50" s="17"/>
      <c r="I50" s="17"/>
      <c r="J50" s="17"/>
    </row>
    <row r="51" spans="6:10" ht="23.25" customHeight="1" x14ac:dyDescent="0.25">
      <c r="F51" s="17"/>
      <c r="G51" s="17"/>
      <c r="H51" s="17"/>
      <c r="I51" s="17"/>
      <c r="J5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selection activeCell="R39" sqref="R39"/>
    </sheetView>
  </sheetViews>
  <sheetFormatPr defaultRowHeight="15" x14ac:dyDescent="0.25"/>
  <cols>
    <col min="3" max="5" width="10" bestFit="1" customWidth="1"/>
    <col min="7" max="7" width="12" bestFit="1" customWidth="1"/>
    <col min="8" max="8" width="19.5703125" bestFit="1" customWidth="1"/>
    <col min="9" max="9" width="12" bestFit="1" customWidth="1"/>
    <col min="10" max="10" width="19.5703125" bestFit="1" customWidth="1"/>
    <col min="11" max="13" width="12" bestFit="1" customWidth="1"/>
    <col min="14" max="15" width="17.140625" bestFit="1" customWidth="1"/>
    <col min="17" max="17" width="19.140625" bestFit="1" customWidth="1"/>
    <col min="18" max="18" width="12" bestFit="1" customWidth="1"/>
    <col min="19" max="19" width="10" bestFit="1" customWidth="1"/>
    <col min="21" max="21" width="12" bestFit="1" customWidth="1"/>
    <col min="32" max="32" width="12" bestFit="1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</row>
    <row r="2" spans="1:18" ht="18.75" x14ac:dyDescent="0.3">
      <c r="A2" s="1" t="s">
        <v>1</v>
      </c>
      <c r="B2" s="1"/>
      <c r="C2" s="1"/>
      <c r="D2" s="1"/>
      <c r="E2" s="1"/>
      <c r="F2" s="1"/>
      <c r="G2" s="1"/>
    </row>
    <row r="3" spans="1:18" ht="18.75" x14ac:dyDescent="0.3">
      <c r="A3" s="1" t="s">
        <v>2</v>
      </c>
      <c r="B3" s="1"/>
      <c r="C3" s="1"/>
      <c r="D3" s="1"/>
      <c r="E3" s="1"/>
      <c r="F3" s="1"/>
      <c r="G3" s="1"/>
    </row>
    <row r="4" spans="1:18" ht="18.75" x14ac:dyDescent="0.3">
      <c r="A4" s="1" t="s">
        <v>3</v>
      </c>
      <c r="B4" s="1"/>
      <c r="C4" s="1"/>
      <c r="D4" s="1"/>
      <c r="E4" s="1"/>
      <c r="F4" s="1"/>
      <c r="G4" s="1"/>
    </row>
    <row r="5" spans="1:18" ht="18.75" x14ac:dyDescent="0.3">
      <c r="A5" s="1" t="s">
        <v>4</v>
      </c>
      <c r="B5" s="1"/>
      <c r="C5" s="1"/>
      <c r="D5" s="1"/>
      <c r="E5" s="1"/>
      <c r="F5" s="1"/>
      <c r="G5" s="1"/>
    </row>
    <row r="6" spans="1:18" ht="18" x14ac:dyDescent="0.25">
      <c r="A6" s="1" t="s">
        <v>5</v>
      </c>
      <c r="B6" s="1"/>
      <c r="C6" s="1"/>
      <c r="D6" s="1"/>
      <c r="E6" s="1"/>
      <c r="F6" s="1"/>
      <c r="G6" s="1"/>
    </row>
    <row r="7" spans="1:18" ht="18" x14ac:dyDescent="0.25">
      <c r="A7" s="1"/>
      <c r="B7" s="1"/>
      <c r="C7" s="1"/>
      <c r="D7" s="1"/>
      <c r="E7" s="1"/>
      <c r="F7" s="1"/>
      <c r="G7" s="1"/>
    </row>
    <row r="8" spans="1:18" x14ac:dyDescent="0.25">
      <c r="F8" t="s">
        <v>6</v>
      </c>
    </row>
    <row r="9" spans="1:18" ht="18" x14ac:dyDescent="0.25">
      <c r="F9" t="s">
        <v>7</v>
      </c>
      <c r="Q9" s="2" t="s">
        <v>8</v>
      </c>
    </row>
    <row r="10" spans="1:18" ht="18" x14ac:dyDescent="0.25">
      <c r="Q10" s="2" t="s">
        <v>9</v>
      </c>
      <c r="R10" t="s">
        <v>10</v>
      </c>
    </row>
    <row r="11" spans="1:18" ht="18.75" x14ac:dyDescent="0.3">
      <c r="B11" s="3" t="s">
        <v>11</v>
      </c>
      <c r="C11" s="4"/>
      <c r="D11" s="4"/>
      <c r="F11" s="5">
        <v>2665900000000</v>
      </c>
      <c r="G11">
        <v>27000000000</v>
      </c>
      <c r="H11">
        <v>510000000000</v>
      </c>
      <c r="I11">
        <v>8200000000</v>
      </c>
      <c r="J11">
        <v>1580000000</v>
      </c>
      <c r="K11">
        <v>8000000000</v>
      </c>
      <c r="L11">
        <v>500000000</v>
      </c>
      <c r="M11">
        <v>660000000</v>
      </c>
      <c r="O11" s="6">
        <f>AVERAGE(G11:M11)</f>
        <v>79420000000</v>
      </c>
      <c r="Q11" s="2">
        <f>AVERAGE(F11,O11)</f>
        <v>1372660000000</v>
      </c>
      <c r="R11">
        <f>STDEV(F11,O11)</f>
        <v>1828917547403.3816</v>
      </c>
    </row>
    <row r="12" spans="1:18" ht="18.75" x14ac:dyDescent="0.3">
      <c r="B12" s="4" t="s">
        <v>12</v>
      </c>
      <c r="C12" s="4"/>
      <c r="D12" s="4"/>
      <c r="F12" s="5">
        <v>2337866666666.6665</v>
      </c>
      <c r="G12">
        <v>650000000</v>
      </c>
      <c r="H12">
        <v>440000000</v>
      </c>
      <c r="I12">
        <v>3000000000</v>
      </c>
      <c r="J12">
        <v>1300000000</v>
      </c>
      <c r="K12">
        <v>70000000000</v>
      </c>
      <c r="L12">
        <v>50000000000</v>
      </c>
      <c r="M12">
        <v>1400000000</v>
      </c>
      <c r="N12">
        <v>18000000000</v>
      </c>
      <c r="O12" s="6">
        <f>AVERAGE(G12:N12)</f>
        <v>18098750000</v>
      </c>
      <c r="Q12" s="2">
        <f t="shared" ref="Q12:Q16" si="0">AVERAGE(F12,O12)</f>
        <v>1177982708333.3333</v>
      </c>
      <c r="R12">
        <f>STDEV(F12,O12)</f>
        <v>1640323624653.9895</v>
      </c>
    </row>
    <row r="13" spans="1:18" ht="18.75" x14ac:dyDescent="0.3">
      <c r="B13" s="3" t="s">
        <v>13</v>
      </c>
      <c r="C13" s="4"/>
      <c r="D13" s="4"/>
      <c r="F13" s="7">
        <v>248566666666.66666</v>
      </c>
      <c r="G13">
        <v>50000000000</v>
      </c>
      <c r="H13">
        <v>730000000000</v>
      </c>
      <c r="I13">
        <v>760000000</v>
      </c>
      <c r="J13">
        <v>7800000000</v>
      </c>
      <c r="O13" s="6">
        <f>AVERAGE(G13:N13)</f>
        <v>197140000000</v>
      </c>
      <c r="Q13" s="2">
        <f t="shared" si="0"/>
        <v>222853333333.33331</v>
      </c>
      <c r="R13">
        <f t="shared" ref="R13:R16" si="1">STDEV(F13,O13)</f>
        <v>36364144733.820129</v>
      </c>
    </row>
    <row r="14" spans="1:18" ht="18.75" x14ac:dyDescent="0.3">
      <c r="B14" s="3" t="s">
        <v>14</v>
      </c>
      <c r="C14" s="4"/>
      <c r="D14" s="4"/>
      <c r="F14" s="7">
        <v>462333333333.33331</v>
      </c>
      <c r="G14">
        <v>95000000000</v>
      </c>
      <c r="H14">
        <v>60000000000</v>
      </c>
      <c r="I14">
        <v>1050000000000</v>
      </c>
      <c r="J14">
        <v>1420000000000</v>
      </c>
      <c r="K14">
        <v>3100000000</v>
      </c>
      <c r="L14">
        <v>1640000000</v>
      </c>
      <c r="M14">
        <v>10000000000</v>
      </c>
      <c r="N14">
        <v>6400000000</v>
      </c>
      <c r="O14" s="6">
        <f>AVERAGE(G14:N14)</f>
        <v>330767500000</v>
      </c>
      <c r="Q14" s="2">
        <f t="shared" si="0"/>
        <v>396550416666.66663</v>
      </c>
      <c r="R14">
        <f t="shared" si="1"/>
        <v>93031092922.459503</v>
      </c>
    </row>
    <row r="15" spans="1:18" ht="18.75" x14ac:dyDescent="0.3">
      <c r="B15" s="3" t="s">
        <v>15</v>
      </c>
      <c r="C15" s="4"/>
      <c r="D15" s="4"/>
      <c r="F15" s="7">
        <v>2599000000000</v>
      </c>
      <c r="G15">
        <v>1560000000</v>
      </c>
      <c r="H15">
        <v>15600000000</v>
      </c>
      <c r="I15">
        <v>25000000000</v>
      </c>
      <c r="J15">
        <v>150000000000</v>
      </c>
      <c r="K15">
        <v>1120000000</v>
      </c>
      <c r="L15">
        <v>12700000000</v>
      </c>
      <c r="M15">
        <v>17000000000</v>
      </c>
      <c r="N15">
        <v>190000000000</v>
      </c>
      <c r="O15" s="6">
        <f>AVERAGE(G15:N15)</f>
        <v>51622500000</v>
      </c>
      <c r="Q15" s="2">
        <f t="shared" si="0"/>
        <v>1325311250000</v>
      </c>
      <c r="R15">
        <f t="shared" si="1"/>
        <v>1801267904492.0344</v>
      </c>
    </row>
    <row r="16" spans="1:18" ht="18.75" x14ac:dyDescent="0.3">
      <c r="B16" s="3" t="s">
        <v>16</v>
      </c>
      <c r="C16" s="4"/>
      <c r="D16" s="4"/>
      <c r="F16" s="7">
        <v>2106450000000</v>
      </c>
      <c r="G16">
        <v>2000000000</v>
      </c>
      <c r="H16">
        <v>2220000000</v>
      </c>
      <c r="I16">
        <v>15900000000</v>
      </c>
      <c r="J16">
        <v>15600000000</v>
      </c>
      <c r="K16">
        <v>129000000000</v>
      </c>
      <c r="L16">
        <v>110000000000</v>
      </c>
      <c r="M16">
        <v>680000000000</v>
      </c>
      <c r="N16">
        <v>470000000000</v>
      </c>
      <c r="O16" s="6">
        <f>AVERAGE(G16:N16)</f>
        <v>178090000000</v>
      </c>
      <c r="Q16" s="2">
        <f t="shared" si="0"/>
        <v>1142270000000</v>
      </c>
      <c r="R16">
        <f t="shared" si="1"/>
        <v>1363556432568.8909</v>
      </c>
    </row>
    <row r="17" spans="2:33" ht="18" x14ac:dyDescent="0.25">
      <c r="B17" s="4"/>
      <c r="C17" s="4"/>
      <c r="D17" s="4"/>
    </row>
    <row r="18" spans="2:33" ht="20.25" x14ac:dyDescent="0.25">
      <c r="B18" s="8" t="s">
        <v>25</v>
      </c>
      <c r="C18" s="9"/>
      <c r="D18" s="1"/>
      <c r="E18" s="9"/>
    </row>
    <row r="19" spans="2:33" ht="20.25" x14ac:dyDescent="0.3">
      <c r="B19" s="1" t="s">
        <v>12</v>
      </c>
      <c r="C19" s="8"/>
      <c r="D19" s="9"/>
      <c r="E19" s="9"/>
      <c r="M19" s="10" t="s">
        <v>11</v>
      </c>
      <c r="N19" s="8"/>
      <c r="O19" s="9"/>
      <c r="P19" s="9"/>
      <c r="X19" s="10" t="s">
        <v>18</v>
      </c>
      <c r="Y19" s="8"/>
      <c r="Z19" s="9"/>
      <c r="AA19" s="9"/>
    </row>
    <row r="20" spans="2:33" x14ac:dyDescent="0.25">
      <c r="B20" s="11" t="s">
        <v>19</v>
      </c>
      <c r="H20" t="s">
        <v>20</v>
      </c>
      <c r="I20" t="s">
        <v>21</v>
      </c>
      <c r="J20" t="s">
        <v>22</v>
      </c>
      <c r="M20" s="11" t="s">
        <v>19</v>
      </c>
      <c r="S20" t="s">
        <v>20</v>
      </c>
      <c r="T20" t="s">
        <v>21</v>
      </c>
      <c r="U20" t="s">
        <v>22</v>
      </c>
      <c r="X20" s="11" t="s">
        <v>19</v>
      </c>
      <c r="AD20" t="s">
        <v>20</v>
      </c>
      <c r="AE20" t="s">
        <v>21</v>
      </c>
      <c r="AF20" t="s">
        <v>22</v>
      </c>
    </row>
    <row r="21" spans="2:33" x14ac:dyDescent="0.25">
      <c r="B21" s="12">
        <v>2</v>
      </c>
      <c r="C21">
        <v>0</v>
      </c>
      <c r="D21">
        <v>350</v>
      </c>
      <c r="E21">
        <v>0</v>
      </c>
      <c r="G21">
        <f>AVERAGE(C21:E21)</f>
        <v>116.66666666666667</v>
      </c>
      <c r="H21">
        <f>STDEV(C21:E21)</f>
        <v>202.072594216369</v>
      </c>
      <c r="I21">
        <f>LOG10(H21)</f>
        <v>2.3055074169904444</v>
      </c>
      <c r="J21">
        <f>(G21/Q12)*100</f>
        <v>9.9039371156587097E-9</v>
      </c>
      <c r="K21" s="13">
        <v>1</v>
      </c>
      <c r="M21" s="12">
        <v>2</v>
      </c>
      <c r="N21">
        <v>0</v>
      </c>
      <c r="O21">
        <v>0</v>
      </c>
      <c r="P21">
        <v>0</v>
      </c>
      <c r="R21">
        <f>AVERAGE(N21:P21)</f>
        <v>0</v>
      </c>
      <c r="S21">
        <f>STDEV(N21:P21)</f>
        <v>0</v>
      </c>
      <c r="T21">
        <v>0</v>
      </c>
      <c r="U21">
        <f>(R21/Q11)*100</f>
        <v>0</v>
      </c>
      <c r="V21">
        <v>100</v>
      </c>
      <c r="X21" s="14">
        <v>2</v>
      </c>
      <c r="Y21">
        <v>5100</v>
      </c>
      <c r="Z21">
        <v>7000</v>
      </c>
      <c r="AA21">
        <v>4000</v>
      </c>
      <c r="AC21">
        <f>AVERAGE(Y21:AA21)</f>
        <v>5366.666666666667</v>
      </c>
      <c r="AD21">
        <f>STDEV(Y21:AA21)</f>
        <v>1517.673658377629</v>
      </c>
      <c r="AE21">
        <f>LOG10(AD21)</f>
        <v>3.1811783963272684</v>
      </c>
      <c r="AF21">
        <f>(AC21/Q13)*100</f>
        <v>2.4081608232619364E-6</v>
      </c>
      <c r="AG21">
        <v>100</v>
      </c>
    </row>
    <row r="22" spans="2:33" x14ac:dyDescent="0.25">
      <c r="B22" s="14">
        <v>1</v>
      </c>
      <c r="C22">
        <v>0</v>
      </c>
      <c r="D22">
        <v>540</v>
      </c>
      <c r="E22">
        <v>0</v>
      </c>
      <c r="G22">
        <f t="shared" ref="G22:G23" si="2">AVERAGE(C22:E22)</f>
        <v>180</v>
      </c>
      <c r="H22">
        <f t="shared" ref="H22:H23" si="3">STDEV(C22:E22)</f>
        <v>311.76914536239792</v>
      </c>
      <c r="I22">
        <f t="shared" ref="I22:I23" si="4">LOG10(H22)</f>
        <v>2.4938331324631373</v>
      </c>
      <c r="J22">
        <f>(G22/Q12)*100</f>
        <v>1.5280360121302008E-8</v>
      </c>
      <c r="K22" s="13">
        <v>1</v>
      </c>
      <c r="M22" s="14">
        <v>1</v>
      </c>
      <c r="N22">
        <v>0</v>
      </c>
      <c r="O22">
        <v>0</v>
      </c>
      <c r="P22">
        <v>0</v>
      </c>
      <c r="R22">
        <f t="shared" ref="R22:R23" si="5">AVERAGE(N22:P22)</f>
        <v>0</v>
      </c>
      <c r="S22">
        <f t="shared" ref="S22" si="6">STDEV(N22:P22)</f>
        <v>0</v>
      </c>
      <c r="T22">
        <v>0</v>
      </c>
      <c r="U22">
        <f t="shared" ref="U22" si="7">(R22/Q12)*100</f>
        <v>0</v>
      </c>
      <c r="V22">
        <v>100</v>
      </c>
      <c r="X22" s="12">
        <v>1</v>
      </c>
      <c r="Y22">
        <v>250000000</v>
      </c>
      <c r="Z22">
        <v>42800000</v>
      </c>
      <c r="AA22">
        <v>72000000</v>
      </c>
      <c r="AC22">
        <f t="shared" ref="AC22" si="8">AVERAGE(Y22:AA22)</f>
        <v>121600000</v>
      </c>
      <c r="AD22">
        <f>STDEV(Y22:AA22)</f>
        <v>112152039.6604538</v>
      </c>
      <c r="AE22">
        <f t="shared" ref="AE22" si="9">LOG10(AD22)</f>
        <v>8.0498071763159995</v>
      </c>
      <c r="AF22">
        <f>(AC22/Q13)*100</f>
        <v>5.4565035299748724E-2</v>
      </c>
      <c r="AG22">
        <v>95</v>
      </c>
    </row>
    <row r="23" spans="2:33" x14ac:dyDescent="0.25">
      <c r="B23" s="12">
        <v>0.5</v>
      </c>
      <c r="C23">
        <v>352000000</v>
      </c>
      <c r="D23">
        <v>240000000</v>
      </c>
      <c r="E23">
        <v>670000000</v>
      </c>
      <c r="G23">
        <f t="shared" si="2"/>
        <v>420666666.66666669</v>
      </c>
      <c r="H23">
        <f t="shared" si="3"/>
        <v>223072484.48280963</v>
      </c>
      <c r="I23">
        <f t="shared" si="4"/>
        <v>8.3484460042854263</v>
      </c>
      <c r="J23">
        <f>(G23/Q12)*100</f>
        <v>3.5710767542746547E-2</v>
      </c>
      <c r="K23" s="13">
        <v>0.96</v>
      </c>
      <c r="M23" s="12">
        <v>0.5</v>
      </c>
      <c r="N23">
        <v>334000000</v>
      </c>
      <c r="O23">
        <v>232000000</v>
      </c>
      <c r="P23">
        <v>1080000000</v>
      </c>
      <c r="R23">
        <f t="shared" si="5"/>
        <v>548666666.66666663</v>
      </c>
      <c r="S23">
        <f>STDEV(N23:P23)</f>
        <v>462965801.47277975</v>
      </c>
      <c r="T23">
        <f t="shared" ref="T23" si="10">LOG10(S23)</f>
        <v>8.6655489115790711</v>
      </c>
      <c r="U23">
        <f>(R23/Q11)*100</f>
        <v>3.9971053769080951E-2</v>
      </c>
      <c r="V23" s="13">
        <v>0.96</v>
      </c>
      <c r="X23" s="12">
        <v>0.5</v>
      </c>
    </row>
    <row r="24" spans="2:33" x14ac:dyDescent="0.25">
      <c r="B24" s="12">
        <v>0.25</v>
      </c>
      <c r="M24" s="12">
        <v>0.25</v>
      </c>
      <c r="X24" s="12">
        <v>0.25</v>
      </c>
    </row>
    <row r="25" spans="2:33" x14ac:dyDescent="0.25">
      <c r="B25" s="12">
        <v>0.125</v>
      </c>
      <c r="M25" s="12">
        <v>0.125</v>
      </c>
      <c r="X25" s="12">
        <v>0.125</v>
      </c>
    </row>
    <row r="26" spans="2:33" x14ac:dyDescent="0.25">
      <c r="B26" s="15"/>
      <c r="M26" s="15"/>
    </row>
    <row r="27" spans="2:33" x14ac:dyDescent="0.25">
      <c r="B27" s="15"/>
    </row>
    <row r="28" spans="2:33" ht="20.25" x14ac:dyDescent="0.3">
      <c r="B28" s="10" t="s">
        <v>14</v>
      </c>
      <c r="C28" s="8"/>
      <c r="D28" s="9"/>
      <c r="E28" s="9"/>
      <c r="M28" s="10" t="s">
        <v>23</v>
      </c>
      <c r="N28" s="8"/>
      <c r="O28" s="9"/>
      <c r="P28" s="9"/>
      <c r="X28" s="10" t="s">
        <v>24</v>
      </c>
      <c r="Y28" s="8"/>
      <c r="Z28" s="9"/>
      <c r="AA28" s="9"/>
    </row>
    <row r="29" spans="2:33" x14ac:dyDescent="0.25">
      <c r="B29" s="11" t="s">
        <v>19</v>
      </c>
      <c r="H29" t="s">
        <v>20</v>
      </c>
      <c r="I29" t="s">
        <v>21</v>
      </c>
      <c r="J29" t="s">
        <v>22</v>
      </c>
      <c r="M29" s="11" t="s">
        <v>19</v>
      </c>
      <c r="S29" t="s">
        <v>20</v>
      </c>
      <c r="T29" t="s">
        <v>21</v>
      </c>
      <c r="U29" t="s">
        <v>22</v>
      </c>
      <c r="X29" s="11" t="s">
        <v>19</v>
      </c>
      <c r="AD29" t="s">
        <v>20</v>
      </c>
      <c r="AE29" t="s">
        <v>21</v>
      </c>
      <c r="AF29" t="s">
        <v>22</v>
      </c>
    </row>
    <row r="30" spans="2:33" x14ac:dyDescent="0.25">
      <c r="B30" s="14">
        <v>2</v>
      </c>
      <c r="C30">
        <v>0</v>
      </c>
      <c r="D30">
        <v>0</v>
      </c>
      <c r="E30">
        <v>0</v>
      </c>
      <c r="G30">
        <f>AVERAGE(C30:E30)</f>
        <v>0</v>
      </c>
      <c r="H30">
        <f>STDEV(C30:E30)</f>
        <v>0</v>
      </c>
      <c r="I30">
        <v>0</v>
      </c>
      <c r="J30">
        <f>(G30/Q14)*100</f>
        <v>0</v>
      </c>
      <c r="K30" s="13">
        <v>1</v>
      </c>
      <c r="M30" s="14">
        <v>2</v>
      </c>
      <c r="N30">
        <v>0</v>
      </c>
      <c r="O30">
        <v>0</v>
      </c>
      <c r="P30">
        <v>470</v>
      </c>
      <c r="R30">
        <f>AVERAGE(N30:P30)</f>
        <v>156.66666666666666</v>
      </c>
      <c r="S30">
        <f>STDEV(N30:P30)</f>
        <v>271.35462651912411</v>
      </c>
      <c r="T30">
        <f>LOG10(S30)</f>
        <v>2.4335372305758862</v>
      </c>
      <c r="U30">
        <f>(R30/Q15)*100</f>
        <v>1.1821122522476638E-8</v>
      </c>
      <c r="V30">
        <v>100</v>
      </c>
      <c r="X30" s="12">
        <v>2</v>
      </c>
      <c r="Y30">
        <v>0</v>
      </c>
      <c r="Z30">
        <v>0</v>
      </c>
      <c r="AA30">
        <v>50</v>
      </c>
      <c r="AC30">
        <f>AVERAGE(Y30:AA30)</f>
        <v>16.666666666666668</v>
      </c>
      <c r="AD30">
        <f>STDEV(Y30:AA30)</f>
        <v>28.867513459481287</v>
      </c>
      <c r="AE30">
        <f>LOG10(AD30)</f>
        <v>1.4604093769761877</v>
      </c>
      <c r="AF30">
        <f>(AC30/Q16)*100</f>
        <v>1.4590829371923159E-9</v>
      </c>
      <c r="AG30" s="13">
        <v>1</v>
      </c>
    </row>
    <row r="31" spans="2:33" x14ac:dyDescent="0.25">
      <c r="B31" s="12">
        <v>1</v>
      </c>
      <c r="C31">
        <v>188000000</v>
      </c>
      <c r="D31">
        <v>106000000</v>
      </c>
      <c r="E31">
        <v>270000000</v>
      </c>
      <c r="G31">
        <f t="shared" ref="G31" si="11">AVERAGE(C31:E31)</f>
        <v>188000000</v>
      </c>
      <c r="H31">
        <f t="shared" ref="H31" si="12">STDEV(C31:E31)</f>
        <v>82000000</v>
      </c>
      <c r="I31">
        <f t="shared" ref="I31" si="13">LOG10(H31)</f>
        <v>7.9138138523837167</v>
      </c>
      <c r="J31">
        <f>(G31/Q14)*100</f>
        <v>4.7408851963968435E-2</v>
      </c>
      <c r="K31" s="13">
        <v>0.95</v>
      </c>
      <c r="M31" s="12">
        <v>1</v>
      </c>
      <c r="N31">
        <v>424000000</v>
      </c>
      <c r="O31">
        <v>550000000</v>
      </c>
      <c r="P31">
        <v>178000000</v>
      </c>
      <c r="R31">
        <f t="shared" ref="R31" si="14">AVERAGE(N31:P31)</f>
        <v>384000000</v>
      </c>
      <c r="S31">
        <f t="shared" ref="S31" si="15">STDEV(N31:P31)</f>
        <v>189198308.66051632</v>
      </c>
      <c r="T31">
        <f t="shared" ref="T31" si="16">LOG10(S31)</f>
        <v>8.2769172497048444</v>
      </c>
      <c r="U31">
        <f>(R31/Q15)*100</f>
        <v>2.8974325842325715E-2</v>
      </c>
      <c r="V31">
        <v>97</v>
      </c>
      <c r="X31" s="14">
        <v>1</v>
      </c>
      <c r="Y31">
        <v>0</v>
      </c>
      <c r="Z31">
        <v>0</v>
      </c>
      <c r="AA31">
        <v>120</v>
      </c>
      <c r="AC31">
        <f t="shared" ref="AC31:AC32" si="17">AVERAGE(Y31:AA31)</f>
        <v>40</v>
      </c>
      <c r="AD31">
        <f>STDEV(Y31:AA31)</f>
        <v>69.282032302755098</v>
      </c>
      <c r="AE31">
        <f t="shared" ref="AE31:AE32" si="18">LOG10(AD31)</f>
        <v>1.8406206186877936</v>
      </c>
      <c r="AF31">
        <f>(AC31/Q16)*100</f>
        <v>3.5017990492615582E-9</v>
      </c>
      <c r="AG31" s="13">
        <v>1</v>
      </c>
    </row>
    <row r="32" spans="2:33" x14ac:dyDescent="0.25">
      <c r="B32" s="12">
        <v>0.5</v>
      </c>
      <c r="M32" s="12">
        <v>0.5</v>
      </c>
      <c r="X32" s="12">
        <v>0.5</v>
      </c>
      <c r="Y32">
        <v>448000000</v>
      </c>
      <c r="Z32">
        <v>224000000</v>
      </c>
      <c r="AA32">
        <v>660000000</v>
      </c>
      <c r="AC32">
        <f t="shared" si="17"/>
        <v>444000000</v>
      </c>
      <c r="AD32">
        <f t="shared" ref="AD32" si="19">STDEV(Y32:AA32)</f>
        <v>218027521.19858631</v>
      </c>
      <c r="AE32">
        <f t="shared" si="18"/>
        <v>8.3385113172297949</v>
      </c>
      <c r="AF32">
        <f>(AC32/Q16)*100</f>
        <v>3.8869969446803293E-2</v>
      </c>
      <c r="AG32" s="13">
        <v>0.96</v>
      </c>
    </row>
    <row r="33" spans="1:24" x14ac:dyDescent="0.25">
      <c r="B33" s="12">
        <v>0.25</v>
      </c>
      <c r="M33" s="12">
        <v>0.25</v>
      </c>
      <c r="X33" s="12">
        <v>0.25</v>
      </c>
    </row>
    <row r="34" spans="1:24" x14ac:dyDescent="0.25">
      <c r="B34" s="12">
        <v>0.125</v>
      </c>
      <c r="M34" s="12">
        <v>0.125</v>
      </c>
      <c r="X34" s="12">
        <v>0.125</v>
      </c>
    </row>
    <row r="36" spans="1:2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2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24" ht="18.75" x14ac:dyDescent="0.3">
      <c r="A38" s="23"/>
      <c r="B38" s="23"/>
      <c r="C38" s="23"/>
      <c r="D38" s="23"/>
      <c r="E38" s="23"/>
      <c r="F38" s="23"/>
      <c r="G38" s="23"/>
      <c r="H38" s="32"/>
      <c r="I38" s="23"/>
      <c r="J38" s="33"/>
      <c r="K38" s="32"/>
      <c r="L38" s="23"/>
      <c r="M38" s="23"/>
      <c r="N38" s="23"/>
      <c r="O38" s="23"/>
    </row>
    <row r="39" spans="1:2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24" ht="20.25" customHeight="1" x14ac:dyDescent="0.3">
      <c r="A40" s="23"/>
      <c r="B40" s="32"/>
      <c r="C40" s="33"/>
      <c r="D40" s="33"/>
      <c r="E40" s="23"/>
      <c r="F40" s="34"/>
      <c r="G40" s="11"/>
      <c r="H40" s="34"/>
      <c r="I40" s="34"/>
      <c r="J40" s="34"/>
      <c r="K40" s="23"/>
      <c r="L40" s="23"/>
      <c r="M40" s="23"/>
      <c r="N40" s="23"/>
      <c r="O40" s="23"/>
    </row>
    <row r="41" spans="1:24" ht="15.75" customHeight="1" x14ac:dyDescent="0.25">
      <c r="A41" s="23"/>
      <c r="B41" s="33"/>
      <c r="C41" s="33"/>
      <c r="D41" s="33"/>
      <c r="E41" s="23"/>
      <c r="F41" s="34"/>
      <c r="G41" s="12"/>
      <c r="H41" s="35"/>
      <c r="I41" s="34"/>
      <c r="J41" s="34"/>
      <c r="K41" s="34"/>
      <c r="L41" s="34"/>
      <c r="M41" s="34"/>
      <c r="N41" s="23"/>
      <c r="O41" s="23"/>
    </row>
    <row r="42" spans="1:24" ht="15.75" customHeight="1" x14ac:dyDescent="0.3">
      <c r="A42" s="23"/>
      <c r="B42" s="32"/>
      <c r="C42" s="33"/>
      <c r="D42" s="33"/>
      <c r="E42" s="23"/>
      <c r="F42" s="34"/>
      <c r="G42" s="12"/>
      <c r="H42" s="35"/>
      <c r="I42" s="34"/>
      <c r="J42" s="34"/>
      <c r="K42" s="34"/>
      <c r="L42" s="34"/>
      <c r="M42" s="34"/>
      <c r="N42" s="23"/>
      <c r="O42" s="23"/>
    </row>
    <row r="43" spans="1:24" ht="23.25" customHeight="1" x14ac:dyDescent="0.3">
      <c r="A43" s="23"/>
      <c r="B43" s="32"/>
      <c r="C43" s="33"/>
      <c r="D43" s="33"/>
      <c r="E43" s="23"/>
      <c r="F43" s="34"/>
      <c r="G43" s="12"/>
      <c r="H43" s="35"/>
      <c r="I43" s="34"/>
      <c r="J43" s="34"/>
      <c r="K43" s="34"/>
      <c r="L43" s="34"/>
      <c r="M43" s="34"/>
      <c r="N43" s="23"/>
      <c r="O43" s="23"/>
    </row>
    <row r="44" spans="1:24" ht="15" customHeight="1" x14ac:dyDescent="0.3">
      <c r="A44" s="23"/>
      <c r="B44" s="32"/>
      <c r="C44" s="33"/>
      <c r="D44" s="33"/>
      <c r="E44" s="23"/>
      <c r="F44" s="34"/>
      <c r="G44" s="35"/>
      <c r="H44" s="35"/>
      <c r="I44" s="34"/>
      <c r="J44" s="34"/>
      <c r="K44" s="34"/>
      <c r="L44" s="34"/>
      <c r="M44" s="34"/>
      <c r="N44" s="23"/>
      <c r="O44" s="23"/>
    </row>
    <row r="45" spans="1:24" ht="15" customHeight="1" x14ac:dyDescent="0.3">
      <c r="A45" s="23"/>
      <c r="B45" s="32"/>
      <c r="C45" s="33"/>
      <c r="D45" s="33"/>
      <c r="E45" s="23"/>
      <c r="F45" s="34"/>
      <c r="G45" s="34"/>
      <c r="H45" s="34"/>
      <c r="I45" s="34"/>
      <c r="J45" s="23"/>
      <c r="K45" s="23"/>
      <c r="L45" s="23"/>
      <c r="M45" s="23"/>
      <c r="N45" s="23"/>
      <c r="O45" s="23"/>
    </row>
    <row r="46" spans="1:24" ht="15" customHeight="1" x14ac:dyDescent="0.25">
      <c r="A46" s="23"/>
      <c r="B46" s="23"/>
      <c r="C46" s="23"/>
      <c r="D46" s="23"/>
      <c r="E46" s="23"/>
      <c r="F46" s="34"/>
      <c r="G46" s="34"/>
      <c r="H46" s="34"/>
      <c r="I46" s="34"/>
      <c r="J46" s="34"/>
      <c r="K46" s="23"/>
      <c r="L46" s="23"/>
      <c r="M46" s="23"/>
      <c r="N46" s="23"/>
      <c r="O46" s="23"/>
    </row>
    <row r="47" spans="1:24" ht="15.75" customHeight="1" x14ac:dyDescent="0.25">
      <c r="A47" s="23"/>
      <c r="B47" s="23"/>
      <c r="C47" s="23"/>
      <c r="D47" s="23"/>
      <c r="E47" s="23"/>
      <c r="F47" s="34"/>
      <c r="G47" s="34"/>
      <c r="H47" s="34"/>
      <c r="I47" s="34"/>
      <c r="J47" s="34"/>
      <c r="K47" s="23"/>
      <c r="L47" s="23"/>
      <c r="M47" s="23"/>
      <c r="N47" s="23"/>
      <c r="O47" s="23"/>
    </row>
    <row r="48" spans="1:24" ht="15" customHeight="1" x14ac:dyDescent="0.25">
      <c r="A48" s="23"/>
      <c r="B48" s="23"/>
      <c r="C48" s="23"/>
      <c r="D48" s="23"/>
      <c r="E48" s="23"/>
      <c r="F48" s="34"/>
      <c r="G48" s="34"/>
      <c r="H48" s="34"/>
      <c r="I48" s="34"/>
      <c r="J48" s="34"/>
      <c r="K48" s="23"/>
      <c r="L48" s="23"/>
      <c r="M48" s="23"/>
      <c r="N48" s="23"/>
      <c r="O48" s="23"/>
    </row>
    <row r="49" spans="6:10" ht="15.75" customHeight="1" x14ac:dyDescent="0.25">
      <c r="F49" s="17"/>
      <c r="G49" s="17"/>
      <c r="H49" s="17"/>
      <c r="I49" s="17"/>
      <c r="J49" s="17"/>
    </row>
    <row r="50" spans="6:10" ht="23.25" customHeight="1" x14ac:dyDescent="0.25">
      <c r="F50" s="17"/>
      <c r="G50" s="17"/>
      <c r="H50" s="17"/>
      <c r="I50" s="17"/>
      <c r="J50" s="17"/>
    </row>
    <row r="51" spans="6:10" ht="23.25" customHeight="1" x14ac:dyDescent="0.25">
      <c r="F51" s="17"/>
      <c r="G51" s="17"/>
      <c r="H51" s="17"/>
      <c r="I51" s="17"/>
      <c r="J5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31" workbookViewId="0">
      <selection activeCell="O45" sqref="A45:O57"/>
    </sheetView>
  </sheetViews>
  <sheetFormatPr defaultRowHeight="15" x14ac:dyDescent="0.25"/>
  <cols>
    <col min="3" max="3" width="12" bestFit="1" customWidth="1"/>
    <col min="4" max="5" width="11" bestFit="1" customWidth="1"/>
    <col min="6" max="6" width="12.85546875" bestFit="1" customWidth="1"/>
    <col min="7" max="7" width="12" bestFit="1" customWidth="1"/>
    <col min="8" max="12" width="19.5703125" bestFit="1" customWidth="1"/>
    <col min="13" max="13" width="12" bestFit="1" customWidth="1"/>
    <col min="14" max="15" width="17.140625" bestFit="1" customWidth="1"/>
    <col min="16" max="16" width="11" bestFit="1" customWidth="1"/>
    <col min="17" max="17" width="19.140625" bestFit="1" customWidth="1"/>
    <col min="18" max="18" width="12" bestFit="1" customWidth="1"/>
    <col min="19" max="19" width="10" bestFit="1" customWidth="1"/>
    <col min="21" max="21" width="12" bestFit="1" customWidth="1"/>
    <col min="25" max="26" width="11" bestFit="1" customWidth="1"/>
    <col min="27" max="27" width="12" bestFit="1" customWidth="1"/>
    <col min="28" max="29" width="11" bestFit="1" customWidth="1"/>
    <col min="32" max="32" width="16.85546875" bestFit="1" customWidth="1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</row>
    <row r="2" spans="1:17" ht="18.75" x14ac:dyDescent="0.3">
      <c r="A2" s="1" t="s">
        <v>1</v>
      </c>
      <c r="B2" s="1"/>
      <c r="C2" s="1"/>
      <c r="D2" s="1"/>
      <c r="E2" s="1"/>
      <c r="F2" s="1"/>
      <c r="G2" s="1"/>
    </row>
    <row r="3" spans="1:17" ht="18.75" x14ac:dyDescent="0.3">
      <c r="A3" s="1" t="s">
        <v>2</v>
      </c>
      <c r="B3" s="1"/>
      <c r="C3" s="1"/>
      <c r="D3" s="1"/>
      <c r="E3" s="1"/>
      <c r="F3" s="1"/>
      <c r="G3" s="1"/>
    </row>
    <row r="4" spans="1:17" ht="18.75" x14ac:dyDescent="0.3">
      <c r="A4" s="1" t="s">
        <v>3</v>
      </c>
      <c r="B4" s="1"/>
      <c r="C4" s="1"/>
      <c r="D4" s="1"/>
      <c r="E4" s="1"/>
      <c r="F4" s="1"/>
      <c r="G4" s="1"/>
    </row>
    <row r="5" spans="1:17" ht="18.75" x14ac:dyDescent="0.3">
      <c r="A5" s="1" t="s">
        <v>4</v>
      </c>
      <c r="B5" s="1"/>
      <c r="C5" s="1"/>
      <c r="D5" s="1"/>
      <c r="E5" s="1"/>
      <c r="F5" s="1"/>
      <c r="G5" s="1"/>
    </row>
    <row r="6" spans="1:17" ht="18" x14ac:dyDescent="0.25">
      <c r="A6" s="1" t="s">
        <v>5</v>
      </c>
      <c r="B6" s="1"/>
      <c r="C6" s="1"/>
      <c r="D6" s="1"/>
      <c r="E6" s="1"/>
      <c r="F6" s="1"/>
      <c r="G6" s="1"/>
    </row>
    <row r="7" spans="1:17" ht="18" x14ac:dyDescent="0.25">
      <c r="A7" s="1"/>
      <c r="B7" s="1"/>
      <c r="C7" s="1"/>
      <c r="D7" s="1"/>
      <c r="E7" s="1"/>
      <c r="F7" s="1"/>
      <c r="G7" s="1"/>
    </row>
    <row r="9" spans="1:17" ht="18" x14ac:dyDescent="0.25">
      <c r="Q9" s="2"/>
    </row>
    <row r="10" spans="1:17" ht="18" x14ac:dyDescent="0.25">
      <c r="Q10" s="2"/>
    </row>
    <row r="11" spans="1:17" ht="18.75" x14ac:dyDescent="0.3">
      <c r="B11" s="3"/>
      <c r="C11" s="4"/>
      <c r="D11" s="4"/>
      <c r="F11" s="5"/>
      <c r="O11" s="6"/>
      <c r="Q11" s="2"/>
    </row>
    <row r="12" spans="1:17" ht="18.75" x14ac:dyDescent="0.3">
      <c r="B12" s="4"/>
      <c r="C12" s="4"/>
      <c r="D12" s="4"/>
      <c r="F12" s="5"/>
      <c r="O12" s="6"/>
      <c r="Q12" s="2"/>
    </row>
    <row r="13" spans="1:17" ht="18.75" x14ac:dyDescent="0.3">
      <c r="B13" s="3"/>
      <c r="C13" s="4"/>
      <c r="D13" s="4"/>
      <c r="F13" s="7"/>
      <c r="O13" s="6"/>
      <c r="Q13" s="2"/>
    </row>
    <row r="14" spans="1:17" ht="18.75" x14ac:dyDescent="0.3">
      <c r="B14" s="3"/>
      <c r="C14" s="4"/>
      <c r="D14" s="4"/>
      <c r="F14" s="7"/>
      <c r="O14" s="6"/>
      <c r="Q14" s="2"/>
    </row>
    <row r="15" spans="1:17" ht="18.75" x14ac:dyDescent="0.3">
      <c r="B15" s="3"/>
      <c r="C15" s="4"/>
      <c r="D15" s="4"/>
      <c r="F15" s="7"/>
      <c r="O15" s="6"/>
      <c r="Q15" s="2"/>
    </row>
    <row r="16" spans="1:17" ht="18.75" x14ac:dyDescent="0.3">
      <c r="B16" s="3"/>
      <c r="C16" s="4"/>
      <c r="D16" s="4"/>
      <c r="F16" s="7"/>
      <c r="O16" s="6"/>
      <c r="Q16" s="2"/>
    </row>
    <row r="17" spans="2:33" ht="18.75" x14ac:dyDescent="0.3">
      <c r="B17" s="3"/>
      <c r="C17" s="4"/>
      <c r="D17" s="4"/>
      <c r="F17" s="7"/>
      <c r="O17" s="6"/>
      <c r="Q17" s="2"/>
      <c r="R17" t="s">
        <v>26</v>
      </c>
      <c r="S17" t="s">
        <v>20</v>
      </c>
      <c r="T17" t="s">
        <v>27</v>
      </c>
    </row>
    <row r="18" spans="2:33" ht="18.75" x14ac:dyDescent="0.3">
      <c r="B18" s="3" t="s">
        <v>11</v>
      </c>
      <c r="C18" s="4"/>
      <c r="D18" s="4"/>
      <c r="E18" s="2">
        <v>1372660000000</v>
      </c>
      <c r="F18" s="5">
        <v>2665900000000</v>
      </c>
      <c r="O18" s="6" t="e">
        <f>AVERAGE(G18:M18)</f>
        <v>#DIV/0!</v>
      </c>
      <c r="P18" s="2">
        <v>1372660000000</v>
      </c>
      <c r="Q18" s="5">
        <v>2665900000000</v>
      </c>
    </row>
    <row r="19" spans="2:33" ht="21" x14ac:dyDescent="0.35">
      <c r="B19" s="4" t="s">
        <v>12</v>
      </c>
      <c r="C19" s="4"/>
      <c r="D19" s="4"/>
      <c r="E19" s="2">
        <v>1177982708333.3333</v>
      </c>
      <c r="F19" s="5">
        <v>2337866666666.6665</v>
      </c>
      <c r="G19">
        <v>4360000000</v>
      </c>
      <c r="H19">
        <v>28000000000</v>
      </c>
      <c r="I19">
        <v>240000000000</v>
      </c>
      <c r="J19">
        <v>820000000000</v>
      </c>
      <c r="K19">
        <v>2160000000</v>
      </c>
      <c r="L19">
        <v>44000000000</v>
      </c>
      <c r="M19">
        <v>180000000000</v>
      </c>
      <c r="N19">
        <v>1160000000000</v>
      </c>
      <c r="O19" s="6">
        <f>AVERAGE(G19:N19)</f>
        <v>309815000000</v>
      </c>
      <c r="P19" s="2">
        <v>1177982708333.3333</v>
      </c>
      <c r="Q19" s="5">
        <v>2337866666666.6665</v>
      </c>
      <c r="R19" s="22">
        <f>AVERAGE(Q12,F12,O19)</f>
        <v>309815000000</v>
      </c>
      <c r="S19">
        <f>STDEV(O19:Q19)</f>
        <v>1017516546078.506</v>
      </c>
      <c r="T19">
        <f>LOG10(S19)</f>
        <v>12.007541480120517</v>
      </c>
    </row>
    <row r="20" spans="2:33" ht="21" x14ac:dyDescent="0.35">
      <c r="B20" s="3" t="s">
        <v>13</v>
      </c>
      <c r="C20" s="4"/>
      <c r="D20" s="4"/>
      <c r="E20" s="2">
        <v>222853333333.33331</v>
      </c>
      <c r="F20" s="7">
        <v>248566666666.66666</v>
      </c>
      <c r="G20">
        <v>280000000</v>
      </c>
      <c r="H20">
        <v>10000000000</v>
      </c>
      <c r="I20">
        <v>100000000000</v>
      </c>
      <c r="J20">
        <v>100000000000</v>
      </c>
      <c r="K20">
        <v>400000000</v>
      </c>
      <c r="L20">
        <v>1200000000</v>
      </c>
      <c r="M20">
        <v>40000000000</v>
      </c>
      <c r="N20">
        <v>600000000000</v>
      </c>
      <c r="O20" s="6">
        <f>AVERAGE(G20:N20)</f>
        <v>106485000000</v>
      </c>
      <c r="P20" s="2">
        <v>222853333333.33331</v>
      </c>
      <c r="Q20" s="7">
        <v>248566666666.66666</v>
      </c>
      <c r="R20" s="22">
        <f>AVERAGE(E20:F20,O20)</f>
        <v>192635000000</v>
      </c>
      <c r="S20">
        <f t="shared" ref="S20:S23" si="0">STDEV(O20:Q20)</f>
        <v>75707732450.376312</v>
      </c>
      <c r="T20">
        <f t="shared" ref="T20:T23" si="1">LOG10(S20)</f>
        <v>10.879140238668242</v>
      </c>
    </row>
    <row r="21" spans="2:33" ht="21" x14ac:dyDescent="0.35">
      <c r="B21" s="3" t="s">
        <v>14</v>
      </c>
      <c r="C21" s="4"/>
      <c r="D21" s="4"/>
      <c r="E21" s="2">
        <v>396550416666.66663</v>
      </c>
      <c r="F21" s="7">
        <v>462333333333.33331</v>
      </c>
      <c r="G21">
        <v>1800000000</v>
      </c>
      <c r="H21">
        <v>10400000000</v>
      </c>
      <c r="I21">
        <v>168000000000</v>
      </c>
      <c r="J21">
        <v>1800000000000</v>
      </c>
      <c r="K21">
        <v>1060000000</v>
      </c>
      <c r="L21">
        <v>3400000000</v>
      </c>
      <c r="M21">
        <v>22000000000</v>
      </c>
      <c r="N21">
        <v>140000000000</v>
      </c>
      <c r="O21" s="6">
        <f>AVERAGE(G21:N21)</f>
        <v>268332500000</v>
      </c>
      <c r="P21" s="2">
        <v>396550416666.66663</v>
      </c>
      <c r="Q21" s="7">
        <v>462333333333.33331</v>
      </c>
      <c r="R21" s="22">
        <f>AVERAGE(E21:F21,O21)</f>
        <v>375738750000</v>
      </c>
      <c r="S21">
        <f t="shared" si="0"/>
        <v>98660655458.953262</v>
      </c>
      <c r="T21">
        <f t="shared" si="1"/>
        <v>10.994143996401421</v>
      </c>
    </row>
    <row r="22" spans="2:33" ht="21" x14ac:dyDescent="0.35">
      <c r="B22" s="3" t="s">
        <v>15</v>
      </c>
      <c r="C22" s="4"/>
      <c r="D22" s="4"/>
      <c r="E22" s="2">
        <v>1325311250000</v>
      </c>
      <c r="F22" s="7">
        <v>2599000000000</v>
      </c>
      <c r="O22" s="6" t="e">
        <f>AVERAGE(G22:N22)</f>
        <v>#DIV/0!</v>
      </c>
      <c r="P22" s="2">
        <v>1325311250000</v>
      </c>
      <c r="Q22" s="7">
        <v>2599000000000</v>
      </c>
      <c r="R22" s="22"/>
      <c r="S22" t="e">
        <f t="shared" si="0"/>
        <v>#DIV/0!</v>
      </c>
      <c r="T22" t="e">
        <f t="shared" si="1"/>
        <v>#DIV/0!</v>
      </c>
    </row>
    <row r="23" spans="2:33" ht="21" x14ac:dyDescent="0.35">
      <c r="B23" s="3" t="s">
        <v>16</v>
      </c>
      <c r="C23" s="4"/>
      <c r="D23" s="4"/>
      <c r="E23" s="2">
        <v>1142270000000</v>
      </c>
      <c r="F23" s="7">
        <v>2106450000000</v>
      </c>
      <c r="G23">
        <v>2400000000</v>
      </c>
      <c r="H23">
        <v>4300000000</v>
      </c>
      <c r="I23">
        <v>36000000000</v>
      </c>
      <c r="J23">
        <v>45000000000</v>
      </c>
      <c r="K23">
        <v>272000000000</v>
      </c>
      <c r="L23">
        <v>194000000000</v>
      </c>
      <c r="M23">
        <v>2300000000000</v>
      </c>
      <c r="N23">
        <v>3700000000000</v>
      </c>
      <c r="O23" s="6">
        <f>AVERAGE(G23:N23)</f>
        <v>819212500000</v>
      </c>
      <c r="P23" s="2">
        <v>1142270000000</v>
      </c>
      <c r="Q23" s="7">
        <v>2106450000000</v>
      </c>
      <c r="R23" s="22">
        <f>AVERAGE(E23:F23,O23)</f>
        <v>1355977500000</v>
      </c>
      <c r="S23">
        <f t="shared" si="0"/>
        <v>669700132162.70898</v>
      </c>
      <c r="T23">
        <f t="shared" si="1"/>
        <v>11.82588038464251</v>
      </c>
    </row>
    <row r="24" spans="2:33" ht="18" x14ac:dyDescent="0.25">
      <c r="B24" s="4"/>
      <c r="C24" s="4"/>
      <c r="D24" s="4"/>
    </row>
    <row r="25" spans="2:33" ht="21" x14ac:dyDescent="0.35">
      <c r="B25" s="8" t="s">
        <v>28</v>
      </c>
      <c r="C25" s="9"/>
      <c r="D25" s="1"/>
      <c r="E25" s="9"/>
      <c r="M25" s="23"/>
      <c r="N25" s="23"/>
      <c r="O25" s="23"/>
      <c r="P25" s="23"/>
      <c r="Q25" s="23"/>
      <c r="R25" s="23"/>
      <c r="S25" s="23"/>
      <c r="T25" s="23"/>
      <c r="U25" s="24">
        <v>1519426666666.6667</v>
      </c>
      <c r="V25" s="23"/>
    </row>
    <row r="26" spans="2:33" ht="21" x14ac:dyDescent="0.35">
      <c r="B26" s="1" t="s">
        <v>12</v>
      </c>
      <c r="C26" s="8"/>
      <c r="D26" s="9"/>
      <c r="E26" s="9"/>
      <c r="J26" s="22">
        <v>1275221458333.3333</v>
      </c>
      <c r="M26" s="25" t="s">
        <v>11</v>
      </c>
      <c r="N26" s="26"/>
      <c r="O26" s="27"/>
      <c r="P26" s="27"/>
      <c r="Q26" s="23"/>
      <c r="R26" s="23"/>
      <c r="S26" s="23"/>
      <c r="T26" s="23"/>
      <c r="U26" s="23"/>
      <c r="V26" s="23"/>
      <c r="X26" s="10" t="s">
        <v>18</v>
      </c>
      <c r="Y26" s="8"/>
      <c r="Z26" s="9"/>
      <c r="AA26" s="9"/>
      <c r="AF26" s="28">
        <v>192635000000</v>
      </c>
    </row>
    <row r="27" spans="2:33" x14ac:dyDescent="0.25">
      <c r="B27" s="11" t="s">
        <v>19</v>
      </c>
      <c r="H27" t="s">
        <v>20</v>
      </c>
      <c r="I27" t="s">
        <v>21</v>
      </c>
      <c r="J27" t="s">
        <v>22</v>
      </c>
      <c r="M27" s="11" t="s">
        <v>19</v>
      </c>
      <c r="N27" s="23"/>
      <c r="O27" s="23"/>
      <c r="P27" s="23"/>
      <c r="Q27" s="23"/>
      <c r="R27" s="23"/>
      <c r="S27" s="23" t="s">
        <v>20</v>
      </c>
      <c r="T27" s="23" t="s">
        <v>21</v>
      </c>
      <c r="U27" s="23" t="s">
        <v>22</v>
      </c>
      <c r="V27" s="23"/>
      <c r="X27" s="11" t="s">
        <v>19</v>
      </c>
      <c r="AD27" t="s">
        <v>20</v>
      </c>
      <c r="AE27" t="s">
        <v>21</v>
      </c>
      <c r="AF27" t="s">
        <v>22</v>
      </c>
    </row>
    <row r="28" spans="2:33" x14ac:dyDescent="0.25">
      <c r="B28" s="12">
        <v>2</v>
      </c>
      <c r="C28">
        <v>550</v>
      </c>
      <c r="D28">
        <v>0</v>
      </c>
      <c r="G28">
        <f>AVERAGE(C28:E28)</f>
        <v>275</v>
      </c>
      <c r="H28">
        <f>STDEV(C28:E28)</f>
        <v>388.90872965260115</v>
      </c>
      <c r="I28">
        <f>LOG10(H28)</f>
        <v>2.5898476916622535</v>
      </c>
      <c r="J28">
        <f>(G28/J26)*100</f>
        <v>2.156488178605579E-8</v>
      </c>
      <c r="K28" s="13">
        <v>1</v>
      </c>
      <c r="M28" s="14">
        <v>2</v>
      </c>
      <c r="N28" s="23">
        <v>0</v>
      </c>
      <c r="O28" s="23">
        <v>0</v>
      </c>
      <c r="P28" s="23"/>
      <c r="Q28" s="23"/>
      <c r="R28" s="23">
        <f>AVERAGE(N28:P28)</f>
        <v>0</v>
      </c>
      <c r="S28" s="23">
        <f>STDEV(N28:P28)</f>
        <v>0</v>
      </c>
      <c r="T28" s="23">
        <v>0</v>
      </c>
      <c r="U28" s="23">
        <f>(R28/U25)*100</f>
        <v>0</v>
      </c>
      <c r="V28" s="23">
        <v>100</v>
      </c>
      <c r="X28" s="14">
        <v>2</v>
      </c>
      <c r="Y28" s="23">
        <v>500000</v>
      </c>
      <c r="Z28">
        <v>32800</v>
      </c>
      <c r="AC28">
        <f>AVERAGE(Y28:AA28)</f>
        <v>266400</v>
      </c>
      <c r="AD28">
        <f>STDEV(Y28:AA28)</f>
        <v>330360.28817035502</v>
      </c>
      <c r="AE28">
        <f>LOG10(AD28)</f>
        <v>5.5189878362723528</v>
      </c>
      <c r="AF28">
        <f>(AC28/AF26)*100</f>
        <v>1.3829262595063202E-4</v>
      </c>
      <c r="AG28">
        <v>100</v>
      </c>
    </row>
    <row r="29" spans="2:33" x14ac:dyDescent="0.25">
      <c r="B29" s="14">
        <v>1</v>
      </c>
      <c r="C29">
        <v>10000000</v>
      </c>
      <c r="D29">
        <v>15000000</v>
      </c>
      <c r="G29">
        <f t="shared" ref="G29" si="2">AVERAGE(C29:E29)</f>
        <v>12500000</v>
      </c>
      <c r="H29">
        <f>STDEV(C29:E29)</f>
        <v>3535533.9059327375</v>
      </c>
      <c r="I29">
        <f t="shared" ref="I29:I31" si="3">LOG10(H29)</f>
        <v>6.5484550065040281</v>
      </c>
      <c r="J29">
        <f>(G29/J26)*100</f>
        <v>9.8022189936617233E-4</v>
      </c>
      <c r="K29" s="13">
        <v>1</v>
      </c>
      <c r="M29" s="12">
        <v>1</v>
      </c>
      <c r="N29" s="23">
        <v>12160000000</v>
      </c>
      <c r="O29" s="23">
        <v>1256000000</v>
      </c>
      <c r="P29" s="23">
        <v>160000000</v>
      </c>
      <c r="Q29" s="23">
        <v>180000000</v>
      </c>
      <c r="R29" s="23">
        <f>AVERAGE(N29:Q29)</f>
        <v>3439000000</v>
      </c>
      <c r="S29" s="23">
        <f t="shared" ref="S29" si="4">STDEV(N29:P29)</f>
        <v>6634486063.9942055</v>
      </c>
      <c r="T29" s="23">
        <v>0</v>
      </c>
      <c r="U29" s="23">
        <f>(R29/U25)*100</f>
        <v>0.226335372114043</v>
      </c>
      <c r="V29" s="29">
        <v>0.78</v>
      </c>
      <c r="X29" s="12">
        <v>1</v>
      </c>
      <c r="Y29" s="23">
        <v>150000000</v>
      </c>
      <c r="Z29" s="23">
        <v>150000000</v>
      </c>
      <c r="AC29">
        <f>AVERAGE(Y29:AA29)</f>
        <v>150000000</v>
      </c>
      <c r="AD29">
        <f>STDEV(Y29:AA29)</f>
        <v>0</v>
      </c>
      <c r="AE29" t="e">
        <f t="shared" ref="AE29:AE31" si="5">LOG10(AD29)</f>
        <v>#NUM!</v>
      </c>
      <c r="AF29">
        <f>(AC29/AF26)*100</f>
        <v>7.7867469566797312E-2</v>
      </c>
      <c r="AG29">
        <v>93</v>
      </c>
    </row>
    <row r="30" spans="2:33" x14ac:dyDescent="0.25">
      <c r="B30" s="12">
        <v>0.5</v>
      </c>
      <c r="C30">
        <v>8400000000</v>
      </c>
      <c r="D30">
        <v>1080000000</v>
      </c>
      <c r="E30">
        <v>696000000</v>
      </c>
      <c r="F30">
        <v>1400000000</v>
      </c>
      <c r="G30">
        <f>AVERAGE(C30:F30)</f>
        <v>2894000000</v>
      </c>
      <c r="H30">
        <f>STDEV(C31:F31)</f>
        <v>5338864173.8357296</v>
      </c>
      <c r="I30">
        <f t="shared" si="3"/>
        <v>9.7274488721027108</v>
      </c>
      <c r="J30">
        <f>(G30/J26)*100</f>
        <v>0.22694097414125619</v>
      </c>
      <c r="K30" s="13">
        <v>0.78</v>
      </c>
      <c r="M30" s="12">
        <v>0.5</v>
      </c>
      <c r="N30" s="23">
        <v>12880000000</v>
      </c>
      <c r="O30" s="23">
        <v>1424000000</v>
      </c>
      <c r="P30" s="23">
        <v>16000000</v>
      </c>
      <c r="Q30" s="23">
        <v>1200000000</v>
      </c>
      <c r="R30" s="23">
        <f>AVERAGE(N30:Q30)</f>
        <v>3880000000</v>
      </c>
      <c r="S30" s="23">
        <f>STDEV(N30:P30)</f>
        <v>7055788356.6142578</v>
      </c>
      <c r="T30" s="23">
        <f t="shared" ref="T30" si="6">LOG10(S30)</f>
        <v>9.8485455453475321</v>
      </c>
      <c r="U30" s="23">
        <f>(R30/U25)*100</f>
        <v>0.2553594776977281</v>
      </c>
      <c r="V30" s="29">
        <v>0.75</v>
      </c>
      <c r="X30" s="12">
        <v>0.5</v>
      </c>
      <c r="Y30">
        <v>320000000</v>
      </c>
      <c r="Z30">
        <v>1200000000</v>
      </c>
      <c r="AA30">
        <v>168000000</v>
      </c>
      <c r="AB30">
        <v>500000000</v>
      </c>
      <c r="AC30">
        <f>AVERAGE(Y30:AB30)</f>
        <v>547000000</v>
      </c>
      <c r="AD30">
        <f>STDEV(Y31:AA31)</f>
        <v>3105572625.6736183</v>
      </c>
      <c r="AE30">
        <f t="shared" si="5"/>
        <v>9.4921416899365827</v>
      </c>
      <c r="AF30">
        <f>(AC30/AF26)*100</f>
        <v>0.28395670568692083</v>
      </c>
      <c r="AG30">
        <v>72</v>
      </c>
    </row>
    <row r="31" spans="2:33" x14ac:dyDescent="0.25">
      <c r="B31" s="12">
        <v>0.25</v>
      </c>
      <c r="C31">
        <v>4000000000</v>
      </c>
      <c r="D31">
        <v>116000000</v>
      </c>
      <c r="E31">
        <v>1360000000</v>
      </c>
      <c r="F31">
        <v>12000000000</v>
      </c>
      <c r="G31">
        <f>AVERAGE(C31:F31)</f>
        <v>4369000000</v>
      </c>
      <c r="H31">
        <f>STDEV(C30:F30)</f>
        <v>3681932101.4923673</v>
      </c>
      <c r="I31">
        <f t="shared" si="3"/>
        <v>9.5660757754175645</v>
      </c>
      <c r="J31">
        <f>(G31/J26)*100</f>
        <v>0.34260715826646454</v>
      </c>
      <c r="K31" s="13">
        <v>0.66</v>
      </c>
      <c r="M31" s="12">
        <v>0.25</v>
      </c>
      <c r="N31" s="23"/>
      <c r="O31" s="23"/>
      <c r="P31" s="23"/>
      <c r="Q31" s="23"/>
      <c r="R31" s="23"/>
      <c r="S31" s="23"/>
      <c r="T31" s="23"/>
      <c r="U31" s="23"/>
      <c r="V31" s="23"/>
      <c r="X31" s="12">
        <v>0.25</v>
      </c>
      <c r="Y31">
        <v>360000000</v>
      </c>
      <c r="Z31">
        <v>5600000000</v>
      </c>
      <c r="AA31">
        <v>92000000</v>
      </c>
      <c r="AB31">
        <v>720000000</v>
      </c>
      <c r="AC31">
        <f>AVERAGE(Y31:AB31)</f>
        <v>1693000000</v>
      </c>
      <c r="AD31">
        <f>STDEV(Y30:AA30)</f>
        <v>557154676.30931115</v>
      </c>
      <c r="AE31">
        <f t="shared" si="5"/>
        <v>8.745975779989239</v>
      </c>
      <c r="AF31">
        <f>(AC31/AF26)*100</f>
        <v>0.87886417317725229</v>
      </c>
      <c r="AG31">
        <v>13</v>
      </c>
    </row>
    <row r="32" spans="2:33" x14ac:dyDescent="0.25">
      <c r="B32" s="12">
        <v>0.125</v>
      </c>
      <c r="M32" s="12">
        <v>0.125</v>
      </c>
      <c r="N32" s="23"/>
      <c r="O32" s="23"/>
      <c r="P32" s="23"/>
      <c r="Q32" s="23"/>
      <c r="R32" s="23"/>
      <c r="S32" s="23"/>
      <c r="T32" s="23"/>
      <c r="U32" s="23"/>
      <c r="V32" s="29"/>
      <c r="X32" s="12">
        <v>0.125</v>
      </c>
    </row>
    <row r="33" spans="2:33" x14ac:dyDescent="0.25">
      <c r="B33" s="15"/>
      <c r="M33" s="15"/>
      <c r="N33" s="23"/>
      <c r="O33" s="23"/>
      <c r="P33" s="23"/>
      <c r="Q33" s="23"/>
      <c r="R33" s="23"/>
      <c r="S33" s="23"/>
      <c r="T33" s="23"/>
      <c r="U33" s="23"/>
      <c r="V33" s="23"/>
    </row>
    <row r="34" spans="2:33" x14ac:dyDescent="0.25">
      <c r="B34" s="15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33" ht="21" x14ac:dyDescent="0.35">
      <c r="B35" s="10" t="s">
        <v>14</v>
      </c>
      <c r="C35" s="8"/>
      <c r="D35" s="9"/>
      <c r="E35" s="9"/>
      <c r="J35" s="22">
        <v>375738750000</v>
      </c>
      <c r="M35" s="25" t="s">
        <v>23</v>
      </c>
      <c r="N35" s="26"/>
      <c r="O35" s="27"/>
      <c r="P35" s="27"/>
      <c r="Q35" s="23"/>
      <c r="R35" s="23"/>
      <c r="S35" s="23"/>
      <c r="T35" s="23"/>
      <c r="U35" s="24">
        <v>1662717083333.3333</v>
      </c>
      <c r="V35" s="23"/>
      <c r="X35" s="10" t="s">
        <v>24</v>
      </c>
      <c r="Y35" s="8"/>
      <c r="Z35" s="9"/>
      <c r="AA35" s="9"/>
      <c r="AF35" s="28">
        <v>1355977500000</v>
      </c>
    </row>
    <row r="36" spans="2:33" x14ac:dyDescent="0.25">
      <c r="B36" s="11" t="s">
        <v>19</v>
      </c>
      <c r="H36" t="s">
        <v>20</v>
      </c>
      <c r="I36" t="s">
        <v>21</v>
      </c>
      <c r="J36" t="s">
        <v>22</v>
      </c>
      <c r="M36" s="11" t="s">
        <v>19</v>
      </c>
      <c r="N36" s="23"/>
      <c r="O36" s="23"/>
      <c r="P36" s="23"/>
      <c r="Q36" s="23"/>
      <c r="R36" s="23"/>
      <c r="S36" s="23" t="s">
        <v>20</v>
      </c>
      <c r="T36" s="23" t="s">
        <v>21</v>
      </c>
      <c r="U36" s="23" t="s">
        <v>22</v>
      </c>
      <c r="V36" s="23"/>
      <c r="X36" s="11" t="s">
        <v>19</v>
      </c>
      <c r="AD36" t="s">
        <v>20</v>
      </c>
      <c r="AE36" t="s">
        <v>21</v>
      </c>
      <c r="AF36" t="s">
        <v>22</v>
      </c>
    </row>
    <row r="37" spans="2:33" x14ac:dyDescent="0.25">
      <c r="B37" s="16">
        <v>2</v>
      </c>
      <c r="C37">
        <v>0</v>
      </c>
      <c r="D37">
        <v>0</v>
      </c>
      <c r="G37">
        <f>AVERAGE(C37:E37)</f>
        <v>0</v>
      </c>
      <c r="H37">
        <f>STDEV(C37:E37)</f>
        <v>0</v>
      </c>
      <c r="I37">
        <v>0</v>
      </c>
      <c r="J37">
        <f>(G37/J35)*100</f>
        <v>0</v>
      </c>
      <c r="K37" s="13">
        <v>1</v>
      </c>
      <c r="M37" s="14">
        <v>2</v>
      </c>
      <c r="N37" s="23">
        <v>3000</v>
      </c>
      <c r="O37" s="23">
        <v>5000</v>
      </c>
      <c r="P37" s="23"/>
      <c r="Q37" s="23"/>
      <c r="R37" s="23">
        <f>AVERAGE(N37:P37)</f>
        <v>4000</v>
      </c>
      <c r="S37" s="23">
        <f>STDEV(N37:P37)</f>
        <v>1414.2135623730951</v>
      </c>
      <c r="T37" s="23">
        <f>LOG10(S37)</f>
        <v>3.1505149978319906</v>
      </c>
      <c r="U37" s="23">
        <f>(R37/U35)*100</f>
        <v>2.4057009097308347E-7</v>
      </c>
      <c r="V37" s="23">
        <v>100</v>
      </c>
      <c r="X37" s="12">
        <v>2</v>
      </c>
      <c r="Y37">
        <v>0</v>
      </c>
      <c r="Z37">
        <v>0</v>
      </c>
      <c r="AB37">
        <v>0</v>
      </c>
      <c r="AC37">
        <f>AVERAGE(Y37:AB37)</f>
        <v>0</v>
      </c>
      <c r="AD37">
        <f>STDEV(Y37:AA37)</f>
        <v>0</v>
      </c>
      <c r="AE37" t="e">
        <f>LOG10(AD37)</f>
        <v>#NUM!</v>
      </c>
      <c r="AF37">
        <f>(AC37/AF35)*100</f>
        <v>0</v>
      </c>
      <c r="AG37" s="13">
        <v>1</v>
      </c>
    </row>
    <row r="38" spans="2:33" x14ac:dyDescent="0.25">
      <c r="B38" s="12">
        <v>1</v>
      </c>
      <c r="C38">
        <v>50</v>
      </c>
      <c r="D38">
        <v>0</v>
      </c>
      <c r="G38">
        <f t="shared" ref="G38" si="7">AVERAGE(C38:E38)</f>
        <v>25</v>
      </c>
      <c r="H38">
        <f t="shared" ref="H38:H40" si="8">STDEV(C38:E38)</f>
        <v>35.355339059327378</v>
      </c>
      <c r="I38">
        <f t="shared" ref="I38:I40" si="9">LOG10(H38)</f>
        <v>1.5484550065040281</v>
      </c>
      <c r="J38">
        <f>(G38/J35)*100</f>
        <v>6.6535591551310581E-9</v>
      </c>
      <c r="K38" s="13">
        <v>1</v>
      </c>
      <c r="M38" s="12">
        <v>1</v>
      </c>
      <c r="N38" s="23">
        <v>28000000</v>
      </c>
      <c r="O38" s="23">
        <v>7200000</v>
      </c>
      <c r="P38" s="23">
        <v>216000000</v>
      </c>
      <c r="Q38" s="23">
        <v>2240000000</v>
      </c>
      <c r="R38" s="23">
        <f>AVERAGE(N38:Q38)</f>
        <v>622800000</v>
      </c>
      <c r="S38" s="23">
        <f t="shared" ref="S38:S39" si="10">STDEV(N38:P38)</f>
        <v>115017447.95174919</v>
      </c>
      <c r="T38" s="23">
        <f t="shared" ref="T38:T39" si="11">LOG10(S38)</f>
        <v>8.060763727087398</v>
      </c>
      <c r="U38" s="23">
        <f>(R38/U35)*100</f>
        <v>3.7456763164509098E-2</v>
      </c>
      <c r="V38" s="23">
        <v>97</v>
      </c>
      <c r="X38" s="14">
        <v>1</v>
      </c>
      <c r="Y38">
        <v>0</v>
      </c>
      <c r="Z38">
        <v>0</v>
      </c>
      <c r="AC38">
        <f t="shared" ref="AC38:AC40" si="12">AVERAGE(Y38:AB38)</f>
        <v>0</v>
      </c>
      <c r="AD38">
        <f>STDEV(Y38:AA38)</f>
        <v>0</v>
      </c>
      <c r="AE38" t="e">
        <f t="shared" ref="AE38:AE42" si="13">LOG10(AD38)</f>
        <v>#NUM!</v>
      </c>
      <c r="AF38">
        <f>(AC38/AF35)*100</f>
        <v>0</v>
      </c>
      <c r="AG38" s="13">
        <v>1</v>
      </c>
    </row>
    <row r="39" spans="2:33" x14ac:dyDescent="0.25">
      <c r="B39" s="14">
        <v>0.5</v>
      </c>
      <c r="C39">
        <v>28000000</v>
      </c>
      <c r="D39">
        <v>23200000</v>
      </c>
      <c r="E39">
        <v>40000000</v>
      </c>
      <c r="G39">
        <f>AVERAGE(C39:E39)</f>
        <v>30400000</v>
      </c>
      <c r="H39">
        <f t="shared" si="8"/>
        <v>8653323.0611135736</v>
      </c>
      <c r="I39">
        <f t="shared" si="9"/>
        <v>6.9371829178650239</v>
      </c>
      <c r="J39">
        <f>(G39/J35)*100</f>
        <v>8.0907279326393675E-3</v>
      </c>
      <c r="K39" s="13">
        <v>1</v>
      </c>
      <c r="M39" s="12">
        <v>0.5</v>
      </c>
      <c r="N39" s="23">
        <v>7200000000</v>
      </c>
      <c r="O39" s="23">
        <v>104000000</v>
      </c>
      <c r="P39" s="23">
        <v>7200000000</v>
      </c>
      <c r="Q39" s="23">
        <v>104000000</v>
      </c>
      <c r="R39" s="23">
        <f>AVERAGE(N39:Q39)</f>
        <v>3652000000</v>
      </c>
      <c r="S39" s="23">
        <f t="shared" si="10"/>
        <v>4096877510.1695843</v>
      </c>
      <c r="T39" s="23">
        <f t="shared" si="11"/>
        <v>9.6124529794638391</v>
      </c>
      <c r="U39" s="23">
        <f>(R39/U35)*100</f>
        <v>0.21964049305842523</v>
      </c>
      <c r="V39" s="23">
        <v>78</v>
      </c>
      <c r="X39" s="12">
        <v>0.5</v>
      </c>
      <c r="Y39">
        <v>15000000</v>
      </c>
      <c r="Z39">
        <v>146000000</v>
      </c>
      <c r="AA39">
        <v>860000000</v>
      </c>
      <c r="AC39">
        <f>AVERAGE(Y39:AB39)</f>
        <v>340333333.33333331</v>
      </c>
      <c r="AD39">
        <f t="shared" ref="AD39:AD40" si="14">STDEV(Y39:AA39)</f>
        <v>454786030.27504414</v>
      </c>
      <c r="AE39">
        <f t="shared" si="13"/>
        <v>8.6578071159373309</v>
      </c>
      <c r="AF39">
        <f>(AC39/AF35)*100</f>
        <v>2.5098744878387237E-2</v>
      </c>
      <c r="AG39" s="13">
        <v>0.98</v>
      </c>
    </row>
    <row r="40" spans="2:33" x14ac:dyDescent="0.25">
      <c r="B40" s="12">
        <v>0.25</v>
      </c>
      <c r="C40">
        <v>5760000000</v>
      </c>
      <c r="D40">
        <v>696000000</v>
      </c>
      <c r="E40">
        <v>740000000</v>
      </c>
      <c r="F40">
        <v>336000000</v>
      </c>
      <c r="G40">
        <f>AVERAGE(C40:F40)</f>
        <v>1883000000</v>
      </c>
      <c r="H40">
        <f t="shared" si="8"/>
        <v>2911083189.0094333</v>
      </c>
      <c r="I40">
        <f t="shared" si="9"/>
        <v>9.4640546162981476</v>
      </c>
      <c r="J40">
        <f>(G40/J35)*100</f>
        <v>0.50114607556447133</v>
      </c>
      <c r="K40" s="13">
        <v>0.5</v>
      </c>
      <c r="M40" s="12">
        <v>0.25</v>
      </c>
      <c r="N40" s="23"/>
      <c r="O40" s="23"/>
      <c r="P40" s="23"/>
      <c r="Q40" s="23"/>
      <c r="R40" s="23"/>
      <c r="S40" s="23"/>
      <c r="T40" s="23"/>
      <c r="U40" s="23"/>
      <c r="V40" s="23"/>
      <c r="X40" s="12">
        <v>0.25</v>
      </c>
      <c r="Y40">
        <v>150000000</v>
      </c>
      <c r="Z40">
        <v>246000000</v>
      </c>
      <c r="AA40">
        <v>1680000000</v>
      </c>
      <c r="AC40">
        <f t="shared" si="12"/>
        <v>692000000</v>
      </c>
      <c r="AD40">
        <f t="shared" si="14"/>
        <v>856978412.7969619</v>
      </c>
      <c r="AE40">
        <f t="shared" si="13"/>
        <v>8.9329698822251373</v>
      </c>
      <c r="AF40">
        <f>(AC40/AF35)*100</f>
        <v>5.1033295168983257E-2</v>
      </c>
      <c r="AG40" s="13">
        <v>0.95</v>
      </c>
    </row>
    <row r="41" spans="2:33" x14ac:dyDescent="0.25">
      <c r="B41" s="12">
        <v>0.125</v>
      </c>
      <c r="K41" s="13"/>
      <c r="M41" s="12">
        <v>0.125</v>
      </c>
      <c r="N41" s="23"/>
      <c r="O41" s="23"/>
      <c r="P41" s="23"/>
      <c r="Q41" s="23"/>
      <c r="R41" s="23"/>
      <c r="S41" s="23"/>
      <c r="T41" s="23"/>
      <c r="U41" s="23"/>
      <c r="V41" s="23"/>
      <c r="X41" s="12">
        <v>0.125</v>
      </c>
      <c r="Y41">
        <v>652000000</v>
      </c>
      <c r="Z41">
        <v>3760000000</v>
      </c>
      <c r="AA41">
        <v>652000000</v>
      </c>
      <c r="AB41">
        <v>3760000000</v>
      </c>
      <c r="AC41">
        <f>AVERAGE(Y41:AB41)</f>
        <v>2206000000</v>
      </c>
      <c r="AD41">
        <f>STDEV(Y42:AA42)</f>
        <v>5421122147.0589771</v>
      </c>
      <c r="AE41">
        <f t="shared" si="13"/>
        <v>9.7340891927806972</v>
      </c>
      <c r="AF41">
        <f>(AC41/AF35)*100</f>
        <v>0.162687065235227</v>
      </c>
      <c r="AG41" s="13">
        <v>0.84</v>
      </c>
    </row>
    <row r="42" spans="2:33" x14ac:dyDescent="0.25">
      <c r="M42" s="23"/>
      <c r="N42" s="23"/>
      <c r="O42" s="23"/>
      <c r="P42" s="23"/>
      <c r="Q42" s="23"/>
      <c r="R42" s="23"/>
      <c r="S42" s="23"/>
      <c r="T42" s="23"/>
      <c r="U42" s="23"/>
      <c r="V42" s="23"/>
      <c r="X42" s="12">
        <v>6.25E-2</v>
      </c>
      <c r="Y42">
        <v>1000000000</v>
      </c>
      <c r="Z42">
        <v>264000000</v>
      </c>
      <c r="AA42">
        <v>10000000000</v>
      </c>
      <c r="AB42">
        <v>264000000</v>
      </c>
      <c r="AC42">
        <f>AVERAGE(Y42:AB42)</f>
        <v>2882000000</v>
      </c>
      <c r="AD42">
        <f>STDEV(Y41:AA41)</f>
        <v>1794404636.6413569</v>
      </c>
      <c r="AE42">
        <f t="shared" si="13"/>
        <v>9.2539203827690457</v>
      </c>
      <c r="AF42">
        <f>(AC42/AF35)*100</f>
        <v>0.21254039982226844</v>
      </c>
      <c r="AG42" s="13">
        <v>0.79</v>
      </c>
    </row>
    <row r="43" spans="2:33" x14ac:dyDescent="0.25"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5" spans="2:33" ht="18.75" x14ac:dyDescent="0.3">
      <c r="H45" s="3"/>
      <c r="J45" s="4"/>
      <c r="K45" s="3"/>
    </row>
    <row r="47" spans="2:33" ht="20.25" customHeight="1" x14ac:dyDescent="0.3">
      <c r="B47" s="3"/>
      <c r="C47" s="4"/>
      <c r="D47" s="4"/>
      <c r="F47" s="17"/>
      <c r="G47" s="11"/>
      <c r="H47" s="17"/>
      <c r="I47" s="17"/>
      <c r="J47" s="17"/>
    </row>
    <row r="48" spans="2:33" ht="15.75" customHeight="1" x14ac:dyDescent="0.25">
      <c r="B48" s="4"/>
      <c r="C48" s="4"/>
      <c r="D48" s="4"/>
      <c r="F48" s="17"/>
      <c r="G48" s="18"/>
      <c r="H48" s="19"/>
      <c r="I48" s="17"/>
      <c r="J48" s="17"/>
      <c r="K48" s="17"/>
      <c r="L48" s="17"/>
      <c r="M48" s="17"/>
    </row>
    <row r="49" spans="2:13" ht="15.75" customHeight="1" x14ac:dyDescent="0.3">
      <c r="B49" s="3"/>
      <c r="C49" s="4"/>
      <c r="D49" s="4"/>
      <c r="F49" s="17"/>
      <c r="G49" s="18"/>
      <c r="H49" s="19"/>
      <c r="I49" s="19"/>
      <c r="J49" s="17"/>
      <c r="K49" s="17"/>
      <c r="L49" s="17"/>
      <c r="M49" s="17"/>
    </row>
    <row r="50" spans="2:13" ht="23.25" customHeight="1" x14ac:dyDescent="0.3">
      <c r="B50" s="3"/>
      <c r="C50" s="4"/>
      <c r="D50" s="4"/>
      <c r="F50" s="17"/>
      <c r="G50" s="18"/>
      <c r="H50" s="19"/>
      <c r="I50" s="19"/>
      <c r="J50" s="17"/>
      <c r="K50" s="17"/>
      <c r="L50" s="17"/>
      <c r="M50" s="17"/>
    </row>
    <row r="51" spans="2:13" ht="15" customHeight="1" x14ac:dyDescent="0.3">
      <c r="B51" s="3"/>
      <c r="C51" s="4"/>
      <c r="D51" s="4"/>
      <c r="F51" s="17"/>
      <c r="G51" s="20"/>
      <c r="H51" s="19"/>
      <c r="I51" s="19"/>
      <c r="K51" s="17"/>
      <c r="M51" s="17"/>
    </row>
    <row r="52" spans="2:13" ht="15" customHeight="1" x14ac:dyDescent="0.3">
      <c r="B52" s="3"/>
      <c r="C52" s="4"/>
      <c r="D52" s="4"/>
      <c r="F52" s="17"/>
      <c r="G52" s="21"/>
      <c r="H52" s="19"/>
      <c r="K52" s="17"/>
    </row>
    <row r="53" spans="2:13" ht="15" customHeight="1" x14ac:dyDescent="0.25">
      <c r="F53" s="17"/>
      <c r="G53" s="20"/>
      <c r="H53" s="19"/>
      <c r="I53" s="19"/>
      <c r="J53" s="17"/>
      <c r="K53" s="17"/>
      <c r="L53" s="17"/>
      <c r="M53" s="17"/>
    </row>
    <row r="54" spans="2:13" ht="15.75" customHeight="1" x14ac:dyDescent="0.25">
      <c r="F54" s="17"/>
      <c r="G54" s="17"/>
      <c r="H54" s="17"/>
      <c r="I54" s="17"/>
      <c r="J54" s="17"/>
    </row>
    <row r="55" spans="2:13" ht="15" customHeight="1" x14ac:dyDescent="0.25">
      <c r="F55" s="17"/>
      <c r="G55" s="17"/>
      <c r="H55" s="17"/>
      <c r="I55" s="17"/>
      <c r="J55" s="17"/>
    </row>
    <row r="56" spans="2:13" ht="15.75" customHeight="1" x14ac:dyDescent="0.25">
      <c r="F56" s="17"/>
      <c r="G56" s="17"/>
      <c r="H56" s="17"/>
      <c r="I56" s="17"/>
      <c r="J56" s="17"/>
    </row>
    <row r="57" spans="2:13" ht="23.25" customHeight="1" x14ac:dyDescent="0.25">
      <c r="F57" s="17"/>
      <c r="G57" s="17"/>
      <c r="H57" s="17"/>
      <c r="I57" s="17"/>
      <c r="J57" s="17"/>
    </row>
    <row r="58" spans="2:13" ht="23.25" customHeight="1" x14ac:dyDescent="0.25">
      <c r="F58" s="17"/>
      <c r="G58" s="17"/>
      <c r="H58" s="17"/>
      <c r="I58" s="17"/>
      <c r="J58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workbookViewId="0">
      <selection activeCell="E8" sqref="E8:G11"/>
    </sheetView>
  </sheetViews>
  <sheetFormatPr defaultRowHeight="15" x14ac:dyDescent="0.25"/>
  <cols>
    <col min="3" max="3" width="12" bestFit="1" customWidth="1"/>
    <col min="4" max="4" width="11" bestFit="1" customWidth="1"/>
    <col min="5" max="5" width="12" bestFit="1" customWidth="1"/>
    <col min="6" max="6" width="12.85546875" bestFit="1" customWidth="1"/>
    <col min="7" max="7" width="12" bestFit="1" customWidth="1"/>
    <col min="8" max="12" width="19.5703125" bestFit="1" customWidth="1"/>
    <col min="13" max="13" width="12" bestFit="1" customWidth="1"/>
    <col min="14" max="15" width="17.140625" bestFit="1" customWidth="1"/>
    <col min="16" max="17" width="19.140625" bestFit="1" customWidth="1"/>
    <col min="18" max="18" width="18.5703125" bestFit="1" customWidth="1"/>
    <col min="19" max="19" width="10" bestFit="1" customWidth="1"/>
    <col min="21" max="21" width="12" bestFit="1" customWidth="1"/>
    <col min="25" max="27" width="11" bestFit="1" customWidth="1"/>
    <col min="32" max="32" width="18.5703125" bestFit="1" customWidth="1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</row>
    <row r="2" spans="1:17" ht="18.75" x14ac:dyDescent="0.3">
      <c r="A2" s="1" t="s">
        <v>1</v>
      </c>
      <c r="B2" s="1"/>
      <c r="C2" s="1"/>
      <c r="D2" s="1"/>
      <c r="E2" s="1"/>
      <c r="F2" s="1"/>
      <c r="G2" s="1"/>
    </row>
    <row r="3" spans="1:17" ht="18.75" x14ac:dyDescent="0.3">
      <c r="A3" s="1" t="s">
        <v>2</v>
      </c>
      <c r="B3" s="1"/>
      <c r="C3" s="1"/>
      <c r="D3" s="1"/>
      <c r="E3" s="1"/>
      <c r="F3" s="1"/>
      <c r="G3" s="1"/>
    </row>
    <row r="4" spans="1:17" ht="18.75" x14ac:dyDescent="0.3">
      <c r="A4" s="1" t="s">
        <v>3</v>
      </c>
      <c r="B4" s="1"/>
      <c r="C4" s="1"/>
      <c r="D4" s="1"/>
      <c r="E4" s="1"/>
      <c r="F4" s="1"/>
      <c r="G4" s="1"/>
    </row>
    <row r="5" spans="1:17" ht="18.75" x14ac:dyDescent="0.3">
      <c r="A5" s="1" t="s">
        <v>4</v>
      </c>
      <c r="B5" s="1"/>
      <c r="C5" s="1"/>
      <c r="D5" s="1"/>
      <c r="E5" s="1"/>
      <c r="F5" s="1"/>
      <c r="G5" s="1"/>
    </row>
    <row r="6" spans="1:17" ht="18" x14ac:dyDescent="0.25">
      <c r="A6" s="1" t="s">
        <v>5</v>
      </c>
      <c r="B6" s="1"/>
      <c r="C6" s="1"/>
      <c r="D6" s="1"/>
      <c r="E6" s="1"/>
      <c r="F6" s="1"/>
      <c r="G6" s="1"/>
    </row>
    <row r="7" spans="1:17" ht="18" x14ac:dyDescent="0.25">
      <c r="A7" s="1"/>
      <c r="B7" s="1"/>
      <c r="C7" s="1"/>
      <c r="D7" s="1"/>
      <c r="E7" s="1"/>
      <c r="F7" s="1"/>
      <c r="G7" s="1"/>
    </row>
    <row r="9" spans="1:17" ht="18" x14ac:dyDescent="0.25">
      <c r="Q9" s="2"/>
    </row>
    <row r="10" spans="1:17" ht="18" x14ac:dyDescent="0.25">
      <c r="Q10" s="2"/>
    </row>
    <row r="11" spans="1:17" ht="18.75" x14ac:dyDescent="0.3">
      <c r="B11" s="3"/>
      <c r="C11" s="4"/>
      <c r="D11" s="4"/>
      <c r="F11" s="5"/>
      <c r="O11" s="6"/>
      <c r="Q11" s="2"/>
    </row>
    <row r="12" spans="1:17" ht="18.75" x14ac:dyDescent="0.3">
      <c r="B12" s="4"/>
      <c r="C12" s="4"/>
      <c r="D12" s="4"/>
      <c r="F12" s="5"/>
      <c r="O12" s="6"/>
      <c r="Q12" s="2"/>
    </row>
    <row r="13" spans="1:17" ht="18.75" x14ac:dyDescent="0.3">
      <c r="B13" s="3"/>
      <c r="C13" s="4"/>
      <c r="D13" s="4"/>
      <c r="F13" s="7"/>
      <c r="O13" s="6"/>
      <c r="Q13" s="2"/>
    </row>
    <row r="14" spans="1:17" ht="18.75" x14ac:dyDescent="0.3">
      <c r="B14" s="3"/>
      <c r="C14" s="4"/>
      <c r="D14" s="4"/>
      <c r="F14" s="7"/>
      <c r="O14" s="6"/>
      <c r="Q14" s="2"/>
    </row>
    <row r="15" spans="1:17" ht="18.75" x14ac:dyDescent="0.3">
      <c r="B15" s="3"/>
      <c r="C15" s="4"/>
      <c r="D15" s="4"/>
      <c r="F15" s="7"/>
      <c r="O15" s="6"/>
      <c r="Q15" s="2"/>
    </row>
    <row r="16" spans="1:17" ht="18.75" x14ac:dyDescent="0.3">
      <c r="B16" s="3"/>
      <c r="C16" s="4"/>
      <c r="D16" s="4"/>
      <c r="F16" s="7"/>
      <c r="O16" s="6"/>
      <c r="Q16" s="2"/>
    </row>
    <row r="17" spans="2:33" ht="18.75" x14ac:dyDescent="0.3">
      <c r="B17" s="3"/>
      <c r="C17" s="4"/>
      <c r="D17" s="4"/>
      <c r="F17" s="7"/>
      <c r="O17" s="6"/>
      <c r="Q17" s="2"/>
      <c r="R17" t="s">
        <v>26</v>
      </c>
      <c r="S17" t="s">
        <v>20</v>
      </c>
      <c r="T17" t="s">
        <v>27</v>
      </c>
    </row>
    <row r="18" spans="2:33" ht="21" x14ac:dyDescent="0.35">
      <c r="B18" s="3" t="s">
        <v>11</v>
      </c>
      <c r="C18" s="4"/>
      <c r="D18" s="4"/>
      <c r="E18" s="2">
        <v>1372660000000</v>
      </c>
      <c r="F18" s="5">
        <v>2665900000000</v>
      </c>
      <c r="G18">
        <v>8080000000</v>
      </c>
      <c r="H18">
        <v>30800000000</v>
      </c>
      <c r="I18">
        <v>480000000000</v>
      </c>
      <c r="J18">
        <v>1560000000000</v>
      </c>
      <c r="O18" s="6">
        <f t="shared" ref="O18:O23" si="0">AVERAGE(G18:N18)</f>
        <v>519720000000</v>
      </c>
      <c r="P18" s="2">
        <v>1372660000000</v>
      </c>
      <c r="Q18" s="5">
        <v>2665900000000</v>
      </c>
      <c r="R18" s="22">
        <f>AVERAGE(O18:Q18)</f>
        <v>1519426666666.6667</v>
      </c>
    </row>
    <row r="19" spans="2:33" ht="21" x14ac:dyDescent="0.35">
      <c r="B19" s="4" t="s">
        <v>12</v>
      </c>
      <c r="C19" s="4"/>
      <c r="D19" s="4"/>
      <c r="E19" s="2">
        <v>1177982708333.3333</v>
      </c>
      <c r="F19" s="5">
        <v>2337866666666.6665</v>
      </c>
      <c r="G19">
        <v>4360000000</v>
      </c>
      <c r="H19">
        <v>28000000000</v>
      </c>
      <c r="I19">
        <v>240000000000</v>
      </c>
      <c r="J19">
        <v>820000000000</v>
      </c>
      <c r="K19">
        <v>2160000000</v>
      </c>
      <c r="L19">
        <v>44000000000</v>
      </c>
      <c r="M19">
        <v>180000000000</v>
      </c>
      <c r="N19">
        <v>1160000000000</v>
      </c>
      <c r="O19" s="6">
        <f t="shared" si="0"/>
        <v>309815000000</v>
      </c>
      <c r="P19" s="2">
        <v>1177982708333.3333</v>
      </c>
      <c r="Q19" s="5">
        <v>2337866666666.6665</v>
      </c>
      <c r="R19" s="22">
        <f>AVERAGE(Q12,F12,O19)</f>
        <v>309815000000</v>
      </c>
      <c r="S19">
        <f>STDEV(O19:Q19)</f>
        <v>1017516546078.506</v>
      </c>
      <c r="T19">
        <f>LOG10(S19)</f>
        <v>12.007541480120517</v>
      </c>
    </row>
    <row r="20" spans="2:33" ht="21" x14ac:dyDescent="0.35">
      <c r="B20" s="3" t="s">
        <v>13</v>
      </c>
      <c r="C20" s="4"/>
      <c r="D20" s="4"/>
      <c r="E20" s="2">
        <v>222853333333.33331</v>
      </c>
      <c r="F20" s="7">
        <v>248566666666.66666</v>
      </c>
      <c r="G20">
        <v>280000000</v>
      </c>
      <c r="H20">
        <v>10000000000</v>
      </c>
      <c r="I20">
        <v>100000000000</v>
      </c>
      <c r="J20">
        <v>100000000000</v>
      </c>
      <c r="K20">
        <v>400000000</v>
      </c>
      <c r="L20">
        <v>1200000000</v>
      </c>
      <c r="M20">
        <v>40000000000</v>
      </c>
      <c r="N20">
        <v>600000000000</v>
      </c>
      <c r="O20" s="6">
        <f t="shared" si="0"/>
        <v>106485000000</v>
      </c>
      <c r="P20" s="2">
        <v>222853333333.33331</v>
      </c>
      <c r="Q20" s="7">
        <v>248566666666.66666</v>
      </c>
      <c r="R20" s="22">
        <f>AVERAGE(E20:F20,O20)</f>
        <v>192635000000</v>
      </c>
      <c r="S20">
        <f t="shared" ref="S20:S23" si="1">STDEV(O20:Q20)</f>
        <v>75707732450.376312</v>
      </c>
      <c r="T20">
        <f t="shared" ref="T20:T23" si="2">LOG10(S20)</f>
        <v>10.879140238668242</v>
      </c>
    </row>
    <row r="21" spans="2:33" ht="21" x14ac:dyDescent="0.35">
      <c r="B21" s="3" t="s">
        <v>14</v>
      </c>
      <c r="C21" s="4"/>
      <c r="D21" s="4"/>
      <c r="E21" s="2">
        <v>396550416666.66663</v>
      </c>
      <c r="F21" s="7">
        <v>462333333333.33331</v>
      </c>
      <c r="G21">
        <v>1800000000</v>
      </c>
      <c r="H21">
        <v>10400000000</v>
      </c>
      <c r="I21">
        <v>168000000000</v>
      </c>
      <c r="J21">
        <v>1800000000000</v>
      </c>
      <c r="K21">
        <v>1060000000</v>
      </c>
      <c r="L21">
        <v>3400000000</v>
      </c>
      <c r="M21">
        <v>22000000000</v>
      </c>
      <c r="N21">
        <v>140000000000</v>
      </c>
      <c r="O21" s="6">
        <f t="shared" si="0"/>
        <v>268332500000</v>
      </c>
      <c r="P21" s="2">
        <v>396550416666.66663</v>
      </c>
      <c r="Q21" s="7">
        <v>462333333333.33331</v>
      </c>
      <c r="R21" s="22">
        <f>AVERAGE(E21:F21,O21)</f>
        <v>375738750000</v>
      </c>
      <c r="S21">
        <f t="shared" si="1"/>
        <v>98660655458.953262</v>
      </c>
      <c r="T21">
        <f t="shared" si="2"/>
        <v>10.994143996401421</v>
      </c>
    </row>
    <row r="22" spans="2:33" ht="21" x14ac:dyDescent="0.35">
      <c r="B22" s="3" t="s">
        <v>15</v>
      </c>
      <c r="C22" s="4"/>
      <c r="D22" s="4"/>
      <c r="E22" s="2">
        <v>1325311250000</v>
      </c>
      <c r="F22" s="7">
        <v>2599000000000</v>
      </c>
      <c r="G22">
        <v>5760000000</v>
      </c>
      <c r="H22">
        <v>33600000000</v>
      </c>
      <c r="I22">
        <v>456000000000</v>
      </c>
      <c r="J22">
        <v>3760000000000</v>
      </c>
      <c r="O22" s="6">
        <f t="shared" si="0"/>
        <v>1063840000000</v>
      </c>
      <c r="P22" s="2">
        <v>1325311250000</v>
      </c>
      <c r="Q22" s="7">
        <v>2599000000000</v>
      </c>
      <c r="R22" s="22">
        <f>AVERAGE(O22:Q22)</f>
        <v>1662717083333.3333</v>
      </c>
      <c r="S22">
        <f t="shared" si="1"/>
        <v>821316673808.2948</v>
      </c>
      <c r="T22">
        <f t="shared" si="2"/>
        <v>11.914510639665778</v>
      </c>
    </row>
    <row r="23" spans="2:33" ht="21" x14ac:dyDescent="0.35">
      <c r="B23" s="3" t="s">
        <v>16</v>
      </c>
      <c r="C23" s="4"/>
      <c r="D23" s="4"/>
      <c r="E23" s="2">
        <v>1142270000000</v>
      </c>
      <c r="F23" s="7">
        <v>2106450000000</v>
      </c>
      <c r="G23">
        <v>2400000000</v>
      </c>
      <c r="H23">
        <v>4300000000</v>
      </c>
      <c r="I23">
        <v>36000000000</v>
      </c>
      <c r="J23">
        <v>45000000000</v>
      </c>
      <c r="K23">
        <v>272000000000</v>
      </c>
      <c r="L23">
        <v>194000000000</v>
      </c>
      <c r="M23">
        <v>2300000000000</v>
      </c>
      <c r="N23">
        <v>3700000000000</v>
      </c>
      <c r="O23" s="6">
        <f t="shared" si="0"/>
        <v>819212500000</v>
      </c>
      <c r="P23" s="2">
        <v>1142270000000</v>
      </c>
      <c r="Q23" s="7">
        <v>2106450000000</v>
      </c>
      <c r="R23" s="22">
        <f>AVERAGE(E23:F23,O23)</f>
        <v>1355977500000</v>
      </c>
      <c r="S23">
        <f t="shared" si="1"/>
        <v>669700132162.70898</v>
      </c>
      <c r="T23">
        <f t="shared" si="2"/>
        <v>11.82588038464251</v>
      </c>
    </row>
    <row r="24" spans="2:33" ht="18" x14ac:dyDescent="0.25">
      <c r="B24" s="4"/>
      <c r="C24" s="4"/>
      <c r="D24" s="4"/>
    </row>
    <row r="25" spans="2:33" ht="20.25" x14ac:dyDescent="0.25">
      <c r="B25" s="8" t="s">
        <v>29</v>
      </c>
      <c r="C25" s="9"/>
      <c r="D25" s="1"/>
      <c r="E25" s="9"/>
    </row>
    <row r="26" spans="2:33" ht="21" x14ac:dyDescent="0.35">
      <c r="B26" s="30" t="s">
        <v>12</v>
      </c>
      <c r="C26" s="8"/>
      <c r="D26" s="9"/>
      <c r="E26" s="9"/>
      <c r="J26" s="22">
        <v>1275221458333.3333</v>
      </c>
      <c r="M26" s="31" t="s">
        <v>11</v>
      </c>
      <c r="N26" s="26"/>
      <c r="O26" s="27"/>
      <c r="P26" s="27"/>
      <c r="Q26" s="23"/>
      <c r="R26" s="23"/>
      <c r="S26" s="23"/>
      <c r="T26" s="23"/>
      <c r="U26" s="22">
        <v>1519426666666.6667</v>
      </c>
      <c r="V26" s="23"/>
      <c r="X26" s="31" t="s">
        <v>18</v>
      </c>
      <c r="Y26" s="8"/>
      <c r="Z26" s="9"/>
      <c r="AA26" s="9"/>
      <c r="AF26" s="22">
        <v>192635000000</v>
      </c>
    </row>
    <row r="27" spans="2:33" x14ac:dyDescent="0.25">
      <c r="B27" s="11" t="s">
        <v>19</v>
      </c>
      <c r="H27" t="s">
        <v>20</v>
      </c>
      <c r="I27" t="s">
        <v>21</v>
      </c>
      <c r="J27" t="s">
        <v>22</v>
      </c>
      <c r="M27" s="11" t="s">
        <v>19</v>
      </c>
      <c r="N27" s="23"/>
      <c r="O27" s="23"/>
      <c r="P27" s="23"/>
      <c r="Q27" s="23"/>
      <c r="R27" s="23"/>
      <c r="S27" s="23" t="s">
        <v>20</v>
      </c>
      <c r="T27" s="23" t="s">
        <v>21</v>
      </c>
      <c r="U27" s="23" t="s">
        <v>22</v>
      </c>
      <c r="V27" s="23"/>
      <c r="X27" s="11" t="s">
        <v>19</v>
      </c>
      <c r="AD27" t="s">
        <v>20</v>
      </c>
      <c r="AE27" t="s">
        <v>21</v>
      </c>
      <c r="AF27" t="s">
        <v>22</v>
      </c>
    </row>
    <row r="28" spans="2:33" x14ac:dyDescent="0.25">
      <c r="B28" s="12">
        <v>2</v>
      </c>
      <c r="C28">
        <v>1500000000</v>
      </c>
      <c r="D28">
        <v>760000000</v>
      </c>
      <c r="E28">
        <v>6240000000</v>
      </c>
      <c r="G28">
        <f>AVERAGE(C28:E28)</f>
        <v>2833333333.3333335</v>
      </c>
      <c r="H28">
        <f>STDEV(C28:E28)</f>
        <v>2973370702.3062787</v>
      </c>
      <c r="I28">
        <f>LOG10(H28)</f>
        <v>9.47324905785268</v>
      </c>
      <c r="J28">
        <f>(G28/J26)*100</f>
        <v>0.22218363052299905</v>
      </c>
      <c r="K28" s="13">
        <v>0.78</v>
      </c>
      <c r="M28" s="12">
        <v>2</v>
      </c>
      <c r="N28" s="23">
        <v>1136000000</v>
      </c>
      <c r="O28" s="23">
        <v>6560000000</v>
      </c>
      <c r="P28" s="23">
        <v>134000000</v>
      </c>
      <c r="Q28" s="23">
        <v>8600000000</v>
      </c>
      <c r="R28" s="23">
        <f>AVERAGE(N28:Q28)</f>
        <v>4107500000</v>
      </c>
      <c r="S28" s="23">
        <f>STDEV(N28:P28)</f>
        <v>3457293160.8412962</v>
      </c>
      <c r="T28" s="23">
        <f>LOG10(R28)</f>
        <v>9.6135775721070988</v>
      </c>
      <c r="U28" s="23">
        <f>(R28/U26)*100</f>
        <v>0.27033223057820055</v>
      </c>
      <c r="V28" s="29">
        <v>0.73</v>
      </c>
      <c r="X28" s="12">
        <v>2</v>
      </c>
      <c r="Y28" s="23">
        <v>1500000000</v>
      </c>
      <c r="Z28">
        <v>100000000</v>
      </c>
      <c r="AA28">
        <v>176000000</v>
      </c>
      <c r="AC28">
        <f>AVERAGE(Y28:AA28)</f>
        <v>592000000</v>
      </c>
      <c r="AD28">
        <f>STDEV(Y28:AA28)</f>
        <v>787268696.18955386</v>
      </c>
      <c r="AE28">
        <f>LOG10(AD28)</f>
        <v>8.8961229831295299</v>
      </c>
      <c r="AF28">
        <f>(AC28/AF26)*100</f>
        <v>0.30731694655696001</v>
      </c>
      <c r="AG28">
        <v>70</v>
      </c>
    </row>
    <row r="29" spans="2:33" x14ac:dyDescent="0.25">
      <c r="B29" s="12">
        <v>1</v>
      </c>
      <c r="K29" s="13"/>
      <c r="M29" s="12">
        <v>1</v>
      </c>
      <c r="N29" s="23"/>
      <c r="O29" s="23"/>
      <c r="P29" s="23"/>
      <c r="Q29" s="23"/>
      <c r="R29" s="23"/>
      <c r="S29" s="23"/>
      <c r="T29" s="23"/>
      <c r="U29" s="23"/>
      <c r="V29" s="23"/>
      <c r="X29" s="12">
        <v>1</v>
      </c>
      <c r="Y29" s="23"/>
    </row>
    <row r="30" spans="2:33" x14ac:dyDescent="0.25">
      <c r="B30" s="12">
        <v>0.5</v>
      </c>
      <c r="K30" s="13"/>
      <c r="M30" s="12">
        <v>0.5</v>
      </c>
      <c r="N30" s="23"/>
      <c r="O30" s="23"/>
      <c r="P30" s="23"/>
      <c r="Q30" s="23"/>
      <c r="R30" s="23"/>
      <c r="S30" s="23"/>
      <c r="T30" s="23"/>
      <c r="U30" s="23"/>
      <c r="V30" s="23"/>
      <c r="X30" s="12">
        <v>0.5</v>
      </c>
    </row>
    <row r="31" spans="2:33" x14ac:dyDescent="0.25">
      <c r="B31" s="12">
        <v>0.25</v>
      </c>
      <c r="K31" s="13"/>
      <c r="M31" s="12">
        <v>0.25</v>
      </c>
      <c r="N31" s="23"/>
      <c r="O31" s="23"/>
      <c r="P31" s="23"/>
      <c r="Q31" s="23"/>
      <c r="R31" s="23"/>
      <c r="S31" s="23"/>
      <c r="T31" s="23"/>
      <c r="U31" s="23"/>
      <c r="V31" s="23"/>
      <c r="X31" s="12">
        <v>0.25</v>
      </c>
    </row>
    <row r="32" spans="2:33" x14ac:dyDescent="0.25">
      <c r="B32" s="12">
        <v>0.125</v>
      </c>
      <c r="M32" s="12">
        <v>0.125</v>
      </c>
      <c r="N32" s="23"/>
      <c r="O32" s="23"/>
      <c r="P32" s="23"/>
      <c r="Q32" s="23"/>
      <c r="R32" s="23"/>
      <c r="S32" s="23"/>
      <c r="T32" s="23"/>
      <c r="U32" s="23"/>
      <c r="V32" s="29"/>
      <c r="X32" s="12">
        <v>0.125</v>
      </c>
    </row>
    <row r="33" spans="2:33" x14ac:dyDescent="0.25">
      <c r="B33" s="15"/>
      <c r="M33" s="15"/>
      <c r="N33" s="23"/>
      <c r="O33" s="23"/>
      <c r="P33" s="23"/>
      <c r="Q33" s="23"/>
      <c r="R33" s="23"/>
      <c r="S33" s="23"/>
      <c r="T33" s="23"/>
      <c r="U33" s="23"/>
      <c r="V33" s="23"/>
    </row>
    <row r="34" spans="2:33" x14ac:dyDescent="0.25">
      <c r="B34" s="15"/>
    </row>
    <row r="35" spans="2:33" ht="21" x14ac:dyDescent="0.35">
      <c r="B35" s="31" t="s">
        <v>14</v>
      </c>
      <c r="C35" s="8"/>
      <c r="D35" s="9"/>
      <c r="E35" s="9"/>
      <c r="J35" s="22">
        <v>375738750000</v>
      </c>
      <c r="M35" s="31" t="s">
        <v>23</v>
      </c>
      <c r="N35" s="26"/>
      <c r="O35" s="27"/>
      <c r="P35" s="27"/>
      <c r="Q35" s="23"/>
      <c r="R35" s="23"/>
      <c r="S35" s="23"/>
      <c r="T35" s="23"/>
      <c r="U35" s="22">
        <v>1662717083333.3333</v>
      </c>
      <c r="V35" s="23"/>
      <c r="X35" s="31" t="s">
        <v>24</v>
      </c>
      <c r="Y35" s="8"/>
      <c r="Z35" s="9"/>
      <c r="AA35" s="9"/>
      <c r="AF35" s="22">
        <v>1355977500000</v>
      </c>
    </row>
    <row r="36" spans="2:33" x14ac:dyDescent="0.25">
      <c r="B36" s="11" t="s">
        <v>19</v>
      </c>
      <c r="H36" t="s">
        <v>20</v>
      </c>
      <c r="I36" t="s">
        <v>21</v>
      </c>
      <c r="J36" t="s">
        <v>22</v>
      </c>
      <c r="M36" s="11" t="s">
        <v>19</v>
      </c>
      <c r="N36" s="23"/>
      <c r="O36" s="23"/>
      <c r="P36" s="23"/>
      <c r="Q36" s="23"/>
      <c r="R36" s="23"/>
      <c r="S36" s="23" t="s">
        <v>20</v>
      </c>
      <c r="T36" s="23" t="s">
        <v>21</v>
      </c>
      <c r="U36" s="23" t="s">
        <v>22</v>
      </c>
      <c r="V36" s="23"/>
      <c r="X36" s="11" t="s">
        <v>19</v>
      </c>
      <c r="AD36" t="s">
        <v>20</v>
      </c>
      <c r="AE36" t="s">
        <v>21</v>
      </c>
      <c r="AF36" t="s">
        <v>22</v>
      </c>
    </row>
    <row r="37" spans="2:33" x14ac:dyDescent="0.25">
      <c r="B37" s="16">
        <v>2</v>
      </c>
      <c r="C37">
        <v>1500000000</v>
      </c>
      <c r="D37">
        <v>2280000000</v>
      </c>
      <c r="E37">
        <v>864000000</v>
      </c>
      <c r="G37">
        <f>AVERAGE(C37:E37)</f>
        <v>1548000000</v>
      </c>
      <c r="H37">
        <f>STDEV(C37:E37)</f>
        <v>709219289.07778585</v>
      </c>
      <c r="I37">
        <v>0</v>
      </c>
      <c r="J37">
        <f>(G37/J35)*100</f>
        <v>0.41198838288571515</v>
      </c>
      <c r="K37" s="13">
        <v>0.59</v>
      </c>
      <c r="M37" s="12">
        <v>2</v>
      </c>
      <c r="N37" s="23">
        <v>544000000</v>
      </c>
      <c r="O37" s="23">
        <v>2800000000</v>
      </c>
      <c r="P37" s="23">
        <v>1504000000</v>
      </c>
      <c r="Q37" s="23">
        <v>5680000000</v>
      </c>
      <c r="R37" s="23">
        <f>AVERAGE(N37:Q37)</f>
        <v>2632000000</v>
      </c>
      <c r="S37" s="23">
        <f>STDEV(N37:P37)</f>
        <v>1132162532.5014071</v>
      </c>
      <c r="T37" s="23">
        <f>LOG10(S37)</f>
        <v>9.05390877835538</v>
      </c>
      <c r="U37" s="23">
        <f>(R37/R22)*100</f>
        <v>0.15829511986028894</v>
      </c>
      <c r="V37" s="29">
        <v>0.85</v>
      </c>
      <c r="X37" s="12">
        <v>2</v>
      </c>
      <c r="Y37">
        <v>1500000000</v>
      </c>
      <c r="Z37">
        <v>400000000</v>
      </c>
      <c r="AA37">
        <v>4160000000</v>
      </c>
      <c r="AC37">
        <f>AVERAGE(Y37:AB37)</f>
        <v>2020000000</v>
      </c>
      <c r="AD37">
        <f>STDEV(Y37:AA37)</f>
        <v>1933183902.2710695</v>
      </c>
      <c r="AE37">
        <f>LOG10(AD37)</f>
        <v>9.2862731700878065</v>
      </c>
      <c r="AF37">
        <f>(AC37/AF35)*100</f>
        <v>0.14897002347015345</v>
      </c>
      <c r="AG37" s="13">
        <v>0.85</v>
      </c>
    </row>
    <row r="38" spans="2:33" x14ac:dyDescent="0.25">
      <c r="B38" s="12">
        <v>1</v>
      </c>
      <c r="K38" s="13"/>
      <c r="M38" s="12">
        <v>1</v>
      </c>
      <c r="N38" s="23"/>
      <c r="O38" s="23"/>
      <c r="P38" s="23"/>
      <c r="Q38" s="23"/>
      <c r="R38" s="23"/>
      <c r="S38" s="23"/>
      <c r="T38" s="23"/>
      <c r="U38" s="23"/>
      <c r="V38" s="23"/>
      <c r="X38" s="12">
        <v>1</v>
      </c>
      <c r="AG38" s="13"/>
    </row>
    <row r="39" spans="2:33" x14ac:dyDescent="0.25">
      <c r="B39" s="12">
        <v>0.5</v>
      </c>
      <c r="K39" s="13"/>
      <c r="M39" s="12">
        <v>0.5</v>
      </c>
      <c r="N39" s="23"/>
      <c r="O39" s="23"/>
      <c r="P39" s="23"/>
      <c r="Q39" s="23"/>
      <c r="R39" s="23"/>
      <c r="S39" s="23"/>
      <c r="T39" s="23"/>
      <c r="U39" s="23"/>
      <c r="V39" s="23"/>
      <c r="X39" s="12">
        <v>0.5</v>
      </c>
      <c r="AG39" s="13"/>
    </row>
    <row r="40" spans="2:33" x14ac:dyDescent="0.25">
      <c r="B40" s="12">
        <v>0.25</v>
      </c>
      <c r="K40" s="13"/>
      <c r="M40" s="12">
        <v>0.25</v>
      </c>
      <c r="N40" s="23"/>
      <c r="O40" s="23"/>
      <c r="P40" s="23"/>
      <c r="Q40" s="23"/>
      <c r="R40" s="23"/>
      <c r="S40" s="23"/>
      <c r="T40" s="23"/>
      <c r="U40" s="23"/>
      <c r="V40" s="23"/>
      <c r="X40" s="12">
        <v>0.25</v>
      </c>
      <c r="AG40" s="13"/>
    </row>
    <row r="41" spans="2:33" x14ac:dyDescent="0.25">
      <c r="B41" s="12">
        <v>0.125</v>
      </c>
      <c r="K41" s="13"/>
      <c r="M41" s="12">
        <v>0.125</v>
      </c>
      <c r="N41" s="23"/>
      <c r="O41" s="23"/>
      <c r="P41" s="23"/>
      <c r="Q41" s="23"/>
      <c r="R41" s="23"/>
      <c r="S41" s="23"/>
      <c r="T41" s="23"/>
      <c r="U41" s="23"/>
      <c r="V41" s="23"/>
      <c r="X41" s="12">
        <v>0.125</v>
      </c>
    </row>
    <row r="42" spans="2:33" x14ac:dyDescent="0.25">
      <c r="X42" s="12">
        <v>6.25E-2</v>
      </c>
    </row>
    <row r="45" spans="2:33" ht="18.75" x14ac:dyDescent="0.3">
      <c r="H45" s="3"/>
      <c r="J45" s="4"/>
      <c r="K45" s="3"/>
    </row>
    <row r="47" spans="2:33" ht="20.25" customHeight="1" x14ac:dyDescent="0.3">
      <c r="B47" s="3"/>
      <c r="C47" s="4"/>
      <c r="D47" s="4"/>
      <c r="F47" s="17"/>
      <c r="G47" s="11"/>
      <c r="H47" s="17"/>
      <c r="I47" s="17"/>
      <c r="J47" s="17"/>
    </row>
    <row r="48" spans="2:33" ht="15.75" customHeight="1" x14ac:dyDescent="0.25">
      <c r="B48" s="4"/>
      <c r="C48" s="4"/>
      <c r="D48" s="4"/>
      <c r="F48" s="17"/>
      <c r="G48" s="18"/>
      <c r="H48" s="19"/>
      <c r="I48" s="17"/>
      <c r="J48" s="17"/>
      <c r="K48" s="17"/>
      <c r="L48" s="17"/>
      <c r="M48" s="17"/>
    </row>
    <row r="49" spans="2:13" ht="15.75" customHeight="1" x14ac:dyDescent="0.3">
      <c r="B49" s="3"/>
      <c r="C49" s="4"/>
      <c r="D49" s="4"/>
      <c r="F49" s="17"/>
      <c r="G49" s="18"/>
      <c r="H49" s="19"/>
      <c r="I49" s="19"/>
      <c r="J49" s="17"/>
      <c r="K49" s="17"/>
      <c r="L49" s="17"/>
      <c r="M49" s="17"/>
    </row>
    <row r="50" spans="2:13" ht="23.25" customHeight="1" x14ac:dyDescent="0.3">
      <c r="B50" s="3"/>
      <c r="C50" s="4"/>
      <c r="D50" s="4"/>
      <c r="F50" s="17"/>
      <c r="G50" s="18"/>
      <c r="H50" s="19"/>
      <c r="I50" s="19"/>
      <c r="J50" s="17"/>
      <c r="K50" s="17"/>
      <c r="L50" s="17"/>
      <c r="M50" s="17"/>
    </row>
    <row r="51" spans="2:13" ht="15" customHeight="1" x14ac:dyDescent="0.3">
      <c r="B51" s="3"/>
      <c r="C51" s="4"/>
      <c r="D51" s="4"/>
      <c r="F51" s="17"/>
      <c r="G51" s="20"/>
      <c r="H51" s="19"/>
      <c r="I51" s="19"/>
      <c r="K51" s="17"/>
      <c r="M51" s="17"/>
    </row>
    <row r="52" spans="2:13" ht="15" customHeight="1" x14ac:dyDescent="0.3">
      <c r="B52" s="3"/>
      <c r="C52" s="4"/>
      <c r="D52" s="4"/>
      <c r="F52" s="17"/>
      <c r="G52" s="21"/>
      <c r="H52" s="19"/>
      <c r="K52" s="17"/>
    </row>
    <row r="53" spans="2:13" ht="15" customHeight="1" x14ac:dyDescent="0.25">
      <c r="F53" s="17"/>
      <c r="G53" s="20"/>
      <c r="H53" s="19"/>
      <c r="I53" s="19"/>
      <c r="J53" s="17"/>
      <c r="K53" s="17"/>
      <c r="L53" s="17"/>
      <c r="M53" s="17"/>
    </row>
    <row r="54" spans="2:13" ht="15.75" customHeight="1" x14ac:dyDescent="0.25">
      <c r="F54" s="17"/>
      <c r="G54" s="17"/>
      <c r="H54" s="17"/>
      <c r="I54" s="17"/>
      <c r="J54" s="17"/>
    </row>
    <row r="55" spans="2:13" ht="15" customHeight="1" x14ac:dyDescent="0.25">
      <c r="F55" s="17"/>
      <c r="G55" s="17"/>
      <c r="H55" s="17"/>
      <c r="I55" s="17"/>
      <c r="J55" s="17"/>
    </row>
    <row r="56" spans="2:13" ht="15.75" customHeight="1" x14ac:dyDescent="0.25">
      <c r="F56" s="17"/>
      <c r="G56" s="17"/>
      <c r="H56" s="17"/>
      <c r="I56" s="17"/>
      <c r="J56" s="17"/>
    </row>
    <row r="57" spans="2:13" ht="23.25" customHeight="1" x14ac:dyDescent="0.25">
      <c r="F57" s="17"/>
      <c r="G57" s="17"/>
      <c r="H57" s="17"/>
      <c r="I57" s="17"/>
      <c r="J57" s="17"/>
    </row>
    <row r="58" spans="2:13" ht="23.25" customHeight="1" x14ac:dyDescent="0.25">
      <c r="F58" s="17"/>
      <c r="G58" s="17"/>
      <c r="H58" s="17"/>
      <c r="I58" s="17"/>
      <c r="J5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CH2L2</vt:lpstr>
      <vt:lpstr>Hexane</vt:lpstr>
      <vt:lpstr>ETOAC</vt:lpstr>
      <vt:lpstr>Water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Msys</dc:creator>
  <cp:lastModifiedBy>Msys</cp:lastModifiedBy>
  <dcterms:created xsi:type="dcterms:W3CDTF">2023-10-25T01:31:39Z</dcterms:created>
  <dcterms:modified xsi:type="dcterms:W3CDTF">2023-10-25T01:59:37Z</dcterms:modified>
</cp:coreProperties>
</file>