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ys\Desktop\PEER J\Raw Data\"/>
    </mc:Choice>
  </mc:AlternateContent>
  <bookViews>
    <workbookView xWindow="0" yWindow="0" windowWidth="28800" windowHeight="1104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I84" i="1" s="1"/>
  <c r="G84" i="1"/>
  <c r="H84" i="1" s="1"/>
  <c r="F85" i="1"/>
  <c r="I85" i="1" s="1"/>
  <c r="G85" i="1"/>
  <c r="H85" i="1" s="1"/>
  <c r="F86" i="1"/>
  <c r="I86" i="1" s="1"/>
  <c r="G86" i="1"/>
  <c r="H86" i="1" s="1"/>
  <c r="F87" i="1"/>
  <c r="I87" i="1" s="1"/>
  <c r="G87" i="1"/>
  <c r="H87" i="1" s="1"/>
  <c r="U79" i="1" l="1"/>
  <c r="R79" i="1"/>
  <c r="S79" i="1"/>
  <c r="T79" i="1"/>
  <c r="R80" i="1"/>
  <c r="U80" i="1" s="1"/>
  <c r="S80" i="1"/>
  <c r="T80" i="1"/>
  <c r="R68" i="1"/>
  <c r="U68" i="1" s="1"/>
  <c r="S68" i="1"/>
  <c r="T68" i="1" s="1"/>
  <c r="U67" i="1"/>
  <c r="R67" i="1"/>
  <c r="S67" i="1"/>
  <c r="T67" i="1"/>
  <c r="U66" i="1"/>
  <c r="R66" i="1"/>
  <c r="S66" i="1"/>
  <c r="T66" i="1"/>
  <c r="R65" i="1"/>
  <c r="U56" i="1"/>
  <c r="T56" i="1"/>
  <c r="S56" i="1"/>
  <c r="R56" i="1"/>
  <c r="U55" i="1"/>
  <c r="T55" i="1"/>
  <c r="S55" i="1"/>
  <c r="R55" i="1"/>
  <c r="R54" i="1"/>
  <c r="I65" i="1"/>
  <c r="H65" i="1"/>
  <c r="G65" i="1"/>
  <c r="F65" i="1"/>
  <c r="I54" i="1"/>
  <c r="F54" i="1"/>
  <c r="F53" i="1"/>
  <c r="I53" i="1" s="1"/>
  <c r="G54" i="1"/>
  <c r="H54" i="1"/>
  <c r="G53" i="1"/>
  <c r="H53" i="1" s="1"/>
  <c r="U77" i="1" l="1"/>
  <c r="U76" i="1"/>
  <c r="U75" i="1"/>
  <c r="U74" i="1"/>
  <c r="U73" i="1"/>
  <c r="U72" i="1"/>
  <c r="T76" i="1"/>
  <c r="T77" i="1"/>
  <c r="S78" i="1"/>
  <c r="T78" i="1" s="1"/>
  <c r="S75" i="1"/>
  <c r="S76" i="1"/>
  <c r="S77" i="1"/>
  <c r="R78" i="1"/>
  <c r="U78" i="1" s="1"/>
  <c r="I76" i="1"/>
  <c r="I75" i="1"/>
  <c r="I74" i="1"/>
  <c r="I73" i="1"/>
  <c r="I72" i="1"/>
  <c r="H75" i="1"/>
  <c r="H76" i="1"/>
  <c r="G75" i="1"/>
  <c r="G74" i="1"/>
  <c r="G76" i="1"/>
  <c r="F76" i="1"/>
  <c r="U65" i="1"/>
  <c r="U64" i="1"/>
  <c r="U63" i="1"/>
  <c r="U62" i="1"/>
  <c r="U61" i="1"/>
  <c r="U60" i="1"/>
  <c r="T64" i="1"/>
  <c r="T65" i="1"/>
  <c r="S65" i="1"/>
  <c r="S64" i="1"/>
  <c r="S63" i="1"/>
  <c r="R64" i="1"/>
  <c r="I64" i="1"/>
  <c r="I63" i="1"/>
  <c r="I62" i="1"/>
  <c r="I61" i="1"/>
  <c r="I60" i="1"/>
  <c r="H62" i="1"/>
  <c r="H63" i="1"/>
  <c r="H64" i="1"/>
  <c r="G64" i="1"/>
  <c r="G63" i="1"/>
  <c r="G62" i="1"/>
  <c r="F64" i="1"/>
  <c r="F63" i="1"/>
  <c r="U54" i="1"/>
  <c r="U53" i="1"/>
  <c r="U52" i="1"/>
  <c r="U51" i="1"/>
  <c r="U50" i="1"/>
  <c r="U49" i="1"/>
  <c r="U48" i="1"/>
  <c r="T52" i="1"/>
  <c r="T51" i="1"/>
  <c r="T53" i="1"/>
  <c r="T54" i="1"/>
  <c r="S54" i="1"/>
  <c r="S53" i="1"/>
  <c r="S51" i="1"/>
  <c r="S52" i="1"/>
  <c r="I49" i="1"/>
  <c r="I48" i="1"/>
  <c r="G52" i="1"/>
  <c r="F52" i="1"/>
  <c r="I52" i="1" s="1"/>
  <c r="H50" i="1"/>
  <c r="H51" i="1"/>
  <c r="H52" i="1"/>
  <c r="G50" i="1"/>
  <c r="G51" i="1"/>
  <c r="U41" i="1"/>
  <c r="U40" i="1"/>
  <c r="U39" i="1"/>
  <c r="S42" i="1"/>
  <c r="T42" i="1" s="1"/>
  <c r="S40" i="1"/>
  <c r="S41" i="1"/>
  <c r="T41" i="1" s="1"/>
  <c r="S43" i="1"/>
  <c r="T43" i="1" s="1"/>
  <c r="R43" i="1"/>
  <c r="U43" i="1" s="1"/>
  <c r="R41" i="1"/>
  <c r="R40" i="1"/>
  <c r="I40" i="1"/>
  <c r="I39" i="1"/>
  <c r="I38" i="1"/>
  <c r="H40" i="1"/>
  <c r="G41" i="1"/>
  <c r="H41" i="1" s="1"/>
  <c r="G40" i="1"/>
  <c r="G39" i="1"/>
  <c r="G38" i="1"/>
  <c r="F41" i="1"/>
  <c r="I41" i="1" s="1"/>
  <c r="U35" i="1"/>
  <c r="T35" i="1"/>
  <c r="S35" i="1"/>
  <c r="R35" i="1"/>
  <c r="U34" i="1"/>
  <c r="T33" i="1"/>
  <c r="T34" i="1"/>
  <c r="S34" i="1"/>
  <c r="R34" i="1"/>
  <c r="S32" i="1"/>
  <c r="T32" i="1" s="1"/>
  <c r="S33" i="1"/>
  <c r="S31" i="1"/>
  <c r="T31" i="1" s="1"/>
  <c r="S30" i="1"/>
  <c r="T30" i="1" s="1"/>
  <c r="S29" i="1"/>
  <c r="R33" i="1"/>
  <c r="U33" i="1" s="1"/>
  <c r="R32" i="1"/>
  <c r="U32" i="1" s="1"/>
  <c r="R31" i="1"/>
  <c r="U31" i="1" s="1"/>
  <c r="R30" i="1"/>
  <c r="U30" i="1" s="1"/>
  <c r="R29" i="1"/>
  <c r="U29" i="1" s="1"/>
  <c r="I34" i="1"/>
  <c r="I33" i="1"/>
  <c r="I32" i="1"/>
  <c r="I31" i="1"/>
  <c r="I30" i="1"/>
  <c r="I29" i="1"/>
  <c r="H31" i="1"/>
  <c r="H32" i="1"/>
  <c r="H33" i="1"/>
  <c r="H34" i="1"/>
  <c r="H30" i="1"/>
  <c r="G31" i="1"/>
  <c r="G32" i="1"/>
  <c r="G33" i="1"/>
  <c r="G34" i="1"/>
  <c r="G30" i="1"/>
  <c r="G29" i="1"/>
  <c r="F33" i="1"/>
  <c r="F34" i="1"/>
  <c r="F31" i="1"/>
  <c r="T20" i="1"/>
  <c r="T21" i="1"/>
  <c r="T22" i="1"/>
  <c r="T23" i="1"/>
  <c r="T19" i="1"/>
  <c r="S20" i="1"/>
  <c r="S21" i="1"/>
  <c r="S22" i="1"/>
  <c r="S23" i="1"/>
  <c r="S19" i="1"/>
  <c r="R23" i="1"/>
  <c r="R21" i="1"/>
  <c r="R20" i="1"/>
  <c r="R19" i="1"/>
  <c r="R77" i="1" l="1"/>
  <c r="R76" i="1"/>
  <c r="R75" i="1"/>
  <c r="F75" i="1"/>
  <c r="S74" i="1"/>
  <c r="R74" i="1"/>
  <c r="F74" i="1"/>
  <c r="S73" i="1"/>
  <c r="R73" i="1"/>
  <c r="G73" i="1"/>
  <c r="F73" i="1"/>
  <c r="S72" i="1"/>
  <c r="R72" i="1"/>
  <c r="G72" i="1"/>
  <c r="F72" i="1"/>
  <c r="R63" i="1"/>
  <c r="S62" i="1"/>
  <c r="R62" i="1"/>
  <c r="F62" i="1"/>
  <c r="S61" i="1"/>
  <c r="R61" i="1"/>
  <c r="G61" i="1"/>
  <c r="H61" i="1" s="1"/>
  <c r="F61" i="1"/>
  <c r="S60" i="1"/>
  <c r="R60" i="1"/>
  <c r="G60" i="1"/>
  <c r="H60" i="1" s="1"/>
  <c r="F60" i="1"/>
  <c r="R53" i="1"/>
  <c r="R52" i="1"/>
  <c r="R51" i="1"/>
  <c r="F51" i="1"/>
  <c r="I51" i="1" s="1"/>
  <c r="S50" i="1"/>
  <c r="T50" i="1" s="1"/>
  <c r="R50" i="1"/>
  <c r="F50" i="1"/>
  <c r="I50" i="1" s="1"/>
  <c r="S49" i="1"/>
  <c r="T49" i="1" s="1"/>
  <c r="R49" i="1"/>
  <c r="G49" i="1"/>
  <c r="H49" i="1" s="1"/>
  <c r="F49" i="1"/>
  <c r="S48" i="1"/>
  <c r="T48" i="1" s="1"/>
  <c r="R48" i="1"/>
  <c r="G48" i="1"/>
  <c r="H48" i="1" s="1"/>
  <c r="F48" i="1"/>
  <c r="R42" i="1"/>
  <c r="U42" i="1" s="1"/>
  <c r="T40" i="1"/>
  <c r="F40" i="1"/>
  <c r="S39" i="1"/>
  <c r="T39" i="1" s="1"/>
  <c r="R39" i="1"/>
  <c r="H39" i="1"/>
  <c r="F39" i="1"/>
  <c r="S38" i="1"/>
  <c r="R38" i="1"/>
  <c r="U38" i="1" s="1"/>
  <c r="H38" i="1"/>
  <c r="F38" i="1"/>
  <c r="F32" i="1"/>
  <c r="F30" i="1"/>
  <c r="F29" i="1"/>
  <c r="O23" i="1"/>
  <c r="O22" i="1"/>
  <c r="O21" i="1"/>
  <c r="O20" i="1"/>
  <c r="O19" i="1"/>
  <c r="O18" i="1"/>
</calcChain>
</file>

<file path=xl/sharedStrings.xml><?xml version="1.0" encoding="utf-8"?>
<sst xmlns="http://schemas.openxmlformats.org/spreadsheetml/2006/main" count="86" uniqueCount="27">
  <si>
    <r>
      <rPr>
        <b/>
        <i/>
        <sz val="14"/>
        <color theme="1"/>
        <rFont val="Arial"/>
        <family val="2"/>
      </rPr>
      <t>Staphylococcus aureus</t>
    </r>
    <r>
      <rPr>
        <b/>
        <sz val="14"/>
        <color theme="1"/>
        <rFont val="Arial"/>
        <family val="2"/>
      </rPr>
      <t xml:space="preserve"> ATCC 29213</t>
    </r>
  </si>
  <si>
    <r>
      <rPr>
        <b/>
        <i/>
        <sz val="14"/>
        <color theme="1"/>
        <rFont val="Arial"/>
        <family val="2"/>
      </rPr>
      <t>Escherichia coli</t>
    </r>
    <r>
      <rPr>
        <b/>
        <sz val="14"/>
        <color theme="1"/>
        <rFont val="Arial"/>
        <family val="2"/>
      </rPr>
      <t xml:space="preserve"> ATCC 25922</t>
    </r>
  </si>
  <si>
    <r>
      <rPr>
        <b/>
        <i/>
        <sz val="14"/>
        <color theme="1"/>
        <rFont val="Arial"/>
        <family val="2"/>
      </rPr>
      <t>Salmonella typhimurium</t>
    </r>
    <r>
      <rPr>
        <b/>
        <sz val="14"/>
        <color theme="1"/>
        <rFont val="Arial"/>
        <family val="2"/>
      </rPr>
      <t xml:space="preserve"> ATCC 14028 </t>
    </r>
  </si>
  <si>
    <r>
      <rPr>
        <b/>
        <i/>
        <sz val="14"/>
        <color theme="1"/>
        <rFont val="Arial"/>
        <family val="2"/>
      </rPr>
      <t>Acinetobacter baumannii</t>
    </r>
    <r>
      <rPr>
        <b/>
        <sz val="14"/>
        <color theme="1"/>
        <rFont val="Arial"/>
        <family val="2"/>
      </rPr>
      <t xml:space="preserve"> ATCC 17878 </t>
    </r>
  </si>
  <si>
    <r>
      <rPr>
        <b/>
        <i/>
        <sz val="14"/>
        <color theme="1"/>
        <rFont val="Arial"/>
        <family val="2"/>
      </rPr>
      <t>Enterococcus faecalis</t>
    </r>
    <r>
      <rPr>
        <b/>
        <sz val="14"/>
        <color theme="1"/>
        <rFont val="Arial"/>
        <family val="2"/>
      </rPr>
      <t xml:space="preserve"> ATCC 29212</t>
    </r>
  </si>
  <si>
    <t>not Treated</t>
  </si>
  <si>
    <t>Staphylococcus aureus</t>
  </si>
  <si>
    <t>MRSA</t>
  </si>
  <si>
    <t>Enterococcus faecalis</t>
  </si>
  <si>
    <t>Acinetobacter baumannii</t>
  </si>
  <si>
    <t xml:space="preserve">Escherichia coli </t>
  </si>
  <si>
    <t xml:space="preserve">Salmonella typhimurium </t>
  </si>
  <si>
    <t xml:space="preserve">Enterococcus faecalis </t>
  </si>
  <si>
    <t>mg/mL</t>
  </si>
  <si>
    <t>STDEV</t>
  </si>
  <si>
    <t>LOG STDEV</t>
  </si>
  <si>
    <t>MIC</t>
  </si>
  <si>
    <t>Salmonella typhimurium</t>
  </si>
  <si>
    <r>
      <t xml:space="preserve">CH2CL2  FractionS (E,F,G,H,I,MeOH) of </t>
    </r>
    <r>
      <rPr>
        <b/>
        <i/>
        <sz val="16"/>
        <color rgb="FF000000"/>
        <rFont val="Arial Narrow"/>
        <family val="2"/>
      </rPr>
      <t>C.hyalolepis</t>
    </r>
  </si>
  <si>
    <t>log stdev</t>
  </si>
  <si>
    <t>Methicillin-resistant Staphylococcus aureus (MRSA)(WKZ-2)</t>
  </si>
  <si>
    <t>CH.7</t>
  </si>
  <si>
    <t>CH.1</t>
  </si>
  <si>
    <t>CH.2</t>
  </si>
  <si>
    <t>CH.3</t>
  </si>
  <si>
    <t>CH.4</t>
  </si>
  <si>
    <t>CH.5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</si>
</sst>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rgb="FFC00000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color rgb="FF000000"/>
      <name val="Arial Narrow"/>
      <family val="2"/>
    </font>
    <font>
      <b/>
      <i/>
      <sz val="16"/>
      <color rgb="FF000000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1" fillId="0" borderId="0" xfId="0" applyFont="1"/>
    <xf numFmtId="0" fontId="3" fillId="0" borderId="0" xfId="0" applyFont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0" fillId="0" borderId="0" xfId="0" applyNumberFormat="1"/>
    <xf numFmtId="0" fontId="12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0" xfId="0" applyFont="1" applyFill="1" applyAlignment="1">
      <alignment horizontal="left" vertical="center" readingOrder="1"/>
    </xf>
    <xf numFmtId="0" fontId="1" fillId="0" borderId="0" xfId="0" applyFont="1" applyFill="1"/>
    <xf numFmtId="0" fontId="0" fillId="0" borderId="0" xfId="0" applyFill="1"/>
    <xf numFmtId="9" fontId="0" fillId="0" borderId="0" xfId="0" applyNumberFormat="1" applyFill="1"/>
    <xf numFmtId="0" fontId="2" fillId="0" borderId="0" xfId="0" applyFont="1" applyFill="1"/>
    <xf numFmtId="0" fontId="16" fillId="3" borderId="0" xfId="0" applyFont="1" applyFill="1"/>
    <xf numFmtId="0" fontId="17" fillId="0" borderId="0" xfId="0" applyFont="1"/>
    <xf numFmtId="0" fontId="18" fillId="0" borderId="0" xfId="0" applyFont="1"/>
    <xf numFmtId="0" fontId="1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ys/Documents/my%20PhD%20Stuff/Excel%20files%20for%20results%20achived/C.hyalolepis%20Dichloromethane%20Fraction%20MIC%20determination%20NOV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ys/Documents/my%20PhD%20Stuff/Excel%20files%20for%20results%20achived/C.hyalolepis%20Hexane%20Fraction%20MIC%20determination%20NOV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0">
          <cell r="B40" t="str">
            <v>Staphylococcus aureus</v>
          </cell>
        </row>
        <row r="41">
          <cell r="G41">
            <v>2</v>
          </cell>
          <cell r="H41">
            <v>0</v>
          </cell>
          <cell r="I41">
            <v>0</v>
          </cell>
          <cell r="J41">
            <v>5.7775718046914104</v>
          </cell>
          <cell r="K41">
            <v>0</v>
          </cell>
          <cell r="L41">
            <v>2.1461280356782382</v>
          </cell>
          <cell r="M41">
            <v>0</v>
          </cell>
        </row>
        <row r="42">
          <cell r="G42">
            <v>1</v>
          </cell>
          <cell r="H42">
            <v>3.2372085050255706</v>
          </cell>
          <cell r="I42">
            <v>4.5579080274827053</v>
          </cell>
          <cell r="J42">
            <v>7.8138033046630921</v>
          </cell>
          <cell r="K42">
            <v>1</v>
          </cell>
          <cell r="L42">
            <v>7.5069557791831683</v>
          </cell>
          <cell r="M42">
            <v>2.7853298350107671</v>
          </cell>
        </row>
        <row r="43">
          <cell r="G43">
            <v>0.5</v>
          </cell>
          <cell r="H43">
            <v>8.1279142943715925</v>
          </cell>
          <cell r="I43">
            <v>7.9518230353159121</v>
          </cell>
          <cell r="J43"/>
          <cell r="K43">
            <v>5.1903316981702918</v>
          </cell>
          <cell r="L43">
            <v>8.8419848045901137</v>
          </cell>
          <cell r="M43">
            <v>9.011598634469502</v>
          </cell>
        </row>
        <row r="44">
          <cell r="G44">
            <v>0.25</v>
          </cell>
          <cell r="H44">
            <v>8.0263289387223491</v>
          </cell>
          <cell r="I44">
            <v>8.9834007381805385</v>
          </cell>
          <cell r="K44">
            <v>6.6916707655945196</v>
          </cell>
          <cell r="M44">
            <v>9.2746196190912382</v>
          </cell>
        </row>
        <row r="45">
          <cell r="G45">
            <v>0.125</v>
          </cell>
          <cell r="H45">
            <v>8.7649229846498891</v>
          </cell>
          <cell r="K45">
            <v>8.6668298617043007</v>
          </cell>
        </row>
        <row r="46">
          <cell r="G46">
            <v>0</v>
          </cell>
          <cell r="H46">
            <v>12.137562978307681</v>
          </cell>
          <cell r="I46">
            <v>12.071138915467609</v>
          </cell>
          <cell r="J46">
            <v>11.348019134439454</v>
          </cell>
          <cell r="K46">
            <v>11.598298410539329</v>
          </cell>
          <cell r="L46">
            <v>12.122317884524442</v>
          </cell>
          <cell r="M46">
            <v>12.057768770854333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1">
          <cell r="B41" t="str">
            <v>MRSA</v>
          </cell>
        </row>
        <row r="42">
          <cell r="B42" t="str">
            <v>Enterococcus faecalis</v>
          </cell>
        </row>
        <row r="43">
          <cell r="B43" t="str">
            <v>Acinetobacter baumannii</v>
          </cell>
        </row>
        <row r="44">
          <cell r="B44" t="str">
            <v xml:space="preserve">Escherichia coli </v>
          </cell>
        </row>
        <row r="45">
          <cell r="B45" t="str">
            <v xml:space="preserve">Salmonella typhimurium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abSelected="1" workbookViewId="0">
      <selection activeCell="N92" sqref="N92"/>
    </sheetView>
  </sheetViews>
  <sheetFormatPr defaultRowHeight="15" x14ac:dyDescent="0.25"/>
  <cols>
    <col min="2" max="2" width="11" bestFit="1" customWidth="1"/>
    <col min="3" max="3" width="12" bestFit="1" customWidth="1"/>
    <col min="4" max="5" width="11" bestFit="1" customWidth="1"/>
    <col min="6" max="6" width="12.85546875" bestFit="1" customWidth="1"/>
    <col min="7" max="7" width="12" bestFit="1" customWidth="1"/>
    <col min="8" max="12" width="19.5703125" bestFit="1" customWidth="1"/>
    <col min="13" max="13" width="12" bestFit="1" customWidth="1"/>
    <col min="14" max="15" width="17.140625" bestFit="1" customWidth="1"/>
    <col min="16" max="16" width="12" bestFit="1" customWidth="1"/>
    <col min="17" max="17" width="19.140625" bestFit="1" customWidth="1"/>
    <col min="18" max="18" width="18.5703125" bestFit="1" customWidth="1"/>
    <col min="19" max="19" width="12" bestFit="1" customWidth="1"/>
    <col min="21" max="21" width="12" bestFit="1" customWidth="1"/>
    <col min="25" max="27" width="11" bestFit="1" customWidth="1"/>
    <col min="32" max="32" width="12" bestFit="1" customWidth="1"/>
  </cols>
  <sheetData>
    <row r="1" spans="1:17" ht="18.75" x14ac:dyDescent="0.3">
      <c r="A1" s="1" t="s">
        <v>0</v>
      </c>
      <c r="B1" s="1"/>
      <c r="C1" s="1"/>
      <c r="D1" s="1"/>
      <c r="E1" s="1"/>
      <c r="F1" s="1"/>
      <c r="G1" s="1"/>
    </row>
    <row r="2" spans="1:17" ht="18.75" x14ac:dyDescent="0.3">
      <c r="A2" s="1" t="s">
        <v>1</v>
      </c>
      <c r="B2" s="1"/>
      <c r="C2" s="1"/>
      <c r="D2" s="1"/>
      <c r="E2" s="1"/>
      <c r="F2" s="1"/>
      <c r="G2" s="1"/>
    </row>
    <row r="3" spans="1:17" ht="18.75" x14ac:dyDescent="0.3">
      <c r="A3" s="1" t="s">
        <v>2</v>
      </c>
      <c r="B3" s="1"/>
      <c r="C3" s="1"/>
      <c r="D3" s="1"/>
      <c r="E3" s="1"/>
      <c r="F3" s="1"/>
      <c r="G3" s="1"/>
    </row>
    <row r="4" spans="1:17" ht="18.75" x14ac:dyDescent="0.3">
      <c r="A4" s="1" t="s">
        <v>3</v>
      </c>
      <c r="B4" s="1"/>
      <c r="C4" s="1"/>
      <c r="D4" s="1"/>
      <c r="E4" s="1"/>
      <c r="F4" s="1"/>
      <c r="G4" s="1"/>
    </row>
    <row r="5" spans="1:17" ht="18.75" x14ac:dyDescent="0.3">
      <c r="A5" s="1" t="s">
        <v>4</v>
      </c>
      <c r="B5" s="1"/>
      <c r="C5" s="1"/>
      <c r="D5" s="1"/>
      <c r="E5" s="1"/>
      <c r="F5" s="1"/>
      <c r="G5" s="1"/>
    </row>
    <row r="6" spans="1:17" ht="18" x14ac:dyDescent="0.25">
      <c r="A6" s="1" t="s">
        <v>20</v>
      </c>
      <c r="B6" s="1"/>
      <c r="C6" s="1"/>
      <c r="D6" s="1"/>
      <c r="E6" s="1"/>
      <c r="F6" s="1"/>
      <c r="G6" s="1"/>
    </row>
    <row r="7" spans="1:17" ht="18" x14ac:dyDescent="0.25">
      <c r="A7" s="1"/>
      <c r="B7" s="1"/>
      <c r="C7" s="1"/>
      <c r="D7" s="1"/>
      <c r="E7" s="1"/>
      <c r="F7" s="1"/>
      <c r="G7" s="1"/>
    </row>
    <row r="9" spans="1:17" ht="18" x14ac:dyDescent="0.25">
      <c r="Q9" s="2"/>
    </row>
    <row r="10" spans="1:17" ht="18" x14ac:dyDescent="0.25">
      <c r="Q10" s="2"/>
    </row>
    <row r="11" spans="1:17" ht="18.75" x14ac:dyDescent="0.3">
      <c r="B11" s="3"/>
      <c r="C11" s="4"/>
      <c r="D11" s="4"/>
      <c r="F11" s="5"/>
      <c r="O11" s="6"/>
      <c r="Q11" s="2"/>
    </row>
    <row r="12" spans="1:17" ht="18.75" x14ac:dyDescent="0.3">
      <c r="B12" s="4"/>
      <c r="C12" s="4"/>
      <c r="D12" s="4"/>
      <c r="F12" s="5"/>
      <c r="O12" s="6"/>
      <c r="Q12" s="2"/>
    </row>
    <row r="13" spans="1:17" ht="18.75" x14ac:dyDescent="0.3">
      <c r="B13" s="3"/>
      <c r="C13" s="4"/>
      <c r="D13" s="4"/>
      <c r="F13" s="7"/>
      <c r="O13" s="6"/>
      <c r="Q13" s="2"/>
    </row>
    <row r="14" spans="1:17" ht="18.75" x14ac:dyDescent="0.3">
      <c r="B14" s="3"/>
      <c r="C14" s="4"/>
      <c r="D14" s="4"/>
      <c r="F14" s="7"/>
      <c r="O14" s="6"/>
      <c r="Q14" s="2"/>
    </row>
    <row r="15" spans="1:17" ht="18.75" x14ac:dyDescent="0.3">
      <c r="B15" s="3"/>
      <c r="C15" s="4"/>
      <c r="D15" s="4"/>
      <c r="F15" s="7"/>
      <c r="O15" s="6"/>
      <c r="Q15" s="2"/>
    </row>
    <row r="16" spans="1:17" ht="18.75" x14ac:dyDescent="0.3">
      <c r="B16" s="3"/>
      <c r="C16" s="4"/>
      <c r="D16" s="4"/>
      <c r="F16" s="7"/>
      <c r="O16" s="6"/>
      <c r="Q16" s="2"/>
    </row>
    <row r="17" spans="1:22" ht="18.75" x14ac:dyDescent="0.3">
      <c r="B17" s="3"/>
      <c r="C17" s="4"/>
      <c r="D17" s="4"/>
      <c r="F17" t="s">
        <v>5</v>
      </c>
      <c r="O17" s="6"/>
      <c r="Q17" s="2"/>
      <c r="T17" t="s">
        <v>19</v>
      </c>
    </row>
    <row r="18" spans="1:22" ht="18.75" x14ac:dyDescent="0.3">
      <c r="B18" s="3" t="s">
        <v>6</v>
      </c>
      <c r="C18" s="4"/>
      <c r="D18" s="4"/>
      <c r="E18" s="2">
        <v>1372660000000</v>
      </c>
      <c r="F18" s="5">
        <v>2665900000000</v>
      </c>
      <c r="O18" s="6" t="e">
        <f>AVERAGE(G18:M18)</f>
        <v>#DIV/0!</v>
      </c>
      <c r="P18" s="2">
        <v>1372660000000</v>
      </c>
      <c r="Q18" s="5">
        <v>2665900000000</v>
      </c>
    </row>
    <row r="19" spans="1:22" ht="21" x14ac:dyDescent="0.35">
      <c r="B19" s="4" t="s">
        <v>7</v>
      </c>
      <c r="C19" s="4"/>
      <c r="D19" s="4"/>
      <c r="E19" s="2">
        <v>1177982708333.3333</v>
      </c>
      <c r="F19" s="5">
        <v>2337866666666.6665</v>
      </c>
      <c r="G19">
        <v>4360000000</v>
      </c>
      <c r="H19">
        <v>28000000000</v>
      </c>
      <c r="I19">
        <v>240000000000</v>
      </c>
      <c r="J19">
        <v>820000000000</v>
      </c>
      <c r="K19">
        <v>2160000000</v>
      </c>
      <c r="L19">
        <v>44000000000</v>
      </c>
      <c r="M19">
        <v>180000000000</v>
      </c>
      <c r="N19">
        <v>1160000000000</v>
      </c>
      <c r="O19" s="6">
        <f>AVERAGE(G19:N19)</f>
        <v>309815000000</v>
      </c>
      <c r="P19" s="2">
        <v>1177982708333.3333</v>
      </c>
      <c r="Q19" s="5">
        <v>2337866666666.6665</v>
      </c>
      <c r="R19" s="28">
        <f>AVERAGE(Q12,F12,O19)</f>
        <v>309815000000</v>
      </c>
      <c r="S19">
        <f>STDEV(O19:Q19)</f>
        <v>1017516546078.506</v>
      </c>
      <c r="T19">
        <f>LOG10(S19)</f>
        <v>12.007541480120517</v>
      </c>
    </row>
    <row r="20" spans="1:22" ht="21" x14ac:dyDescent="0.35">
      <c r="B20" s="3" t="s">
        <v>8</v>
      </c>
      <c r="C20" s="4"/>
      <c r="D20" s="4"/>
      <c r="E20" s="2">
        <v>222853333333.33331</v>
      </c>
      <c r="F20" s="7">
        <v>248566666666.66666</v>
      </c>
      <c r="G20">
        <v>280000000</v>
      </c>
      <c r="H20">
        <v>10000000000</v>
      </c>
      <c r="I20">
        <v>100000000000</v>
      </c>
      <c r="J20">
        <v>100000000000</v>
      </c>
      <c r="K20">
        <v>400000000</v>
      </c>
      <c r="L20">
        <v>1200000000</v>
      </c>
      <c r="M20">
        <v>40000000000</v>
      </c>
      <c r="N20">
        <v>600000000000</v>
      </c>
      <c r="O20" s="6">
        <f>AVERAGE(G20:N20)</f>
        <v>106485000000</v>
      </c>
      <c r="P20" s="2">
        <v>222853333333.33331</v>
      </c>
      <c r="Q20" s="7">
        <v>248566666666.66666</v>
      </c>
      <c r="R20" s="28">
        <f>AVERAGE(E20:F20,O20)</f>
        <v>192635000000</v>
      </c>
      <c r="S20">
        <f>STDEV(O20:Q20)</f>
        <v>75707732450.376312</v>
      </c>
      <c r="T20">
        <f>LOG10(S20)</f>
        <v>10.879140238668242</v>
      </c>
    </row>
    <row r="21" spans="1:22" ht="21" x14ac:dyDescent="0.35">
      <c r="B21" s="3" t="s">
        <v>9</v>
      </c>
      <c r="C21" s="4"/>
      <c r="D21" s="4"/>
      <c r="E21" s="2">
        <v>396550416666.66663</v>
      </c>
      <c r="F21" s="7">
        <v>462333333333.33331</v>
      </c>
      <c r="G21">
        <v>1800000000</v>
      </c>
      <c r="H21">
        <v>10400000000</v>
      </c>
      <c r="I21">
        <v>168000000000</v>
      </c>
      <c r="J21">
        <v>1800000000000</v>
      </c>
      <c r="K21">
        <v>1060000000</v>
      </c>
      <c r="L21">
        <v>3400000000</v>
      </c>
      <c r="M21">
        <v>22000000000</v>
      </c>
      <c r="N21">
        <v>140000000000</v>
      </c>
      <c r="O21" s="6">
        <f>AVERAGE(G21:N21)</f>
        <v>268332500000</v>
      </c>
      <c r="P21" s="2">
        <v>396550416666.66663</v>
      </c>
      <c r="Q21" s="7">
        <v>462333333333.33331</v>
      </c>
      <c r="R21" s="28">
        <f>AVERAGE(E21:F21,O21)</f>
        <v>375738750000</v>
      </c>
      <c r="S21">
        <f>STDEV(O21:Q21)</f>
        <v>98660655458.953262</v>
      </c>
      <c r="T21">
        <f>LOG10(S21)</f>
        <v>10.994143996401421</v>
      </c>
    </row>
    <row r="22" spans="1:22" ht="21" x14ac:dyDescent="0.35">
      <c r="B22" s="3" t="s">
        <v>10</v>
      </c>
      <c r="C22" s="4"/>
      <c r="D22" s="4"/>
      <c r="E22" s="2">
        <v>1325311250000</v>
      </c>
      <c r="F22" s="7">
        <v>2599000000000</v>
      </c>
      <c r="O22" s="6" t="e">
        <f>AVERAGE(G22:N22)</f>
        <v>#DIV/0!</v>
      </c>
      <c r="P22" s="2">
        <v>1325311250000</v>
      </c>
      <c r="Q22" s="7">
        <v>2599000000000</v>
      </c>
      <c r="R22" s="28"/>
      <c r="S22" t="e">
        <f>STDEV(O22:Q22)</f>
        <v>#DIV/0!</v>
      </c>
      <c r="T22" t="e">
        <f>LOG10(S22)</f>
        <v>#DIV/0!</v>
      </c>
    </row>
    <row r="23" spans="1:22" ht="21" x14ac:dyDescent="0.35">
      <c r="B23" s="3" t="s">
        <v>11</v>
      </c>
      <c r="C23" s="4"/>
      <c r="D23" s="4"/>
      <c r="E23" s="2">
        <v>1142270000000</v>
      </c>
      <c r="F23" s="7">
        <v>2106450000000</v>
      </c>
      <c r="G23">
        <v>2400000000</v>
      </c>
      <c r="H23">
        <v>4300000000</v>
      </c>
      <c r="I23">
        <v>36000000000</v>
      </c>
      <c r="J23">
        <v>45000000000</v>
      </c>
      <c r="K23">
        <v>272000000000</v>
      </c>
      <c r="L23">
        <v>194000000000</v>
      </c>
      <c r="M23">
        <v>2300000000000</v>
      </c>
      <c r="N23">
        <v>3700000000000</v>
      </c>
      <c r="O23" s="6">
        <f>AVERAGE(G23:N23)</f>
        <v>819212500000</v>
      </c>
      <c r="P23" s="2">
        <v>1142270000000</v>
      </c>
      <c r="Q23" s="7">
        <v>2106450000000</v>
      </c>
      <c r="R23" s="28">
        <f>AVERAGE(E23:F23,O23)</f>
        <v>1355977500000</v>
      </c>
      <c r="S23">
        <f>STDEV(O23:Q23)</f>
        <v>669700132162.70898</v>
      </c>
      <c r="T23">
        <f>LOG10(S23)</f>
        <v>11.82588038464251</v>
      </c>
    </row>
    <row r="24" spans="1:22" ht="18" x14ac:dyDescent="0.25">
      <c r="B24" s="4"/>
      <c r="C24" s="4"/>
      <c r="D24" s="4"/>
    </row>
    <row r="25" spans="1:22" ht="20.25" x14ac:dyDescent="0.25">
      <c r="B25" s="8" t="s">
        <v>18</v>
      </c>
      <c r="C25" s="9"/>
      <c r="D25" s="1"/>
      <c r="E25" s="9"/>
    </row>
    <row r="26" spans="1:22" ht="20.25" x14ac:dyDescent="0.3">
      <c r="B26" s="25"/>
      <c r="C26" s="21"/>
      <c r="D26" s="22"/>
      <c r="E26" s="22"/>
      <c r="F26" s="23"/>
      <c r="G26" s="23"/>
      <c r="H26" s="23"/>
      <c r="I26" s="23"/>
      <c r="J26" s="23"/>
      <c r="K26" s="23"/>
      <c r="M26" s="20"/>
      <c r="N26" s="21"/>
      <c r="O26" s="22"/>
      <c r="P26" s="22"/>
      <c r="R26" s="23"/>
      <c r="T26" s="23"/>
      <c r="U26" s="23"/>
      <c r="V26" s="23"/>
    </row>
    <row r="27" spans="1:22" ht="21" x14ac:dyDescent="0.35">
      <c r="A27" s="10" t="s">
        <v>12</v>
      </c>
      <c r="B27" s="8"/>
      <c r="C27" s="9"/>
      <c r="D27" s="9"/>
      <c r="H27" s="27">
        <v>192635000000</v>
      </c>
      <c r="K27" s="23"/>
      <c r="M27" s="10" t="s">
        <v>17</v>
      </c>
      <c r="N27" s="8"/>
      <c r="O27" s="9"/>
      <c r="P27" s="9"/>
      <c r="U27" s="29">
        <v>1355977500000</v>
      </c>
    </row>
    <row r="28" spans="1:22" ht="23.25" x14ac:dyDescent="0.35">
      <c r="A28" s="11" t="s">
        <v>13</v>
      </c>
      <c r="B28" s="26" t="s">
        <v>22</v>
      </c>
      <c r="G28" t="s">
        <v>14</v>
      </c>
      <c r="H28" t="s">
        <v>15</v>
      </c>
      <c r="I28" t="s">
        <v>16</v>
      </c>
      <c r="K28" s="24"/>
      <c r="M28" s="11" t="s">
        <v>13</v>
      </c>
      <c r="N28" s="26" t="s">
        <v>22</v>
      </c>
      <c r="S28" t="s">
        <v>14</v>
      </c>
      <c r="T28" t="s">
        <v>15</v>
      </c>
      <c r="U28" t="s">
        <v>16</v>
      </c>
    </row>
    <row r="29" spans="1:22" x14ac:dyDescent="0.25">
      <c r="A29" s="12">
        <v>2</v>
      </c>
      <c r="B29" s="23">
        <v>0</v>
      </c>
      <c r="C29">
        <v>0</v>
      </c>
      <c r="F29">
        <f t="shared" ref="F29:F34" si="0">AVERAGE(B29:D29)</f>
        <v>0</v>
      </c>
      <c r="G29">
        <f t="shared" ref="G29:G34" si="1">STDEV(B29:D29)</f>
        <v>0</v>
      </c>
      <c r="H29">
        <v>0</v>
      </c>
      <c r="I29">
        <f>(F29/H27)*100</f>
        <v>0</v>
      </c>
      <c r="J29">
        <v>100</v>
      </c>
      <c r="K29" s="24"/>
      <c r="M29" s="12">
        <v>2</v>
      </c>
      <c r="N29">
        <v>0</v>
      </c>
      <c r="O29">
        <v>0</v>
      </c>
      <c r="R29">
        <f t="shared" ref="R29:R35" si="2">AVERAGE(N29:Q29)</f>
        <v>0</v>
      </c>
      <c r="S29">
        <f>STDEV(N29:P29)</f>
        <v>0</v>
      </c>
      <c r="T29">
        <v>0</v>
      </c>
      <c r="U29">
        <f>(R29/U27)*100</f>
        <v>0</v>
      </c>
      <c r="V29" s="13">
        <v>1</v>
      </c>
    </row>
    <row r="30" spans="1:22" x14ac:dyDescent="0.25">
      <c r="A30" s="12">
        <v>1</v>
      </c>
      <c r="B30" s="23">
        <v>9000</v>
      </c>
      <c r="C30">
        <v>10000</v>
      </c>
      <c r="F30">
        <f t="shared" si="0"/>
        <v>9500</v>
      </c>
      <c r="G30">
        <f t="shared" si="1"/>
        <v>707.10678118654755</v>
      </c>
      <c r="H30">
        <f>LOG10(G30)</f>
        <v>2.8494850021680094</v>
      </c>
      <c r="I30">
        <f>(F30/H27)*100</f>
        <v>4.9316064058971627E-6</v>
      </c>
      <c r="J30">
        <v>100</v>
      </c>
      <c r="K30" s="24"/>
      <c r="M30" s="12">
        <v>1</v>
      </c>
      <c r="N30">
        <v>0</v>
      </c>
      <c r="O30">
        <v>0</v>
      </c>
      <c r="R30">
        <f t="shared" si="2"/>
        <v>0</v>
      </c>
      <c r="S30">
        <f>STDEV(N30:P30)</f>
        <v>0</v>
      </c>
      <c r="T30" t="e">
        <f t="shared" ref="T30:T35" si="3">LOG10(S30)</f>
        <v>#NUM!</v>
      </c>
      <c r="U30">
        <f>(R30/U27*100)</f>
        <v>0</v>
      </c>
      <c r="V30" s="13">
        <v>1</v>
      </c>
    </row>
    <row r="31" spans="1:22" x14ac:dyDescent="0.25">
      <c r="A31" s="12">
        <v>0.5</v>
      </c>
      <c r="B31">
        <v>16000000</v>
      </c>
      <c r="C31">
        <v>15000000</v>
      </c>
      <c r="D31">
        <v>8400000</v>
      </c>
      <c r="F31">
        <f t="shared" si="0"/>
        <v>13133333.333333334</v>
      </c>
      <c r="G31">
        <f t="shared" si="1"/>
        <v>4129568.1775862891</v>
      </c>
      <c r="H31">
        <f>LOG10(G31)</f>
        <v>6.6159046405434774</v>
      </c>
      <c r="I31">
        <f>(F31/H27)*100</f>
        <v>6.817729557626254E-3</v>
      </c>
      <c r="J31">
        <v>100</v>
      </c>
      <c r="K31" s="24"/>
      <c r="M31" s="12">
        <v>0.5</v>
      </c>
      <c r="N31">
        <v>0</v>
      </c>
      <c r="O31">
        <v>2100</v>
      </c>
      <c r="R31">
        <f t="shared" si="2"/>
        <v>1050</v>
      </c>
      <c r="S31">
        <f>STDEV(N31:Q31)</f>
        <v>1484.9242404917497</v>
      </c>
      <c r="T31">
        <f t="shared" si="3"/>
        <v>3.1717042969019285</v>
      </c>
      <c r="U31">
        <f>(R31/U27)*100</f>
        <v>7.743491318993125E-8</v>
      </c>
      <c r="V31" s="13">
        <v>1</v>
      </c>
    </row>
    <row r="32" spans="1:22" x14ac:dyDescent="0.25">
      <c r="A32" s="12">
        <v>0.25</v>
      </c>
      <c r="B32">
        <v>1440000</v>
      </c>
      <c r="C32">
        <v>5000000</v>
      </c>
      <c r="D32">
        <v>6000000</v>
      </c>
      <c r="F32">
        <f t="shared" si="0"/>
        <v>4146666.6666666665</v>
      </c>
      <c r="G32">
        <f t="shared" si="1"/>
        <v>2396775.6118029347</v>
      </c>
      <c r="H32">
        <f>LOG10(G32)</f>
        <v>6.3796273769133576</v>
      </c>
      <c r="I32">
        <f>(F32/H27)*100</f>
        <v>2.152602936468797E-3</v>
      </c>
      <c r="J32">
        <v>100</v>
      </c>
      <c r="K32" s="23"/>
      <c r="M32" s="12">
        <v>0.25</v>
      </c>
      <c r="N32">
        <v>8000</v>
      </c>
      <c r="O32">
        <v>9600</v>
      </c>
      <c r="R32">
        <f t="shared" si="2"/>
        <v>8800</v>
      </c>
      <c r="S32">
        <f>STDEV(N32:Q32)</f>
        <v>1131.3708498984761</v>
      </c>
      <c r="T32">
        <f t="shared" si="3"/>
        <v>3.0536049848239344</v>
      </c>
      <c r="U32">
        <f>(R32/U27)*100</f>
        <v>6.4897832006799522E-7</v>
      </c>
      <c r="V32" s="13">
        <v>1</v>
      </c>
    </row>
    <row r="33" spans="1:22" x14ac:dyDescent="0.25">
      <c r="A33" s="14">
        <v>0.125</v>
      </c>
      <c r="B33">
        <v>11120000</v>
      </c>
      <c r="C33">
        <v>5800000</v>
      </c>
      <c r="D33">
        <v>1500000</v>
      </c>
      <c r="F33">
        <f t="shared" si="0"/>
        <v>6140000</v>
      </c>
      <c r="G33">
        <f t="shared" si="1"/>
        <v>4819004.0464809742</v>
      </c>
      <c r="H33">
        <f>LOG10(G33)</f>
        <v>6.6829572909751285</v>
      </c>
      <c r="I33">
        <f>(F33/H27)*100</f>
        <v>3.1873750876009032E-3</v>
      </c>
      <c r="J33">
        <v>100</v>
      </c>
      <c r="K33" s="23"/>
      <c r="M33" s="14">
        <v>0.125</v>
      </c>
      <c r="N33">
        <v>10580</v>
      </c>
      <c r="O33">
        <v>10700</v>
      </c>
      <c r="R33">
        <f t="shared" si="2"/>
        <v>10640</v>
      </c>
      <c r="S33">
        <f>STDEV(N33:Q33)</f>
        <v>84.852813742385706</v>
      </c>
      <c r="T33">
        <f t="shared" si="3"/>
        <v>1.9286662482156343</v>
      </c>
      <c r="U33">
        <f>(R33/U27)*100</f>
        <v>7.8467378699130338E-7</v>
      </c>
      <c r="V33" s="13">
        <v>1</v>
      </c>
    </row>
    <row r="34" spans="1:22" x14ac:dyDescent="0.25">
      <c r="A34" s="12">
        <v>6.25E-2</v>
      </c>
      <c r="B34">
        <v>60000000</v>
      </c>
      <c r="C34">
        <v>117040000</v>
      </c>
      <c r="F34">
        <f t="shared" si="0"/>
        <v>88520000</v>
      </c>
      <c r="G34">
        <f t="shared" si="1"/>
        <v>40333370.798880674</v>
      </c>
      <c r="H34">
        <f>LOG10(G34)</f>
        <v>7.6056645190118184</v>
      </c>
      <c r="I34">
        <f>(F34/H27)*100</f>
        <v>4.5952189373685989E-2</v>
      </c>
      <c r="J34">
        <v>95</v>
      </c>
      <c r="K34" s="23"/>
      <c r="M34" s="12">
        <v>6.25E-2</v>
      </c>
      <c r="N34">
        <v>1640000</v>
      </c>
      <c r="O34">
        <v>1800000</v>
      </c>
      <c r="P34">
        <v>520000000</v>
      </c>
      <c r="Q34">
        <v>108000000</v>
      </c>
      <c r="R34">
        <f t="shared" si="2"/>
        <v>157860000</v>
      </c>
      <c r="S34">
        <f>STDEV(N34:Q34)</f>
        <v>246570349.1230579</v>
      </c>
      <c r="T34">
        <f t="shared" si="3"/>
        <v>8.3919408500923502</v>
      </c>
      <c r="U34">
        <f>(R34/U27)*100</f>
        <v>1.1641786091583377E-2</v>
      </c>
      <c r="V34" s="13">
        <v>0.99</v>
      </c>
    </row>
    <row r="35" spans="1:22" x14ac:dyDescent="0.25">
      <c r="K35" s="23"/>
      <c r="M35" s="12">
        <v>3.1199999999999999E-2</v>
      </c>
      <c r="N35">
        <v>16400000</v>
      </c>
      <c r="O35">
        <v>180000000</v>
      </c>
      <c r="P35">
        <v>5200000000</v>
      </c>
      <c r="Q35">
        <v>108000000</v>
      </c>
      <c r="R35">
        <f t="shared" si="2"/>
        <v>1376100000</v>
      </c>
      <c r="S35">
        <f>STDEV(N35:Q35)</f>
        <v>2550145624.600028</v>
      </c>
      <c r="T35">
        <f t="shared" si="3"/>
        <v>9.4065649812788301</v>
      </c>
      <c r="U35">
        <f>(R35/U27)*100</f>
        <v>0.10148398480063275</v>
      </c>
      <c r="V35" s="13">
        <v>0.9</v>
      </c>
    </row>
    <row r="36" spans="1:22" ht="21" x14ac:dyDescent="0.35">
      <c r="A36" s="10" t="s">
        <v>12</v>
      </c>
      <c r="B36" s="8"/>
      <c r="C36" s="9"/>
      <c r="D36" s="9"/>
      <c r="H36" s="27">
        <v>192635000000</v>
      </c>
      <c r="K36" s="23"/>
      <c r="M36" s="10" t="s">
        <v>17</v>
      </c>
      <c r="N36" s="8"/>
      <c r="O36" s="9"/>
      <c r="P36" s="9"/>
      <c r="U36" s="29">
        <v>1355977500000</v>
      </c>
    </row>
    <row r="37" spans="1:22" ht="23.25" x14ac:dyDescent="0.35">
      <c r="A37" s="11" t="s">
        <v>13</v>
      </c>
      <c r="B37" s="26" t="s">
        <v>23</v>
      </c>
      <c r="G37" t="s">
        <v>14</v>
      </c>
      <c r="H37" t="s">
        <v>15</v>
      </c>
      <c r="I37" t="s">
        <v>16</v>
      </c>
      <c r="K37" s="24"/>
      <c r="M37" s="11" t="s">
        <v>13</v>
      </c>
      <c r="N37" s="26" t="s">
        <v>23</v>
      </c>
      <c r="S37" t="s">
        <v>14</v>
      </c>
      <c r="T37" t="s">
        <v>15</v>
      </c>
      <c r="U37" t="s">
        <v>16</v>
      </c>
    </row>
    <row r="38" spans="1:22" x14ac:dyDescent="0.25">
      <c r="A38" s="12">
        <v>2</v>
      </c>
      <c r="B38" s="23">
        <v>500000</v>
      </c>
      <c r="C38">
        <v>4000000</v>
      </c>
      <c r="F38">
        <f>AVERAGE(B38:D38)</f>
        <v>2250000</v>
      </c>
      <c r="G38">
        <f>STDEV(B38:D38)</f>
        <v>2474873.7341529164</v>
      </c>
      <c r="H38">
        <f>LOG10(G38)</f>
        <v>6.393553046518285</v>
      </c>
      <c r="I38">
        <f>(F38/H36)*100</f>
        <v>1.1680120435019596E-3</v>
      </c>
      <c r="J38">
        <v>100</v>
      </c>
      <c r="K38" s="24"/>
      <c r="M38" s="12">
        <v>2</v>
      </c>
      <c r="N38">
        <v>0</v>
      </c>
      <c r="O38">
        <v>0</v>
      </c>
      <c r="R38">
        <f t="shared" ref="R38:R43" si="4">AVERAGE(N38:Q38)</f>
        <v>0</v>
      </c>
      <c r="S38">
        <f t="shared" ref="S38:S43" si="5">STDEV(N38:P38)</f>
        <v>0</v>
      </c>
      <c r="T38">
        <v>0</v>
      </c>
      <c r="U38">
        <f>(R38/U27)*100</f>
        <v>0</v>
      </c>
      <c r="V38" s="13">
        <v>1</v>
      </c>
    </row>
    <row r="39" spans="1:22" x14ac:dyDescent="0.25">
      <c r="A39" s="14">
        <v>1</v>
      </c>
      <c r="B39" s="23">
        <v>15000000</v>
      </c>
      <c r="C39">
        <v>4000000</v>
      </c>
      <c r="F39">
        <f>AVERAGE(B39:D39)</f>
        <v>9500000</v>
      </c>
      <c r="G39">
        <f>STDEV(B39:D39)</f>
        <v>7778174.5930520231</v>
      </c>
      <c r="H39">
        <f>LOG10(G39)</f>
        <v>6.8908776873262347</v>
      </c>
      <c r="I39">
        <f>(F39/H36)*100</f>
        <v>4.9316064058971629E-3</v>
      </c>
      <c r="J39">
        <v>100</v>
      </c>
      <c r="K39" s="24"/>
      <c r="M39" s="14">
        <v>1</v>
      </c>
      <c r="N39">
        <v>6750</v>
      </c>
      <c r="O39">
        <v>8200</v>
      </c>
      <c r="R39">
        <f t="shared" si="4"/>
        <v>7475</v>
      </c>
      <c r="S39">
        <f t="shared" si="5"/>
        <v>1025.304832720494</v>
      </c>
      <c r="T39">
        <f>LOG10(S39)</f>
        <v>3.0108530044029842</v>
      </c>
      <c r="U39">
        <f>(R39/U27)*100</f>
        <v>5.5126283437593915E-7</v>
      </c>
      <c r="V39" s="13">
        <v>1</v>
      </c>
    </row>
    <row r="40" spans="1:22" x14ac:dyDescent="0.25">
      <c r="A40" s="12">
        <v>0.5</v>
      </c>
      <c r="B40">
        <v>150000000</v>
      </c>
      <c r="C40">
        <v>55200000</v>
      </c>
      <c r="D40">
        <v>5760000</v>
      </c>
      <c r="F40">
        <f>AVERAGE(B40:D40)</f>
        <v>70320000</v>
      </c>
      <c r="G40">
        <f>STDEV(B40:D40)</f>
        <v>73299080.485364884</v>
      </c>
      <c r="H40">
        <f>LOG10(G40)</f>
        <v>7.8650985265833269</v>
      </c>
      <c r="I40">
        <f>(F40/H36)*100</f>
        <v>3.6504269732914582E-2</v>
      </c>
      <c r="J40">
        <v>97</v>
      </c>
      <c r="K40" s="24"/>
      <c r="M40" s="12">
        <v>0.5</v>
      </c>
      <c r="N40">
        <v>148000</v>
      </c>
      <c r="O40">
        <v>1680000000</v>
      </c>
      <c r="P40">
        <v>204000000</v>
      </c>
      <c r="R40">
        <f t="shared" si="4"/>
        <v>628049333.33333337</v>
      </c>
      <c r="S40">
        <f t="shared" si="5"/>
        <v>916700094.52455795</v>
      </c>
      <c r="T40">
        <f>LOG10(S40)</f>
        <v>8.9622272761319017</v>
      </c>
      <c r="U40">
        <f>(R40/U27)*100</f>
        <v>4.6317091053010344E-2</v>
      </c>
      <c r="V40" s="13">
        <v>0.95</v>
      </c>
    </row>
    <row r="41" spans="1:22" x14ac:dyDescent="0.25">
      <c r="A41" s="12">
        <v>0.25</v>
      </c>
      <c r="B41">
        <v>34000000</v>
      </c>
      <c r="C41">
        <v>50000000</v>
      </c>
      <c r="D41">
        <v>7600000</v>
      </c>
      <c r="E41">
        <v>730000000</v>
      </c>
      <c r="F41">
        <f>AVERAGE(B41:E41)</f>
        <v>205400000</v>
      </c>
      <c r="G41">
        <f>STDEV(B41:E41)</f>
        <v>350170015.84944421</v>
      </c>
      <c r="H41">
        <f>LOG10(G41)</f>
        <v>8.5442789558290002</v>
      </c>
      <c r="I41">
        <f>(F41/H36)*100</f>
        <v>0.10662652166013445</v>
      </c>
      <c r="J41">
        <v>90</v>
      </c>
      <c r="K41" s="23"/>
      <c r="M41" s="12">
        <v>0.25</v>
      </c>
      <c r="N41">
        <v>70400000</v>
      </c>
      <c r="O41">
        <v>1656000000</v>
      </c>
      <c r="R41">
        <f t="shared" si="4"/>
        <v>863200000</v>
      </c>
      <c r="S41">
        <f t="shared" si="5"/>
        <v>1121188512.2493896</v>
      </c>
      <c r="T41">
        <f>LOG10(S41)</f>
        <v>9.0496786393092101</v>
      </c>
      <c r="U41">
        <f>(R41/U27)*100</f>
        <v>6.3658873395760623E-2</v>
      </c>
      <c r="V41" s="13">
        <v>0.94</v>
      </c>
    </row>
    <row r="42" spans="1:22" x14ac:dyDescent="0.25">
      <c r="A42" s="12">
        <v>0.125</v>
      </c>
      <c r="K42" s="23"/>
      <c r="M42" s="12">
        <v>0.125</v>
      </c>
      <c r="N42">
        <v>244000000</v>
      </c>
      <c r="O42">
        <v>2160000000</v>
      </c>
      <c r="R42">
        <f t="shared" si="4"/>
        <v>1202000000</v>
      </c>
      <c r="S42">
        <f t="shared" si="5"/>
        <v>1354816592.7534251</v>
      </c>
      <c r="T42">
        <f>LOG10(S42)</f>
        <v>9.1318805069105355</v>
      </c>
      <c r="U42">
        <f>(R42/U27)*100</f>
        <v>8.8644538718378435E-2</v>
      </c>
      <c r="V42" s="13">
        <v>0.91</v>
      </c>
    </row>
    <row r="43" spans="1:22" x14ac:dyDescent="0.25">
      <c r="K43" s="23"/>
      <c r="M43" s="12">
        <v>6.25E-2</v>
      </c>
      <c r="N43">
        <v>4800000000</v>
      </c>
      <c r="O43">
        <v>630000000</v>
      </c>
      <c r="R43">
        <f t="shared" si="4"/>
        <v>2715000000</v>
      </c>
      <c r="S43">
        <f t="shared" si="5"/>
        <v>2948635277.5479031</v>
      </c>
      <c r="T43">
        <f>LOG10(S43)</f>
        <v>9.4696210571417669</v>
      </c>
      <c r="U43">
        <f>(R43/U27)*100</f>
        <v>0.2002245612482508</v>
      </c>
      <c r="V43" s="13">
        <v>0.8</v>
      </c>
    </row>
    <row r="44" spans="1:22" x14ac:dyDescent="0.25">
      <c r="K44" s="23"/>
      <c r="M44" s="12"/>
    </row>
    <row r="45" spans="1:22" x14ac:dyDescent="0.25">
      <c r="K45" s="23"/>
      <c r="M45" s="12"/>
    </row>
    <row r="46" spans="1:22" ht="21" x14ac:dyDescent="0.35">
      <c r="A46" s="10" t="s">
        <v>12</v>
      </c>
      <c r="B46" s="8"/>
      <c r="C46" s="9"/>
      <c r="D46" s="9"/>
      <c r="H46" s="27">
        <v>192635000000</v>
      </c>
      <c r="K46" s="23"/>
      <c r="M46" s="10" t="s">
        <v>17</v>
      </c>
      <c r="N46" s="8"/>
      <c r="O46" s="9"/>
      <c r="P46" s="9"/>
      <c r="U46" s="29">
        <v>1355977500000</v>
      </c>
    </row>
    <row r="47" spans="1:22" ht="23.25" x14ac:dyDescent="0.35">
      <c r="A47" s="11" t="s">
        <v>13</v>
      </c>
      <c r="B47" s="26" t="s">
        <v>24</v>
      </c>
      <c r="G47" t="s">
        <v>14</v>
      </c>
      <c r="H47" t="s">
        <v>15</v>
      </c>
      <c r="I47" t="s">
        <v>16</v>
      </c>
      <c r="K47" s="24"/>
      <c r="M47" s="11" t="s">
        <v>13</v>
      </c>
      <c r="N47" s="26" t="s">
        <v>24</v>
      </c>
      <c r="S47" t="s">
        <v>14</v>
      </c>
      <c r="T47" t="s">
        <v>15</v>
      </c>
      <c r="U47" t="s">
        <v>16</v>
      </c>
    </row>
    <row r="48" spans="1:22" x14ac:dyDescent="0.25">
      <c r="A48" s="12">
        <v>2</v>
      </c>
      <c r="B48" s="23">
        <v>0</v>
      </c>
      <c r="C48">
        <v>0</v>
      </c>
      <c r="F48">
        <f>AVERAGE(B48:D48)</f>
        <v>0</v>
      </c>
      <c r="G48">
        <f t="shared" ref="G48:G54" si="6">STDEV(B48:D48)</f>
        <v>0</v>
      </c>
      <c r="H48" t="e">
        <f>LOG10(G48)</f>
        <v>#NUM!</v>
      </c>
      <c r="I48">
        <f>(F48/H46)*100</f>
        <v>0</v>
      </c>
      <c r="J48">
        <v>100</v>
      </c>
      <c r="K48" s="24"/>
      <c r="M48" s="12">
        <v>2</v>
      </c>
      <c r="N48">
        <v>0</v>
      </c>
      <c r="O48">
        <v>0</v>
      </c>
      <c r="R48">
        <f t="shared" ref="R48:R56" si="7">AVERAGE(N48:Q48)</f>
        <v>0</v>
      </c>
      <c r="S48">
        <f t="shared" ref="S48:S56" si="8">STDEV(N48:P48)</f>
        <v>0</v>
      </c>
      <c r="T48" t="e">
        <f>LOG10(S48)</f>
        <v>#NUM!</v>
      </c>
      <c r="U48">
        <f>(R48/U46)*100</f>
        <v>0</v>
      </c>
      <c r="V48">
        <v>100</v>
      </c>
    </row>
    <row r="49" spans="1:22" x14ac:dyDescent="0.25">
      <c r="A49" s="12">
        <v>1</v>
      </c>
      <c r="B49" s="23">
        <v>0</v>
      </c>
      <c r="C49">
        <v>0</v>
      </c>
      <c r="F49">
        <f>AVERAGE(B49:D49)</f>
        <v>0</v>
      </c>
      <c r="G49">
        <f t="shared" si="6"/>
        <v>0</v>
      </c>
      <c r="H49" t="e">
        <f t="shared" ref="H49:H54" si="9">LOG10(G49)</f>
        <v>#NUM!</v>
      </c>
      <c r="I49">
        <f>(F49/H46)*100</f>
        <v>0</v>
      </c>
      <c r="J49">
        <v>100</v>
      </c>
      <c r="K49" s="24"/>
      <c r="M49" s="12">
        <v>1</v>
      </c>
      <c r="N49">
        <v>0</v>
      </c>
      <c r="O49">
        <v>0</v>
      </c>
      <c r="R49">
        <f t="shared" si="7"/>
        <v>0</v>
      </c>
      <c r="S49">
        <f t="shared" si="8"/>
        <v>0</v>
      </c>
      <c r="T49" t="e">
        <f t="shared" ref="T49:T56" si="10">LOG10(S49)</f>
        <v>#NUM!</v>
      </c>
      <c r="U49">
        <f>(R49/U46)*100</f>
        <v>0</v>
      </c>
      <c r="V49">
        <v>100</v>
      </c>
    </row>
    <row r="50" spans="1:22" x14ac:dyDescent="0.25">
      <c r="A50" s="12">
        <v>0.5</v>
      </c>
      <c r="B50" s="23">
        <v>10600</v>
      </c>
      <c r="C50">
        <v>100000</v>
      </c>
      <c r="D50">
        <v>10300</v>
      </c>
      <c r="F50">
        <f>AVERAGE(B50:D50)</f>
        <v>40300</v>
      </c>
      <c r="G50">
        <f t="shared" si="6"/>
        <v>51701.934199795658</v>
      </c>
      <c r="H50">
        <f t="shared" si="9"/>
        <v>4.7135067906100989</v>
      </c>
      <c r="I50">
        <f>(F50/H46)*100</f>
        <v>2.0920393490279544E-5</v>
      </c>
      <c r="J50">
        <v>100</v>
      </c>
      <c r="K50" s="24"/>
      <c r="M50" s="12">
        <v>0.5</v>
      </c>
      <c r="N50">
        <v>0</v>
      </c>
      <c r="O50">
        <v>0</v>
      </c>
      <c r="R50">
        <f t="shared" si="7"/>
        <v>0</v>
      </c>
      <c r="S50">
        <f t="shared" si="8"/>
        <v>0</v>
      </c>
      <c r="T50" t="e">
        <f t="shared" si="10"/>
        <v>#NUM!</v>
      </c>
      <c r="U50">
        <f>(R50/U46)*100</f>
        <v>0</v>
      </c>
      <c r="V50">
        <v>100</v>
      </c>
    </row>
    <row r="51" spans="1:22" x14ac:dyDescent="0.25">
      <c r="A51" s="12">
        <v>0.25</v>
      </c>
      <c r="B51">
        <v>400000</v>
      </c>
      <c r="C51">
        <v>380000</v>
      </c>
      <c r="D51">
        <v>12000000</v>
      </c>
      <c r="E51">
        <v>400000</v>
      </c>
      <c r="F51">
        <f>AVERAGE(B51:D51)</f>
        <v>4260000</v>
      </c>
      <c r="G51">
        <f t="shared" si="6"/>
        <v>6703044.0845932085</v>
      </c>
      <c r="H51">
        <f t="shared" si="9"/>
        <v>6.8262720756719011</v>
      </c>
      <c r="I51">
        <f>(F51/H46)*100</f>
        <v>2.2114361356970437E-3</v>
      </c>
      <c r="J51">
        <v>100</v>
      </c>
      <c r="K51" s="23"/>
      <c r="M51" s="12">
        <v>0.25</v>
      </c>
      <c r="N51">
        <v>0</v>
      </c>
      <c r="O51">
        <v>0</v>
      </c>
      <c r="R51">
        <f t="shared" si="7"/>
        <v>0</v>
      </c>
      <c r="S51">
        <f t="shared" si="8"/>
        <v>0</v>
      </c>
      <c r="T51" t="e">
        <f t="shared" si="10"/>
        <v>#NUM!</v>
      </c>
      <c r="U51">
        <f>(R51/U46)*100</f>
        <v>0</v>
      </c>
      <c r="V51">
        <v>100</v>
      </c>
    </row>
    <row r="52" spans="1:22" x14ac:dyDescent="0.25">
      <c r="A52" s="14">
        <v>0.125</v>
      </c>
      <c r="B52">
        <v>3800000</v>
      </c>
      <c r="C52">
        <v>680000</v>
      </c>
      <c r="D52">
        <v>1400000</v>
      </c>
      <c r="E52">
        <v>2000000</v>
      </c>
      <c r="F52">
        <f>AVERAGE(B52:D52)</f>
        <v>1960000</v>
      </c>
      <c r="G52">
        <f t="shared" si="6"/>
        <v>1633646.2285329709</v>
      </c>
      <c r="H52">
        <f t="shared" si="9"/>
        <v>6.2131580144788225</v>
      </c>
      <c r="I52">
        <f>(F52/H46)*100</f>
        <v>1.0174682690061514E-3</v>
      </c>
      <c r="J52">
        <v>100</v>
      </c>
      <c r="K52" s="23"/>
      <c r="M52" s="12">
        <v>0.125</v>
      </c>
      <c r="N52">
        <v>5520</v>
      </c>
      <c r="O52">
        <v>10240000</v>
      </c>
      <c r="R52">
        <f t="shared" si="7"/>
        <v>5122760</v>
      </c>
      <c r="S52">
        <f t="shared" si="8"/>
        <v>7236870.2099180967</v>
      </c>
      <c r="T52">
        <f t="shared" si="10"/>
        <v>6.8595507838155196</v>
      </c>
      <c r="U52">
        <f>(R52/U46)*100</f>
        <v>3.7779092942176397E-4</v>
      </c>
      <c r="V52">
        <v>100</v>
      </c>
    </row>
    <row r="53" spans="1:22" x14ac:dyDescent="0.25">
      <c r="A53" s="12">
        <v>0.625</v>
      </c>
      <c r="B53">
        <v>1080000000</v>
      </c>
      <c r="C53">
        <v>112300000</v>
      </c>
      <c r="D53">
        <v>160000000</v>
      </c>
      <c r="E53">
        <v>880000000</v>
      </c>
      <c r="F53">
        <f>AVERAGE(B53:E53)</f>
        <v>558075000</v>
      </c>
      <c r="G53">
        <f t="shared" si="6"/>
        <v>545453722.448874</v>
      </c>
      <c r="H53">
        <f t="shared" si="9"/>
        <v>8.7367579099424173</v>
      </c>
      <c r="I53">
        <f>(F53/H46)*100</f>
        <v>0.28970592052326943</v>
      </c>
      <c r="J53">
        <v>72</v>
      </c>
      <c r="K53" s="23"/>
      <c r="M53" s="12">
        <v>6.25E-2</v>
      </c>
      <c r="N53">
        <v>11680000</v>
      </c>
      <c r="O53">
        <v>31400000</v>
      </c>
      <c r="R53">
        <f t="shared" si="7"/>
        <v>21540000</v>
      </c>
      <c r="S53">
        <f t="shared" si="8"/>
        <v>13944145.724998716</v>
      </c>
      <c r="T53">
        <f t="shared" si="10"/>
        <v>7.1443919127732016</v>
      </c>
      <c r="U53">
        <f>(R53/U46)*100</f>
        <v>1.5885219334391609E-3</v>
      </c>
      <c r="V53">
        <v>100</v>
      </c>
    </row>
    <row r="54" spans="1:22" x14ac:dyDescent="0.25">
      <c r="A54" s="12">
        <v>0.312</v>
      </c>
      <c r="B54">
        <v>110000000</v>
      </c>
      <c r="C54">
        <v>1120000000</v>
      </c>
      <c r="D54">
        <v>1300000000</v>
      </c>
      <c r="E54">
        <v>1800000000</v>
      </c>
      <c r="F54">
        <f>AVERAGE(B54:E54)</f>
        <v>1082500000</v>
      </c>
      <c r="G54">
        <f t="shared" si="6"/>
        <v>641430692.54077125</v>
      </c>
      <c r="H54">
        <f t="shared" si="9"/>
        <v>8.8071497371361946</v>
      </c>
      <c r="I54">
        <f>(F54/H46)*100</f>
        <v>0.56194357204038725</v>
      </c>
      <c r="K54" s="23"/>
      <c r="M54" s="14">
        <v>3.1199999999999999E-2</v>
      </c>
      <c r="N54">
        <v>178400000</v>
      </c>
      <c r="O54">
        <v>44000000</v>
      </c>
      <c r="P54">
        <v>10400000</v>
      </c>
      <c r="R54">
        <f t="shared" si="7"/>
        <v>77600000</v>
      </c>
      <c r="S54">
        <f t="shared" si="8"/>
        <v>88897244.05177024</v>
      </c>
      <c r="T54">
        <f t="shared" si="10"/>
        <v>7.9488882973969721</v>
      </c>
      <c r="U54">
        <f>(R54/U46)*100</f>
        <v>5.7228088224177765E-3</v>
      </c>
      <c r="V54">
        <v>100</v>
      </c>
    </row>
    <row r="55" spans="1:22" x14ac:dyDescent="0.25">
      <c r="A55" s="12"/>
      <c r="K55" s="23"/>
      <c r="M55" s="12">
        <v>1.5599999999999999E-2</v>
      </c>
      <c r="N55">
        <v>130000000</v>
      </c>
      <c r="O55">
        <v>1180000000</v>
      </c>
      <c r="P55">
        <v>420000000</v>
      </c>
      <c r="Q55">
        <v>3600000000</v>
      </c>
      <c r="R55">
        <f t="shared" si="7"/>
        <v>1332500000</v>
      </c>
      <c r="S55">
        <f t="shared" si="8"/>
        <v>542248405.56089544</v>
      </c>
      <c r="T55">
        <f t="shared" si="10"/>
        <v>8.7341982836790883</v>
      </c>
      <c r="U55">
        <f>(R55/U46)*100</f>
        <v>9.8268592214841327E-2</v>
      </c>
      <c r="V55">
        <v>92</v>
      </c>
    </row>
    <row r="56" spans="1:22" x14ac:dyDescent="0.25">
      <c r="A56" s="12"/>
      <c r="K56" s="23"/>
      <c r="M56" s="12">
        <v>7.7999999999999996E-3</v>
      </c>
      <c r="N56">
        <v>140000000</v>
      </c>
      <c r="O56">
        <v>118000000</v>
      </c>
      <c r="P56">
        <v>5200000000</v>
      </c>
      <c r="Q56">
        <v>680000000</v>
      </c>
      <c r="R56">
        <f t="shared" si="7"/>
        <v>1534500000</v>
      </c>
      <c r="S56">
        <f t="shared" si="8"/>
        <v>2927763879.3682342</v>
      </c>
      <c r="T56">
        <f t="shared" si="10"/>
        <v>9.4665360484715908</v>
      </c>
      <c r="U56">
        <f>(R56/U46)*100</f>
        <v>0.11316559456185665</v>
      </c>
      <c r="V56">
        <v>88</v>
      </c>
    </row>
    <row r="57" spans="1:22" ht="18" customHeight="1" x14ac:dyDescent="0.25">
      <c r="K57" s="23"/>
      <c r="M57" s="12"/>
    </row>
    <row r="58" spans="1:22" ht="21" x14ac:dyDescent="0.35">
      <c r="A58" s="10" t="s">
        <v>12</v>
      </c>
      <c r="B58" s="8"/>
      <c r="C58" s="9"/>
      <c r="D58" s="9"/>
      <c r="H58" s="27">
        <v>192635000000</v>
      </c>
      <c r="K58" s="23"/>
      <c r="M58" s="10" t="s">
        <v>17</v>
      </c>
      <c r="N58" s="8"/>
      <c r="O58" s="9"/>
      <c r="P58" s="9"/>
      <c r="U58" s="29">
        <v>1355977500000</v>
      </c>
    </row>
    <row r="59" spans="1:22" ht="23.25" x14ac:dyDescent="0.35">
      <c r="A59" s="11" t="s">
        <v>13</v>
      </c>
      <c r="B59" s="26" t="s">
        <v>25</v>
      </c>
      <c r="G59" t="s">
        <v>14</v>
      </c>
      <c r="H59" t="s">
        <v>15</v>
      </c>
      <c r="I59" t="s">
        <v>16</v>
      </c>
      <c r="K59" s="24"/>
      <c r="M59" s="11" t="s">
        <v>13</v>
      </c>
      <c r="N59" s="26" t="s">
        <v>25</v>
      </c>
      <c r="S59" t="s">
        <v>14</v>
      </c>
      <c r="T59" t="s">
        <v>15</v>
      </c>
      <c r="U59" t="s">
        <v>16</v>
      </c>
    </row>
    <row r="60" spans="1:22" x14ac:dyDescent="0.25">
      <c r="A60" s="12">
        <v>2</v>
      </c>
      <c r="B60" s="23">
        <v>0</v>
      </c>
      <c r="C60">
        <v>0</v>
      </c>
      <c r="F60">
        <f>AVERAGE(B60:D60)</f>
        <v>0</v>
      </c>
      <c r="G60">
        <f>STDEV(B60:D60)</f>
        <v>0</v>
      </c>
      <c r="H60" t="e">
        <f t="shared" ref="H60:H65" si="11">LOG10(G60)</f>
        <v>#NUM!</v>
      </c>
      <c r="I60">
        <f>(F60/H58)*100</f>
        <v>0</v>
      </c>
      <c r="J60">
        <v>100</v>
      </c>
      <c r="K60" s="24"/>
      <c r="M60" s="12">
        <v>2</v>
      </c>
      <c r="N60">
        <v>0</v>
      </c>
      <c r="O60">
        <v>0</v>
      </c>
      <c r="R60">
        <f t="shared" ref="R60:R68" si="12">AVERAGE(N60:Q60)</f>
        <v>0</v>
      </c>
      <c r="S60">
        <f>STDEV(N60:P60)</f>
        <v>0</v>
      </c>
      <c r="T60">
        <v>0</v>
      </c>
      <c r="U60">
        <f>(R60/U58)*100</f>
        <v>0</v>
      </c>
      <c r="V60">
        <v>100</v>
      </c>
    </row>
    <row r="61" spans="1:22" x14ac:dyDescent="0.25">
      <c r="A61" s="12">
        <v>1</v>
      </c>
      <c r="B61" s="23">
        <v>0</v>
      </c>
      <c r="C61">
        <v>3200</v>
      </c>
      <c r="F61">
        <f>AVERAGE(B61:D61)</f>
        <v>1600</v>
      </c>
      <c r="G61">
        <f>STDEV(B61:D61)</f>
        <v>2262.7416997969522</v>
      </c>
      <c r="H61">
        <f t="shared" si="11"/>
        <v>3.3546349804879152</v>
      </c>
      <c r="I61">
        <f>(F61/H58)*100</f>
        <v>8.3058634204583798E-7</v>
      </c>
      <c r="J61">
        <v>100</v>
      </c>
      <c r="K61" s="24"/>
      <c r="M61" s="12">
        <v>1</v>
      </c>
      <c r="N61">
        <v>0</v>
      </c>
      <c r="O61">
        <v>0</v>
      </c>
      <c r="R61">
        <f t="shared" si="12"/>
        <v>0</v>
      </c>
      <c r="S61">
        <f>STDEV(N61:P61)</f>
        <v>0</v>
      </c>
      <c r="T61">
        <v>0</v>
      </c>
      <c r="U61">
        <f>(R61/U58)*100</f>
        <v>0</v>
      </c>
      <c r="V61">
        <v>100</v>
      </c>
    </row>
    <row r="62" spans="1:22" x14ac:dyDescent="0.25">
      <c r="A62" s="12">
        <v>0.5</v>
      </c>
      <c r="B62">
        <v>700</v>
      </c>
      <c r="C62">
        <v>2000</v>
      </c>
      <c r="F62">
        <f>AVERAGE(B62:D62)</f>
        <v>1350</v>
      </c>
      <c r="G62">
        <f>STDEV(B62:D62)</f>
        <v>919.23881554251182</v>
      </c>
      <c r="H62">
        <f t="shared" si="11"/>
        <v>2.9634283544748463</v>
      </c>
      <c r="I62">
        <f>(F62/H58)*100</f>
        <v>7.0080722610117584E-7</v>
      </c>
      <c r="J62">
        <v>100</v>
      </c>
      <c r="K62" s="24"/>
      <c r="M62" s="12">
        <v>0.5</v>
      </c>
      <c r="N62">
        <v>0</v>
      </c>
      <c r="O62">
        <v>0</v>
      </c>
      <c r="R62">
        <f t="shared" si="12"/>
        <v>0</v>
      </c>
      <c r="S62">
        <f>STDEV(N62:P62)</f>
        <v>0</v>
      </c>
      <c r="T62">
        <v>0</v>
      </c>
      <c r="U62">
        <f>(R62/U58)*100</f>
        <v>0</v>
      </c>
      <c r="V62">
        <v>100</v>
      </c>
    </row>
    <row r="63" spans="1:22" x14ac:dyDescent="0.25">
      <c r="A63" s="12">
        <v>0.25</v>
      </c>
      <c r="B63">
        <v>600000</v>
      </c>
      <c r="C63">
        <v>1380000</v>
      </c>
      <c r="D63">
        <v>600000</v>
      </c>
      <c r="E63">
        <v>1600000</v>
      </c>
      <c r="F63">
        <f>AVERAGE(B63:E63)</f>
        <v>1045000</v>
      </c>
      <c r="G63">
        <f>STDEV(B63:E63)</f>
        <v>521632.05422979902</v>
      </c>
      <c r="H63">
        <f t="shared" si="11"/>
        <v>5.7173642708898784</v>
      </c>
      <c r="I63">
        <f>(F63/H58)*100</f>
        <v>5.4247670464868788E-4</v>
      </c>
      <c r="J63">
        <v>100</v>
      </c>
      <c r="K63" s="23"/>
      <c r="M63" s="12">
        <v>0.25</v>
      </c>
      <c r="N63">
        <v>0</v>
      </c>
      <c r="O63">
        <v>0</v>
      </c>
      <c r="R63">
        <f t="shared" si="12"/>
        <v>0</v>
      </c>
      <c r="S63">
        <f>STDEV(N63:P63)</f>
        <v>0</v>
      </c>
      <c r="T63">
        <v>0</v>
      </c>
      <c r="U63">
        <f>(R63/U58)*100</f>
        <v>0</v>
      </c>
      <c r="V63">
        <v>100</v>
      </c>
    </row>
    <row r="64" spans="1:22" x14ac:dyDescent="0.25">
      <c r="A64" s="14">
        <v>0.125</v>
      </c>
      <c r="B64">
        <v>11600000</v>
      </c>
      <c r="C64">
        <v>3420000</v>
      </c>
      <c r="D64">
        <v>5600000</v>
      </c>
      <c r="E64">
        <v>20000000</v>
      </c>
      <c r="F64">
        <f>AVERAGE(B64:E64)</f>
        <v>10155000</v>
      </c>
      <c r="G64">
        <f>STDEV(B64:E64)</f>
        <v>7418901.5359418271</v>
      </c>
      <c r="H64">
        <f t="shared" si="11"/>
        <v>6.8703396071396066</v>
      </c>
      <c r="I64">
        <f>(F64/H58)*100</f>
        <v>5.271627689672178E-3</v>
      </c>
      <c r="J64">
        <v>100</v>
      </c>
      <c r="K64" s="23"/>
      <c r="M64" s="12">
        <v>0.125</v>
      </c>
      <c r="N64">
        <v>60000</v>
      </c>
      <c r="O64">
        <v>4000000</v>
      </c>
      <c r="P64">
        <v>1456000</v>
      </c>
      <c r="R64">
        <f t="shared" si="12"/>
        <v>1838666.6666666667</v>
      </c>
      <c r="S64">
        <f>STDEV(N64:P64)</f>
        <v>1997679.9877190874</v>
      </c>
      <c r="T64">
        <f>LOG10(S64)</f>
        <v>6.3005259189756231</v>
      </c>
      <c r="U64">
        <f>(R64/U58)*100</f>
        <v>1.3559713687481294E-4</v>
      </c>
      <c r="V64">
        <v>100</v>
      </c>
    </row>
    <row r="65" spans="1:22" x14ac:dyDescent="0.25">
      <c r="A65" s="12">
        <v>0.625</v>
      </c>
      <c r="B65">
        <v>128000000</v>
      </c>
      <c r="C65">
        <v>840000000</v>
      </c>
      <c r="D65">
        <v>116000000</v>
      </c>
      <c r="E65">
        <v>480000000</v>
      </c>
      <c r="F65">
        <f>AVERAGE(B65:E65)</f>
        <v>391000000</v>
      </c>
      <c r="G65">
        <f>STDEV(B65:E65)</f>
        <v>343664565.14068091</v>
      </c>
      <c r="H65">
        <f t="shared" si="11"/>
        <v>8.5361347548395194</v>
      </c>
      <c r="I65">
        <f>(F65/H58)*100</f>
        <v>0.20297453733745166</v>
      </c>
      <c r="J65">
        <v>80</v>
      </c>
      <c r="K65" s="23"/>
      <c r="M65" s="14">
        <v>6.25E-2</v>
      </c>
      <c r="N65">
        <v>1200000</v>
      </c>
      <c r="O65">
        <v>1980000</v>
      </c>
      <c r="P65">
        <v>74400000</v>
      </c>
      <c r="Q65">
        <v>5592000</v>
      </c>
      <c r="R65">
        <f t="shared" si="12"/>
        <v>20793000</v>
      </c>
      <c r="S65">
        <f>STDEV(N65:Q65)</f>
        <v>35789176.520283334</v>
      </c>
      <c r="T65">
        <f>LOG10(S65)</f>
        <v>7.5537517057436983</v>
      </c>
      <c r="U65">
        <f>(R65/U58)*100</f>
        <v>1.5334325237697528E-3</v>
      </c>
      <c r="V65">
        <v>100</v>
      </c>
    </row>
    <row r="66" spans="1:22" x14ac:dyDescent="0.25">
      <c r="A66" s="12">
        <v>0.312</v>
      </c>
      <c r="K66" s="23"/>
      <c r="M66" s="12">
        <v>3.1199999999999999E-2</v>
      </c>
      <c r="N66">
        <v>140000000</v>
      </c>
      <c r="O66">
        <v>880000000</v>
      </c>
      <c r="P66">
        <v>900000000</v>
      </c>
      <c r="Q66">
        <v>172000000</v>
      </c>
      <c r="R66">
        <f t="shared" si="12"/>
        <v>523000000</v>
      </c>
      <c r="S66">
        <f>STDEV(N66:Q66)</f>
        <v>424055027.87570703</v>
      </c>
      <c r="T66">
        <f>LOG10(S66)</f>
        <v>8.6274222168571448</v>
      </c>
      <c r="U66">
        <f>(R66/U58)*100</f>
        <v>3.8569961522222897E-2</v>
      </c>
      <c r="V66">
        <v>96</v>
      </c>
    </row>
    <row r="67" spans="1:22" x14ac:dyDescent="0.25">
      <c r="A67" s="12"/>
      <c r="K67" s="23"/>
      <c r="M67" s="12">
        <v>1.5599999999999999E-2</v>
      </c>
      <c r="N67">
        <v>1560000000</v>
      </c>
      <c r="O67">
        <v>1560000000</v>
      </c>
      <c r="P67">
        <v>126000000</v>
      </c>
      <c r="Q67">
        <v>118000000</v>
      </c>
      <c r="R67">
        <f t="shared" si="12"/>
        <v>841000000</v>
      </c>
      <c r="S67">
        <f>STDEV(N67:Q67)</f>
        <v>830236110.99493861</v>
      </c>
      <c r="T67">
        <f>LOG10(S67)</f>
        <v>8.9192016190265679</v>
      </c>
      <c r="U67">
        <f>(R67/U58)*100</f>
        <v>6.2021678088316365E-2</v>
      </c>
      <c r="V67">
        <v>94</v>
      </c>
    </row>
    <row r="68" spans="1:22" x14ac:dyDescent="0.25">
      <c r="A68" s="12"/>
      <c r="K68" s="23"/>
      <c r="M68" s="12">
        <v>7.7999999999999996E-3</v>
      </c>
      <c r="N68">
        <v>196000000</v>
      </c>
      <c r="O68">
        <v>990000000</v>
      </c>
      <c r="R68">
        <f t="shared" si="12"/>
        <v>593000000</v>
      </c>
      <c r="S68">
        <f>STDEV(N68:Q68)</f>
        <v>561442784.2621187</v>
      </c>
      <c r="T68">
        <f>LOG10(S68)</f>
        <v>8.7493055045951049</v>
      </c>
      <c r="U68">
        <f>(R68/U58)*100</f>
        <v>4.3732289068218314E-2</v>
      </c>
      <c r="V68" s="23">
        <v>92</v>
      </c>
    </row>
    <row r="69" spans="1:22" x14ac:dyDescent="0.25">
      <c r="K69" s="23"/>
    </row>
    <row r="70" spans="1:22" ht="21" x14ac:dyDescent="0.35">
      <c r="A70" s="10" t="s">
        <v>12</v>
      </c>
      <c r="B70" s="8"/>
      <c r="C70" s="9"/>
      <c r="D70" s="9"/>
      <c r="H70" s="27">
        <v>192635000000</v>
      </c>
      <c r="K70" s="23"/>
      <c r="N70" s="8"/>
      <c r="O70" s="9"/>
      <c r="P70" s="9"/>
      <c r="U70" s="29">
        <v>1355977500000</v>
      </c>
      <c r="V70" s="23"/>
    </row>
    <row r="71" spans="1:22" ht="23.25" x14ac:dyDescent="0.35">
      <c r="A71" s="11" t="s">
        <v>13</v>
      </c>
      <c r="B71" s="26" t="s">
        <v>26</v>
      </c>
      <c r="G71" t="s">
        <v>14</v>
      </c>
      <c r="H71" t="s">
        <v>15</v>
      </c>
      <c r="I71" t="s">
        <v>16</v>
      </c>
      <c r="K71" s="24"/>
      <c r="M71" s="11" t="s">
        <v>13</v>
      </c>
      <c r="N71" s="26" t="s">
        <v>26</v>
      </c>
      <c r="S71" t="s">
        <v>14</v>
      </c>
      <c r="T71" t="s">
        <v>15</v>
      </c>
      <c r="U71" t="s">
        <v>16</v>
      </c>
      <c r="V71" s="23"/>
    </row>
    <row r="72" spans="1:22" x14ac:dyDescent="0.25">
      <c r="A72" s="12">
        <v>2</v>
      </c>
      <c r="B72" s="23">
        <v>0</v>
      </c>
      <c r="C72">
        <v>0</v>
      </c>
      <c r="F72">
        <f>AVERAGE(B72:D72)</f>
        <v>0</v>
      </c>
      <c r="G72">
        <f>STDEV(B72:D72)</f>
        <v>0</v>
      </c>
      <c r="H72">
        <v>0</v>
      </c>
      <c r="I72">
        <f>(F72/H70)*100</f>
        <v>0</v>
      </c>
      <c r="J72">
        <v>100</v>
      </c>
      <c r="K72" s="24"/>
      <c r="M72" s="12">
        <v>2</v>
      </c>
      <c r="N72">
        <v>0</v>
      </c>
      <c r="O72">
        <v>0</v>
      </c>
      <c r="Q72">
        <v>0</v>
      </c>
      <c r="R72">
        <f t="shared" ref="R72:R80" si="13">AVERAGE(N72:Q72)</f>
        <v>0</v>
      </c>
      <c r="S72">
        <f t="shared" ref="S72:S77" si="14">STDEV(N72:P72)</f>
        <v>0</v>
      </c>
      <c r="T72">
        <v>0</v>
      </c>
      <c r="U72">
        <f>(R72/U70)*100</f>
        <v>0</v>
      </c>
      <c r="V72" s="23">
        <v>100</v>
      </c>
    </row>
    <row r="73" spans="1:22" x14ac:dyDescent="0.25">
      <c r="A73" s="12">
        <v>1</v>
      </c>
      <c r="B73" s="23">
        <v>0</v>
      </c>
      <c r="C73">
        <v>0</v>
      </c>
      <c r="F73">
        <f>AVERAGE(B73:D73)</f>
        <v>0</v>
      </c>
      <c r="G73">
        <f>STDEV(B73:D73)</f>
        <v>0</v>
      </c>
      <c r="H73">
        <v>0</v>
      </c>
      <c r="I73">
        <f>(F73/H70)*100</f>
        <v>0</v>
      </c>
      <c r="J73">
        <v>100</v>
      </c>
      <c r="K73" s="24"/>
      <c r="M73" s="12">
        <v>1</v>
      </c>
      <c r="N73">
        <v>0</v>
      </c>
      <c r="O73">
        <v>0</v>
      </c>
      <c r="R73">
        <f t="shared" si="13"/>
        <v>0</v>
      </c>
      <c r="S73">
        <f t="shared" si="14"/>
        <v>0</v>
      </c>
      <c r="T73">
        <v>0</v>
      </c>
      <c r="U73">
        <f>(R73/U70)*100</f>
        <v>0</v>
      </c>
      <c r="V73" s="23">
        <v>100</v>
      </c>
    </row>
    <row r="74" spans="1:22" x14ac:dyDescent="0.25">
      <c r="A74" s="12">
        <v>0.5</v>
      </c>
      <c r="B74">
        <v>0</v>
      </c>
      <c r="C74">
        <v>0</v>
      </c>
      <c r="F74">
        <f>AVERAGE(B74:D74)</f>
        <v>0</v>
      </c>
      <c r="G74">
        <f>STDEV(B74:D74)</f>
        <v>0</v>
      </c>
      <c r="H74">
        <v>0</v>
      </c>
      <c r="I74">
        <f>(F74/H70)*100</f>
        <v>0</v>
      </c>
      <c r="J74">
        <v>100</v>
      </c>
      <c r="K74" s="24"/>
      <c r="M74" s="12">
        <v>0.5</v>
      </c>
      <c r="N74">
        <v>0</v>
      </c>
      <c r="O74">
        <v>0</v>
      </c>
      <c r="R74">
        <f t="shared" si="13"/>
        <v>0</v>
      </c>
      <c r="S74">
        <f t="shared" si="14"/>
        <v>0</v>
      </c>
      <c r="T74">
        <v>0</v>
      </c>
      <c r="U74">
        <f>(R74/U70)*100</f>
        <v>0</v>
      </c>
      <c r="V74" s="23">
        <v>100</v>
      </c>
    </row>
    <row r="75" spans="1:22" x14ac:dyDescent="0.25">
      <c r="A75" s="14">
        <v>0.25</v>
      </c>
      <c r="B75">
        <v>160000</v>
      </c>
      <c r="C75">
        <v>200000</v>
      </c>
      <c r="D75">
        <v>940000</v>
      </c>
      <c r="F75">
        <f>AVERAGE(B75:D75)</f>
        <v>433333.33333333331</v>
      </c>
      <c r="G75">
        <f>STDEV(B75:D75)</f>
        <v>439241.77093411016</v>
      </c>
      <c r="H75">
        <f>LOG10(G75)</f>
        <v>5.6427036338636682</v>
      </c>
      <c r="I75">
        <f>(F75/H70)*100</f>
        <v>2.2495046763741443E-4</v>
      </c>
      <c r="J75">
        <v>100</v>
      </c>
      <c r="K75" s="23"/>
      <c r="M75" s="12">
        <v>0.25</v>
      </c>
      <c r="N75">
        <v>0</v>
      </c>
      <c r="O75">
        <v>0</v>
      </c>
      <c r="R75">
        <f t="shared" si="13"/>
        <v>0</v>
      </c>
      <c r="S75">
        <f t="shared" si="14"/>
        <v>0</v>
      </c>
      <c r="T75">
        <v>0</v>
      </c>
      <c r="U75">
        <f>(R75/U70)*100</f>
        <v>0</v>
      </c>
      <c r="V75" s="23">
        <v>100</v>
      </c>
    </row>
    <row r="76" spans="1:22" x14ac:dyDescent="0.25">
      <c r="A76" s="12">
        <v>0.125</v>
      </c>
      <c r="B76">
        <v>37600000</v>
      </c>
      <c r="C76">
        <v>8320000</v>
      </c>
      <c r="F76">
        <f>AVERAGE(B76:D76)</f>
        <v>22960000</v>
      </c>
      <c r="G76">
        <f>STDEV(B76:D76)</f>
        <v>20704086.553142112</v>
      </c>
      <c r="H76">
        <f>LOG10(G76)</f>
        <v>7.3160560745543632</v>
      </c>
      <c r="I76">
        <f>(F76/H70)*100</f>
        <v>1.1918914008357775E-2</v>
      </c>
      <c r="J76">
        <v>99</v>
      </c>
      <c r="K76" s="23"/>
      <c r="M76" s="12">
        <v>0.125</v>
      </c>
      <c r="N76">
        <v>2800</v>
      </c>
      <c r="O76">
        <v>0</v>
      </c>
      <c r="R76">
        <f t="shared" si="13"/>
        <v>1400</v>
      </c>
      <c r="S76">
        <f t="shared" si="14"/>
        <v>1979.8989873223331</v>
      </c>
      <c r="T76">
        <f>LOG10(S76)</f>
        <v>3.2966430335102288</v>
      </c>
      <c r="U76">
        <f>(R76/U70)*100</f>
        <v>1.0324655091990833E-7</v>
      </c>
      <c r="V76" s="23">
        <v>100</v>
      </c>
    </row>
    <row r="77" spans="1:22" x14ac:dyDescent="0.25">
      <c r="K77" s="23"/>
      <c r="M77" s="12">
        <v>6.25E-2</v>
      </c>
      <c r="N77">
        <v>740000</v>
      </c>
      <c r="O77">
        <v>600000</v>
      </c>
      <c r="R77">
        <f t="shared" si="13"/>
        <v>670000</v>
      </c>
      <c r="S77">
        <f t="shared" si="14"/>
        <v>98994.949366116649</v>
      </c>
      <c r="T77">
        <f>LOG10(S77)</f>
        <v>4.9956130378462476</v>
      </c>
      <c r="U77">
        <f>(R77/U70)*100</f>
        <v>4.9410849368813269E-5</v>
      </c>
      <c r="V77" s="23">
        <v>100</v>
      </c>
    </row>
    <row r="78" spans="1:22" x14ac:dyDescent="0.25">
      <c r="K78" s="23"/>
      <c r="M78" s="14">
        <v>3.1199999999999999E-2</v>
      </c>
      <c r="N78">
        <v>27200000</v>
      </c>
      <c r="O78">
        <v>72000000</v>
      </c>
      <c r="P78">
        <v>8160000</v>
      </c>
      <c r="Q78">
        <v>10960000</v>
      </c>
      <c r="R78">
        <f t="shared" si="13"/>
        <v>29580000</v>
      </c>
      <c r="S78">
        <f>STDEV(N78:Q78)</f>
        <v>29499387.564264223</v>
      </c>
      <c r="T78">
        <f>LOG10(S78)</f>
        <v>7.4698129996994673</v>
      </c>
      <c r="U78">
        <f>(R78/U70)*100</f>
        <v>2.1814521258649204E-3</v>
      </c>
      <c r="V78" s="23">
        <v>100</v>
      </c>
    </row>
    <row r="79" spans="1:22" x14ac:dyDescent="0.25">
      <c r="K79" s="23"/>
      <c r="M79" s="12">
        <v>1.5599999999999999E-2</v>
      </c>
      <c r="N79">
        <v>202000000</v>
      </c>
      <c r="O79">
        <v>600000000</v>
      </c>
      <c r="P79">
        <v>800000000</v>
      </c>
      <c r="Q79">
        <v>168000000</v>
      </c>
      <c r="R79">
        <f t="shared" si="13"/>
        <v>442500000</v>
      </c>
      <c r="S79">
        <f>STDEV(N79:Q79)</f>
        <v>308654607.39581817</v>
      </c>
      <c r="T79">
        <f>LOG10(S79)</f>
        <v>8.4894727642179024</v>
      </c>
      <c r="U79">
        <f>(R79/U70)*100</f>
        <v>3.2633284844328168E-2</v>
      </c>
      <c r="V79" s="23">
        <v>97</v>
      </c>
    </row>
    <row r="80" spans="1:22" x14ac:dyDescent="0.25">
      <c r="K80" s="23"/>
      <c r="M80" s="12">
        <v>7.7999999999999996E-3</v>
      </c>
      <c r="N80">
        <v>172000000</v>
      </c>
      <c r="O80">
        <v>100000000</v>
      </c>
      <c r="P80">
        <v>168000000</v>
      </c>
      <c r="Q80">
        <v>6300000000</v>
      </c>
      <c r="R80">
        <f t="shared" si="13"/>
        <v>1685000000</v>
      </c>
      <c r="S80">
        <f>STDEV(N80:Q80)</f>
        <v>3076844054.1134572</v>
      </c>
      <c r="T80">
        <f>LOG10(S80)</f>
        <v>9.4881054851475923</v>
      </c>
      <c r="U80">
        <f>(R80/U70)*100</f>
        <v>0.1242645987857468</v>
      </c>
      <c r="V80" s="23">
        <v>88</v>
      </c>
    </row>
    <row r="81" spans="1:23" x14ac:dyDescent="0.25">
      <c r="K81" s="23"/>
    </row>
    <row r="82" spans="1:23" ht="21" x14ac:dyDescent="0.35">
      <c r="A82" s="10" t="s">
        <v>12</v>
      </c>
      <c r="B82" s="8"/>
      <c r="C82" s="9"/>
      <c r="D82" s="9"/>
      <c r="I82" s="27">
        <v>192635000000</v>
      </c>
      <c r="K82" s="23"/>
      <c r="M82" s="10" t="s">
        <v>17</v>
      </c>
      <c r="N82" s="8"/>
      <c r="O82" s="9"/>
      <c r="P82" s="9"/>
      <c r="U82" s="29">
        <v>1355977500000</v>
      </c>
      <c r="V82" s="23"/>
    </row>
    <row r="83" spans="1:23" ht="23.25" x14ac:dyDescent="0.35">
      <c r="A83" s="11" t="s">
        <v>13</v>
      </c>
      <c r="B83" s="26" t="s">
        <v>21</v>
      </c>
      <c r="G83" t="s">
        <v>14</v>
      </c>
      <c r="H83" t="s">
        <v>15</v>
      </c>
      <c r="I83" t="s">
        <v>16</v>
      </c>
      <c r="K83" s="24"/>
      <c r="M83" s="11" t="s">
        <v>13</v>
      </c>
      <c r="N83" s="26" t="s">
        <v>21</v>
      </c>
      <c r="S83" t="s">
        <v>14</v>
      </c>
      <c r="T83" t="s">
        <v>15</v>
      </c>
      <c r="U83" t="s">
        <v>16</v>
      </c>
      <c r="V83" s="23"/>
    </row>
    <row r="84" spans="1:23" x14ac:dyDescent="0.25">
      <c r="A84" s="12">
        <v>2</v>
      </c>
      <c r="B84" s="23">
        <v>3700</v>
      </c>
      <c r="C84">
        <v>4800</v>
      </c>
      <c r="F84">
        <f>AVERAGE(B84:D84)</f>
        <v>4250</v>
      </c>
      <c r="G84">
        <f>STDEV(B84:D84)</f>
        <v>777.81745930520231</v>
      </c>
      <c r="H84">
        <f>LOG10(G84)</f>
        <v>2.8908776873262343</v>
      </c>
      <c r="I84">
        <f>(F84/I82)*100</f>
        <v>2.2062449710592571E-6</v>
      </c>
      <c r="J84">
        <v>100</v>
      </c>
      <c r="K84" s="24"/>
      <c r="M84" s="12">
        <v>2</v>
      </c>
      <c r="N84">
        <v>2</v>
      </c>
      <c r="O84">
        <v>0</v>
      </c>
      <c r="P84">
        <v>0</v>
      </c>
      <c r="S84">
        <v>0</v>
      </c>
      <c r="T84">
        <v>0</v>
      </c>
      <c r="U84">
        <v>0</v>
      </c>
      <c r="V84" s="23">
        <v>0</v>
      </c>
      <c r="W84">
        <v>100</v>
      </c>
    </row>
    <row r="85" spans="1:23" x14ac:dyDescent="0.25">
      <c r="A85" s="14">
        <v>1</v>
      </c>
      <c r="B85" s="23">
        <v>1500000</v>
      </c>
      <c r="C85">
        <v>200000</v>
      </c>
      <c r="F85">
        <f>AVERAGE(B85:D85)</f>
        <v>850000</v>
      </c>
      <c r="G85">
        <f>STDEV(B85:D85)</f>
        <v>919238.81554251176</v>
      </c>
      <c r="H85">
        <f>LOG10(G85)</f>
        <v>5.9634283544748463</v>
      </c>
      <c r="I85">
        <f>(F85/I82)*100</f>
        <v>4.412489942118514E-4</v>
      </c>
      <c r="J85">
        <v>100</v>
      </c>
      <c r="K85" s="24"/>
      <c r="M85" s="14">
        <v>1</v>
      </c>
      <c r="N85">
        <v>1</v>
      </c>
      <c r="O85">
        <v>0</v>
      </c>
      <c r="P85">
        <v>8900</v>
      </c>
      <c r="S85">
        <v>4450</v>
      </c>
      <c r="T85">
        <v>6293.2503525602733</v>
      </c>
      <c r="U85">
        <v>3.7988750088129222</v>
      </c>
      <c r="V85" s="23">
        <v>3.2817653685256577E-7</v>
      </c>
      <c r="W85">
        <v>100</v>
      </c>
    </row>
    <row r="86" spans="1:23" x14ac:dyDescent="0.25">
      <c r="A86" s="12">
        <v>0.5</v>
      </c>
      <c r="B86">
        <v>1800000</v>
      </c>
      <c r="C86">
        <v>10400000</v>
      </c>
      <c r="D86">
        <v>280000000</v>
      </c>
      <c r="E86">
        <v>240000</v>
      </c>
      <c r="F86">
        <f>AVERAGE(B86:E86)</f>
        <v>73110000</v>
      </c>
      <c r="G86">
        <f>STDEV(B86:E86)</f>
        <v>137998996.61470973</v>
      </c>
      <c r="H86">
        <f>LOG10(G86)</f>
        <v>8.1398759286745772</v>
      </c>
      <c r="I86">
        <f>(F86/I82)*100</f>
        <v>3.7952604666857008E-2</v>
      </c>
      <c r="J86">
        <v>97</v>
      </c>
      <c r="K86" s="24"/>
      <c r="M86" s="12">
        <v>0.5</v>
      </c>
      <c r="N86">
        <v>0.5</v>
      </c>
      <c r="O86">
        <v>10600</v>
      </c>
      <c r="P86">
        <v>11500</v>
      </c>
      <c r="Q86">
        <v>9876</v>
      </c>
      <c r="R86">
        <v>104300</v>
      </c>
      <c r="S86">
        <v>34069</v>
      </c>
      <c r="T86">
        <v>46825.378916423797</v>
      </c>
      <c r="U86">
        <v>4.6704813004230603</v>
      </c>
      <c r="V86">
        <v>2.5125048166359695E-6</v>
      </c>
      <c r="W86">
        <v>100</v>
      </c>
    </row>
    <row r="87" spans="1:23" x14ac:dyDescent="0.25">
      <c r="A87" s="12">
        <v>0.25</v>
      </c>
      <c r="B87">
        <v>841200000</v>
      </c>
      <c r="C87">
        <v>8400000</v>
      </c>
      <c r="D87">
        <v>9920000</v>
      </c>
      <c r="E87">
        <v>336000000</v>
      </c>
      <c r="F87">
        <f>AVERAGE(B87:E87)</f>
        <v>298880000</v>
      </c>
      <c r="G87">
        <f>STDEV(B87:E87)</f>
        <v>393007798.39590967</v>
      </c>
      <c r="H87">
        <f>LOG10(G87)</f>
        <v>8.5944011681024222</v>
      </c>
      <c r="I87">
        <f>(F87/I82)*100</f>
        <v>0.15515352869416255</v>
      </c>
      <c r="J87">
        <v>85</v>
      </c>
      <c r="K87" s="23"/>
      <c r="M87" s="12">
        <v>0.25</v>
      </c>
      <c r="N87">
        <v>0.25</v>
      </c>
      <c r="O87">
        <v>600000000</v>
      </c>
      <c r="P87">
        <v>228000000</v>
      </c>
      <c r="Q87">
        <v>2320000000</v>
      </c>
      <c r="R87">
        <v>168000000</v>
      </c>
      <c r="S87">
        <v>829000000</v>
      </c>
      <c r="T87">
        <v>1012199585.0621556</v>
      </c>
      <c r="U87">
        <v>9.0052661549395214</v>
      </c>
      <c r="V87">
        <v>6.1136707651860009E-2</v>
      </c>
      <c r="W87">
        <v>96</v>
      </c>
    </row>
    <row r="88" spans="1:23" x14ac:dyDescent="0.25">
      <c r="A88" s="12">
        <v>0.125</v>
      </c>
      <c r="K88" s="23"/>
      <c r="M88" s="12">
        <v>0.125</v>
      </c>
      <c r="N88">
        <v>0.125</v>
      </c>
      <c r="O88">
        <v>15000000000</v>
      </c>
      <c r="P88">
        <v>1500000000</v>
      </c>
      <c r="S88">
        <v>8250000000</v>
      </c>
      <c r="T88">
        <v>9545941546.0183907</v>
      </c>
      <c r="U88">
        <v>0</v>
      </c>
      <c r="V88">
        <v>0.60841717506374549</v>
      </c>
      <c r="W88">
        <v>40</v>
      </c>
    </row>
    <row r="89" spans="1:23" x14ac:dyDescent="0.25">
      <c r="K89" s="23"/>
      <c r="M89" s="12">
        <v>6.25E-2</v>
      </c>
      <c r="N89">
        <v>6.25E-2</v>
      </c>
    </row>
    <row r="90" spans="1:23" x14ac:dyDescent="0.25">
      <c r="K90" s="23"/>
      <c r="M90" s="12"/>
    </row>
    <row r="91" spans="1:23" ht="20.25" customHeight="1" x14ac:dyDescent="0.3">
      <c r="B91" s="3"/>
      <c r="C91" s="4"/>
      <c r="D91" s="4"/>
      <c r="F91" s="15"/>
      <c r="G91" s="11"/>
      <c r="H91" s="15"/>
      <c r="I91" s="15"/>
      <c r="J91" s="15"/>
    </row>
    <row r="92" spans="1:23" ht="15.75" customHeight="1" x14ac:dyDescent="0.25">
      <c r="B92" s="4"/>
      <c r="C92" s="4"/>
      <c r="D92" s="4"/>
      <c r="F92" s="15"/>
      <c r="G92" s="16"/>
      <c r="H92" s="17"/>
      <c r="I92" s="15"/>
      <c r="J92" s="15"/>
      <c r="K92" s="15"/>
      <c r="L92" s="15"/>
      <c r="M92" s="15"/>
    </row>
    <row r="93" spans="1:23" ht="15.75" customHeight="1" x14ac:dyDescent="0.3">
      <c r="B93" s="3"/>
      <c r="C93" s="4"/>
      <c r="D93" s="4"/>
      <c r="F93" s="15"/>
      <c r="G93" s="16"/>
      <c r="H93" s="17"/>
      <c r="I93" s="17"/>
      <c r="J93" s="15"/>
      <c r="K93" s="15"/>
      <c r="L93" s="15"/>
      <c r="M93" s="15"/>
    </row>
    <row r="94" spans="1:23" ht="23.25" customHeight="1" x14ac:dyDescent="0.3">
      <c r="B94" s="3"/>
      <c r="C94" s="4"/>
      <c r="D94" s="4"/>
      <c r="F94" s="15"/>
      <c r="G94" s="16"/>
      <c r="H94" s="17"/>
      <c r="I94" s="17"/>
      <c r="J94" s="15"/>
      <c r="K94" s="15"/>
      <c r="L94" s="15"/>
      <c r="M94" s="15"/>
    </row>
    <row r="95" spans="1:23" ht="15" customHeight="1" x14ac:dyDescent="0.3">
      <c r="B95" s="3"/>
      <c r="C95" s="4"/>
      <c r="D95" s="4"/>
      <c r="F95" s="15"/>
      <c r="G95" s="18"/>
      <c r="H95" s="17"/>
      <c r="I95" s="17"/>
      <c r="K95" s="15"/>
      <c r="M95" s="15"/>
    </row>
    <row r="96" spans="1:23" ht="15" customHeight="1" x14ac:dyDescent="0.3">
      <c r="B96" s="3"/>
      <c r="C96" s="4"/>
      <c r="D96" s="4"/>
      <c r="F96" s="15"/>
      <c r="G96" s="19"/>
      <c r="H96" s="17"/>
      <c r="K96" s="15"/>
    </row>
    <row r="97" spans="6:13" ht="15" customHeight="1" x14ac:dyDescent="0.25">
      <c r="F97" s="15"/>
      <c r="G97" s="18"/>
      <c r="H97" s="17"/>
      <c r="I97" s="17"/>
      <c r="J97" s="15"/>
      <c r="K97" s="15"/>
      <c r="L97" s="15"/>
      <c r="M97" s="15"/>
    </row>
    <row r="98" spans="6:13" ht="15.75" customHeight="1" x14ac:dyDescent="0.25">
      <c r="F98" s="15"/>
      <c r="G98" s="15"/>
      <c r="H98" s="15"/>
      <c r="I98" s="15"/>
      <c r="J98" s="15"/>
    </row>
    <row r="99" spans="6:13" ht="15" customHeight="1" x14ac:dyDescent="0.25">
      <c r="F99" s="15"/>
      <c r="G99" s="15"/>
      <c r="H99" s="15"/>
      <c r="I99" s="15"/>
      <c r="J99" s="15"/>
    </row>
    <row r="100" spans="6:13" ht="15.75" customHeight="1" x14ac:dyDescent="0.25">
      <c r="F100" s="15"/>
      <c r="G100" s="15"/>
      <c r="H100" s="15"/>
      <c r="I100" s="15"/>
      <c r="J100" s="15"/>
    </row>
    <row r="101" spans="6:13" ht="23.25" customHeight="1" x14ac:dyDescent="0.25">
      <c r="F101" s="15"/>
      <c r="G101" s="15"/>
      <c r="H101" s="15"/>
      <c r="I101" s="15"/>
      <c r="J101" s="15"/>
    </row>
    <row r="102" spans="6:13" ht="23.25" customHeight="1" x14ac:dyDescent="0.25">
      <c r="F102" s="15"/>
      <c r="G102" s="15"/>
      <c r="H102" s="15"/>
      <c r="I102" s="15"/>
      <c r="J102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Msys</dc:creator>
  <cp:lastModifiedBy>Msys</cp:lastModifiedBy>
  <dcterms:created xsi:type="dcterms:W3CDTF">2021-12-12T16:59:09Z</dcterms:created>
  <dcterms:modified xsi:type="dcterms:W3CDTF">2023-10-25T02:14:15Z</dcterms:modified>
</cp:coreProperties>
</file>