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00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<sst xmlns="http://schemas.openxmlformats.org/spreadsheetml/2006/main" count="27" uniqueCount="26">
  <si>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standard OD</t>
  </si>
  <si>
    <t>blank OD</t>
  </si>
  <si>
    <t>ΔA AVR</t>
  </si>
  <si>
    <t>OD</t>
  </si>
  <si>
    <t>control tubes</t>
  </si>
  <si>
    <t>ΔA</t>
  </si>
  <si>
    <t>Dilution ratio pre-measurement</t>
  </si>
  <si>
    <t>content（mmol/L）</t>
  </si>
  <si>
    <t>AVR</t>
  </si>
  <si>
    <t>SD</t>
  </si>
  <si>
    <t>normalization</t>
  </si>
  <si>
    <t>average</t>
  </si>
  <si>
    <t>Relative lactate production</t>
  </si>
  <si>
    <t>siNC1</t>
  </si>
  <si>
    <t>siNC2</t>
  </si>
  <si>
    <t>siNC3</t>
  </si>
  <si>
    <t>siNC4</t>
  </si>
  <si>
    <t>siNC5</t>
  </si>
  <si>
    <t>siNC6</t>
  </si>
  <si>
    <t>siUSP22-1</t>
  </si>
  <si>
    <t>siUSP22-2</t>
  </si>
  <si>
    <t>siUSP22-3</t>
  </si>
  <si>
    <t>siUSP22-4</t>
  </si>
  <si>
    <t>siUSP22-5</t>
  </si>
  <si>
    <t>siUSP22-6</t>
  </si>
  <si>
    <t>p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</si>
</sst>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00833333333333"/>
          <c:y val="0.0509259259259259"/>
          <c:w val="0.901027777777778"/>
          <c:h val="0.731805555555556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</c:trendlineLbl>
          </c:trendline>
          <c:xVal>
            <c:numRef>
              <c:f>[工作簿1]乳酸生成量!$A$2:$A$13</c:f>
              <c:numCache>
                <c:formatCode>General</c:formatCode>
                <c:ptCount val="12"/>
                <c:pt idx="0">
                  <c:v>0.078</c:v>
                </c:pt>
                <c:pt idx="2">
                  <c:v>0.15625</c:v>
                </c:pt>
                <c:pt idx="4">
                  <c:v>0.3125</c:v>
                </c:pt>
                <c:pt idx="6">
                  <c:v>0.625</c:v>
                </c:pt>
                <c:pt idx="8">
                  <c:v>1.25</c:v>
                </c:pt>
                <c:pt idx="10">
                  <c:v>2.5</c:v>
                </c:pt>
              </c:numCache>
            </c:numRef>
          </c:xVal>
          <c:yVal>
            <c:numRef>
              <c:f>[工作簿1]乳酸生成量!$E$2:$E$13</c:f>
              <c:numCache>
                <c:formatCode>General</c:formatCode>
                <c:ptCount val="12"/>
                <c:pt idx="0">
                  <c:v>0.0865</c:v>
                </c:pt>
                <c:pt idx="2">
                  <c:v>0.1455</c:v>
                </c:pt>
                <c:pt idx="4">
                  <c:v>0.221</c:v>
                </c:pt>
                <c:pt idx="6">
                  <c:v>0.418</c:v>
                </c:pt>
                <c:pt idx="8">
                  <c:v>0.793</c:v>
                </c:pt>
                <c:pt idx="10">
                  <c:v>1.435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8702972"/>
        <c:axId val="419119674"/>
      </c:scatterChart>
      <c:valAx>
        <c:axId val="3387029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19119674"/>
        <c:crosses val="autoZero"/>
        <c:crossBetween val="midCat"/>
      </c:valAx>
      <c:valAx>
        <c:axId val="41911967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387029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302260</xdr:colOff>
      <xdr:row>15</xdr:row>
      <xdr:rowOff>58420</xdr:rowOff>
    </xdr:from>
    <xdr:to>
      <xdr:col>5</xdr:col>
      <xdr:colOff>180975</xdr:colOff>
      <xdr:row>27</xdr:row>
      <xdr:rowOff>155575</xdr:rowOff>
    </xdr:to>
    <xdr:graphicFrame>
      <xdr:nvGraphicFramePr>
        <xdr:cNvPr id="2" name="图表 1"/>
        <xdr:cNvGraphicFramePr/>
      </xdr:nvGraphicFramePr>
      <xdr:xfrm>
        <a:off x="923290" y="2725420"/>
        <a:ext cx="2774315" cy="22307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4037;&#20316;&#31807;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乳酸生成量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"/>
  <sheetViews>
    <sheetView tabSelected="1" workbookViewId="0">
      <selection activeCell="I18" sqref="I18"/>
    </sheetView>
  </sheetViews>
  <sheetFormatPr defaultColWidth="8.89090909090909" defaultRowHeight="14"/>
  <cols>
    <col min="5" max="5" width="14.7818181818182" customWidth="1"/>
    <col min="7" max="7" width="24.3090909090909" customWidth="1"/>
    <col min="8" max="8" width="19.4636363636364" customWidth="1"/>
    <col min="10" max="10" width="14.5090909090909" customWidth="1"/>
    <col min="11" max="11" width="15.0272727272727" customWidth="1"/>
    <col min="12" max="12" width="30.3272727272727" customWidth="1"/>
    <col min="13" max="13" width="11.7818181818182"/>
    <col min="16" max="18" width="12.8909090909091"/>
    <col min="20" max="20" width="28.7818181818182" customWidth="1"/>
  </cols>
  <sheetData>
    <row r="1" spans="2:20">
      <c r="B1" s="1" t="s">
        <v>0</v>
      </c>
      <c r="C1" s="1" t="s">
        <v>1</v>
      </c>
      <c r="E1" t="s">
        <v>2</v>
      </c>
      <c r="G1" s="1"/>
      <c r="H1" s="1" t="s">
        <v>3</v>
      </c>
      <c r="I1" s="1" t="s">
        <v>4</v>
      </c>
      <c r="J1" t="s">
        <v>5</v>
      </c>
      <c r="K1" s="1" t="s">
        <v>6</v>
      </c>
      <c r="L1" s="1" t="s">
        <v>7</v>
      </c>
      <c r="M1" s="7" t="s">
        <v>8</v>
      </c>
      <c r="N1" s="7" t="s">
        <v>9</v>
      </c>
      <c r="P1" t="s">
        <v>10</v>
      </c>
      <c r="Q1" s="7" t="s">
        <v>11</v>
      </c>
      <c r="R1" s="7" t="s">
        <v>9</v>
      </c>
      <c r="T1" t="s">
        <v>12</v>
      </c>
    </row>
    <row r="2" spans="1:18">
      <c r="A2" s="2">
        <v>0.078</v>
      </c>
      <c r="B2" s="1">
        <v>0.092</v>
      </c>
      <c r="C2" s="1">
        <v>0.011</v>
      </c>
      <c r="D2">
        <f t="shared" ref="D2:D13" si="0">B2-C2</f>
        <v>0.081</v>
      </c>
      <c r="E2" s="2">
        <f t="shared" ref="E2:E6" si="1">AVERAGE(D2:D3)</f>
        <v>0.0865</v>
      </c>
      <c r="G2" s="1" t="s">
        <v>13</v>
      </c>
      <c r="H2" s="3">
        <v>0.812</v>
      </c>
      <c r="I2" s="4">
        <v>0.011</v>
      </c>
      <c r="J2" s="4">
        <f t="shared" ref="J2:J13" si="2">H2-I2</f>
        <v>0.801</v>
      </c>
      <c r="K2" s="4">
        <v>2</v>
      </c>
      <c r="L2" s="4">
        <f t="shared" ref="L2:L13" si="3">(J2-0.0587)/0.5581*1.1875*K2</f>
        <v>3.15886489876366</v>
      </c>
      <c r="M2" s="8">
        <f>AVERAGE(L2:L7)</f>
        <v>3.13758734993729</v>
      </c>
      <c r="N2" s="8">
        <f>STDEV(L2:L7)</f>
        <v>0.290074724729386</v>
      </c>
      <c r="P2">
        <f t="shared" ref="P2:P13" si="4">L2/3.13758734993729</f>
        <v>1.00678150006781</v>
      </c>
      <c r="Q2" s="2">
        <f>AVERAGE(P2:P7)</f>
        <v>0.999999999999999</v>
      </c>
      <c r="R2" s="2">
        <f>STDEV(P2:P7)</f>
        <v>0.0924515216238309</v>
      </c>
    </row>
    <row r="3" spans="1:18">
      <c r="A3" s="2"/>
      <c r="B3" s="1">
        <v>0.103</v>
      </c>
      <c r="C3" s="1">
        <v>0.011</v>
      </c>
      <c r="D3">
        <f t="shared" si="0"/>
        <v>0.092</v>
      </c>
      <c r="E3" s="2"/>
      <c r="G3" s="1" t="s">
        <v>14</v>
      </c>
      <c r="H3" s="3">
        <v>0.698</v>
      </c>
      <c r="I3" s="4">
        <v>0.011</v>
      </c>
      <c r="J3" s="4">
        <f t="shared" si="2"/>
        <v>0.687</v>
      </c>
      <c r="K3" s="4">
        <v>2</v>
      </c>
      <c r="L3" s="4">
        <f t="shared" si="3"/>
        <v>2.67373678552231</v>
      </c>
      <c r="M3" s="8"/>
      <c r="N3" s="8"/>
      <c r="P3">
        <f t="shared" si="4"/>
        <v>0.852163298521632</v>
      </c>
      <c r="Q3" s="2"/>
      <c r="R3" s="2"/>
    </row>
    <row r="4" spans="1:18">
      <c r="A4" s="2">
        <v>0.15625</v>
      </c>
      <c r="B4" s="1">
        <v>0.159</v>
      </c>
      <c r="C4" s="1">
        <v>0.011</v>
      </c>
      <c r="D4">
        <f t="shared" si="0"/>
        <v>0.148</v>
      </c>
      <c r="E4" s="2">
        <f t="shared" si="1"/>
        <v>0.1455</v>
      </c>
      <c r="G4" s="1" t="s">
        <v>15</v>
      </c>
      <c r="H4" s="3">
        <v>0.757</v>
      </c>
      <c r="I4" s="4">
        <v>0.011</v>
      </c>
      <c r="J4" s="4">
        <f t="shared" si="2"/>
        <v>0.746</v>
      </c>
      <c r="K4" s="4">
        <v>2</v>
      </c>
      <c r="L4" s="4">
        <f t="shared" si="3"/>
        <v>2.92481186167354</v>
      </c>
      <c r="M4" s="8"/>
      <c r="N4" s="8"/>
      <c r="P4">
        <f t="shared" si="4"/>
        <v>0.932184999321849</v>
      </c>
      <c r="Q4" s="2"/>
      <c r="R4" s="2"/>
    </row>
    <row r="5" spans="1:18">
      <c r="A5" s="2"/>
      <c r="B5" s="1">
        <v>0.154</v>
      </c>
      <c r="C5" s="1">
        <v>0.011</v>
      </c>
      <c r="D5">
        <f t="shared" si="0"/>
        <v>0.143</v>
      </c>
      <c r="E5" s="2"/>
      <c r="G5" s="1" t="s">
        <v>16</v>
      </c>
      <c r="H5" s="3">
        <v>0.848</v>
      </c>
      <c r="I5" s="4">
        <v>0.011</v>
      </c>
      <c r="J5" s="4">
        <f t="shared" si="2"/>
        <v>0.837</v>
      </c>
      <c r="K5" s="4">
        <v>2</v>
      </c>
      <c r="L5" s="4">
        <f t="shared" si="3"/>
        <v>3.31206325031356</v>
      </c>
      <c r="M5" s="8"/>
      <c r="N5" s="8"/>
      <c r="P5">
        <f t="shared" si="4"/>
        <v>1.05560830055608</v>
      </c>
      <c r="Q5" s="2"/>
      <c r="R5" s="2"/>
    </row>
    <row r="6" spans="1:18">
      <c r="A6" s="2">
        <v>0.3125</v>
      </c>
      <c r="B6" s="1">
        <v>0.223</v>
      </c>
      <c r="C6" s="1">
        <v>0.011</v>
      </c>
      <c r="D6">
        <f t="shared" si="0"/>
        <v>0.212</v>
      </c>
      <c r="E6" s="2">
        <f t="shared" si="1"/>
        <v>0.221</v>
      </c>
      <c r="G6" s="1" t="s">
        <v>17</v>
      </c>
      <c r="H6" s="3">
        <v>0.844</v>
      </c>
      <c r="I6" s="4">
        <v>0.011</v>
      </c>
      <c r="J6" s="4">
        <f t="shared" si="2"/>
        <v>0.833</v>
      </c>
      <c r="K6" s="4">
        <v>2</v>
      </c>
      <c r="L6" s="4">
        <f t="shared" si="3"/>
        <v>3.29504121125246</v>
      </c>
      <c r="M6" s="8"/>
      <c r="N6" s="8"/>
      <c r="P6">
        <f t="shared" si="4"/>
        <v>1.05018310050183</v>
      </c>
      <c r="Q6" s="2"/>
      <c r="R6" s="2"/>
    </row>
    <row r="7" spans="1:18">
      <c r="A7" s="2"/>
      <c r="B7" s="1">
        <v>0.241</v>
      </c>
      <c r="C7" s="1">
        <v>0.011</v>
      </c>
      <c r="D7">
        <f t="shared" si="0"/>
        <v>0.23</v>
      </c>
      <c r="E7" s="2"/>
      <c r="G7" s="1" t="s">
        <v>18</v>
      </c>
      <c r="H7" s="3">
        <v>0.883</v>
      </c>
      <c r="I7" s="4">
        <v>0.011</v>
      </c>
      <c r="J7" s="4">
        <f t="shared" si="2"/>
        <v>0.872</v>
      </c>
      <c r="K7" s="4">
        <v>2</v>
      </c>
      <c r="L7" s="4">
        <f t="shared" si="3"/>
        <v>3.46100609209819</v>
      </c>
      <c r="M7" s="8"/>
      <c r="N7" s="8"/>
      <c r="P7">
        <f t="shared" si="4"/>
        <v>1.10307880103079</v>
      </c>
      <c r="Q7" s="2"/>
      <c r="R7" s="2"/>
    </row>
    <row r="8" spans="1:18">
      <c r="A8" s="2">
        <v>0.625</v>
      </c>
      <c r="B8" s="1">
        <v>0.426</v>
      </c>
      <c r="C8" s="1">
        <v>0.011</v>
      </c>
      <c r="D8">
        <f t="shared" si="0"/>
        <v>0.415</v>
      </c>
      <c r="E8" s="2">
        <f t="shared" ref="E8:E12" si="5">AVERAGE(D8:D9)</f>
        <v>0.418</v>
      </c>
      <c r="G8" s="4" t="s">
        <v>19</v>
      </c>
      <c r="H8" s="5">
        <v>0.423</v>
      </c>
      <c r="I8" s="1">
        <v>0.011</v>
      </c>
      <c r="J8" s="1">
        <f t="shared" si="2"/>
        <v>0.412</v>
      </c>
      <c r="K8" s="1">
        <v>2</v>
      </c>
      <c r="L8" s="1">
        <f t="shared" si="3"/>
        <v>1.50347160007167</v>
      </c>
      <c r="M8" s="7">
        <f>AVERAGE(L8:L13)</f>
        <v>1.47084602520456</v>
      </c>
      <c r="N8" s="8">
        <f>STDEV(L8:L13)</f>
        <v>0.274428143180623</v>
      </c>
      <c r="P8">
        <f t="shared" si="4"/>
        <v>0.479180794791807</v>
      </c>
      <c r="Q8" s="2">
        <f>AVERAGE(P8:P13)</f>
        <v>0.468782494687825</v>
      </c>
      <c r="R8" s="2">
        <f>STDEV(P8:P13)</f>
        <v>0.0874647021974091</v>
      </c>
    </row>
    <row r="9" spans="1:18">
      <c r="A9" s="2"/>
      <c r="B9" s="1">
        <v>0.432</v>
      </c>
      <c r="C9" s="1">
        <v>0.011</v>
      </c>
      <c r="D9">
        <f t="shared" si="0"/>
        <v>0.421</v>
      </c>
      <c r="E9" s="2"/>
      <c r="G9" s="4" t="s">
        <v>20</v>
      </c>
      <c r="H9" s="5">
        <v>0.353</v>
      </c>
      <c r="I9" s="1">
        <v>0.011</v>
      </c>
      <c r="J9" s="1">
        <f t="shared" si="2"/>
        <v>0.342</v>
      </c>
      <c r="K9" s="1">
        <v>2</v>
      </c>
      <c r="L9" s="1">
        <f t="shared" si="3"/>
        <v>1.20558591650242</v>
      </c>
      <c r="M9" s="7"/>
      <c r="N9" s="8"/>
      <c r="P9">
        <f t="shared" si="4"/>
        <v>0.384239793842398</v>
      </c>
      <c r="Q9" s="2"/>
      <c r="R9" s="2"/>
    </row>
    <row r="10" spans="1:18">
      <c r="A10" s="2">
        <v>1.25</v>
      </c>
      <c r="B10" s="6">
        <v>0.793</v>
      </c>
      <c r="C10" s="1">
        <v>0.011</v>
      </c>
      <c r="D10">
        <f t="shared" si="0"/>
        <v>0.782</v>
      </c>
      <c r="E10" s="2">
        <f t="shared" si="5"/>
        <v>0.793</v>
      </c>
      <c r="G10" s="4" t="s">
        <v>21</v>
      </c>
      <c r="H10" s="5">
        <v>0.344</v>
      </c>
      <c r="I10" s="1">
        <v>0.011</v>
      </c>
      <c r="J10" s="1">
        <f t="shared" si="2"/>
        <v>0.333</v>
      </c>
      <c r="K10" s="1">
        <v>2</v>
      </c>
      <c r="L10" s="1">
        <f t="shared" si="3"/>
        <v>1.16728632861494</v>
      </c>
      <c r="M10" s="7"/>
      <c r="N10" s="8"/>
      <c r="P10">
        <f t="shared" si="4"/>
        <v>0.372033093720331</v>
      </c>
      <c r="Q10" s="2"/>
      <c r="R10" s="2"/>
    </row>
    <row r="11" spans="1:18">
      <c r="A11" s="2"/>
      <c r="B11" s="1">
        <v>0.815</v>
      </c>
      <c r="C11" s="1">
        <v>0.011</v>
      </c>
      <c r="D11">
        <f t="shared" si="0"/>
        <v>0.804</v>
      </c>
      <c r="E11" s="2"/>
      <c r="G11" s="4" t="s">
        <v>22</v>
      </c>
      <c r="H11" s="5">
        <v>0.424</v>
      </c>
      <c r="I11" s="1">
        <v>0.011</v>
      </c>
      <c r="J11" s="1">
        <f t="shared" si="2"/>
        <v>0.413</v>
      </c>
      <c r="K11" s="1">
        <v>2</v>
      </c>
      <c r="L11" s="1">
        <f t="shared" si="3"/>
        <v>1.50772710983695</v>
      </c>
      <c r="M11" s="7"/>
      <c r="N11" s="8"/>
      <c r="P11">
        <f t="shared" si="4"/>
        <v>0.48053709480537</v>
      </c>
      <c r="Q11" s="2"/>
      <c r="R11" s="2"/>
    </row>
    <row r="12" spans="1:18">
      <c r="A12" s="2">
        <v>2.5</v>
      </c>
      <c r="B12" s="6">
        <v>1.416</v>
      </c>
      <c r="C12" s="1">
        <v>0.011</v>
      </c>
      <c r="D12">
        <f t="shared" si="0"/>
        <v>1.405</v>
      </c>
      <c r="E12" s="2">
        <f t="shared" si="5"/>
        <v>1.435</v>
      </c>
      <c r="G12" s="4" t="s">
        <v>23</v>
      </c>
      <c r="H12" s="5">
        <v>0.523</v>
      </c>
      <c r="I12" s="1">
        <v>0.011</v>
      </c>
      <c r="J12" s="1">
        <f t="shared" si="2"/>
        <v>0.512</v>
      </c>
      <c r="K12" s="1">
        <v>2</v>
      </c>
      <c r="L12" s="1">
        <f t="shared" si="3"/>
        <v>1.92902257659918</v>
      </c>
      <c r="M12" s="7"/>
      <c r="N12" s="8"/>
      <c r="P12">
        <f t="shared" si="4"/>
        <v>0.614810796148107</v>
      </c>
      <c r="Q12" s="2"/>
      <c r="R12" s="2"/>
    </row>
    <row r="13" spans="1:18">
      <c r="A13" s="2"/>
      <c r="B13" s="1">
        <v>1.476</v>
      </c>
      <c r="C13" s="1">
        <v>0.011</v>
      </c>
      <c r="D13">
        <f t="shared" si="0"/>
        <v>1.465</v>
      </c>
      <c r="E13" s="2"/>
      <c r="G13" s="4" t="s">
        <v>24</v>
      </c>
      <c r="H13" s="5">
        <v>0.425</v>
      </c>
      <c r="I13" s="1">
        <v>0.011</v>
      </c>
      <c r="J13" s="1">
        <f t="shared" si="2"/>
        <v>0.414</v>
      </c>
      <c r="K13" s="1">
        <v>2</v>
      </c>
      <c r="L13" s="1">
        <f t="shared" si="3"/>
        <v>1.51198261960222</v>
      </c>
      <c r="M13" s="7"/>
      <c r="N13" s="8"/>
      <c r="P13">
        <f t="shared" si="4"/>
        <v>0.481893394818933</v>
      </c>
      <c r="Q13" s="2"/>
      <c r="R13" s="2"/>
    </row>
    <row r="14" spans="7:14">
      <c r="G14" s="7"/>
      <c r="H14" s="7"/>
      <c r="I14" s="7"/>
      <c r="J14" s="7"/>
      <c r="K14" s="7"/>
      <c r="L14" s="7"/>
      <c r="M14" s="7"/>
      <c r="N14" s="7"/>
    </row>
    <row r="15" spans="7:14">
      <c r="G15" s="7"/>
      <c r="H15" s="7"/>
      <c r="I15" s="7"/>
      <c r="J15" s="7"/>
      <c r="K15" s="7"/>
      <c r="L15" s="7"/>
      <c r="M15" s="7"/>
      <c r="N15" s="7"/>
    </row>
    <row r="16" spans="7:14">
      <c r="G16" s="7"/>
      <c r="H16" s="7"/>
      <c r="I16" s="7"/>
      <c r="J16" s="7"/>
      <c r="K16" s="9" t="s">
        <v>25</v>
      </c>
      <c r="L16" s="9">
        <f>TTEST(L2:L7,L8:L13,2,2)</f>
        <v>1.29684102538614e-6</v>
      </c>
      <c r="M16" s="7"/>
      <c r="N16" s="7"/>
    </row>
    <row r="17" spans="7:14">
      <c r="G17" s="7"/>
      <c r="H17" s="7"/>
      <c r="I17" s="7"/>
      <c r="J17" s="7"/>
      <c r="K17" s="7"/>
      <c r="L17" s="7"/>
      <c r="M17" s="7"/>
      <c r="N17" s="7"/>
    </row>
    <row r="19" spans="13:13">
      <c r="M19" s="10"/>
    </row>
  </sheetData>
  <mergeCells count="16">
    <mergeCell ref="A2:A3"/>
    <mergeCell ref="A4:A5"/>
    <mergeCell ref="A6:A7"/>
    <mergeCell ref="A8:A9"/>
    <mergeCell ref="A10:A11"/>
    <mergeCell ref="A12:A13"/>
    <mergeCell ref="E2:E3"/>
    <mergeCell ref="E4:E5"/>
    <mergeCell ref="E6:E7"/>
    <mergeCell ref="E8:E9"/>
    <mergeCell ref="E10:E11"/>
    <mergeCell ref="E12:E13"/>
    <mergeCell ref="Q2:Q7"/>
    <mergeCell ref="Q8:Q13"/>
    <mergeCell ref="R2:R7"/>
    <mergeCell ref="R8:R13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wt158</dc:creator>
  <cp:lastModifiedBy>陈路</cp:lastModifiedBy>
  <dcterms:created xsi:type="dcterms:W3CDTF">2023-06-03T09:09:00Z</dcterms:created>
  <dcterms:modified xsi:type="dcterms:W3CDTF">2023-12-11T10:55:11Z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1EE33C810FF4455CA543C01959858A21_11</vt:lpwstr>
  </property>
  <property fmtid="{D5CDD505-2E9C-101B-9397-08002B2CF9AE}" pid="3" name="KSOProductBuildVer">
    <vt:lpwstr>2052-12.1.0.15990</vt:lpwstr>
  </property>
</Properties>
</file>