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 Dhar\Desktop\leucine rich bio\LRB publications\BugSpeaks Diabetes trial\"/>
    </mc:Choice>
  </mc:AlternateContent>
  <xr:revisionPtr revIDLastSave="0" documentId="8_{27DEA179-B150-45DD-BEB5-9BD8E6AA000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heet1" sheetId="1" r:id="rId1"/>
    <sheet name="Sheet2" sheetId="5" r:id="rId2"/>
    <sheet name="Sheet3" sheetId="6" r:id="rId3"/>
  </sheets>
  <definedNames>
    <definedName name="_xlnm._FilterDatabase" localSheetId="0" hidden="1">Sheet1!$A$1:$H$30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6" l="1"/>
  <c r="T17" i="6"/>
  <c r="T19" i="6"/>
  <c r="P19" i="6"/>
  <c r="U18" i="6"/>
  <c r="T18" i="6"/>
  <c r="Q18" i="6"/>
  <c r="P18" i="6"/>
  <c r="Q17" i="6"/>
  <c r="P17" i="6"/>
  <c r="L6" i="6"/>
  <c r="H6" i="6"/>
  <c r="L5" i="6"/>
  <c r="M5" i="6"/>
  <c r="I5" i="6"/>
  <c r="H5" i="6"/>
  <c r="M4" i="6"/>
  <c r="I11" i="6" s="1"/>
  <c r="L4" i="6"/>
  <c r="I4" i="6"/>
  <c r="H4" i="6"/>
  <c r="H11" i="6" s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S11" i="6" l="1"/>
  <c r="R11" i="6"/>
  <c r="P3" i="1"/>
  <c r="O3" i="1"/>
  <c r="K2" i="1"/>
  <c r="L2" i="1" s="1"/>
  <c r="O2" i="1" l="1"/>
  <c r="O4" i="1"/>
  <c r="P2" i="1"/>
</calcChain>
</file>

<file path=xl/sharedStrings.xml><?xml version="1.0" encoding="utf-8"?>
<sst xmlns="http://schemas.openxmlformats.org/spreadsheetml/2006/main" count="203" uniqueCount="91">
  <si>
    <t>Screening No</t>
  </si>
  <si>
    <t>Subject Initials</t>
  </si>
  <si>
    <t>Gender</t>
  </si>
  <si>
    <t>Age</t>
  </si>
  <si>
    <t>Height</t>
  </si>
  <si>
    <t>Weight</t>
  </si>
  <si>
    <t>BMI</t>
  </si>
  <si>
    <t>01-001</t>
  </si>
  <si>
    <t>K-S</t>
  </si>
  <si>
    <t>Female</t>
  </si>
  <si>
    <t>01-002</t>
  </si>
  <si>
    <t>D-M</t>
  </si>
  <si>
    <t>Male</t>
  </si>
  <si>
    <t>01-003</t>
  </si>
  <si>
    <t>S-S</t>
  </si>
  <si>
    <t>01-004</t>
  </si>
  <si>
    <t>U-M</t>
  </si>
  <si>
    <t>01-005</t>
  </si>
  <si>
    <t>01-006</t>
  </si>
  <si>
    <t>A-M</t>
  </si>
  <si>
    <t>01-007</t>
  </si>
  <si>
    <t>R-G</t>
  </si>
  <si>
    <t>01-008</t>
  </si>
  <si>
    <t>S-P</t>
  </si>
  <si>
    <t>01-009</t>
  </si>
  <si>
    <t>A-A</t>
  </si>
  <si>
    <t>01-010</t>
  </si>
  <si>
    <t>G-S</t>
  </si>
  <si>
    <t>01-011</t>
  </si>
  <si>
    <t>S-G</t>
  </si>
  <si>
    <t>01-012</t>
  </si>
  <si>
    <t>H-P-S</t>
  </si>
  <si>
    <t>01-013</t>
  </si>
  <si>
    <t>L-B-M</t>
  </si>
  <si>
    <t>01-014</t>
  </si>
  <si>
    <t>N-T</t>
  </si>
  <si>
    <t>01-015</t>
  </si>
  <si>
    <t>M-G</t>
  </si>
  <si>
    <t>01-016</t>
  </si>
  <si>
    <t>01-017</t>
  </si>
  <si>
    <t>R-P</t>
  </si>
  <si>
    <t>01-018</t>
  </si>
  <si>
    <t>K-R</t>
  </si>
  <si>
    <t>01-019</t>
  </si>
  <si>
    <t>N-P-M</t>
  </si>
  <si>
    <t>01-020</t>
  </si>
  <si>
    <t>01-021</t>
  </si>
  <si>
    <t>R-M</t>
  </si>
  <si>
    <t>01-022</t>
  </si>
  <si>
    <t>B-R</t>
  </si>
  <si>
    <t>01-023</t>
  </si>
  <si>
    <t>R-S</t>
  </si>
  <si>
    <t>01-024</t>
  </si>
  <si>
    <t>M-S</t>
  </si>
  <si>
    <t>01-025</t>
  </si>
  <si>
    <t>U-D</t>
  </si>
  <si>
    <t>01-026</t>
  </si>
  <si>
    <t>R-T</t>
  </si>
  <si>
    <t>01-027</t>
  </si>
  <si>
    <t>V-T</t>
  </si>
  <si>
    <t>01-029</t>
  </si>
  <si>
    <t>01-030</t>
  </si>
  <si>
    <t>S-K</t>
  </si>
  <si>
    <t>Study Arm</t>
  </si>
  <si>
    <t>Routine Nutrition</t>
  </si>
  <si>
    <t>Bugs Speaks Based Personalized Nutrition</t>
  </si>
  <si>
    <t>Mean Change</t>
  </si>
  <si>
    <t>Mean % Change</t>
  </si>
  <si>
    <t>Standard Deviation</t>
  </si>
  <si>
    <t>P Value</t>
  </si>
  <si>
    <t>Change highlighted data in source</t>
  </si>
  <si>
    <t>Values are significant based on standard deviation, however large scale studies are needed to show statistically significant improvement</t>
  </si>
  <si>
    <t>Comments</t>
  </si>
  <si>
    <t>Baseline CRP</t>
  </si>
  <si>
    <t>EOS CRP</t>
  </si>
  <si>
    <t>Mean % reduction in CRP T</t>
  </si>
  <si>
    <t>Mean % reduction in CRP R</t>
  </si>
  <si>
    <t xml:space="preserve">          Maximun CRP(Baseline)=23</t>
  </si>
  <si>
    <t xml:space="preserve">          Maximun CRP(EOS)=14</t>
  </si>
  <si>
    <t>BugSpeaks</t>
  </si>
  <si>
    <t>Baseline</t>
  </si>
  <si>
    <t>EOS</t>
  </si>
  <si>
    <t>Routine</t>
  </si>
  <si>
    <t>Pre</t>
  </si>
  <si>
    <t>Post</t>
  </si>
  <si>
    <t>% drop</t>
  </si>
  <si>
    <t>Regular</t>
  </si>
  <si>
    <t>SD</t>
  </si>
  <si>
    <t>Ttest</t>
  </si>
  <si>
    <t>ttest</t>
  </si>
  <si>
    <t>%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</si>
</sst>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wrapText="1"/>
    </xf>
    <xf numFmtId="9" fontId="0" fillId="0" borderId="1" xfId="1" applyFont="1" applyBorder="1" applyAlignment="1">
      <alignment horizontal="right" vertical="center" wrapText="1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right" wrapText="1"/>
    </xf>
    <xf numFmtId="9" fontId="0" fillId="5" borderId="1" xfId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 CRP vs EOT CRP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Sheet2!$C$2:$C$30</c:f>
              <c:strCache>
                <c:ptCount val="29"/>
                <c:pt idx="0">
                  <c:v>01-004</c:v>
                </c:pt>
                <c:pt idx="1">
                  <c:v>01-006</c:v>
                </c:pt>
                <c:pt idx="2">
                  <c:v>01-007</c:v>
                </c:pt>
                <c:pt idx="3">
                  <c:v>01-009</c:v>
                </c:pt>
                <c:pt idx="4">
                  <c:v>01-012</c:v>
                </c:pt>
                <c:pt idx="5">
                  <c:v>01-013</c:v>
                </c:pt>
                <c:pt idx="6">
                  <c:v>01-015</c:v>
                </c:pt>
                <c:pt idx="7">
                  <c:v>01-019</c:v>
                </c:pt>
                <c:pt idx="8">
                  <c:v>01-021</c:v>
                </c:pt>
                <c:pt idx="9">
                  <c:v>01-023</c:v>
                </c:pt>
                <c:pt idx="10">
                  <c:v>01-024</c:v>
                </c:pt>
                <c:pt idx="11">
                  <c:v>01-025</c:v>
                </c:pt>
                <c:pt idx="12">
                  <c:v>01-026</c:v>
                </c:pt>
                <c:pt idx="13">
                  <c:v>01-027</c:v>
                </c:pt>
                <c:pt idx="14">
                  <c:v>01-029</c:v>
                </c:pt>
                <c:pt idx="15">
                  <c:v>01-001</c:v>
                </c:pt>
                <c:pt idx="16">
                  <c:v>01-002</c:v>
                </c:pt>
                <c:pt idx="17">
                  <c:v>01-003</c:v>
                </c:pt>
                <c:pt idx="18">
                  <c:v>01-005</c:v>
                </c:pt>
                <c:pt idx="19">
                  <c:v>01-008</c:v>
                </c:pt>
                <c:pt idx="20">
                  <c:v>01-010</c:v>
                </c:pt>
                <c:pt idx="21">
                  <c:v>01-011</c:v>
                </c:pt>
                <c:pt idx="22">
                  <c:v>01-014</c:v>
                </c:pt>
                <c:pt idx="23">
                  <c:v>01-016</c:v>
                </c:pt>
                <c:pt idx="24">
                  <c:v>01-017</c:v>
                </c:pt>
                <c:pt idx="25">
                  <c:v>01-018</c:v>
                </c:pt>
                <c:pt idx="26">
                  <c:v>01-020</c:v>
                </c:pt>
                <c:pt idx="27">
                  <c:v>01-022</c:v>
                </c:pt>
                <c:pt idx="28">
                  <c:v>01-030</c:v>
                </c:pt>
              </c:strCache>
            </c:strRef>
          </c:cat>
          <c:val>
            <c:numRef>
              <c:f>Sheet2!$D$2:$D$30</c:f>
              <c:numCache>
                <c:formatCode>General</c:formatCode>
                <c:ptCount val="29"/>
                <c:pt idx="0">
                  <c:v>4.7</c:v>
                </c:pt>
                <c:pt idx="1">
                  <c:v>2</c:v>
                </c:pt>
                <c:pt idx="2">
                  <c:v>4.2</c:v>
                </c:pt>
                <c:pt idx="3">
                  <c:v>4.5</c:v>
                </c:pt>
                <c:pt idx="4">
                  <c:v>0.1</c:v>
                </c:pt>
                <c:pt idx="5">
                  <c:v>4.3</c:v>
                </c:pt>
                <c:pt idx="6">
                  <c:v>3</c:v>
                </c:pt>
                <c:pt idx="7">
                  <c:v>0.2</c:v>
                </c:pt>
                <c:pt idx="8">
                  <c:v>11.8</c:v>
                </c:pt>
                <c:pt idx="9">
                  <c:v>22.1</c:v>
                </c:pt>
                <c:pt idx="10">
                  <c:v>10</c:v>
                </c:pt>
                <c:pt idx="11">
                  <c:v>0.9</c:v>
                </c:pt>
                <c:pt idx="12">
                  <c:v>0.2</c:v>
                </c:pt>
                <c:pt idx="13">
                  <c:v>0.2</c:v>
                </c:pt>
                <c:pt idx="14">
                  <c:v>0.3</c:v>
                </c:pt>
                <c:pt idx="15">
                  <c:v>3</c:v>
                </c:pt>
                <c:pt idx="16">
                  <c:v>6</c:v>
                </c:pt>
                <c:pt idx="17">
                  <c:v>0.5</c:v>
                </c:pt>
                <c:pt idx="18">
                  <c:v>6.5</c:v>
                </c:pt>
                <c:pt idx="19">
                  <c:v>4.7</c:v>
                </c:pt>
                <c:pt idx="20">
                  <c:v>2.2000000000000002</c:v>
                </c:pt>
                <c:pt idx="21">
                  <c:v>0.7</c:v>
                </c:pt>
                <c:pt idx="22">
                  <c:v>0.1</c:v>
                </c:pt>
                <c:pt idx="23">
                  <c:v>1.7</c:v>
                </c:pt>
                <c:pt idx="24">
                  <c:v>7.8</c:v>
                </c:pt>
                <c:pt idx="25">
                  <c:v>11.2</c:v>
                </c:pt>
                <c:pt idx="26">
                  <c:v>0.2</c:v>
                </c:pt>
                <c:pt idx="27">
                  <c:v>1.2</c:v>
                </c:pt>
                <c:pt idx="2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5-4991-90E9-34B2A8DB8D4A}"/>
            </c:ext>
          </c:extLst>
        </c:ser>
        <c:ser>
          <c:idx val="1"/>
          <c:order val="1"/>
          <c:tx>
            <c:v>EOT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Sheet2!$C$2:$C$30</c:f>
              <c:strCache>
                <c:ptCount val="29"/>
                <c:pt idx="0">
                  <c:v>01-004</c:v>
                </c:pt>
                <c:pt idx="1">
                  <c:v>01-006</c:v>
                </c:pt>
                <c:pt idx="2">
                  <c:v>01-007</c:v>
                </c:pt>
                <c:pt idx="3">
                  <c:v>01-009</c:v>
                </c:pt>
                <c:pt idx="4">
                  <c:v>01-012</c:v>
                </c:pt>
                <c:pt idx="5">
                  <c:v>01-013</c:v>
                </c:pt>
                <c:pt idx="6">
                  <c:v>01-015</c:v>
                </c:pt>
                <c:pt idx="7">
                  <c:v>01-019</c:v>
                </c:pt>
                <c:pt idx="8">
                  <c:v>01-021</c:v>
                </c:pt>
                <c:pt idx="9">
                  <c:v>01-023</c:v>
                </c:pt>
                <c:pt idx="10">
                  <c:v>01-024</c:v>
                </c:pt>
                <c:pt idx="11">
                  <c:v>01-025</c:v>
                </c:pt>
                <c:pt idx="12">
                  <c:v>01-026</c:v>
                </c:pt>
                <c:pt idx="13">
                  <c:v>01-027</c:v>
                </c:pt>
                <c:pt idx="14">
                  <c:v>01-029</c:v>
                </c:pt>
                <c:pt idx="15">
                  <c:v>01-001</c:v>
                </c:pt>
                <c:pt idx="16">
                  <c:v>01-002</c:v>
                </c:pt>
                <c:pt idx="17">
                  <c:v>01-003</c:v>
                </c:pt>
                <c:pt idx="18">
                  <c:v>01-005</c:v>
                </c:pt>
                <c:pt idx="19">
                  <c:v>01-008</c:v>
                </c:pt>
                <c:pt idx="20">
                  <c:v>01-010</c:v>
                </c:pt>
                <c:pt idx="21">
                  <c:v>01-011</c:v>
                </c:pt>
                <c:pt idx="22">
                  <c:v>01-014</c:v>
                </c:pt>
                <c:pt idx="23">
                  <c:v>01-016</c:v>
                </c:pt>
                <c:pt idx="24">
                  <c:v>01-017</c:v>
                </c:pt>
                <c:pt idx="25">
                  <c:v>01-018</c:v>
                </c:pt>
                <c:pt idx="26">
                  <c:v>01-020</c:v>
                </c:pt>
                <c:pt idx="27">
                  <c:v>01-022</c:v>
                </c:pt>
                <c:pt idx="28">
                  <c:v>01-030</c:v>
                </c:pt>
              </c:strCache>
            </c:strRef>
          </c:cat>
          <c:val>
            <c:numRef>
              <c:f>Sheet2!$E$2:$E$30</c:f>
              <c:numCache>
                <c:formatCode>General</c:formatCode>
                <c:ptCount val="29"/>
                <c:pt idx="0">
                  <c:v>0.3</c:v>
                </c:pt>
                <c:pt idx="1">
                  <c:v>0.2</c:v>
                </c:pt>
                <c:pt idx="2">
                  <c:v>3.6</c:v>
                </c:pt>
                <c:pt idx="3">
                  <c:v>13.2</c:v>
                </c:pt>
                <c:pt idx="4">
                  <c:v>0.3</c:v>
                </c:pt>
                <c:pt idx="5">
                  <c:v>0.2</c:v>
                </c:pt>
                <c:pt idx="6">
                  <c:v>0.9</c:v>
                </c:pt>
                <c:pt idx="7">
                  <c:v>1.8</c:v>
                </c:pt>
                <c:pt idx="8">
                  <c:v>5.2</c:v>
                </c:pt>
                <c:pt idx="9">
                  <c:v>19.3</c:v>
                </c:pt>
                <c:pt idx="10">
                  <c:v>10.7</c:v>
                </c:pt>
                <c:pt idx="11">
                  <c:v>0.7</c:v>
                </c:pt>
                <c:pt idx="12">
                  <c:v>0.2</c:v>
                </c:pt>
                <c:pt idx="13">
                  <c:v>3</c:v>
                </c:pt>
                <c:pt idx="14">
                  <c:v>0.4</c:v>
                </c:pt>
                <c:pt idx="15">
                  <c:v>1.1000000000000001</c:v>
                </c:pt>
                <c:pt idx="16">
                  <c:v>4.3</c:v>
                </c:pt>
                <c:pt idx="17">
                  <c:v>0.7</c:v>
                </c:pt>
                <c:pt idx="18">
                  <c:v>4</c:v>
                </c:pt>
                <c:pt idx="19">
                  <c:v>4.3</c:v>
                </c:pt>
                <c:pt idx="20">
                  <c:v>9.1999999999999993</c:v>
                </c:pt>
                <c:pt idx="21">
                  <c:v>2.2000000000000002</c:v>
                </c:pt>
                <c:pt idx="22">
                  <c:v>0.4</c:v>
                </c:pt>
                <c:pt idx="23">
                  <c:v>0.2</c:v>
                </c:pt>
                <c:pt idx="24">
                  <c:v>1</c:v>
                </c:pt>
                <c:pt idx="25">
                  <c:v>6.3</c:v>
                </c:pt>
                <c:pt idx="26">
                  <c:v>1</c:v>
                </c:pt>
                <c:pt idx="27">
                  <c:v>3.2</c:v>
                </c:pt>
                <c:pt idx="28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5-4991-90E9-34B2A8DB8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317920"/>
        <c:axId val="385326656"/>
      </c:lineChart>
      <c:catAx>
        <c:axId val="38531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26656"/>
        <c:crosses val="autoZero"/>
        <c:auto val="1"/>
        <c:lblAlgn val="ctr"/>
        <c:lblOffset val="100"/>
        <c:noMultiLvlLbl val="0"/>
      </c:catAx>
      <c:valAx>
        <c:axId val="385326656"/>
        <c:scaling>
          <c:orientation val="minMax"/>
          <c:max val="2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17920"/>
        <c:crosses val="autoZero"/>
        <c:crossBetween val="between"/>
        <c:majorUnit val="1.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Individual CRP levels - BugSpeaks nutrition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Sheet3!$G$16</c:f>
              <c:strCache>
                <c:ptCount val="1"/>
                <c:pt idx="0">
                  <c:v>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Sheet3!$G$17:$G$25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4.2</c:v>
                </c:pt>
                <c:pt idx="3">
                  <c:v>4.3</c:v>
                </c:pt>
                <c:pt idx="4">
                  <c:v>4.5</c:v>
                </c:pt>
                <c:pt idx="5">
                  <c:v>4.7</c:v>
                </c:pt>
                <c:pt idx="6">
                  <c:v>10</c:v>
                </c:pt>
                <c:pt idx="7">
                  <c:v>11.8</c:v>
                </c:pt>
                <c:pt idx="8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4-4AC8-AB7B-8C3C2884A984}"/>
            </c:ext>
          </c:extLst>
        </c:ser>
        <c:ser>
          <c:idx val="1"/>
          <c:order val="1"/>
          <c:tx>
            <c:strRef>
              <c:f>Sheet3!$H$16</c:f>
              <c:strCache>
                <c:ptCount val="1"/>
                <c:pt idx="0">
                  <c:v>Post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Sheet3!$H$17:$H$25</c:f>
              <c:numCache>
                <c:formatCode>General</c:formatCode>
                <c:ptCount val="9"/>
                <c:pt idx="0">
                  <c:v>0.2</c:v>
                </c:pt>
                <c:pt idx="1">
                  <c:v>0.9</c:v>
                </c:pt>
                <c:pt idx="2">
                  <c:v>3.6</c:v>
                </c:pt>
                <c:pt idx="3">
                  <c:v>0.2</c:v>
                </c:pt>
                <c:pt idx="4">
                  <c:v>13.2</c:v>
                </c:pt>
                <c:pt idx="5">
                  <c:v>0.3</c:v>
                </c:pt>
                <c:pt idx="6">
                  <c:v>10.7</c:v>
                </c:pt>
                <c:pt idx="7">
                  <c:v>5.2</c:v>
                </c:pt>
                <c:pt idx="8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4-4AC8-AB7B-8C3C288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1520504"/>
        <c:axId val="391528048"/>
      </c:barChart>
      <c:catAx>
        <c:axId val="39152050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28048"/>
        <c:crosses val="autoZero"/>
        <c:auto val="1"/>
        <c:lblAlgn val="ctr"/>
        <c:lblOffset val="100"/>
        <c:noMultiLvlLbl val="0"/>
      </c:catAx>
      <c:valAx>
        <c:axId val="39152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% Decrease in CRP levels - BugSpeaks nutrition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Sheet3!$Q$29:$R$29</c:f>
              <c:strCache>
                <c:ptCount val="2"/>
                <c:pt idx="0">
                  <c:v>Pre</c:v>
                </c:pt>
                <c:pt idx="1">
                  <c:v>Post</c:v>
                </c:pt>
              </c:strCache>
            </c:strRef>
          </c:cat>
          <c:val>
            <c:numRef>
              <c:f>Sheet3!$Q$30:$R$30</c:f>
              <c:numCache>
                <c:formatCode>General</c:formatCode>
                <c:ptCount val="2"/>
                <c:pt idx="0">
                  <c:v>100</c:v>
                </c:pt>
                <c:pt idx="1">
                  <c:v>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3-487F-82F3-4691254299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36249056"/>
        <c:axId val="536246432"/>
        <c:axId val="0"/>
      </c:bar3DChart>
      <c:catAx>
        <c:axId val="53624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246432"/>
        <c:crosses val="autoZero"/>
        <c:auto val="1"/>
        <c:lblAlgn val="ctr"/>
        <c:lblOffset val="100"/>
        <c:noMultiLvlLbl val="0"/>
      </c:catAx>
      <c:valAx>
        <c:axId val="53624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24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17</xdr:col>
      <xdr:colOff>47625</xdr:colOff>
      <xdr:row>22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27</xdr:row>
      <xdr:rowOff>104775</xdr:rowOff>
    </xdr:from>
    <xdr:to>
      <xdr:col>12</xdr:col>
      <xdr:colOff>161925</xdr:colOff>
      <xdr:row>42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8897EE-5D40-E122-AB24-FC2A7ABEE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409575</xdr:colOff>
      <xdr:row>30</xdr:row>
      <xdr:rowOff>73025</xdr:rowOff>
    </xdr:from>
    <xdr:to>
      <xdr:col>20</xdr:col>
      <xdr:colOff>104775</xdr:colOff>
      <xdr:row>45</xdr:row>
      <xdr:rowOff>53975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5FC49A-3451-509F-1C25-CA7B68120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zoomScaleNormal="100" workbookViewId="0">
      <selection activeCell="J17" sqref="J17:J30"/>
    </sheetView>
  </sheetViews>
  <sheetFormatPr defaultRowHeight="14.5" x14ac:dyDescent="0.35"/>
  <cols>
    <col min="1" max="1" width="17" customWidth="1"/>
    <col min="2" max="2" width="42.26953125" customWidth="1"/>
    <col min="3" max="12" width="11.7265625" style="9" customWidth="1"/>
    <col min="14" max="14" width="28.453125" customWidth="1"/>
    <col min="16" max="16" width="16.7265625" bestFit="1" customWidth="1"/>
  </cols>
  <sheetData>
    <row r="1" spans="1:16" ht="29" x14ac:dyDescent="0.35">
      <c r="A1" s="1" t="s">
        <v>0</v>
      </c>
      <c r="B1" s="1" t="s">
        <v>63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73</v>
      </c>
      <c r="J1" s="1" t="s">
        <v>74</v>
      </c>
      <c r="K1" s="1" t="s">
        <v>66</v>
      </c>
      <c r="L1" s="1" t="s">
        <v>67</v>
      </c>
      <c r="P1" s="11" t="s">
        <v>68</v>
      </c>
    </row>
    <row r="2" spans="1:16" x14ac:dyDescent="0.35">
      <c r="A2" s="2" t="s">
        <v>15</v>
      </c>
      <c r="B2" s="3" t="s">
        <v>65</v>
      </c>
      <c r="C2" s="5" t="s">
        <v>16</v>
      </c>
      <c r="D2" s="5" t="s">
        <v>9</v>
      </c>
      <c r="E2" s="5">
        <v>49</v>
      </c>
      <c r="F2" s="6">
        <v>170</v>
      </c>
      <c r="G2" s="6">
        <v>75</v>
      </c>
      <c r="H2" s="6">
        <v>26</v>
      </c>
      <c r="I2" s="2">
        <v>4.7</v>
      </c>
      <c r="J2" s="2">
        <v>0.3</v>
      </c>
      <c r="K2" s="12">
        <f t="shared" ref="K2:K30" si="0">I2-J2</f>
        <v>4.4000000000000004</v>
      </c>
      <c r="L2" s="13">
        <f t="shared" ref="L2:L30" si="1">K2/I2</f>
        <v>0.93617021276595747</v>
      </c>
      <c r="N2" t="s">
        <v>75</v>
      </c>
      <c r="O2" s="10">
        <f>SUM(L2:L16)/COUNT(L2:L16)</f>
        <v>-1.4530606566833884</v>
      </c>
      <c r="P2">
        <f>_xlfn.STDEV.P(L2:L16)</f>
        <v>3.9972261103266993</v>
      </c>
    </row>
    <row r="3" spans="1:16" x14ac:dyDescent="0.35">
      <c r="A3" s="2" t="s">
        <v>18</v>
      </c>
      <c r="B3" s="3" t="s">
        <v>65</v>
      </c>
      <c r="C3" s="5" t="s">
        <v>19</v>
      </c>
      <c r="D3" s="5" t="s">
        <v>12</v>
      </c>
      <c r="E3" s="5">
        <v>45</v>
      </c>
      <c r="F3" s="7">
        <v>160</v>
      </c>
      <c r="G3" s="7">
        <v>55</v>
      </c>
      <c r="H3" s="7">
        <v>21.5</v>
      </c>
      <c r="I3" s="2">
        <v>2</v>
      </c>
      <c r="J3" s="2">
        <v>0.2</v>
      </c>
      <c r="K3" s="12">
        <f t="shared" si="0"/>
        <v>1.8</v>
      </c>
      <c r="L3" s="13">
        <f t="shared" si="1"/>
        <v>0.9</v>
      </c>
      <c r="N3" t="s">
        <v>76</v>
      </c>
      <c r="O3" s="10">
        <f>SUM(L17:L30)/COUNT(L17:L30)</f>
        <v>-0.71523612457927654</v>
      </c>
      <c r="P3">
        <f>_xlfn.STDEV.P(L17:L30)</f>
        <v>1.658274570162396</v>
      </c>
    </row>
    <row r="4" spans="1:16" x14ac:dyDescent="0.35">
      <c r="A4" s="2" t="s">
        <v>20</v>
      </c>
      <c r="B4" s="3" t="s">
        <v>65</v>
      </c>
      <c r="C4" s="5" t="s">
        <v>21</v>
      </c>
      <c r="D4" s="5" t="s">
        <v>12</v>
      </c>
      <c r="E4" s="5">
        <v>53</v>
      </c>
      <c r="F4" s="7">
        <v>168</v>
      </c>
      <c r="G4" s="7">
        <v>69</v>
      </c>
      <c r="H4" s="7">
        <v>24.4</v>
      </c>
      <c r="I4" s="2">
        <v>4.2</v>
      </c>
      <c r="J4" s="2">
        <v>3.6</v>
      </c>
      <c r="K4" s="12">
        <f t="shared" si="0"/>
        <v>0.60000000000000009</v>
      </c>
      <c r="L4" s="13">
        <f t="shared" si="1"/>
        <v>0.14285714285714288</v>
      </c>
      <c r="N4" t="s">
        <v>69</v>
      </c>
      <c r="O4">
        <f>_xlfn.T.TEST(L2:L16,L17:L30,1,2)</f>
        <v>0.27068938363502049</v>
      </c>
    </row>
    <row r="5" spans="1:16" x14ac:dyDescent="0.35">
      <c r="A5" s="14" t="s">
        <v>24</v>
      </c>
      <c r="B5" s="15" t="s">
        <v>65</v>
      </c>
      <c r="C5" s="16" t="s">
        <v>25</v>
      </c>
      <c r="D5" s="16" t="s">
        <v>9</v>
      </c>
      <c r="E5" s="16">
        <v>48</v>
      </c>
      <c r="F5" s="17">
        <v>180</v>
      </c>
      <c r="G5" s="17">
        <v>92</v>
      </c>
      <c r="H5" s="17">
        <v>28.4</v>
      </c>
      <c r="I5" s="14">
        <v>4.5</v>
      </c>
      <c r="J5" s="14">
        <v>13.2</v>
      </c>
      <c r="K5" s="18">
        <f t="shared" si="0"/>
        <v>-8.6999999999999993</v>
      </c>
      <c r="L5" s="19">
        <f t="shared" si="1"/>
        <v>-1.9333333333333331</v>
      </c>
    </row>
    <row r="6" spans="1:16" x14ac:dyDescent="0.35">
      <c r="A6" s="14" t="s">
        <v>30</v>
      </c>
      <c r="B6" s="15" t="s">
        <v>65</v>
      </c>
      <c r="C6" s="16" t="s">
        <v>31</v>
      </c>
      <c r="D6" s="16" t="s">
        <v>12</v>
      </c>
      <c r="E6" s="16">
        <v>53</v>
      </c>
      <c r="F6" s="17">
        <v>170</v>
      </c>
      <c r="G6" s="17">
        <v>70</v>
      </c>
      <c r="H6" s="17">
        <v>24.2</v>
      </c>
      <c r="I6" s="14">
        <v>0.1</v>
      </c>
      <c r="J6" s="14">
        <v>0.3</v>
      </c>
      <c r="K6" s="18">
        <f t="shared" si="0"/>
        <v>-0.19999999999999998</v>
      </c>
      <c r="L6" s="19">
        <f t="shared" si="1"/>
        <v>-1.9999999999999998</v>
      </c>
    </row>
    <row r="7" spans="1:16" x14ac:dyDescent="0.35">
      <c r="A7" s="2" t="s">
        <v>32</v>
      </c>
      <c r="B7" s="3" t="s">
        <v>65</v>
      </c>
      <c r="C7" s="5" t="s">
        <v>33</v>
      </c>
      <c r="D7" s="5" t="s">
        <v>12</v>
      </c>
      <c r="E7" s="5">
        <v>50</v>
      </c>
      <c r="F7" s="7">
        <v>162</v>
      </c>
      <c r="G7" s="7">
        <v>70</v>
      </c>
      <c r="H7" s="7">
        <v>26.7</v>
      </c>
      <c r="I7" s="2">
        <v>4.3</v>
      </c>
      <c r="J7" s="2">
        <v>0.2</v>
      </c>
      <c r="K7" s="12">
        <f t="shared" si="0"/>
        <v>4.0999999999999996</v>
      </c>
      <c r="L7" s="13">
        <f t="shared" si="1"/>
        <v>0.95348837209302317</v>
      </c>
      <c r="N7" t="s">
        <v>72</v>
      </c>
    </row>
    <row r="8" spans="1:16" x14ac:dyDescent="0.35">
      <c r="A8" s="2" t="s">
        <v>36</v>
      </c>
      <c r="B8" s="3" t="s">
        <v>65</v>
      </c>
      <c r="C8" s="5" t="s">
        <v>37</v>
      </c>
      <c r="D8" s="5" t="s">
        <v>12</v>
      </c>
      <c r="E8" s="5">
        <v>62</v>
      </c>
      <c r="F8" s="7">
        <v>180</v>
      </c>
      <c r="G8" s="7">
        <v>108</v>
      </c>
      <c r="H8" s="7">
        <v>33.299999999999997</v>
      </c>
      <c r="I8" s="2">
        <v>3</v>
      </c>
      <c r="J8" s="2">
        <v>0.9</v>
      </c>
      <c r="K8" s="12">
        <f t="shared" si="0"/>
        <v>2.1</v>
      </c>
      <c r="L8" s="13">
        <f t="shared" si="1"/>
        <v>0.70000000000000007</v>
      </c>
      <c r="N8" t="s">
        <v>70</v>
      </c>
    </row>
    <row r="9" spans="1:16" x14ac:dyDescent="0.35">
      <c r="A9" s="14" t="s">
        <v>43</v>
      </c>
      <c r="B9" s="15" t="s">
        <v>65</v>
      </c>
      <c r="C9" s="16" t="s">
        <v>44</v>
      </c>
      <c r="D9" s="16" t="s">
        <v>12</v>
      </c>
      <c r="E9" s="16">
        <v>55</v>
      </c>
      <c r="F9" s="17">
        <v>174</v>
      </c>
      <c r="G9" s="17">
        <v>74</v>
      </c>
      <c r="H9" s="17">
        <v>24.4</v>
      </c>
      <c r="I9" s="14">
        <v>0.2</v>
      </c>
      <c r="J9" s="14">
        <v>1.8</v>
      </c>
      <c r="K9" s="18">
        <f t="shared" si="0"/>
        <v>-1.6</v>
      </c>
      <c r="L9" s="19">
        <f t="shared" si="1"/>
        <v>-8</v>
      </c>
      <c r="N9" t="s">
        <v>71</v>
      </c>
    </row>
    <row r="10" spans="1:16" x14ac:dyDescent="0.35">
      <c r="A10" s="2" t="s">
        <v>46</v>
      </c>
      <c r="B10" s="3" t="s">
        <v>65</v>
      </c>
      <c r="C10" s="5" t="s">
        <v>47</v>
      </c>
      <c r="D10" s="5" t="s">
        <v>9</v>
      </c>
      <c r="E10" s="5">
        <v>65</v>
      </c>
      <c r="F10" s="7">
        <v>160</v>
      </c>
      <c r="G10" s="7">
        <v>69</v>
      </c>
      <c r="H10" s="7">
        <v>27</v>
      </c>
      <c r="I10" s="2">
        <v>11.8</v>
      </c>
      <c r="J10" s="2">
        <v>5.2</v>
      </c>
      <c r="K10" s="12">
        <f t="shared" si="0"/>
        <v>6.6000000000000005</v>
      </c>
      <c r="L10" s="13">
        <f t="shared" si="1"/>
        <v>0.55932203389830515</v>
      </c>
    </row>
    <row r="11" spans="1:16" x14ac:dyDescent="0.35">
      <c r="A11" s="2" t="s">
        <v>50</v>
      </c>
      <c r="B11" s="3" t="s">
        <v>65</v>
      </c>
      <c r="C11" s="5" t="s">
        <v>51</v>
      </c>
      <c r="D11" s="5" t="s">
        <v>12</v>
      </c>
      <c r="E11" s="5">
        <v>64</v>
      </c>
      <c r="F11" s="7">
        <v>174</v>
      </c>
      <c r="G11" s="7">
        <v>68</v>
      </c>
      <c r="H11" s="7">
        <v>22.5</v>
      </c>
      <c r="I11" s="2">
        <v>22.1</v>
      </c>
      <c r="J11" s="2">
        <v>19.3</v>
      </c>
      <c r="K11" s="12">
        <f t="shared" si="0"/>
        <v>2.8000000000000007</v>
      </c>
      <c r="L11" s="13">
        <f t="shared" si="1"/>
        <v>0.12669683257918554</v>
      </c>
    </row>
    <row r="12" spans="1:16" x14ac:dyDescent="0.35">
      <c r="A12" s="2" t="s">
        <v>52</v>
      </c>
      <c r="B12" s="3" t="s">
        <v>65</v>
      </c>
      <c r="C12" s="5" t="s">
        <v>53</v>
      </c>
      <c r="D12" s="5" t="s">
        <v>9</v>
      </c>
      <c r="E12" s="5">
        <v>46</v>
      </c>
      <c r="F12" s="7">
        <v>168</v>
      </c>
      <c r="G12" s="7">
        <v>71</v>
      </c>
      <c r="H12" s="7">
        <v>25.2</v>
      </c>
      <c r="I12" s="2">
        <v>10</v>
      </c>
      <c r="J12" s="2">
        <v>10.7</v>
      </c>
      <c r="K12" s="12">
        <f t="shared" si="0"/>
        <v>-0.69999999999999929</v>
      </c>
      <c r="L12" s="13">
        <f t="shared" si="1"/>
        <v>-6.9999999999999923E-2</v>
      </c>
    </row>
    <row r="13" spans="1:16" x14ac:dyDescent="0.35">
      <c r="A13" s="2" t="s">
        <v>54</v>
      </c>
      <c r="B13" s="3" t="s">
        <v>65</v>
      </c>
      <c r="C13" s="5" t="s">
        <v>55</v>
      </c>
      <c r="D13" s="5" t="s">
        <v>12</v>
      </c>
      <c r="E13" s="5">
        <v>53</v>
      </c>
      <c r="F13" s="7">
        <v>160</v>
      </c>
      <c r="G13" s="7">
        <v>80</v>
      </c>
      <c r="H13" s="7">
        <v>31.3</v>
      </c>
      <c r="I13" s="2">
        <v>0.9</v>
      </c>
      <c r="J13" s="2">
        <v>0.7</v>
      </c>
      <c r="K13" s="12">
        <f t="shared" si="0"/>
        <v>0.20000000000000007</v>
      </c>
      <c r="L13" s="13">
        <f t="shared" si="1"/>
        <v>0.22222222222222229</v>
      </c>
    </row>
    <row r="14" spans="1:16" x14ac:dyDescent="0.35">
      <c r="A14" s="2" t="s">
        <v>56</v>
      </c>
      <c r="B14" s="3" t="s">
        <v>65</v>
      </c>
      <c r="C14" s="5" t="s">
        <v>57</v>
      </c>
      <c r="D14" s="5" t="s">
        <v>12</v>
      </c>
      <c r="E14" s="5">
        <v>57</v>
      </c>
      <c r="F14" s="7">
        <v>165</v>
      </c>
      <c r="G14" s="7">
        <v>60</v>
      </c>
      <c r="H14" s="7">
        <v>22</v>
      </c>
      <c r="I14" s="2">
        <v>0.2</v>
      </c>
      <c r="J14" s="2">
        <v>0.2</v>
      </c>
      <c r="K14" s="12">
        <f t="shared" si="0"/>
        <v>0</v>
      </c>
      <c r="L14" s="13">
        <f t="shared" si="1"/>
        <v>0</v>
      </c>
    </row>
    <row r="15" spans="1:16" x14ac:dyDescent="0.35">
      <c r="A15" s="14" t="s">
        <v>58</v>
      </c>
      <c r="B15" s="15" t="s">
        <v>65</v>
      </c>
      <c r="C15" s="16" t="s">
        <v>59</v>
      </c>
      <c r="D15" s="16" t="s">
        <v>12</v>
      </c>
      <c r="E15" s="16">
        <v>59</v>
      </c>
      <c r="F15" s="17">
        <v>178</v>
      </c>
      <c r="G15" s="17">
        <v>82</v>
      </c>
      <c r="H15" s="17">
        <v>25.9</v>
      </c>
      <c r="I15" s="14">
        <v>0.2</v>
      </c>
      <c r="J15" s="14">
        <v>3</v>
      </c>
      <c r="K15" s="18">
        <f t="shared" si="0"/>
        <v>-2.8</v>
      </c>
      <c r="L15" s="19">
        <f t="shared" si="1"/>
        <v>-13.999999999999998</v>
      </c>
    </row>
    <row r="16" spans="1:16" x14ac:dyDescent="0.35">
      <c r="A16" s="14" t="s">
        <v>60</v>
      </c>
      <c r="B16" s="15" t="s">
        <v>65</v>
      </c>
      <c r="C16" s="16" t="s">
        <v>40</v>
      </c>
      <c r="D16" s="16" t="s">
        <v>12</v>
      </c>
      <c r="E16" s="16">
        <v>61</v>
      </c>
      <c r="F16" s="17">
        <v>170</v>
      </c>
      <c r="G16" s="17">
        <v>70</v>
      </c>
      <c r="H16" s="17">
        <v>24.2</v>
      </c>
      <c r="I16" s="14">
        <v>0.3</v>
      </c>
      <c r="J16" s="14">
        <v>0.4</v>
      </c>
      <c r="K16" s="18">
        <f t="shared" si="0"/>
        <v>-0.10000000000000003</v>
      </c>
      <c r="L16" s="19">
        <f t="shared" si="1"/>
        <v>-0.33333333333333348</v>
      </c>
    </row>
    <row r="17" spans="1:12" x14ac:dyDescent="0.35">
      <c r="A17" s="2" t="s">
        <v>7</v>
      </c>
      <c r="B17" s="3" t="s">
        <v>64</v>
      </c>
      <c r="C17" s="5" t="s">
        <v>8</v>
      </c>
      <c r="D17" s="5" t="s">
        <v>9</v>
      </c>
      <c r="E17" s="5">
        <v>60</v>
      </c>
      <c r="F17" s="6">
        <v>165</v>
      </c>
      <c r="G17" s="6">
        <v>65</v>
      </c>
      <c r="H17" s="6">
        <v>23.9</v>
      </c>
      <c r="I17" s="2">
        <v>3</v>
      </c>
      <c r="J17" s="2">
        <v>1.1000000000000001</v>
      </c>
      <c r="K17" s="12">
        <f t="shared" si="0"/>
        <v>1.9</v>
      </c>
      <c r="L17" s="13">
        <f t="shared" si="1"/>
        <v>0.6333333333333333</v>
      </c>
    </row>
    <row r="18" spans="1:12" x14ac:dyDescent="0.35">
      <c r="A18" s="2" t="s">
        <v>10</v>
      </c>
      <c r="B18" s="3" t="s">
        <v>64</v>
      </c>
      <c r="C18" s="5" t="s">
        <v>11</v>
      </c>
      <c r="D18" s="5" t="s">
        <v>12</v>
      </c>
      <c r="E18" s="5">
        <v>65</v>
      </c>
      <c r="F18" s="6">
        <v>175</v>
      </c>
      <c r="G18" s="6">
        <v>80</v>
      </c>
      <c r="H18" s="6">
        <v>26.1</v>
      </c>
      <c r="I18" s="2">
        <v>6</v>
      </c>
      <c r="J18" s="2">
        <v>4.3</v>
      </c>
      <c r="K18" s="12">
        <f t="shared" si="0"/>
        <v>1.7000000000000002</v>
      </c>
      <c r="L18" s="13">
        <f t="shared" si="1"/>
        <v>0.28333333333333338</v>
      </c>
    </row>
    <row r="19" spans="1:12" x14ac:dyDescent="0.35">
      <c r="A19" s="2" t="s">
        <v>13</v>
      </c>
      <c r="B19" s="3" t="s">
        <v>64</v>
      </c>
      <c r="C19" s="5" t="s">
        <v>14</v>
      </c>
      <c r="D19" s="5" t="s">
        <v>12</v>
      </c>
      <c r="E19" s="5">
        <v>49</v>
      </c>
      <c r="F19" s="6">
        <v>160</v>
      </c>
      <c r="G19" s="6">
        <v>62</v>
      </c>
      <c r="H19" s="6">
        <v>24.2</v>
      </c>
      <c r="I19" s="2">
        <v>0.5</v>
      </c>
      <c r="J19" s="2">
        <v>0.7</v>
      </c>
      <c r="K19" s="12">
        <f t="shared" si="0"/>
        <v>-0.19999999999999996</v>
      </c>
      <c r="L19" s="13">
        <f t="shared" si="1"/>
        <v>-0.39999999999999991</v>
      </c>
    </row>
    <row r="20" spans="1:12" x14ac:dyDescent="0.35">
      <c r="A20" s="2" t="s">
        <v>17</v>
      </c>
      <c r="B20" s="3" t="s">
        <v>64</v>
      </c>
      <c r="C20" s="5" t="s">
        <v>16</v>
      </c>
      <c r="D20" s="5" t="s">
        <v>9</v>
      </c>
      <c r="E20" s="5">
        <v>42</v>
      </c>
      <c r="F20" s="7">
        <v>160</v>
      </c>
      <c r="G20" s="7">
        <v>52</v>
      </c>
      <c r="H20" s="7">
        <v>20.3</v>
      </c>
      <c r="I20" s="2">
        <v>6.5</v>
      </c>
      <c r="J20" s="2">
        <v>4</v>
      </c>
      <c r="K20" s="12">
        <f t="shared" si="0"/>
        <v>2.5</v>
      </c>
      <c r="L20" s="13">
        <f t="shared" si="1"/>
        <v>0.38461538461538464</v>
      </c>
    </row>
    <row r="21" spans="1:12" x14ac:dyDescent="0.35">
      <c r="A21" s="2" t="s">
        <v>22</v>
      </c>
      <c r="B21" s="3" t="s">
        <v>64</v>
      </c>
      <c r="C21" s="5" t="s">
        <v>23</v>
      </c>
      <c r="D21" s="5" t="s">
        <v>12</v>
      </c>
      <c r="E21" s="5">
        <v>46</v>
      </c>
      <c r="F21" s="7">
        <v>170</v>
      </c>
      <c r="G21" s="7">
        <v>72</v>
      </c>
      <c r="H21" s="7">
        <v>24.9</v>
      </c>
      <c r="I21" s="2">
        <v>4.7</v>
      </c>
      <c r="J21" s="2">
        <v>4.3</v>
      </c>
      <c r="K21" s="12">
        <f t="shared" si="0"/>
        <v>0.40000000000000036</v>
      </c>
      <c r="L21" s="13">
        <f t="shared" si="1"/>
        <v>8.5106382978723472E-2</v>
      </c>
    </row>
    <row r="22" spans="1:12" x14ac:dyDescent="0.35">
      <c r="A22" s="2" t="s">
        <v>26</v>
      </c>
      <c r="B22" s="3" t="s">
        <v>64</v>
      </c>
      <c r="C22" s="5" t="s">
        <v>27</v>
      </c>
      <c r="D22" s="5" t="s">
        <v>9</v>
      </c>
      <c r="E22" s="5">
        <v>51</v>
      </c>
      <c r="F22" s="7">
        <v>165</v>
      </c>
      <c r="G22" s="7">
        <v>60</v>
      </c>
      <c r="H22" s="7">
        <v>22</v>
      </c>
      <c r="I22" s="2">
        <v>2.2000000000000002</v>
      </c>
      <c r="J22" s="2">
        <v>9.1999999999999993</v>
      </c>
      <c r="K22" s="12">
        <f t="shared" si="0"/>
        <v>-6.9999999999999991</v>
      </c>
      <c r="L22" s="13">
        <f t="shared" si="1"/>
        <v>-3.1818181818181812</v>
      </c>
    </row>
    <row r="23" spans="1:12" x14ac:dyDescent="0.35">
      <c r="A23" s="2" t="s">
        <v>28</v>
      </c>
      <c r="B23" s="3" t="s">
        <v>64</v>
      </c>
      <c r="C23" s="5" t="s">
        <v>29</v>
      </c>
      <c r="D23" s="5" t="s">
        <v>9</v>
      </c>
      <c r="E23" s="5">
        <v>50</v>
      </c>
      <c r="F23" s="7">
        <v>160</v>
      </c>
      <c r="G23" s="7">
        <v>60</v>
      </c>
      <c r="H23" s="7">
        <v>23.4</v>
      </c>
      <c r="I23" s="2">
        <v>0.7</v>
      </c>
      <c r="J23" s="2">
        <v>2.2000000000000002</v>
      </c>
      <c r="K23" s="12">
        <f t="shared" si="0"/>
        <v>-1.5000000000000002</v>
      </c>
      <c r="L23" s="13">
        <f t="shared" si="1"/>
        <v>-2.1428571428571432</v>
      </c>
    </row>
    <row r="24" spans="1:12" x14ac:dyDescent="0.35">
      <c r="A24" s="2" t="s">
        <v>34</v>
      </c>
      <c r="B24" s="3" t="s">
        <v>64</v>
      </c>
      <c r="C24" s="5" t="s">
        <v>35</v>
      </c>
      <c r="D24" s="5" t="s">
        <v>9</v>
      </c>
      <c r="E24" s="5">
        <v>62</v>
      </c>
      <c r="F24" s="7">
        <v>175</v>
      </c>
      <c r="G24" s="7">
        <v>60</v>
      </c>
      <c r="H24" s="7">
        <v>19.600000000000001</v>
      </c>
      <c r="I24" s="2">
        <v>0.1</v>
      </c>
      <c r="J24" s="2">
        <v>0.4</v>
      </c>
      <c r="K24" s="12">
        <f t="shared" si="0"/>
        <v>-0.30000000000000004</v>
      </c>
      <c r="L24" s="13">
        <f t="shared" si="1"/>
        <v>-3.0000000000000004</v>
      </c>
    </row>
    <row r="25" spans="1:12" x14ac:dyDescent="0.35">
      <c r="A25" s="2" t="s">
        <v>38</v>
      </c>
      <c r="B25" s="3" t="s">
        <v>64</v>
      </c>
      <c r="C25" s="5" t="s">
        <v>11</v>
      </c>
      <c r="D25" s="5" t="s">
        <v>12</v>
      </c>
      <c r="E25" s="5">
        <v>55</v>
      </c>
      <c r="F25" s="7">
        <v>166</v>
      </c>
      <c r="G25" s="7">
        <v>72</v>
      </c>
      <c r="H25" s="7">
        <v>26.1</v>
      </c>
      <c r="I25" s="2">
        <v>1.7</v>
      </c>
      <c r="J25" s="2">
        <v>0.2</v>
      </c>
      <c r="K25" s="12">
        <f t="shared" si="0"/>
        <v>1.5</v>
      </c>
      <c r="L25" s="13">
        <f t="shared" si="1"/>
        <v>0.88235294117647056</v>
      </c>
    </row>
    <row r="26" spans="1:12" x14ac:dyDescent="0.35">
      <c r="A26" s="2" t="s">
        <v>39</v>
      </c>
      <c r="B26" s="3" t="s">
        <v>64</v>
      </c>
      <c r="C26" s="5" t="s">
        <v>40</v>
      </c>
      <c r="D26" s="5" t="s">
        <v>9</v>
      </c>
      <c r="E26" s="5">
        <v>65</v>
      </c>
      <c r="F26" s="7">
        <v>158</v>
      </c>
      <c r="G26" s="7">
        <v>60</v>
      </c>
      <c r="H26" s="7">
        <v>24</v>
      </c>
      <c r="I26" s="2">
        <v>7.8</v>
      </c>
      <c r="J26" s="2">
        <v>1</v>
      </c>
      <c r="K26" s="12">
        <f t="shared" si="0"/>
        <v>6.8</v>
      </c>
      <c r="L26" s="13">
        <f t="shared" si="1"/>
        <v>0.87179487179487181</v>
      </c>
    </row>
    <row r="27" spans="1:12" x14ac:dyDescent="0.35">
      <c r="A27" s="2" t="s">
        <v>41</v>
      </c>
      <c r="B27" s="3" t="s">
        <v>64</v>
      </c>
      <c r="C27" s="5" t="s">
        <v>42</v>
      </c>
      <c r="D27" s="5" t="s">
        <v>12</v>
      </c>
      <c r="E27" s="5">
        <v>64</v>
      </c>
      <c r="F27" s="7">
        <v>176</v>
      </c>
      <c r="G27" s="7">
        <v>65</v>
      </c>
      <c r="H27" s="7">
        <v>21</v>
      </c>
      <c r="I27" s="2">
        <v>11.2</v>
      </c>
      <c r="J27" s="2">
        <v>6.3</v>
      </c>
      <c r="K27" s="12">
        <f t="shared" si="0"/>
        <v>4.8999999999999995</v>
      </c>
      <c r="L27" s="13">
        <f t="shared" si="1"/>
        <v>0.4375</v>
      </c>
    </row>
    <row r="28" spans="1:12" x14ac:dyDescent="0.35">
      <c r="A28" s="2" t="s">
        <v>45</v>
      </c>
      <c r="B28" s="3" t="s">
        <v>64</v>
      </c>
      <c r="C28" s="5" t="s">
        <v>19</v>
      </c>
      <c r="D28" s="5" t="s">
        <v>9</v>
      </c>
      <c r="E28" s="5">
        <v>54</v>
      </c>
      <c r="F28" s="7">
        <v>159</v>
      </c>
      <c r="G28" s="7">
        <v>70</v>
      </c>
      <c r="H28" s="7">
        <v>27.7</v>
      </c>
      <c r="I28" s="2">
        <v>0.2</v>
      </c>
      <c r="J28" s="2">
        <v>1</v>
      </c>
      <c r="K28" s="12">
        <f t="shared" si="0"/>
        <v>-0.8</v>
      </c>
      <c r="L28" s="13">
        <f t="shared" si="1"/>
        <v>-4</v>
      </c>
    </row>
    <row r="29" spans="1:12" x14ac:dyDescent="0.35">
      <c r="A29" s="2" t="s">
        <v>48</v>
      </c>
      <c r="B29" s="3" t="s">
        <v>64</v>
      </c>
      <c r="C29" s="5" t="s">
        <v>49</v>
      </c>
      <c r="D29" s="5" t="s">
        <v>12</v>
      </c>
      <c r="E29" s="5">
        <v>46</v>
      </c>
      <c r="F29" s="7">
        <v>178</v>
      </c>
      <c r="G29" s="7">
        <v>70</v>
      </c>
      <c r="H29" s="7">
        <v>22.1</v>
      </c>
      <c r="I29" s="2">
        <v>1.2</v>
      </c>
      <c r="J29" s="2">
        <v>3.2</v>
      </c>
      <c r="K29" s="12">
        <f t="shared" si="0"/>
        <v>-2</v>
      </c>
      <c r="L29" s="13">
        <f t="shared" si="1"/>
        <v>-1.6666666666666667</v>
      </c>
    </row>
    <row r="30" spans="1:12" x14ac:dyDescent="0.35">
      <c r="A30" s="2" t="s">
        <v>61</v>
      </c>
      <c r="B30" s="3" t="s">
        <v>64</v>
      </c>
      <c r="C30" s="5" t="s">
        <v>62</v>
      </c>
      <c r="D30" s="5" t="s">
        <v>12</v>
      </c>
      <c r="E30" s="5">
        <v>45</v>
      </c>
      <c r="F30" s="7">
        <v>172</v>
      </c>
      <c r="G30" s="7">
        <v>68</v>
      </c>
      <c r="H30" s="7">
        <v>23</v>
      </c>
      <c r="I30" s="2">
        <v>0.5</v>
      </c>
      <c r="J30" s="2">
        <v>0.1</v>
      </c>
      <c r="K30" s="12">
        <f t="shared" si="0"/>
        <v>0.4</v>
      </c>
      <c r="L30" s="13">
        <f t="shared" si="1"/>
        <v>0.8</v>
      </c>
    </row>
    <row r="31" spans="1:12" x14ac:dyDescent="0.35">
      <c r="A31" s="4"/>
      <c r="B31" s="4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35">
      <c r="A32" s="4"/>
      <c r="B32" s="4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35">
      <c r="A33" s="4"/>
      <c r="B33" s="4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35">
      <c r="A34" s="4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35">
      <c r="A35" s="4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35">
      <c r="A36" s="4"/>
      <c r="B36" s="4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35">
      <c r="A37" s="4"/>
      <c r="B37" s="4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35">
      <c r="A38" s="4"/>
      <c r="B38" s="4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35">
      <c r="A39" s="4"/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35">
      <c r="A40" s="4"/>
      <c r="B40" s="4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35">
      <c r="A41" s="4"/>
      <c r="B41" s="4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35">
      <c r="A42" s="4"/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35">
      <c r="A43" s="4"/>
      <c r="B43" s="4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35">
      <c r="A44" s="4"/>
      <c r="B44" s="4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35">
      <c r="A45" s="4"/>
      <c r="B45" s="4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35">
      <c r="A46" s="4"/>
      <c r="B46" s="4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35">
      <c r="A47" s="4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35">
      <c r="A48" s="4"/>
      <c r="B48" s="4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35">
      <c r="A49" s="4"/>
      <c r="B49" s="4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35">
      <c r="A50" s="4"/>
      <c r="B50" s="4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35">
      <c r="A51" s="4"/>
      <c r="B51" s="4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35">
      <c r="A52" s="4"/>
      <c r="B52" s="4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35">
      <c r="A53" s="4"/>
      <c r="B53" s="4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35">
      <c r="A54" s="4"/>
      <c r="B54" s="4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35">
      <c r="A55" s="4"/>
      <c r="B55" s="4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35">
      <c r="A56" s="4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35">
      <c r="A57" s="4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35">
      <c r="A58" s="4"/>
      <c r="B58" s="4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35">
      <c r="A59" s="4"/>
      <c r="B59" s="4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35">
      <c r="A60" s="4"/>
      <c r="B60" s="4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35">
      <c r="A61" s="4"/>
      <c r="B61" s="4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35">
      <c r="A62" s="4"/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35">
      <c r="A63" s="4"/>
      <c r="B63" s="4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35">
      <c r="A64" s="4"/>
      <c r="B64" s="4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35">
      <c r="A65" s="4"/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35">
      <c r="A66" s="4"/>
      <c r="B66" s="4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35">
      <c r="A67" s="4"/>
      <c r="B67" s="4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35">
      <c r="A68" s="4"/>
      <c r="B68" s="4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35">
      <c r="A69" s="4"/>
      <c r="B69" s="4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35">
      <c r="A70" s="4"/>
      <c r="B70" s="4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35">
      <c r="A71" s="4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35">
      <c r="A72" s="4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35">
      <c r="A73" s="4"/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35">
      <c r="A74" s="4"/>
      <c r="B74" s="4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35">
      <c r="A75" s="4"/>
      <c r="B75" s="4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35">
      <c r="A76" s="4"/>
      <c r="B76" s="4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35">
      <c r="A77" s="4"/>
      <c r="B77" s="4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35">
      <c r="A78" s="4"/>
      <c r="B78" s="4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35">
      <c r="A79" s="4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35">
      <c r="A80" s="4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35">
      <c r="A81" s="4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35">
      <c r="A82" s="4"/>
      <c r="B82" s="4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35">
      <c r="A83" s="4"/>
      <c r="B83" s="4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35">
      <c r="A84" s="4"/>
      <c r="B84" s="4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35">
      <c r="A85" s="4"/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35">
      <c r="A86" s="4"/>
      <c r="B86" s="4"/>
      <c r="C86" s="8"/>
      <c r="D86" s="8"/>
      <c r="E86" s="8"/>
      <c r="F86" s="8"/>
      <c r="G86" s="8"/>
      <c r="H86" s="8"/>
      <c r="I86" s="8"/>
      <c r="J86" s="8"/>
      <c r="K86" s="8"/>
      <c r="L86" s="8"/>
    </row>
  </sheetData>
  <autoFilter ref="A1:H30" xr:uid="{00000000-0009-0000-0000-000000000000}"/>
  <sortState xmlns:xlrd2="http://schemas.microsoft.com/office/spreadsheetml/2017/richdata2" ref="A2:L30">
    <sortCondition ref="B2:B30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U30"/>
  <sheetViews>
    <sheetView workbookViewId="0">
      <selection activeCell="G26" sqref="G26"/>
    </sheetView>
  </sheetViews>
  <sheetFormatPr defaultRowHeight="14.5" x14ac:dyDescent="0.35"/>
  <sheetData>
    <row r="2" spans="3:21" x14ac:dyDescent="0.35">
      <c r="C2" s="2" t="s">
        <v>15</v>
      </c>
      <c r="D2" s="2">
        <v>4.7</v>
      </c>
      <c r="E2" s="2">
        <v>0.3</v>
      </c>
    </row>
    <row r="3" spans="3:21" x14ac:dyDescent="0.35">
      <c r="C3" s="2" t="s">
        <v>18</v>
      </c>
      <c r="D3" s="2">
        <v>2</v>
      </c>
      <c r="E3" s="2">
        <v>0.2</v>
      </c>
    </row>
    <row r="4" spans="3:21" x14ac:dyDescent="0.35">
      <c r="C4" s="2" t="s">
        <v>20</v>
      </c>
      <c r="D4" s="2">
        <v>4.2</v>
      </c>
      <c r="E4" s="2">
        <v>3.6</v>
      </c>
      <c r="R4" s="21" t="s">
        <v>77</v>
      </c>
      <c r="S4" s="21"/>
      <c r="T4" s="21"/>
      <c r="U4" s="21"/>
    </row>
    <row r="5" spans="3:21" x14ac:dyDescent="0.35">
      <c r="C5" s="14" t="s">
        <v>24</v>
      </c>
      <c r="D5" s="14">
        <v>4.5</v>
      </c>
      <c r="E5" s="14">
        <v>13.2</v>
      </c>
    </row>
    <row r="6" spans="3:21" x14ac:dyDescent="0.35">
      <c r="C6" s="14" t="s">
        <v>30</v>
      </c>
      <c r="D6" s="14">
        <v>0.1</v>
      </c>
      <c r="E6" s="14">
        <v>0.3</v>
      </c>
      <c r="R6" s="21" t="s">
        <v>78</v>
      </c>
      <c r="S6" s="21"/>
      <c r="T6" s="21"/>
      <c r="U6" s="21"/>
    </row>
    <row r="7" spans="3:21" x14ac:dyDescent="0.35">
      <c r="C7" s="2" t="s">
        <v>32</v>
      </c>
      <c r="D7" s="2">
        <v>4.3</v>
      </c>
      <c r="E7" s="2">
        <v>0.2</v>
      </c>
    </row>
    <row r="8" spans="3:21" x14ac:dyDescent="0.35">
      <c r="C8" s="2" t="s">
        <v>36</v>
      </c>
      <c r="D8" s="2">
        <v>3</v>
      </c>
      <c r="E8" s="2">
        <v>0.9</v>
      </c>
    </row>
    <row r="9" spans="3:21" x14ac:dyDescent="0.35">
      <c r="C9" s="14" t="s">
        <v>43</v>
      </c>
      <c r="D9" s="14">
        <v>0.2</v>
      </c>
      <c r="E9" s="14">
        <v>1.8</v>
      </c>
    </row>
    <row r="10" spans="3:21" x14ac:dyDescent="0.35">
      <c r="C10" s="2" t="s">
        <v>46</v>
      </c>
      <c r="D10" s="2">
        <v>11.8</v>
      </c>
      <c r="E10" s="2">
        <v>5.2</v>
      </c>
    </row>
    <row r="11" spans="3:21" x14ac:dyDescent="0.35">
      <c r="C11" s="2" t="s">
        <v>50</v>
      </c>
      <c r="D11" s="2">
        <v>22.1</v>
      </c>
      <c r="E11" s="2">
        <v>19.3</v>
      </c>
    </row>
    <row r="12" spans="3:21" x14ac:dyDescent="0.35">
      <c r="C12" s="2" t="s">
        <v>52</v>
      </c>
      <c r="D12" s="2">
        <v>10</v>
      </c>
      <c r="E12" s="2">
        <v>10.7</v>
      </c>
    </row>
    <row r="13" spans="3:21" x14ac:dyDescent="0.35">
      <c r="C13" s="2" t="s">
        <v>54</v>
      </c>
      <c r="D13" s="2">
        <v>0.9</v>
      </c>
      <c r="E13" s="2">
        <v>0.7</v>
      </c>
    </row>
    <row r="14" spans="3:21" x14ac:dyDescent="0.35">
      <c r="C14" s="2" t="s">
        <v>56</v>
      </c>
      <c r="D14" s="2">
        <v>0.2</v>
      </c>
      <c r="E14" s="2">
        <v>0.2</v>
      </c>
    </row>
    <row r="15" spans="3:21" x14ac:dyDescent="0.35">
      <c r="C15" s="14" t="s">
        <v>58</v>
      </c>
      <c r="D15" s="14">
        <v>0.2</v>
      </c>
      <c r="E15" s="14">
        <v>3</v>
      </c>
    </row>
    <row r="16" spans="3:21" x14ac:dyDescent="0.35">
      <c r="C16" s="14" t="s">
        <v>60</v>
      </c>
      <c r="D16" s="14">
        <v>0.3</v>
      </c>
      <c r="E16" s="14">
        <v>0.4</v>
      </c>
    </row>
    <row r="17" spans="3:5" x14ac:dyDescent="0.35">
      <c r="C17" s="2" t="s">
        <v>7</v>
      </c>
      <c r="D17" s="2">
        <v>3</v>
      </c>
      <c r="E17" s="2">
        <v>1.1000000000000001</v>
      </c>
    </row>
    <row r="18" spans="3:5" x14ac:dyDescent="0.35">
      <c r="C18" s="2" t="s">
        <v>10</v>
      </c>
      <c r="D18" s="2">
        <v>6</v>
      </c>
      <c r="E18" s="2">
        <v>4.3</v>
      </c>
    </row>
    <row r="19" spans="3:5" x14ac:dyDescent="0.35">
      <c r="C19" s="2" t="s">
        <v>13</v>
      </c>
      <c r="D19" s="2">
        <v>0.5</v>
      </c>
      <c r="E19" s="2">
        <v>0.7</v>
      </c>
    </row>
    <row r="20" spans="3:5" x14ac:dyDescent="0.35">
      <c r="C20" s="2" t="s">
        <v>17</v>
      </c>
      <c r="D20" s="2">
        <v>6.5</v>
      </c>
      <c r="E20" s="2">
        <v>4</v>
      </c>
    </row>
    <row r="21" spans="3:5" x14ac:dyDescent="0.35">
      <c r="C21" s="2" t="s">
        <v>22</v>
      </c>
      <c r="D21" s="2">
        <v>4.7</v>
      </c>
      <c r="E21" s="2">
        <v>4.3</v>
      </c>
    </row>
    <row r="22" spans="3:5" x14ac:dyDescent="0.35">
      <c r="C22" s="2" t="s">
        <v>26</v>
      </c>
      <c r="D22" s="2">
        <v>2.2000000000000002</v>
      </c>
      <c r="E22" s="2">
        <v>9.1999999999999993</v>
      </c>
    </row>
    <row r="23" spans="3:5" x14ac:dyDescent="0.35">
      <c r="C23" s="20" t="s">
        <v>28</v>
      </c>
      <c r="D23" s="20">
        <v>0.7</v>
      </c>
      <c r="E23" s="20">
        <v>2.2000000000000002</v>
      </c>
    </row>
    <row r="24" spans="3:5" x14ac:dyDescent="0.35">
      <c r="C24" s="20" t="s">
        <v>34</v>
      </c>
      <c r="D24" s="20">
        <v>0.1</v>
      </c>
      <c r="E24" s="20">
        <v>0.4</v>
      </c>
    </row>
    <row r="25" spans="3:5" x14ac:dyDescent="0.35">
      <c r="C25" s="20" t="s">
        <v>38</v>
      </c>
      <c r="D25" s="20">
        <v>1.7</v>
      </c>
      <c r="E25" s="20">
        <v>0.2</v>
      </c>
    </row>
    <row r="26" spans="3:5" x14ac:dyDescent="0.35">
      <c r="C26" s="20" t="s">
        <v>39</v>
      </c>
      <c r="D26" s="20">
        <v>7.8</v>
      </c>
      <c r="E26" s="20">
        <v>1</v>
      </c>
    </row>
    <row r="27" spans="3:5" x14ac:dyDescent="0.35">
      <c r="C27" s="20" t="s">
        <v>41</v>
      </c>
      <c r="D27" s="20">
        <v>11.2</v>
      </c>
      <c r="E27" s="20">
        <v>6.3</v>
      </c>
    </row>
    <row r="28" spans="3:5" x14ac:dyDescent="0.35">
      <c r="C28" s="20" t="s">
        <v>45</v>
      </c>
      <c r="D28" s="20">
        <v>0.2</v>
      </c>
      <c r="E28" s="20">
        <v>1</v>
      </c>
    </row>
    <row r="29" spans="3:5" x14ac:dyDescent="0.35">
      <c r="C29" s="20" t="s">
        <v>48</v>
      </c>
      <c r="D29" s="20">
        <v>1.2</v>
      </c>
      <c r="E29" s="20">
        <v>3.2</v>
      </c>
    </row>
    <row r="30" spans="3:5" x14ac:dyDescent="0.35">
      <c r="C30" s="20" t="s">
        <v>61</v>
      </c>
      <c r="D30" s="20">
        <v>0.5</v>
      </c>
      <c r="E30" s="20">
        <v>0.1</v>
      </c>
    </row>
  </sheetData>
  <mergeCells count="2">
    <mergeCell ref="R4:U4"/>
    <mergeCell ref="R6:U6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tabSelected="1" topLeftCell="C11" workbookViewId="0">
      <selection activeCell="P25" sqref="P25"/>
    </sheetView>
  </sheetViews>
  <sheetFormatPr defaultRowHeight="14.5" x14ac:dyDescent="0.35"/>
  <sheetData>
    <row r="1" spans="1:21" x14ac:dyDescent="0.35">
      <c r="A1" t="s">
        <v>79</v>
      </c>
      <c r="D1" t="s">
        <v>82</v>
      </c>
    </row>
    <row r="2" spans="1:21" x14ac:dyDescent="0.35">
      <c r="A2" t="s">
        <v>80</v>
      </c>
      <c r="B2" t="s">
        <v>81</v>
      </c>
      <c r="D2" t="s">
        <v>80</v>
      </c>
      <c r="E2" t="s">
        <v>81</v>
      </c>
      <c r="H2" t="s">
        <v>79</v>
      </c>
      <c r="L2" t="s">
        <v>82</v>
      </c>
    </row>
    <row r="3" spans="1:21" x14ac:dyDescent="0.35">
      <c r="A3" s="14">
        <v>0.1</v>
      </c>
      <c r="B3" s="14">
        <v>0.3</v>
      </c>
      <c r="D3" s="2">
        <v>0.1</v>
      </c>
      <c r="E3" s="2">
        <v>0.4</v>
      </c>
      <c r="H3" t="s">
        <v>83</v>
      </c>
      <c r="I3" t="s">
        <v>84</v>
      </c>
      <c r="L3" t="s">
        <v>83</v>
      </c>
      <c r="M3" t="s">
        <v>84</v>
      </c>
    </row>
    <row r="4" spans="1:21" x14ac:dyDescent="0.35">
      <c r="A4" s="14">
        <v>0.2</v>
      </c>
      <c r="B4" s="14">
        <v>1.8</v>
      </c>
      <c r="D4" s="2">
        <v>0.2</v>
      </c>
      <c r="E4" s="2">
        <v>1</v>
      </c>
      <c r="H4">
        <f>AVERAGE(A3:A17)</f>
        <v>4.5666666666666664</v>
      </c>
      <c r="I4">
        <f>AVERAGE(B3:B17)</f>
        <v>4</v>
      </c>
      <c r="L4">
        <f>AVERAGE(D3:D16)</f>
        <v>3.3071428571428569</v>
      </c>
      <c r="M4">
        <f>AVERAGE(E3:E16)</f>
        <v>2.7142857142857144</v>
      </c>
    </row>
    <row r="5" spans="1:21" x14ac:dyDescent="0.35">
      <c r="A5" s="2">
        <v>0.2</v>
      </c>
      <c r="B5" s="2">
        <v>0.2</v>
      </c>
      <c r="D5" s="2">
        <v>0.5</v>
      </c>
      <c r="E5" s="2">
        <v>0.7</v>
      </c>
      <c r="G5" t="s">
        <v>87</v>
      </c>
      <c r="H5">
        <f>_xlfn.STDEV.S(A3:A17)</f>
        <v>6.0198085715490359</v>
      </c>
      <c r="I5">
        <f>_xlfn.STDEV.S(B3:B17)</f>
        <v>5.8261724755010231</v>
      </c>
      <c r="L5">
        <f>_xlfn.STDEV.S(D3:D16)</f>
        <v>3.4273704398369507</v>
      </c>
      <c r="M5">
        <f>_xlfn.STDEV.S(E3:E16)</f>
        <v>2.676926234682993</v>
      </c>
    </row>
    <row r="6" spans="1:21" x14ac:dyDescent="0.35">
      <c r="A6" s="14">
        <v>0.2</v>
      </c>
      <c r="B6" s="14">
        <v>3</v>
      </c>
      <c r="D6" s="2">
        <v>0.5</v>
      </c>
      <c r="E6" s="2">
        <v>0.1</v>
      </c>
      <c r="G6" t="s">
        <v>88</v>
      </c>
      <c r="H6">
        <f>_xlfn.T.TEST(A3:A17,B3:B17,2,1)</f>
        <v>0.54747132697649192</v>
      </c>
      <c r="L6">
        <f>_xlfn.T.TEST(D3:D16,E3:E16,2,1)</f>
        <v>0.50589497505200032</v>
      </c>
    </row>
    <row r="7" spans="1:21" x14ac:dyDescent="0.35">
      <c r="A7" s="14">
        <v>0.3</v>
      </c>
      <c r="B7" s="14">
        <v>0.4</v>
      </c>
      <c r="D7" s="2">
        <v>0.7</v>
      </c>
      <c r="E7" s="2">
        <v>2.2000000000000002</v>
      </c>
    </row>
    <row r="8" spans="1:21" x14ac:dyDescent="0.35">
      <c r="A8" s="2">
        <v>0.9</v>
      </c>
      <c r="B8" s="2">
        <v>0.7</v>
      </c>
      <c r="D8" s="2">
        <v>1.2</v>
      </c>
      <c r="E8" s="2">
        <v>3.2</v>
      </c>
    </row>
    <row r="9" spans="1:21" x14ac:dyDescent="0.35">
      <c r="A9" s="2">
        <v>2</v>
      </c>
      <c r="B9" s="2">
        <v>0.2</v>
      </c>
      <c r="D9" s="2">
        <v>1.7</v>
      </c>
      <c r="E9" s="2">
        <v>0.2</v>
      </c>
      <c r="H9" t="s">
        <v>85</v>
      </c>
      <c r="R9" t="s">
        <v>85</v>
      </c>
    </row>
    <row r="10" spans="1:21" x14ac:dyDescent="0.35">
      <c r="A10" s="2">
        <v>3</v>
      </c>
      <c r="B10" s="2">
        <v>0.9</v>
      </c>
      <c r="D10" s="2">
        <v>2.2000000000000002</v>
      </c>
      <c r="E10" s="2">
        <v>9.1999999999999993</v>
      </c>
      <c r="H10" t="s">
        <v>79</v>
      </c>
      <c r="I10" t="s">
        <v>86</v>
      </c>
      <c r="R10" t="s">
        <v>79</v>
      </c>
      <c r="S10" t="s">
        <v>86</v>
      </c>
    </row>
    <row r="11" spans="1:21" x14ac:dyDescent="0.35">
      <c r="A11" s="2">
        <v>4.2</v>
      </c>
      <c r="B11" s="2">
        <v>3.6</v>
      </c>
      <c r="D11" s="2">
        <v>3</v>
      </c>
      <c r="E11" s="2">
        <v>1.1000000000000001</v>
      </c>
      <c r="H11">
        <f>(H4-I4)/H4*100</f>
        <v>12.408759124087588</v>
      </c>
      <c r="I11">
        <f>(L4-M4)/L4*100</f>
        <v>17.926565874730013</v>
      </c>
      <c r="R11">
        <f>(P17-Q17)/P17*100</f>
        <v>19.519519519519498</v>
      </c>
      <c r="S11">
        <f>(T17-U17)/T17*100</f>
        <v>27.053140096618357</v>
      </c>
    </row>
    <row r="12" spans="1:21" x14ac:dyDescent="0.35">
      <c r="A12" s="2">
        <v>4.3</v>
      </c>
      <c r="B12" s="2">
        <v>0.2</v>
      </c>
      <c r="D12" s="2">
        <v>4.7</v>
      </c>
      <c r="E12" s="2">
        <v>4.3</v>
      </c>
    </row>
    <row r="13" spans="1:21" x14ac:dyDescent="0.35">
      <c r="A13" s="14">
        <v>4.5</v>
      </c>
      <c r="B13" s="14">
        <v>13.2</v>
      </c>
      <c r="D13" s="2">
        <v>6</v>
      </c>
      <c r="E13" s="2">
        <v>4.3</v>
      </c>
    </row>
    <row r="14" spans="1:21" x14ac:dyDescent="0.35">
      <c r="A14" s="2">
        <v>4.7</v>
      </c>
      <c r="B14" s="2">
        <v>0.3</v>
      </c>
      <c r="D14" s="2">
        <v>6.5</v>
      </c>
      <c r="E14" s="2">
        <v>4</v>
      </c>
    </row>
    <row r="15" spans="1:21" x14ac:dyDescent="0.35">
      <c r="A15" s="2">
        <v>10</v>
      </c>
      <c r="B15" s="2">
        <v>10.7</v>
      </c>
      <c r="D15" s="2">
        <v>7.8</v>
      </c>
      <c r="E15" s="2">
        <v>1</v>
      </c>
      <c r="G15" t="s">
        <v>79</v>
      </c>
      <c r="K15" t="s">
        <v>82</v>
      </c>
      <c r="P15" t="s">
        <v>79</v>
      </c>
      <c r="T15" t="s">
        <v>82</v>
      </c>
    </row>
    <row r="16" spans="1:21" x14ac:dyDescent="0.35">
      <c r="A16" s="2">
        <v>11.8</v>
      </c>
      <c r="B16" s="2">
        <v>5.2</v>
      </c>
      <c r="D16" s="2">
        <v>11.2</v>
      </c>
      <c r="E16" s="2">
        <v>6.3</v>
      </c>
      <c r="G16" t="s">
        <v>83</v>
      </c>
      <c r="H16" t="s">
        <v>84</v>
      </c>
      <c r="K16" t="s">
        <v>80</v>
      </c>
      <c r="L16" t="s">
        <v>81</v>
      </c>
      <c r="P16" t="s">
        <v>83</v>
      </c>
      <c r="Q16" t="s">
        <v>84</v>
      </c>
      <c r="T16" t="s">
        <v>83</v>
      </c>
      <c r="U16" t="s">
        <v>84</v>
      </c>
    </row>
    <row r="17" spans="1:21" x14ac:dyDescent="0.35">
      <c r="A17" s="2">
        <v>22.1</v>
      </c>
      <c r="B17" s="2">
        <v>19.3</v>
      </c>
      <c r="G17" s="2">
        <v>2</v>
      </c>
      <c r="H17" s="2">
        <v>0.2</v>
      </c>
      <c r="K17" s="2">
        <v>2.2000000000000002</v>
      </c>
      <c r="L17" s="2">
        <v>9.1999999999999993</v>
      </c>
      <c r="P17">
        <f>AVERAGE(G17:G25)</f>
        <v>7.3999999999999995</v>
      </c>
      <c r="Q17">
        <f>AVERAGE(H17:H25)</f>
        <v>5.9555555555555566</v>
      </c>
      <c r="T17">
        <f>AVERAGE(K17:K23)</f>
        <v>5.9142857142857137</v>
      </c>
      <c r="U17">
        <f>AVERAGE(L17:L23)</f>
        <v>4.3142857142857141</v>
      </c>
    </row>
    <row r="18" spans="1:21" x14ac:dyDescent="0.35">
      <c r="G18" s="2">
        <v>3</v>
      </c>
      <c r="H18" s="2">
        <v>0.9</v>
      </c>
      <c r="K18" s="2">
        <v>3</v>
      </c>
      <c r="L18" s="2">
        <v>1.1000000000000001</v>
      </c>
      <c r="O18" t="s">
        <v>87</v>
      </c>
      <c r="P18">
        <f>_xlfn.STDEV.S(G17:G25)</f>
        <v>6.3863134905828121</v>
      </c>
      <c r="Q18">
        <f>_xlfn.STDEV.S(H17:H25)</f>
        <v>6.9190156653802841</v>
      </c>
      <c r="T18">
        <f>_xlfn.STDEV.S(K17:K25)</f>
        <v>3.0443546505121963</v>
      </c>
      <c r="U18">
        <f>_xlfn.STDEV.S(L17:L25)</f>
        <v>2.8643955566160733</v>
      </c>
    </row>
    <row r="19" spans="1:21" x14ac:dyDescent="0.35">
      <c r="G19" s="2">
        <v>4.2</v>
      </c>
      <c r="H19" s="2">
        <v>3.6</v>
      </c>
      <c r="K19" s="2">
        <v>4.7</v>
      </c>
      <c r="L19" s="2">
        <v>4.3</v>
      </c>
      <c r="O19" t="s">
        <v>89</v>
      </c>
      <c r="P19">
        <f>_xlfn.T.TEST(G17:G25,H17:H25,2,1)</f>
        <v>0.35073723858605627</v>
      </c>
      <c r="T19">
        <f>_xlfn.T.TEST(K17:K25,L17:L25,2,1)</f>
        <v>0.36944208842692694</v>
      </c>
    </row>
    <row r="20" spans="1:21" x14ac:dyDescent="0.35">
      <c r="G20" s="2">
        <v>4.3</v>
      </c>
      <c r="H20" s="2">
        <v>0.2</v>
      </c>
      <c r="K20" s="2">
        <v>6</v>
      </c>
      <c r="L20" s="2">
        <v>4.3</v>
      </c>
    </row>
    <row r="21" spans="1:21" x14ac:dyDescent="0.35">
      <c r="G21" s="14">
        <v>4.5</v>
      </c>
      <c r="H21" s="14">
        <v>13.2</v>
      </c>
      <c r="K21" s="2">
        <v>6.5</v>
      </c>
      <c r="L21" s="2">
        <v>4</v>
      </c>
    </row>
    <row r="22" spans="1:21" x14ac:dyDescent="0.35">
      <c r="G22" s="2">
        <v>4.7</v>
      </c>
      <c r="H22" s="2">
        <v>0.3</v>
      </c>
      <c r="K22" s="2">
        <v>7.8</v>
      </c>
      <c r="L22" s="2">
        <v>1</v>
      </c>
    </row>
    <row r="23" spans="1:21" x14ac:dyDescent="0.35">
      <c r="G23" s="2">
        <v>10</v>
      </c>
      <c r="H23" s="2">
        <v>10.7</v>
      </c>
      <c r="K23" s="2">
        <v>11.2</v>
      </c>
      <c r="L23" s="2">
        <v>6.3</v>
      </c>
    </row>
    <row r="24" spans="1:21" x14ac:dyDescent="0.35">
      <c r="G24" s="2">
        <v>11.8</v>
      </c>
      <c r="H24" s="2">
        <v>5.2</v>
      </c>
      <c r="K24" s="2"/>
      <c r="L24" s="2"/>
    </row>
    <row r="25" spans="1:21" x14ac:dyDescent="0.35">
      <c r="G25" s="2">
        <v>22.1</v>
      </c>
      <c r="H25" s="2">
        <v>19.3</v>
      </c>
      <c r="K25" s="2"/>
      <c r="L25" s="2"/>
    </row>
    <row r="28" spans="1:21" x14ac:dyDescent="0.35">
      <c r="Q28" t="s">
        <v>90</v>
      </c>
    </row>
    <row r="29" spans="1:21" x14ac:dyDescent="0.35">
      <c r="Q29" t="s">
        <v>83</v>
      </c>
      <c r="R29" t="s">
        <v>84</v>
      </c>
    </row>
    <row r="30" spans="1:21" x14ac:dyDescent="0.35">
      <c r="Q30">
        <v>100</v>
      </c>
      <c r="R30">
        <v>80.5</v>
      </c>
    </row>
  </sheetData>
  <sortState xmlns:xlrd2="http://schemas.microsoft.com/office/spreadsheetml/2017/richdata2" ref="D3:E16">
    <sortCondition ref="D3:D1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 Debojyoti Dhar</cp:lastModifiedBy>
  <dcterms:created xsi:type="dcterms:W3CDTF">2022-12-21T20:20:15Z</dcterms:created>
  <dcterms:modified xsi:type="dcterms:W3CDTF">2024-01-13T13:36:07Z</dcterms:modified>
</cp:coreProperties>
</file>