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Dhar\Desktop\leucine rich bio\LRB publications\BugSpeaks Diabetes trial\"/>
    </mc:Choice>
  </mc:AlternateContent>
  <xr:revisionPtr revIDLastSave="0" documentId="13_ncr:1_{5B3B5146-BFC3-4054-B897-3D1049FB3C65}" xr6:coauthVersionLast="47" xr6:coauthVersionMax="47" xr10:uidLastSave="{00000000-0000-0000-0000-000000000000}"/>
  <bookViews>
    <workbookView xWindow="-110" yWindow="-110" windowWidth="19420" windowHeight="10420" xr2:uid="{2DAB0ED8-2C18-4ECD-9E29-4E5D1CDFFB1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K24" i="1"/>
  <c r="K23" i="1"/>
  <c r="I31" i="1"/>
  <c r="J29" i="1"/>
  <c r="AB15" i="1"/>
  <c r="Z15" i="1" l="1"/>
  <c r="AB13" i="1"/>
  <c r="Z13" i="1"/>
  <c r="AC12" i="1"/>
  <c r="AB12" i="1"/>
  <c r="AA12" i="1"/>
  <c r="Z12" i="1"/>
  <c r="AC11" i="1"/>
  <c r="AB11" i="1"/>
  <c r="AA11" i="1"/>
  <c r="Z11" i="1"/>
  <c r="B22" i="1"/>
  <c r="E33" i="1"/>
  <c r="G30" i="1"/>
  <c r="J25" i="1"/>
  <c r="J24" i="1"/>
  <c r="B25" i="1"/>
  <c r="B24" i="1"/>
</calcChain>
</file>

<file path=xl/sharedStrings.xml><?xml version="1.0" encoding="utf-8"?>
<sst xmlns="http://schemas.openxmlformats.org/spreadsheetml/2006/main" count="76" uniqueCount="43">
  <si>
    <t>Vitals comparison</t>
  </si>
  <si>
    <t>Routine</t>
  </si>
  <si>
    <t>Systole</t>
  </si>
  <si>
    <t>Diastole</t>
  </si>
  <si>
    <t>BMI</t>
  </si>
  <si>
    <t>Screening</t>
  </si>
  <si>
    <t>Day90</t>
  </si>
  <si>
    <t>BugSpeaks</t>
  </si>
  <si>
    <t>01-001</t>
  </si>
  <si>
    <t>01-002</t>
  </si>
  <si>
    <t>01-003</t>
  </si>
  <si>
    <t>01-005</t>
  </si>
  <si>
    <t>01-008</t>
  </si>
  <si>
    <t>01-010</t>
  </si>
  <si>
    <t>01-011</t>
  </si>
  <si>
    <t>01-014</t>
  </si>
  <si>
    <t>01-016</t>
  </si>
  <si>
    <t>01-017</t>
  </si>
  <si>
    <t>01-018</t>
  </si>
  <si>
    <t>01-020</t>
  </si>
  <si>
    <t>01-022</t>
  </si>
  <si>
    <t>01-030</t>
  </si>
  <si>
    <t>01-006</t>
  </si>
  <si>
    <t>01-007</t>
  </si>
  <si>
    <t>01-009</t>
  </si>
  <si>
    <t>01-012</t>
  </si>
  <si>
    <t>01-013</t>
  </si>
  <si>
    <t>01-015</t>
  </si>
  <si>
    <t>01-019</t>
  </si>
  <si>
    <t>01-021</t>
  </si>
  <si>
    <t>01-023</t>
  </si>
  <si>
    <t>01-024</t>
  </si>
  <si>
    <t>01-025</t>
  </si>
  <si>
    <t>01-026</t>
  </si>
  <si>
    <t>01-027</t>
  </si>
  <si>
    <t>01-029</t>
  </si>
  <si>
    <t>01-004</t>
  </si>
  <si>
    <t>Pre</t>
  </si>
  <si>
    <t>Post</t>
  </si>
  <si>
    <t>SD</t>
  </si>
  <si>
    <t>pvalue</t>
  </si>
  <si>
    <t>Above 130</t>
  </si>
  <si>
    <t>Regular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</si>
</sst>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164" fontId="0" fillId="0" borderId="1" xfId="0" applyNumberFormat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Sheet1!$C$24</c:f>
              <c:strCache>
                <c:ptCount val="1"/>
                <c:pt idx="0">
                  <c:v>Systole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Sheet1!$B$27:$B$30</c:f>
                <c:numCache>
                  <c:formatCode>General</c:formatCode>
                  <c:ptCount val="4"/>
                  <c:pt idx="0">
                    <c:v>6.6</c:v>
                  </c:pt>
                  <c:pt idx="1">
                    <c:v>13.5</c:v>
                  </c:pt>
                  <c:pt idx="2">
                    <c:v>22</c:v>
                  </c:pt>
                  <c:pt idx="3">
                    <c:v>10.9</c:v>
                  </c:pt>
                </c:numCache>
              </c:numRef>
            </c:plus>
            <c:minus>
              <c:numRef>
                <c:f>Sheet1!$B$27:$B$30</c:f>
                <c:numCache>
                  <c:formatCode>General</c:formatCode>
                  <c:ptCount val="4"/>
                  <c:pt idx="0">
                    <c:v>6.6</c:v>
                  </c:pt>
                  <c:pt idx="1">
                    <c:v>13.5</c:v>
                  </c:pt>
                  <c:pt idx="2">
                    <c:v>22</c:v>
                  </c:pt>
                  <c:pt idx="3">
                    <c:v>10.9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Sheet1!$D$22:$H$23</c:f>
              <c:multiLvlStrCache>
                <c:ptCount val="4"/>
                <c:lvl>
                  <c:pt idx="0">
                    <c:v>Pre</c:v>
                  </c:pt>
                  <c:pt idx="1">
                    <c:v>Post</c:v>
                  </c:pt>
                  <c:pt idx="2">
                    <c:v>Pre</c:v>
                  </c:pt>
                  <c:pt idx="3">
                    <c:v>Post</c:v>
                  </c:pt>
                </c:lvl>
                <c:lvl>
                  <c:pt idx="0">
                    <c:v>Regular</c:v>
                  </c:pt>
                  <c:pt idx="2">
                    <c:v>BugSpeaks</c:v>
                  </c:pt>
                </c:lvl>
              </c:multiLvlStrCache>
            </c:multiLvlStrRef>
          </c:cat>
          <c:val>
            <c:numRef>
              <c:f>Sheet1!$D$24:$H$24</c:f>
              <c:numCache>
                <c:formatCode>General</c:formatCode>
                <c:ptCount val="5"/>
                <c:pt idx="0">
                  <c:v>126</c:v>
                </c:pt>
                <c:pt idx="1">
                  <c:v>135</c:v>
                </c:pt>
                <c:pt idx="2">
                  <c:v>139</c:v>
                </c:pt>
                <c:pt idx="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8-43E9-9E88-3F42358A5A9E}"/>
            </c:ext>
          </c:extLst>
        </c:ser>
        <c:ser>
          <c:idx val="1"/>
          <c:order val="1"/>
          <c:tx>
            <c:strRef>
              <c:f>Sheet1!$C$25</c:f>
              <c:strCache>
                <c:ptCount val="1"/>
                <c:pt idx="0">
                  <c:v>Diastole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Sheet1!$C$27:$C$30</c:f>
                <c:numCache>
                  <c:formatCode>General</c:formatCode>
                  <c:ptCount val="4"/>
                  <c:pt idx="0">
                    <c:v>4</c:v>
                  </c:pt>
                  <c:pt idx="1">
                    <c:v>5.5</c:v>
                  </c:pt>
                  <c:pt idx="2">
                    <c:v>5.32</c:v>
                  </c:pt>
                  <c:pt idx="3">
                    <c:v>4.5999999999999996</c:v>
                  </c:pt>
                </c:numCache>
              </c:numRef>
            </c:plus>
            <c:minus>
              <c:numRef>
                <c:f>Sheet1!$C$27:$C$30</c:f>
                <c:numCache>
                  <c:formatCode>General</c:formatCode>
                  <c:ptCount val="4"/>
                  <c:pt idx="0">
                    <c:v>4</c:v>
                  </c:pt>
                  <c:pt idx="1">
                    <c:v>5.5</c:v>
                  </c:pt>
                  <c:pt idx="2">
                    <c:v>5.32</c:v>
                  </c:pt>
                  <c:pt idx="3">
                    <c:v>4.5999999999999996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Sheet1!$D$22:$H$23</c:f>
              <c:multiLvlStrCache>
                <c:ptCount val="4"/>
                <c:lvl>
                  <c:pt idx="0">
                    <c:v>Pre</c:v>
                  </c:pt>
                  <c:pt idx="1">
                    <c:v>Post</c:v>
                  </c:pt>
                  <c:pt idx="2">
                    <c:v>Pre</c:v>
                  </c:pt>
                  <c:pt idx="3">
                    <c:v>Post</c:v>
                  </c:pt>
                </c:lvl>
                <c:lvl>
                  <c:pt idx="0">
                    <c:v>Regular</c:v>
                  </c:pt>
                  <c:pt idx="2">
                    <c:v>BugSpeaks</c:v>
                  </c:pt>
                </c:lvl>
              </c:multiLvlStrCache>
            </c:multiLvlStrRef>
          </c:cat>
          <c:val>
            <c:numRef>
              <c:f>Sheet1!$D$25:$H$25</c:f>
              <c:numCache>
                <c:formatCode>General</c:formatCode>
                <c:ptCount val="5"/>
                <c:pt idx="0">
                  <c:v>84</c:v>
                </c:pt>
                <c:pt idx="1">
                  <c:v>88</c:v>
                </c:pt>
                <c:pt idx="2">
                  <c:v>87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A8-43E9-9E88-3F42358A5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099616"/>
        <c:axId val="417090256"/>
      </c:barChart>
      <c:catAx>
        <c:axId val="41709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90256"/>
        <c:crosses val="autoZero"/>
        <c:auto val="1"/>
        <c:lblAlgn val="ctr"/>
        <c:lblOffset val="100"/>
        <c:noMultiLvlLbl val="0"/>
      </c:catAx>
      <c:valAx>
        <c:axId val="417090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99616"/>
        <c:crosses val="autoZero"/>
        <c:crossBetween val="between"/>
        <c:majorUnit val="10"/>
        <c:min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Sheet1!$Z$12:$AC$12</c:f>
                <c:numCache>
                  <c:formatCode>General</c:formatCode>
                  <c:ptCount val="4"/>
                  <c:pt idx="0">
                    <c:v>20.632412088057677</c:v>
                  </c:pt>
                  <c:pt idx="1">
                    <c:v>8.6921557411594641</c:v>
                  </c:pt>
                  <c:pt idx="2">
                    <c:v>5.42481072744215</c:v>
                  </c:pt>
                  <c:pt idx="3">
                    <c:v>5.3967582862307255</c:v>
                  </c:pt>
                </c:numCache>
              </c:numRef>
            </c:plus>
            <c:minus>
              <c:numRef>
                <c:f>Sheet1!$Z$12:$AC$12</c:f>
                <c:numCache>
                  <c:formatCode>General</c:formatCode>
                  <c:ptCount val="4"/>
                  <c:pt idx="0">
                    <c:v>20.632412088057677</c:v>
                  </c:pt>
                  <c:pt idx="1">
                    <c:v>8.6921557411594641</c:v>
                  </c:pt>
                  <c:pt idx="2">
                    <c:v>5.42481072744215</c:v>
                  </c:pt>
                  <c:pt idx="3">
                    <c:v>5.3967582862307255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Sheet1!$Z$9:$AC$10</c:f>
              <c:multiLvlStrCache>
                <c:ptCount val="4"/>
                <c:lvl>
                  <c:pt idx="0">
                    <c:v>Pre</c:v>
                  </c:pt>
                  <c:pt idx="1">
                    <c:v>Post</c:v>
                  </c:pt>
                  <c:pt idx="2">
                    <c:v>Pre</c:v>
                  </c:pt>
                  <c:pt idx="3">
                    <c:v>Post</c:v>
                  </c:pt>
                </c:lvl>
                <c:lvl>
                  <c:pt idx="0">
                    <c:v>Systole</c:v>
                  </c:pt>
                  <c:pt idx="2">
                    <c:v>Diastole</c:v>
                  </c:pt>
                </c:lvl>
              </c:multiLvlStrCache>
            </c:multiLvlStrRef>
          </c:cat>
          <c:val>
            <c:numRef>
              <c:f>Sheet1!$Z$11:$AC$11</c:f>
              <c:numCache>
                <c:formatCode>General</c:formatCode>
                <c:ptCount val="4"/>
                <c:pt idx="0">
                  <c:v>153.625</c:v>
                </c:pt>
                <c:pt idx="1">
                  <c:v>131.875</c:v>
                </c:pt>
                <c:pt idx="2">
                  <c:v>90</c:v>
                </c:pt>
                <c:pt idx="3">
                  <c:v>86.375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B83-93D8-4807C107D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099976"/>
        <c:axId val="417106456"/>
      </c:barChart>
      <c:catAx>
        <c:axId val="417099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106456"/>
        <c:crosses val="autoZero"/>
        <c:auto val="1"/>
        <c:lblAlgn val="ctr"/>
        <c:lblOffset val="100"/>
        <c:noMultiLvlLbl val="0"/>
      </c:catAx>
      <c:valAx>
        <c:axId val="417106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099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15875</xdr:colOff>
      <xdr:row>21</xdr:row>
      <xdr:rowOff>60325</xdr:rowOff>
    </xdr:from>
    <xdr:to>
      <xdr:col>19</xdr:col>
      <xdr:colOff>320675</xdr:colOff>
      <xdr:row>36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DDFD3D-0575-977E-D884-E7AC015CA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193675</xdr:colOff>
      <xdr:row>18</xdr:row>
      <xdr:rowOff>130175</xdr:rowOff>
    </xdr:from>
    <xdr:to>
      <xdr:col>27</xdr:col>
      <xdr:colOff>498475</xdr:colOff>
      <xdr:row>33</xdr:row>
      <xdr:rowOff>111125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A79428-8F58-767D-F334-C5E1F766BA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B05CE-AD11-4BB6-9155-B097FC972A68}">
  <dimension ref="A2:AC33"/>
  <sheetViews>
    <sheetView tabSelected="1" topLeftCell="A4" workbookViewId="0">
      <selection activeCell="A25" sqref="A25"/>
    </sheetView>
  </sheetViews>
  <sheetFormatPr defaultRowHeight="14.5" x14ac:dyDescent="0.35"/>
  <sheetData>
    <row r="2" spans="1:29" x14ac:dyDescent="0.35">
      <c r="I2" t="s">
        <v>0</v>
      </c>
    </row>
    <row r="5" spans="1:29" x14ac:dyDescent="0.35">
      <c r="A5" t="s">
        <v>1</v>
      </c>
      <c r="C5" t="s">
        <v>5</v>
      </c>
      <c r="F5" t="s">
        <v>6</v>
      </c>
      <c r="J5" t="s">
        <v>7</v>
      </c>
      <c r="L5" t="s">
        <v>5</v>
      </c>
      <c r="O5" t="s">
        <v>6</v>
      </c>
    </row>
    <row r="6" spans="1:29" x14ac:dyDescent="0.35">
      <c r="B6" t="s">
        <v>2</v>
      </c>
      <c r="C6" t="s">
        <v>3</v>
      </c>
      <c r="D6" t="s">
        <v>4</v>
      </c>
      <c r="F6" t="s">
        <v>2</v>
      </c>
      <c r="G6" t="s">
        <v>3</v>
      </c>
      <c r="H6" t="s">
        <v>4</v>
      </c>
      <c r="K6" t="s">
        <v>2</v>
      </c>
      <c r="L6" t="s">
        <v>3</v>
      </c>
      <c r="M6" t="s">
        <v>4</v>
      </c>
      <c r="O6" t="s">
        <v>2</v>
      </c>
      <c r="P6" t="s">
        <v>3</v>
      </c>
      <c r="Q6" t="s">
        <v>4</v>
      </c>
      <c r="U6" t="s">
        <v>41</v>
      </c>
    </row>
    <row r="7" spans="1:29" x14ac:dyDescent="0.35">
      <c r="A7" s="1" t="s">
        <v>8</v>
      </c>
      <c r="B7" s="2">
        <v>125</v>
      </c>
      <c r="C7">
        <v>87</v>
      </c>
      <c r="D7" s="1">
        <v>23.9</v>
      </c>
      <c r="F7" s="2">
        <v>176</v>
      </c>
      <c r="G7">
        <v>98</v>
      </c>
      <c r="J7" s="1" t="s">
        <v>36</v>
      </c>
      <c r="K7" s="2">
        <v>120</v>
      </c>
      <c r="L7">
        <v>82</v>
      </c>
      <c r="M7" s="1">
        <v>26</v>
      </c>
      <c r="O7" s="2">
        <v>128</v>
      </c>
      <c r="P7">
        <v>82</v>
      </c>
      <c r="Q7" s="4">
        <v>26.159169550173011</v>
      </c>
      <c r="T7" t="s">
        <v>2</v>
      </c>
      <c r="V7" t="s">
        <v>3</v>
      </c>
    </row>
    <row r="8" spans="1:29" x14ac:dyDescent="0.35">
      <c r="A8" s="1" t="s">
        <v>9</v>
      </c>
      <c r="B8" s="2">
        <v>124</v>
      </c>
      <c r="C8">
        <v>80</v>
      </c>
      <c r="D8" s="1">
        <v>26.1</v>
      </c>
      <c r="F8" s="2">
        <v>138</v>
      </c>
      <c r="G8">
        <v>80</v>
      </c>
      <c r="J8" s="1" t="s">
        <v>22</v>
      </c>
      <c r="K8" s="2">
        <v>120</v>
      </c>
      <c r="L8">
        <v>80</v>
      </c>
      <c r="M8" s="3">
        <v>21.5</v>
      </c>
      <c r="O8" s="2">
        <v>160</v>
      </c>
      <c r="P8">
        <v>88</v>
      </c>
      <c r="Q8" s="4">
        <v>21.562499999999996</v>
      </c>
      <c r="T8" t="s">
        <v>37</v>
      </c>
      <c r="U8" t="s">
        <v>38</v>
      </c>
      <c r="V8" t="s">
        <v>37</v>
      </c>
      <c r="W8" t="s">
        <v>38</v>
      </c>
    </row>
    <row r="9" spans="1:29" x14ac:dyDescent="0.35">
      <c r="A9" s="1" t="s">
        <v>10</v>
      </c>
      <c r="B9" s="2">
        <v>130</v>
      </c>
      <c r="C9">
        <v>80</v>
      </c>
      <c r="D9" s="1">
        <v>24.2</v>
      </c>
      <c r="F9" s="2">
        <v>120</v>
      </c>
      <c r="G9">
        <v>84</v>
      </c>
      <c r="J9" s="1" t="s">
        <v>23</v>
      </c>
      <c r="K9" s="2">
        <v>160</v>
      </c>
      <c r="L9">
        <v>90</v>
      </c>
      <c r="M9" s="3">
        <v>24.4</v>
      </c>
      <c r="O9" s="2">
        <v>128</v>
      </c>
      <c r="P9">
        <v>94</v>
      </c>
      <c r="Q9" s="4">
        <v>24.270124716553291</v>
      </c>
      <c r="S9" s="1"/>
      <c r="T9" s="2">
        <v>160</v>
      </c>
      <c r="U9" s="2">
        <v>128</v>
      </c>
      <c r="V9">
        <v>90</v>
      </c>
      <c r="W9">
        <v>94</v>
      </c>
      <c r="Z9" t="s">
        <v>2</v>
      </c>
      <c r="AB9" t="s">
        <v>3</v>
      </c>
    </row>
    <row r="10" spans="1:29" x14ac:dyDescent="0.35">
      <c r="A10" s="1" t="s">
        <v>11</v>
      </c>
      <c r="B10" s="2">
        <v>127</v>
      </c>
      <c r="C10">
        <v>84</v>
      </c>
      <c r="D10" s="3">
        <v>20.3</v>
      </c>
      <c r="F10" s="2">
        <v>131</v>
      </c>
      <c r="G10">
        <v>84</v>
      </c>
      <c r="J10" s="1" t="s">
        <v>24</v>
      </c>
      <c r="K10" s="2">
        <v>150</v>
      </c>
      <c r="L10">
        <v>90</v>
      </c>
      <c r="M10" s="3">
        <v>28.4</v>
      </c>
      <c r="O10" s="2">
        <v>136</v>
      </c>
      <c r="P10">
        <v>90</v>
      </c>
      <c r="Q10" s="4">
        <v>28.425925925925924</v>
      </c>
      <c r="S10" s="1"/>
      <c r="T10" s="2">
        <v>150</v>
      </c>
      <c r="U10" s="2">
        <v>136</v>
      </c>
      <c r="V10">
        <v>90</v>
      </c>
      <c r="W10">
        <v>90</v>
      </c>
      <c r="Z10" t="s">
        <v>37</v>
      </c>
      <c r="AA10" t="s">
        <v>38</v>
      </c>
      <c r="AB10" t="s">
        <v>37</v>
      </c>
      <c r="AC10" t="s">
        <v>38</v>
      </c>
    </row>
    <row r="11" spans="1:29" x14ac:dyDescent="0.35">
      <c r="A11" s="1" t="s">
        <v>12</v>
      </c>
      <c r="B11" s="2">
        <v>130</v>
      </c>
      <c r="C11">
        <v>80</v>
      </c>
      <c r="D11" s="3">
        <v>24.9</v>
      </c>
      <c r="F11" s="2">
        <v>128</v>
      </c>
      <c r="G11">
        <v>92</v>
      </c>
      <c r="J11" s="1" t="s">
        <v>25</v>
      </c>
      <c r="K11" s="2">
        <v>150</v>
      </c>
      <c r="L11">
        <v>95</v>
      </c>
      <c r="M11" s="3">
        <v>23.4</v>
      </c>
      <c r="O11" s="2">
        <v>128</v>
      </c>
      <c r="P11">
        <v>86</v>
      </c>
      <c r="Q11" s="4">
        <v>28.823529411764707</v>
      </c>
      <c r="S11" s="1"/>
      <c r="T11" s="2">
        <v>150</v>
      </c>
      <c r="U11" s="2">
        <v>128</v>
      </c>
      <c r="V11">
        <v>95</v>
      </c>
      <c r="W11">
        <v>86</v>
      </c>
      <c r="Z11">
        <f>AVERAGE(T9:T16)</f>
        <v>153.625</v>
      </c>
      <c r="AA11">
        <f>AVERAGE(U9:U16)</f>
        <v>131.875</v>
      </c>
      <c r="AB11">
        <f>AVERAGE(V9:V16)</f>
        <v>90</v>
      </c>
      <c r="AC11">
        <f>AVERAGE(W9:W16)</f>
        <v>86.375</v>
      </c>
    </row>
    <row r="12" spans="1:29" x14ac:dyDescent="0.35">
      <c r="A12" s="1" t="s">
        <v>13</v>
      </c>
      <c r="B12" s="2">
        <v>122</v>
      </c>
      <c r="C12">
        <v>80</v>
      </c>
      <c r="D12" s="3">
        <v>22</v>
      </c>
      <c r="F12" s="2">
        <v>138</v>
      </c>
      <c r="G12">
        <v>92</v>
      </c>
      <c r="J12" s="1" t="s">
        <v>26</v>
      </c>
      <c r="K12" s="2">
        <v>133</v>
      </c>
      <c r="L12">
        <v>96</v>
      </c>
      <c r="M12" s="3">
        <v>23.4</v>
      </c>
      <c r="O12" s="2">
        <v>118</v>
      </c>
      <c r="P12">
        <v>86</v>
      </c>
      <c r="Q12" s="4">
        <v>27.434842249657059</v>
      </c>
      <c r="S12" s="1"/>
      <c r="T12" s="2">
        <v>133</v>
      </c>
      <c r="U12" s="5">
        <v>118</v>
      </c>
      <c r="V12">
        <v>96</v>
      </c>
      <c r="W12">
        <v>86</v>
      </c>
      <c r="Y12" t="s">
        <v>39</v>
      </c>
      <c r="Z12">
        <f>_xlfn.STDEV.S(T9:T16)</f>
        <v>20.632412088057677</v>
      </c>
      <c r="AA12">
        <f>_xlfn.STDEV.S(U9:U16)</f>
        <v>8.6921557411594641</v>
      </c>
      <c r="AB12">
        <f>_xlfn.STDEV.S(V9:V16)</f>
        <v>5.42481072744215</v>
      </c>
      <c r="AC12">
        <f>_xlfn.STDEV.S(W9:W16)</f>
        <v>5.3967582862307255</v>
      </c>
    </row>
    <row r="13" spans="1:29" x14ac:dyDescent="0.35">
      <c r="A13" s="1" t="s">
        <v>14</v>
      </c>
      <c r="B13" s="2">
        <v>123</v>
      </c>
      <c r="C13">
        <v>85</v>
      </c>
      <c r="D13" s="3">
        <v>23.4</v>
      </c>
      <c r="F13" s="2">
        <v>134</v>
      </c>
      <c r="G13">
        <v>86</v>
      </c>
      <c r="J13" s="1" t="s">
        <v>27</v>
      </c>
      <c r="K13" s="2">
        <v>140</v>
      </c>
      <c r="L13">
        <v>95</v>
      </c>
      <c r="M13" s="3">
        <v>23.4</v>
      </c>
      <c r="O13" s="2">
        <v>139</v>
      </c>
      <c r="P13">
        <v>92</v>
      </c>
      <c r="Q13" s="4">
        <v>33.333333333333329</v>
      </c>
      <c r="S13" s="1"/>
      <c r="T13" s="2">
        <v>140</v>
      </c>
      <c r="U13" s="5">
        <v>139</v>
      </c>
      <c r="V13">
        <v>95</v>
      </c>
      <c r="W13">
        <v>92</v>
      </c>
      <c r="Y13" t="s">
        <v>40</v>
      </c>
      <c r="Z13">
        <f>_xlfn.T.TEST(T9:T16,U9:U16,2,1)</f>
        <v>7.1089954827207374E-3</v>
      </c>
      <c r="AB13">
        <f>_xlfn.T.TEST(V9:V16,W9:W16,2,1)</f>
        <v>8.692739333218244E-2</v>
      </c>
    </row>
    <row r="14" spans="1:29" x14ac:dyDescent="0.35">
      <c r="A14" s="1" t="s">
        <v>15</v>
      </c>
      <c r="B14" s="2">
        <v>120</v>
      </c>
      <c r="C14">
        <v>80</v>
      </c>
      <c r="D14" s="3">
        <v>23.4</v>
      </c>
      <c r="F14" s="2">
        <v>132</v>
      </c>
      <c r="G14">
        <v>86</v>
      </c>
      <c r="J14" s="1" t="s">
        <v>28</v>
      </c>
      <c r="K14" s="2">
        <v>120</v>
      </c>
      <c r="L14">
        <v>84</v>
      </c>
      <c r="M14" s="3">
        <v>23.4</v>
      </c>
      <c r="O14" s="2">
        <v>138</v>
      </c>
      <c r="P14">
        <v>90</v>
      </c>
      <c r="Q14" s="4">
        <v>24.540890474303076</v>
      </c>
      <c r="S14" s="1"/>
      <c r="T14" s="2">
        <v>130</v>
      </c>
      <c r="U14" s="5">
        <v>126</v>
      </c>
      <c r="V14">
        <v>88</v>
      </c>
      <c r="W14">
        <v>79</v>
      </c>
    </row>
    <row r="15" spans="1:29" x14ac:dyDescent="0.35">
      <c r="A15" s="1" t="s">
        <v>16</v>
      </c>
      <c r="B15" s="2">
        <v>145</v>
      </c>
      <c r="C15">
        <v>95</v>
      </c>
      <c r="D15" s="3">
        <v>23.4</v>
      </c>
      <c r="F15" s="2">
        <v>138</v>
      </c>
      <c r="G15">
        <v>94</v>
      </c>
      <c r="J15" s="1" t="s">
        <v>29</v>
      </c>
      <c r="K15" s="2">
        <v>130</v>
      </c>
      <c r="L15">
        <v>88</v>
      </c>
      <c r="M15" s="3">
        <v>23.4</v>
      </c>
      <c r="O15" s="2">
        <v>126</v>
      </c>
      <c r="P15">
        <v>79</v>
      </c>
      <c r="Q15" s="4">
        <v>25.781249999999996</v>
      </c>
      <c r="S15" s="1"/>
      <c r="T15" s="2">
        <v>180</v>
      </c>
      <c r="U15" s="5">
        <v>134</v>
      </c>
      <c r="V15">
        <v>86</v>
      </c>
      <c r="W15">
        <v>84</v>
      </c>
      <c r="Z15">
        <f>(153-131)/153*100</f>
        <v>14.37908496732026</v>
      </c>
      <c r="AB15">
        <f>(90-86)/86*100</f>
        <v>4.6511627906976747</v>
      </c>
    </row>
    <row r="16" spans="1:29" x14ac:dyDescent="0.35">
      <c r="A16" s="1" t="s">
        <v>17</v>
      </c>
      <c r="B16" s="2">
        <v>126</v>
      </c>
      <c r="C16">
        <v>84</v>
      </c>
      <c r="D16" s="3">
        <v>23.4</v>
      </c>
      <c r="F16" s="2">
        <v>143</v>
      </c>
      <c r="G16">
        <v>96</v>
      </c>
      <c r="J16" s="1" t="s">
        <v>30</v>
      </c>
      <c r="K16" s="2">
        <v>122</v>
      </c>
      <c r="L16">
        <v>84</v>
      </c>
      <c r="M16" s="3">
        <v>23.4</v>
      </c>
      <c r="O16" s="2">
        <v>120</v>
      </c>
      <c r="P16">
        <v>82</v>
      </c>
      <c r="Q16" s="4">
        <v>22.757299511163961</v>
      </c>
      <c r="S16" s="1"/>
      <c r="T16" s="2">
        <v>186</v>
      </c>
      <c r="U16" s="5">
        <v>146</v>
      </c>
      <c r="V16">
        <v>80</v>
      </c>
      <c r="W16">
        <v>80</v>
      </c>
    </row>
    <row r="17" spans="1:17" x14ac:dyDescent="0.35">
      <c r="A17" s="1" t="s">
        <v>18</v>
      </c>
      <c r="B17" s="2">
        <v>128</v>
      </c>
      <c r="C17">
        <v>84</v>
      </c>
      <c r="D17" s="3">
        <v>23.4</v>
      </c>
      <c r="F17" s="2">
        <v>138</v>
      </c>
      <c r="G17">
        <v>89</v>
      </c>
      <c r="J17" s="1" t="s">
        <v>31</v>
      </c>
      <c r="K17" s="2">
        <v>126</v>
      </c>
      <c r="L17">
        <v>82</v>
      </c>
      <c r="M17" s="3">
        <v>23.4</v>
      </c>
      <c r="O17" s="2">
        <v>128</v>
      </c>
      <c r="P17">
        <v>80</v>
      </c>
      <c r="Q17" s="4">
        <v>25.297619047619055</v>
      </c>
    </row>
    <row r="18" spans="1:17" x14ac:dyDescent="0.35">
      <c r="A18" s="1" t="s">
        <v>19</v>
      </c>
      <c r="B18" s="2">
        <v>118</v>
      </c>
      <c r="C18">
        <v>85</v>
      </c>
      <c r="D18" s="3">
        <v>23.4</v>
      </c>
      <c r="F18" s="2">
        <v>119</v>
      </c>
      <c r="G18">
        <v>89</v>
      </c>
      <c r="J18" s="1" t="s">
        <v>32</v>
      </c>
      <c r="K18" s="2">
        <v>180</v>
      </c>
      <c r="L18">
        <v>86</v>
      </c>
      <c r="M18" s="3">
        <v>23.4</v>
      </c>
      <c r="O18" s="2">
        <v>134</v>
      </c>
      <c r="P18">
        <v>84</v>
      </c>
      <c r="Q18" s="4">
        <v>29.687499999999993</v>
      </c>
    </row>
    <row r="19" spans="1:17" x14ac:dyDescent="0.35">
      <c r="A19" s="1" t="s">
        <v>20</v>
      </c>
      <c r="B19" s="2">
        <v>128</v>
      </c>
      <c r="C19">
        <v>86</v>
      </c>
      <c r="D19" s="3">
        <v>23.4</v>
      </c>
      <c r="F19" s="2">
        <v>132</v>
      </c>
      <c r="G19">
        <v>80</v>
      </c>
      <c r="J19" s="1" t="s">
        <v>33</v>
      </c>
      <c r="K19" s="2">
        <v>186</v>
      </c>
      <c r="L19">
        <v>80</v>
      </c>
      <c r="M19" s="3">
        <v>23.4</v>
      </c>
      <c r="O19" s="2">
        <v>146</v>
      </c>
      <c r="P19">
        <v>80</v>
      </c>
      <c r="Q19" s="4">
        <v>22.62626262626263</v>
      </c>
    </row>
    <row r="20" spans="1:17" x14ac:dyDescent="0.35">
      <c r="A20" s="1" t="s">
        <v>21</v>
      </c>
      <c r="B20" s="2">
        <v>120</v>
      </c>
      <c r="C20">
        <v>84</v>
      </c>
      <c r="D20" s="3">
        <v>23.4</v>
      </c>
      <c r="F20" s="2">
        <v>128</v>
      </c>
      <c r="G20">
        <v>86</v>
      </c>
      <c r="J20" s="1" t="s">
        <v>34</v>
      </c>
      <c r="K20" s="2">
        <v>128</v>
      </c>
      <c r="L20">
        <v>86</v>
      </c>
      <c r="M20" s="3">
        <v>23.4</v>
      </c>
      <c r="O20" s="2">
        <v>129</v>
      </c>
      <c r="P20">
        <v>84</v>
      </c>
      <c r="Q20" s="4">
        <v>26.069940664057565</v>
      </c>
    </row>
    <row r="21" spans="1:17" x14ac:dyDescent="0.35">
      <c r="J21" s="1" t="s">
        <v>35</v>
      </c>
      <c r="K21" s="2">
        <v>118</v>
      </c>
      <c r="L21">
        <v>88</v>
      </c>
      <c r="M21" s="3">
        <v>23.4</v>
      </c>
      <c r="O21" s="2">
        <v>120</v>
      </c>
      <c r="P21">
        <v>82</v>
      </c>
      <c r="Q21" s="4">
        <v>24.602076124567475</v>
      </c>
    </row>
    <row r="22" spans="1:17" x14ac:dyDescent="0.35">
      <c r="B22">
        <f>AVERAGE(L7:L21)</f>
        <v>87.066666666666663</v>
      </c>
      <c r="D22" t="s">
        <v>42</v>
      </c>
      <c r="F22" t="s">
        <v>7</v>
      </c>
    </row>
    <row r="23" spans="1:17" x14ac:dyDescent="0.35">
      <c r="D23" t="s">
        <v>37</v>
      </c>
      <c r="E23" t="s">
        <v>38</v>
      </c>
      <c r="F23" t="s">
        <v>37</v>
      </c>
      <c r="G23" t="s">
        <v>38</v>
      </c>
      <c r="K23">
        <f>_xlfn.STDEV.S(K7:K21)</f>
        <v>22.028769068349391</v>
      </c>
    </row>
    <row r="24" spans="1:17" x14ac:dyDescent="0.35">
      <c r="A24">
        <f>_xlfn.STDEV.S(F7:F20)</f>
        <v>13.568102542117177</v>
      </c>
      <c r="B24">
        <f>_xlfn.STDEV.S(B7:B20)</f>
        <v>6.6083530225260869</v>
      </c>
      <c r="C24" t="s">
        <v>2</v>
      </c>
      <c r="D24">
        <v>126</v>
      </c>
      <c r="E24">
        <v>135</v>
      </c>
      <c r="F24">
        <v>139</v>
      </c>
      <c r="G24">
        <v>132</v>
      </c>
      <c r="J24">
        <f>_xlfn.STDEV.S(L7:L21)</f>
        <v>5.3246953858771082</v>
      </c>
      <c r="K24">
        <f>_xlfn.STDEV.S(O7:O21)</f>
        <v>10.947058748270937</v>
      </c>
    </row>
    <row r="25" spans="1:17" x14ac:dyDescent="0.35">
      <c r="B25">
        <f>_xlfn.STDEV.S(G7:G20)</f>
        <v>5.5805785670356025</v>
      </c>
      <c r="C25" t="s">
        <v>3</v>
      </c>
      <c r="D25">
        <v>84</v>
      </c>
      <c r="E25">
        <v>88</v>
      </c>
      <c r="F25">
        <v>87</v>
      </c>
      <c r="G25">
        <v>85</v>
      </c>
      <c r="J25">
        <f>_xlfn.STDEV.S(P7:P21)</f>
        <v>4.6670067903263623</v>
      </c>
    </row>
    <row r="26" spans="1:17" x14ac:dyDescent="0.35">
      <c r="A26" t="s">
        <v>39</v>
      </c>
      <c r="B26" t="s">
        <v>2</v>
      </c>
      <c r="C26" t="s">
        <v>3</v>
      </c>
      <c r="F26" t="s">
        <v>39</v>
      </c>
    </row>
    <row r="27" spans="1:17" x14ac:dyDescent="0.35">
      <c r="B27">
        <v>6.6</v>
      </c>
      <c r="C27">
        <v>4</v>
      </c>
    </row>
    <row r="28" spans="1:17" x14ac:dyDescent="0.35">
      <c r="B28">
        <v>13.5</v>
      </c>
      <c r="C28">
        <v>5.5</v>
      </c>
    </row>
    <row r="29" spans="1:17" x14ac:dyDescent="0.35">
      <c r="B29">
        <v>22</v>
      </c>
      <c r="C29">
        <v>5.32</v>
      </c>
      <c r="J29">
        <f>(135-126)/126*100</f>
        <v>7.1428571428571423</v>
      </c>
    </row>
    <row r="30" spans="1:17" x14ac:dyDescent="0.35">
      <c r="B30">
        <v>10.9</v>
      </c>
      <c r="C30">
        <v>4.5999999999999996</v>
      </c>
      <c r="F30" t="s">
        <v>40</v>
      </c>
      <c r="G30">
        <f>_xlfn.T.TEST(K7:K21,O7:O21,2,1)</f>
        <v>0.24308905791083257</v>
      </c>
    </row>
    <row r="31" spans="1:17" x14ac:dyDescent="0.35">
      <c r="I31">
        <f>(139-132)/139*100</f>
        <v>5.0359712230215825</v>
      </c>
    </row>
    <row r="33" spans="5:5" x14ac:dyDescent="0.35">
      <c r="E33">
        <f>(139-132)/139*100</f>
        <v>5.0359712230215825</v>
      </c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Dhar</dc:creator>
  <cp:lastModifiedBy>Dr Debojyoti Dhar</cp:lastModifiedBy>
  <dcterms:created xsi:type="dcterms:W3CDTF">2023-03-15T05:59:18Z</dcterms:created>
  <dcterms:modified xsi:type="dcterms:W3CDTF">2024-01-13T13:38:20Z</dcterms:modified>
</cp:coreProperties>
</file>