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-2020\0  MS-2020 ++\1-Submit MS-2020 ++\01  0 5-FU pim-ทุนพี่อ้ง PeerrJ 10พย20พย\0-PeeJ\1-Submission 10 Nov23\"/>
    </mc:Choice>
  </mc:AlternateContent>
  <xr:revisionPtr revIDLastSave="0" documentId="8_{4A846E8F-78A2-409E-B393-914AFA4A55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eight (of initial)" sheetId="9" r:id="rId1"/>
    <sheet name="Food" sheetId="7" r:id="rId2"/>
    <sheet name="_xltb_storage_" sheetId="8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9" l="1"/>
  <c r="Y56" i="9"/>
  <c r="AG57" i="9"/>
  <c r="AF57" i="9"/>
  <c r="AE57" i="9"/>
  <c r="AD57" i="9"/>
  <c r="AC57" i="9"/>
  <c r="AB57" i="9"/>
  <c r="AA57" i="9"/>
  <c r="Z57" i="9"/>
  <c r="X57" i="9"/>
  <c r="W57" i="9"/>
  <c r="V57" i="9"/>
  <c r="AI56" i="9"/>
  <c r="AI57" i="9" s="1"/>
  <c r="AH56" i="9"/>
  <c r="AH57" i="9" s="1"/>
  <c r="AG56" i="9"/>
  <c r="AF56" i="9"/>
  <c r="AE56" i="9"/>
  <c r="AD56" i="9"/>
  <c r="AC56" i="9"/>
  <c r="AB56" i="9"/>
  <c r="AA56" i="9"/>
  <c r="Z56" i="9"/>
  <c r="X56" i="9"/>
  <c r="W56" i="9"/>
  <c r="V56" i="9"/>
  <c r="V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X52" i="9"/>
  <c r="X49" i="9"/>
  <c r="Y49" i="9"/>
  <c r="Z49" i="9"/>
  <c r="AA49" i="9"/>
  <c r="AB49" i="9"/>
  <c r="AC49" i="9"/>
  <c r="AD49" i="9"/>
  <c r="AE49" i="9"/>
  <c r="AF49" i="9"/>
  <c r="AG49" i="9"/>
  <c r="AH49" i="9"/>
  <c r="AI49" i="9"/>
  <c r="X50" i="9"/>
  <c r="Y50" i="9"/>
  <c r="Z50" i="9"/>
  <c r="AA50" i="9"/>
  <c r="AB50" i="9"/>
  <c r="AC50" i="9"/>
  <c r="AD50" i="9"/>
  <c r="AE50" i="9"/>
  <c r="AF50" i="9"/>
  <c r="AG50" i="9"/>
  <c r="AH50" i="9"/>
  <c r="AI50" i="9"/>
  <c r="X51" i="9"/>
  <c r="Y51" i="9"/>
  <c r="Z51" i="9"/>
  <c r="AA51" i="9"/>
  <c r="AB51" i="9"/>
  <c r="AC51" i="9"/>
  <c r="AD51" i="9"/>
  <c r="AE51" i="9"/>
  <c r="AF51" i="9"/>
  <c r="AG51" i="9"/>
  <c r="AH51" i="9"/>
  <c r="AI51" i="9"/>
  <c r="Y52" i="9"/>
  <c r="Z52" i="9"/>
  <c r="AA52" i="9"/>
  <c r="AB52" i="9"/>
  <c r="AC52" i="9"/>
  <c r="AD52" i="9"/>
  <c r="AE52" i="9"/>
  <c r="AF52" i="9"/>
  <c r="AG52" i="9"/>
  <c r="AH52" i="9"/>
  <c r="AI52" i="9"/>
  <c r="X53" i="9"/>
  <c r="Y53" i="9"/>
  <c r="Z53" i="9"/>
  <c r="AA53" i="9"/>
  <c r="AB53" i="9"/>
  <c r="AC53" i="9"/>
  <c r="AD53" i="9"/>
  <c r="AE53" i="9"/>
  <c r="AF53" i="9"/>
  <c r="AG53" i="9"/>
  <c r="AH53" i="9"/>
  <c r="AI53" i="9"/>
  <c r="X54" i="9"/>
  <c r="Y54" i="9"/>
  <c r="Z54" i="9"/>
  <c r="AA54" i="9"/>
  <c r="AB54" i="9"/>
  <c r="AC54" i="9"/>
  <c r="AD54" i="9"/>
  <c r="AE54" i="9"/>
  <c r="AF54" i="9"/>
  <c r="AG54" i="9"/>
  <c r="AH54" i="9"/>
  <c r="AI54" i="9"/>
  <c r="W50" i="9"/>
  <c r="W51" i="9"/>
  <c r="W52" i="9"/>
  <c r="W53" i="9"/>
  <c r="W54" i="9"/>
  <c r="W49" i="9"/>
  <c r="W40" i="9"/>
  <c r="V49" i="9"/>
  <c r="V51" i="9"/>
  <c r="V52" i="9"/>
  <c r="V53" i="9"/>
  <c r="V54" i="9"/>
  <c r="V50" i="9"/>
  <c r="V40" i="9"/>
  <c r="F4" i="7"/>
  <c r="F12" i="7"/>
  <c r="AK9" i="9"/>
  <c r="AK5" i="9"/>
  <c r="W8" i="9"/>
  <c r="AK8" i="9"/>
  <c r="AL9" i="9"/>
  <c r="W7" i="9"/>
  <c r="V59" i="9" l="1"/>
  <c r="V60" i="9"/>
  <c r="V61" i="9"/>
  <c r="V58" i="9"/>
  <c r="V62" i="9" s="1"/>
  <c r="X40" i="9"/>
  <c r="Y40" i="9"/>
  <c r="AB40" i="9"/>
  <c r="AC40" i="9"/>
  <c r="AD40" i="9"/>
  <c r="AE40" i="9"/>
  <c r="AF40" i="9"/>
  <c r="AG40" i="9"/>
  <c r="AH40" i="9"/>
  <c r="AI40" i="9"/>
  <c r="W41" i="9"/>
  <c r="X41" i="9"/>
  <c r="Y41" i="9"/>
  <c r="Z41" i="9"/>
  <c r="AA41" i="9"/>
  <c r="AB41" i="9"/>
  <c r="AE41" i="9"/>
  <c r="AF41" i="9"/>
  <c r="AG41" i="9"/>
  <c r="AH41" i="9"/>
  <c r="AI41" i="9"/>
  <c r="W42" i="9"/>
  <c r="X42" i="9"/>
  <c r="Y42" i="9"/>
  <c r="Z42" i="9"/>
  <c r="AA42" i="9"/>
  <c r="AB42" i="9"/>
  <c r="AB47" i="9" s="1"/>
  <c r="AB48" i="9" s="1"/>
  <c r="AC42" i="9"/>
  <c r="AD42" i="9"/>
  <c r="AE42" i="9"/>
  <c r="AH42" i="9"/>
  <c r="AI42" i="9"/>
  <c r="W43" i="9"/>
  <c r="X43" i="9"/>
  <c r="Y43" i="9"/>
  <c r="Z43" i="9"/>
  <c r="AA43" i="9"/>
  <c r="AB43" i="9"/>
  <c r="AC43" i="9"/>
  <c r="AD43" i="9"/>
  <c r="AE43" i="9"/>
  <c r="AF43" i="9"/>
  <c r="AG43" i="9"/>
  <c r="AH43" i="9"/>
  <c r="X44" i="9"/>
  <c r="Y44" i="9"/>
  <c r="Z44" i="9"/>
  <c r="AA44" i="9"/>
  <c r="AB44" i="9"/>
  <c r="AC44" i="9"/>
  <c r="AD44" i="9"/>
  <c r="AE44" i="9"/>
  <c r="AF44" i="9"/>
  <c r="AG44" i="9"/>
  <c r="AH44" i="9"/>
  <c r="AI44" i="9"/>
  <c r="W45" i="9"/>
  <c r="X45" i="9"/>
  <c r="AA45" i="9"/>
  <c r="AB45" i="9"/>
  <c r="AC45" i="9"/>
  <c r="AD45" i="9"/>
  <c r="AE45" i="9"/>
  <c r="AF45" i="9"/>
  <c r="AG45" i="9"/>
  <c r="AH45" i="9"/>
  <c r="AI45" i="9"/>
  <c r="V41" i="9"/>
  <c r="V42" i="9"/>
  <c r="V43" i="9"/>
  <c r="V44" i="9"/>
  <c r="V45" i="9"/>
  <c r="W31" i="9"/>
  <c r="X31" i="9"/>
  <c r="Y32" i="9"/>
  <c r="Z32" i="9"/>
  <c r="AA32" i="9"/>
  <c r="AB32" i="9"/>
  <c r="AC32" i="9"/>
  <c r="AD32" i="9"/>
  <c r="AE32" i="9"/>
  <c r="AF32" i="9"/>
  <c r="AG32" i="9"/>
  <c r="AB33" i="9"/>
  <c r="AI33" i="9"/>
  <c r="W34" i="9"/>
  <c r="X34" i="9"/>
  <c r="Y34" i="9"/>
  <c r="Z34" i="9"/>
  <c r="AG34" i="9"/>
  <c r="AH34" i="9"/>
  <c r="AI34" i="9"/>
  <c r="W35" i="9"/>
  <c r="X35" i="9"/>
  <c r="AH35" i="9"/>
  <c r="Y36" i="9"/>
  <c r="Z36" i="9"/>
  <c r="AA36" i="9"/>
  <c r="AB36" i="9"/>
  <c r="AC36" i="9"/>
  <c r="AD36" i="9"/>
  <c r="AE36" i="9"/>
  <c r="AF36" i="9"/>
  <c r="AG36" i="9"/>
  <c r="W22" i="9"/>
  <c r="X22" i="9"/>
  <c r="AA22" i="9"/>
  <c r="AB22" i="9"/>
  <c r="AC22" i="9"/>
  <c r="AD22" i="9"/>
  <c r="AE22" i="9"/>
  <c r="AF22" i="9"/>
  <c r="AG23" i="9"/>
  <c r="AH23" i="9"/>
  <c r="AI23" i="9"/>
  <c r="W24" i="9"/>
  <c r="X24" i="9"/>
  <c r="AB24" i="9"/>
  <c r="AC24" i="9"/>
  <c r="AD24" i="9"/>
  <c r="AB25" i="9"/>
  <c r="AC25" i="9"/>
  <c r="AG25" i="9"/>
  <c r="W26" i="9"/>
  <c r="X26" i="9"/>
  <c r="Y26" i="9"/>
  <c r="Z26" i="9"/>
  <c r="AA26" i="9"/>
  <c r="AF27" i="9"/>
  <c r="AG27" i="9"/>
  <c r="AH27" i="9"/>
  <c r="AI27" i="9"/>
  <c r="V23" i="9"/>
  <c r="V24" i="9"/>
  <c r="V25" i="9"/>
  <c r="V26" i="9"/>
  <c r="AA13" i="9"/>
  <c r="AB13" i="9"/>
  <c r="AC13" i="9"/>
  <c r="AD13" i="9"/>
  <c r="AE13" i="9"/>
  <c r="AH13" i="9"/>
  <c r="X15" i="9"/>
  <c r="Y15" i="9"/>
  <c r="Z15" i="9"/>
  <c r="AA15" i="9"/>
  <c r="AE15" i="9"/>
  <c r="AF15" i="9"/>
  <c r="AF16" i="9"/>
  <c r="W17" i="9"/>
  <c r="X17" i="9"/>
  <c r="Y17" i="9"/>
  <c r="Z17" i="9"/>
  <c r="AA17" i="9"/>
  <c r="AD18" i="9"/>
  <c r="AG18" i="9"/>
  <c r="AH18" i="9"/>
  <c r="AI18" i="9"/>
  <c r="V14" i="9"/>
  <c r="V15" i="9"/>
  <c r="X4" i="9"/>
  <c r="Y4" i="9"/>
  <c r="Z4" i="9"/>
  <c r="AA4" i="9"/>
  <c r="AB4" i="9"/>
  <c r="AC4" i="9"/>
  <c r="AD4" i="9"/>
  <c r="AE4" i="9"/>
  <c r="AF4" i="9"/>
  <c r="AG4" i="9"/>
  <c r="AG10" i="9" s="1"/>
  <c r="AH4" i="9"/>
  <c r="AI4" i="9"/>
  <c r="X5" i="9"/>
  <c r="AA5" i="9"/>
  <c r="AB5" i="9"/>
  <c r="AC5" i="9"/>
  <c r="AD5" i="9"/>
  <c r="AE5" i="9"/>
  <c r="AF5" i="9"/>
  <c r="AG5" i="9"/>
  <c r="AH5" i="9"/>
  <c r="AI5" i="9"/>
  <c r="W6" i="9"/>
  <c r="X6" i="9"/>
  <c r="Y6" i="9"/>
  <c r="Z6" i="9"/>
  <c r="AA6" i="9"/>
  <c r="AE6" i="9"/>
  <c r="AF6" i="9"/>
  <c r="AG6" i="9"/>
  <c r="AH6" i="9"/>
  <c r="AI6" i="9"/>
  <c r="X7" i="9"/>
  <c r="Y7" i="9"/>
  <c r="Z7" i="9"/>
  <c r="AA7" i="9"/>
  <c r="AB7" i="9"/>
  <c r="AC7" i="9"/>
  <c r="AD7" i="9"/>
  <c r="AG7" i="9"/>
  <c r="AH7" i="9"/>
  <c r="X8" i="9"/>
  <c r="Y8" i="9"/>
  <c r="Z8" i="9"/>
  <c r="AA8" i="9"/>
  <c r="AB8" i="9"/>
  <c r="AC8" i="9"/>
  <c r="AD8" i="9"/>
  <c r="AE8" i="9"/>
  <c r="AF8" i="9"/>
  <c r="AG8" i="9"/>
  <c r="W9" i="9"/>
  <c r="X9" i="9"/>
  <c r="Y9" i="9"/>
  <c r="Z9" i="9"/>
  <c r="AB9" i="9"/>
  <c r="AC9" i="9"/>
  <c r="AD9" i="9"/>
  <c r="AE9" i="9"/>
  <c r="AF9" i="9"/>
  <c r="AG9" i="9"/>
  <c r="AH9" i="9"/>
  <c r="AI9" i="9"/>
  <c r="V5" i="9"/>
  <c r="V8" i="9"/>
  <c r="V9" i="9"/>
  <c r="C62" i="9"/>
  <c r="C63" i="9"/>
  <c r="C64" i="9" s="1"/>
  <c r="C55" i="9"/>
  <c r="C56" i="9"/>
  <c r="C57" i="9" s="1"/>
  <c r="C46" i="9"/>
  <c r="Z40" i="9" s="1"/>
  <c r="C47" i="9"/>
  <c r="C48" i="9" s="1"/>
  <c r="C37" i="9"/>
  <c r="AA31" i="9" s="1"/>
  <c r="C38" i="9"/>
  <c r="C39" i="9" s="1"/>
  <c r="C28" i="9"/>
  <c r="X23" i="9" s="1"/>
  <c r="C29" i="9"/>
  <c r="C30" i="9" s="1"/>
  <c r="C19" i="9"/>
  <c r="Z14" i="9" s="1"/>
  <c r="C20" i="9"/>
  <c r="C21" i="9" s="1"/>
  <c r="C10" i="9"/>
  <c r="C11" i="9"/>
  <c r="C12" i="9" s="1"/>
  <c r="AL58" i="9"/>
  <c r="AM58" i="9"/>
  <c r="AN58" i="9"/>
  <c r="AL59" i="9"/>
  <c r="AM59" i="9"/>
  <c r="AN59" i="9"/>
  <c r="AR59" i="9"/>
  <c r="AS59" i="9"/>
  <c r="AT59" i="9"/>
  <c r="AW59" i="9"/>
  <c r="AL60" i="9"/>
  <c r="AM60" i="9"/>
  <c r="AL61" i="9"/>
  <c r="AO61" i="9"/>
  <c r="AP61" i="9"/>
  <c r="AQ61" i="9"/>
  <c r="AR61" i="9"/>
  <c r="AS61" i="9"/>
  <c r="AT61" i="9"/>
  <c r="AU61" i="9"/>
  <c r="AV61" i="9"/>
  <c r="AL49" i="9"/>
  <c r="AM49" i="9"/>
  <c r="AN49" i="9"/>
  <c r="AO49" i="9"/>
  <c r="AP49" i="9"/>
  <c r="AQ49" i="9"/>
  <c r="AR49" i="9"/>
  <c r="AS49" i="9"/>
  <c r="AT49" i="9"/>
  <c r="AU49" i="9"/>
  <c r="AV49" i="9"/>
  <c r="AS50" i="9"/>
  <c r="AT50" i="9"/>
  <c r="AU50" i="9"/>
  <c r="AV50" i="9"/>
  <c r="AW50" i="9"/>
  <c r="AL51" i="9"/>
  <c r="AM51" i="9"/>
  <c r="AN51" i="9"/>
  <c r="AO51" i="9"/>
  <c r="AR51" i="9"/>
  <c r="AS51" i="9"/>
  <c r="AW51" i="9"/>
  <c r="AL52" i="9"/>
  <c r="AP52" i="9"/>
  <c r="AQ52" i="9"/>
  <c r="AR52" i="9"/>
  <c r="AS52" i="9"/>
  <c r="AV52" i="9"/>
  <c r="AW52" i="9"/>
  <c r="AL53" i="9"/>
  <c r="AM53" i="9"/>
  <c r="AQ53" i="9"/>
  <c r="AR53" i="9"/>
  <c r="AS53" i="9"/>
  <c r="AT53" i="9"/>
  <c r="AU53" i="9"/>
  <c r="AO54" i="9"/>
  <c r="AP54" i="9"/>
  <c r="AQ54" i="9"/>
  <c r="AR54" i="9"/>
  <c r="AS54" i="9"/>
  <c r="AW54" i="9"/>
  <c r="AK50" i="9"/>
  <c r="AK51" i="9"/>
  <c r="AK52" i="9"/>
  <c r="AK53" i="9"/>
  <c r="AS40" i="9"/>
  <c r="AT40" i="9"/>
  <c r="AU40" i="9"/>
  <c r="AV44" i="9"/>
  <c r="AK43" i="9"/>
  <c r="AK44" i="9"/>
  <c r="AN34" i="9"/>
  <c r="AL22" i="9"/>
  <c r="AM22" i="9"/>
  <c r="AS22" i="9"/>
  <c r="AT22" i="9"/>
  <c r="AU22" i="9"/>
  <c r="AO23" i="9"/>
  <c r="AP23" i="9"/>
  <c r="AQ23" i="9"/>
  <c r="AR23" i="9"/>
  <c r="AS23" i="9"/>
  <c r="AT23" i="9"/>
  <c r="AU23" i="9"/>
  <c r="AV23" i="9"/>
  <c r="AW23" i="9"/>
  <c r="AU24" i="9"/>
  <c r="AV24" i="9"/>
  <c r="AW24" i="9"/>
  <c r="AL25" i="9"/>
  <c r="AM25" i="9"/>
  <c r="AN25" i="9"/>
  <c r="AO25" i="9"/>
  <c r="AP25" i="9"/>
  <c r="AQ25" i="9"/>
  <c r="AT25" i="9"/>
  <c r="AU25" i="9"/>
  <c r="AV25" i="9"/>
  <c r="AR26" i="9"/>
  <c r="AS26" i="9"/>
  <c r="AL27" i="9"/>
  <c r="AM27" i="9"/>
  <c r="AP27" i="9"/>
  <c r="AQ27" i="9"/>
  <c r="AR27" i="9"/>
  <c r="AS27" i="9"/>
  <c r="AT27" i="9"/>
  <c r="AU27" i="9"/>
  <c r="AK24" i="9"/>
  <c r="AK25" i="9"/>
  <c r="AL13" i="9"/>
  <c r="AM13" i="9"/>
  <c r="AN13" i="9"/>
  <c r="AO13" i="9"/>
  <c r="AP13" i="9"/>
  <c r="AQ13" i="9"/>
  <c r="AR13" i="9"/>
  <c r="AS13" i="9"/>
  <c r="AT13" i="9"/>
  <c r="AU13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L15" i="9"/>
  <c r="AM15" i="9"/>
  <c r="AP15" i="9"/>
  <c r="AQ15" i="9"/>
  <c r="AR15" i="9"/>
  <c r="AS15" i="9"/>
  <c r="AT15" i="9"/>
  <c r="AU15" i="9"/>
  <c r="AV15" i="9"/>
  <c r="AW15" i="9"/>
  <c r="AL16" i="9"/>
  <c r="AM16" i="9"/>
  <c r="AN16" i="9"/>
  <c r="AO16" i="9"/>
  <c r="AP16" i="9"/>
  <c r="AQ16" i="9"/>
  <c r="AT16" i="9"/>
  <c r="AU16" i="9"/>
  <c r="AU19" i="9" s="1"/>
  <c r="AV16" i="9"/>
  <c r="AW16" i="9"/>
  <c r="AL17" i="9"/>
  <c r="AM17" i="9"/>
  <c r="AN17" i="9"/>
  <c r="AO17" i="9"/>
  <c r="AP17" i="9"/>
  <c r="AQ17" i="9"/>
  <c r="AR17" i="9"/>
  <c r="AS17" i="9"/>
  <c r="AT17" i="9"/>
  <c r="AU17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K14" i="9"/>
  <c r="AK15" i="9"/>
  <c r="AK18" i="9"/>
  <c r="AK13" i="9"/>
  <c r="AL4" i="9"/>
  <c r="AP5" i="9"/>
  <c r="AQ5" i="9"/>
  <c r="AR5" i="9"/>
  <c r="AS5" i="9"/>
  <c r="AT5" i="9"/>
  <c r="AW5" i="9"/>
  <c r="AL7" i="9"/>
  <c r="AM9" i="9"/>
  <c r="AN9" i="9"/>
  <c r="AO9" i="9"/>
  <c r="AP9" i="9"/>
  <c r="AT9" i="9"/>
  <c r="AK7" i="9"/>
  <c r="P63" i="9"/>
  <c r="P64" i="9" s="1"/>
  <c r="O63" i="9"/>
  <c r="O64" i="9" s="1"/>
  <c r="N63" i="9"/>
  <c r="N64" i="9" s="1"/>
  <c r="M63" i="9"/>
  <c r="M64" i="9" s="1"/>
  <c r="L63" i="9"/>
  <c r="L64" i="9" s="1"/>
  <c r="K63" i="9"/>
  <c r="K64" i="9" s="1"/>
  <c r="J63" i="9"/>
  <c r="J64" i="9" s="1"/>
  <c r="I63" i="9"/>
  <c r="I64" i="9" s="1"/>
  <c r="H63" i="9"/>
  <c r="H64" i="9" s="1"/>
  <c r="G63" i="9"/>
  <c r="G64" i="9" s="1"/>
  <c r="F63" i="9"/>
  <c r="F64" i="9" s="1"/>
  <c r="E63" i="9"/>
  <c r="E64" i="9" s="1"/>
  <c r="D63" i="9"/>
  <c r="D64" i="9" s="1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AP58" i="9" s="1"/>
  <c r="P56" i="9"/>
  <c r="P57" i="9" s="1"/>
  <c r="O56" i="9"/>
  <c r="O57" i="9" s="1"/>
  <c r="N56" i="9"/>
  <c r="N57" i="9" s="1"/>
  <c r="M56" i="9"/>
  <c r="M57" i="9" s="1"/>
  <c r="L56" i="9"/>
  <c r="L57" i="9" s="1"/>
  <c r="K56" i="9"/>
  <c r="K57" i="9" s="1"/>
  <c r="J56" i="9"/>
  <c r="J57" i="9" s="1"/>
  <c r="I56" i="9"/>
  <c r="I57" i="9" s="1"/>
  <c r="H56" i="9"/>
  <c r="H57" i="9" s="1"/>
  <c r="G56" i="9"/>
  <c r="G57" i="9" s="1"/>
  <c r="F56" i="9"/>
  <c r="F57" i="9" s="1"/>
  <c r="E56" i="9"/>
  <c r="E57" i="9" s="1"/>
  <c r="D56" i="9"/>
  <c r="D57" i="9" s="1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P47" i="9"/>
  <c r="P48" i="9" s="1"/>
  <c r="O47" i="9"/>
  <c r="O48" i="9" s="1"/>
  <c r="N47" i="9"/>
  <c r="N48" i="9" s="1"/>
  <c r="M47" i="9"/>
  <c r="M48" i="9" s="1"/>
  <c r="L47" i="9"/>
  <c r="L48" i="9" s="1"/>
  <c r="K47" i="9"/>
  <c r="K48" i="9" s="1"/>
  <c r="J47" i="9"/>
  <c r="J48" i="9" s="1"/>
  <c r="I47" i="9"/>
  <c r="I48" i="9" s="1"/>
  <c r="H47" i="9"/>
  <c r="H48" i="9" s="1"/>
  <c r="G47" i="9"/>
  <c r="G48" i="9" s="1"/>
  <c r="F47" i="9"/>
  <c r="F48" i="9" s="1"/>
  <c r="E47" i="9"/>
  <c r="E48" i="9" s="1"/>
  <c r="D47" i="9"/>
  <c r="D48" i="9" s="1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P38" i="9"/>
  <c r="P39" i="9" s="1"/>
  <c r="O38" i="9"/>
  <c r="O39" i="9" s="1"/>
  <c r="N38" i="9"/>
  <c r="N39" i="9" s="1"/>
  <c r="M38" i="9"/>
  <c r="M39" i="9" s="1"/>
  <c r="L38" i="9"/>
  <c r="L39" i="9" s="1"/>
  <c r="K38" i="9"/>
  <c r="K39" i="9" s="1"/>
  <c r="J38" i="9"/>
  <c r="J39" i="9" s="1"/>
  <c r="I38" i="9"/>
  <c r="I39" i="9" s="1"/>
  <c r="H38" i="9"/>
  <c r="H39" i="9" s="1"/>
  <c r="G38" i="9"/>
  <c r="G39" i="9" s="1"/>
  <c r="F38" i="9"/>
  <c r="F39" i="9" s="1"/>
  <c r="E38" i="9"/>
  <c r="E39" i="9" s="1"/>
  <c r="D38" i="9"/>
  <c r="D39" i="9" s="1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D30" i="9"/>
  <c r="P29" i="9"/>
  <c r="P30" i="9" s="1"/>
  <c r="O29" i="9"/>
  <c r="O30" i="9" s="1"/>
  <c r="N29" i="9"/>
  <c r="N30" i="9" s="1"/>
  <c r="M29" i="9"/>
  <c r="M30" i="9" s="1"/>
  <c r="L29" i="9"/>
  <c r="L30" i="9" s="1"/>
  <c r="K29" i="9"/>
  <c r="K30" i="9" s="1"/>
  <c r="J29" i="9"/>
  <c r="J30" i="9" s="1"/>
  <c r="I29" i="9"/>
  <c r="I30" i="9" s="1"/>
  <c r="H29" i="9"/>
  <c r="H30" i="9" s="1"/>
  <c r="G29" i="9"/>
  <c r="G30" i="9" s="1"/>
  <c r="F29" i="9"/>
  <c r="F30" i="9" s="1"/>
  <c r="E29" i="9"/>
  <c r="E30" i="9" s="1"/>
  <c r="D29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P20" i="9"/>
  <c r="P21" i="9" s="1"/>
  <c r="O20" i="9"/>
  <c r="O21" i="9" s="1"/>
  <c r="N20" i="9"/>
  <c r="N21" i="9" s="1"/>
  <c r="M20" i="9"/>
  <c r="M21" i="9" s="1"/>
  <c r="L20" i="9"/>
  <c r="L21" i="9" s="1"/>
  <c r="K20" i="9"/>
  <c r="K21" i="9" s="1"/>
  <c r="J20" i="9"/>
  <c r="J21" i="9" s="1"/>
  <c r="I20" i="9"/>
  <c r="I21" i="9" s="1"/>
  <c r="H20" i="9"/>
  <c r="H21" i="9" s="1"/>
  <c r="G20" i="9"/>
  <c r="G21" i="9" s="1"/>
  <c r="F20" i="9"/>
  <c r="F21" i="9" s="1"/>
  <c r="E20" i="9"/>
  <c r="E21" i="9" s="1"/>
  <c r="D20" i="9"/>
  <c r="D21" i="9" s="1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AV13" i="9" s="1"/>
  <c r="P11" i="9"/>
  <c r="P12" i="9" s="1"/>
  <c r="O11" i="9"/>
  <c r="O12" i="9" s="1"/>
  <c r="N11" i="9"/>
  <c r="N12" i="9" s="1"/>
  <c r="M11" i="9"/>
  <c r="M12" i="9" s="1"/>
  <c r="L11" i="9"/>
  <c r="L12" i="9" s="1"/>
  <c r="K11" i="9"/>
  <c r="K12" i="9" s="1"/>
  <c r="J11" i="9"/>
  <c r="J12" i="9" s="1"/>
  <c r="I11" i="9"/>
  <c r="I12" i="9" s="1"/>
  <c r="H11" i="9"/>
  <c r="H12" i="9" s="1"/>
  <c r="G11" i="9"/>
  <c r="G12" i="9" s="1"/>
  <c r="F11" i="9"/>
  <c r="F12" i="9" s="1"/>
  <c r="E11" i="9"/>
  <c r="E12" i="9" s="1"/>
  <c r="D11" i="9"/>
  <c r="D12" i="9" s="1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AW8" i="9" s="1"/>
  <c r="AM32" i="9" l="1"/>
  <c r="AQ33" i="9"/>
  <c r="AU34" i="9"/>
  <c r="AM36" i="9"/>
  <c r="AK31" i="9"/>
  <c r="AK38" i="9" s="1"/>
  <c r="AK39" i="9" s="1"/>
  <c r="AN32" i="9"/>
  <c r="AR33" i="9"/>
  <c r="AV34" i="9"/>
  <c r="AN36" i="9"/>
  <c r="AO31" i="9"/>
  <c r="AO38" i="9" s="1"/>
  <c r="AO39" i="9" s="1"/>
  <c r="AU32" i="9"/>
  <c r="AO34" i="9"/>
  <c r="AU35" i="9"/>
  <c r="AK35" i="9"/>
  <c r="AQ31" i="9"/>
  <c r="AW32" i="9"/>
  <c r="AW35" i="9"/>
  <c r="AW37" i="9" s="1"/>
  <c r="AP31" i="9"/>
  <c r="AV32" i="9"/>
  <c r="AP34" i="9"/>
  <c r="AV35" i="9"/>
  <c r="AK36" i="9"/>
  <c r="AQ34" i="9"/>
  <c r="AR32" i="9"/>
  <c r="AR34" i="9"/>
  <c r="AQ36" i="9"/>
  <c r="AL31" i="9"/>
  <c r="AL38" i="9" s="1"/>
  <c r="AL39" i="9" s="1"/>
  <c r="AW34" i="9"/>
  <c r="AM33" i="9"/>
  <c r="AL35" i="9"/>
  <c r="AU36" i="9"/>
  <c r="AN33" i="9"/>
  <c r="AM35" i="9"/>
  <c r="AV36" i="9"/>
  <c r="AR31" i="9"/>
  <c r="AO33" i="9"/>
  <c r="AN35" i="9"/>
  <c r="AW36" i="9"/>
  <c r="AS31" i="9"/>
  <c r="AS37" i="9" s="1"/>
  <c r="AO35" i="9"/>
  <c r="AK32" i="9"/>
  <c r="AT31" i="9"/>
  <c r="AT37" i="9" s="1"/>
  <c r="AS33" i="9"/>
  <c r="AP35" i="9"/>
  <c r="AU31" i="9"/>
  <c r="AK34" i="9"/>
  <c r="AS32" i="9"/>
  <c r="AS34" i="9"/>
  <c r="AR36" i="9"/>
  <c r="AL33" i="9"/>
  <c r="AM31" i="9"/>
  <c r="AM38" i="9" s="1"/>
  <c r="AM39" i="9" s="1"/>
  <c r="AN31" i="9"/>
  <c r="AQ35" i="9"/>
  <c r="AT32" i="9"/>
  <c r="AT34" i="9"/>
  <c r="AS36" i="9"/>
  <c r="AT36" i="9"/>
  <c r="AP33" i="9"/>
  <c r="AK33" i="9"/>
  <c r="AT33" i="9"/>
  <c r="AL34" i="9"/>
  <c r="AN40" i="9"/>
  <c r="AR41" i="9"/>
  <c r="AV42" i="9"/>
  <c r="AN44" i="9"/>
  <c r="AR45" i="9"/>
  <c r="AO40" i="9"/>
  <c r="AS41" i="9"/>
  <c r="AS47" i="9" s="1"/>
  <c r="AS48" i="9" s="1"/>
  <c r="AW42" i="9"/>
  <c r="AO44" i="9"/>
  <c r="AS45" i="9"/>
  <c r="AN41" i="9"/>
  <c r="AT42" i="9"/>
  <c r="AP44" i="9"/>
  <c r="AV45" i="9"/>
  <c r="AP41" i="9"/>
  <c r="AR44" i="9"/>
  <c r="AO41" i="9"/>
  <c r="AU42" i="9"/>
  <c r="AQ44" i="9"/>
  <c r="AW45" i="9"/>
  <c r="AL43" i="9"/>
  <c r="AK41" i="9"/>
  <c r="AL41" i="9"/>
  <c r="AL46" i="9" s="1"/>
  <c r="AN43" i="9"/>
  <c r="AN47" i="9" s="1"/>
  <c r="AN48" i="9" s="1"/>
  <c r="AW44" i="9"/>
  <c r="AQ43" i="9"/>
  <c r="AN45" i="9"/>
  <c r="AU41" i="9"/>
  <c r="AU46" i="9" s="1"/>
  <c r="AR43" i="9"/>
  <c r="AO45" i="9"/>
  <c r="AV41" i="9"/>
  <c r="AP45" i="9"/>
  <c r="AL40" i="9"/>
  <c r="AL47" i="9" s="1"/>
  <c r="AL48" i="9" s="1"/>
  <c r="AT43" i="9"/>
  <c r="AM40" i="9"/>
  <c r="AL42" i="9"/>
  <c r="AU43" i="9"/>
  <c r="AP40" i="9"/>
  <c r="AP46" i="9" s="1"/>
  <c r="AM42" i="9"/>
  <c r="AU45" i="9"/>
  <c r="AU47" i="9" s="1"/>
  <c r="AU48" i="9" s="1"/>
  <c r="AN42" i="9"/>
  <c r="AW43" i="9"/>
  <c r="AK42" i="9"/>
  <c r="AM41" i="9"/>
  <c r="AO43" i="9"/>
  <c r="AL45" i="9"/>
  <c r="AW41" i="9"/>
  <c r="AT45" i="9"/>
  <c r="AV43" i="9"/>
  <c r="AQ40" i="9"/>
  <c r="AQ41" i="9"/>
  <c r="AP43" i="9"/>
  <c r="AM45" i="9"/>
  <c r="AT41" i="9"/>
  <c r="AT47" i="9" s="1"/>
  <c r="AT48" i="9" s="1"/>
  <c r="AS43" i="9"/>
  <c r="AQ45" i="9"/>
  <c r="AW33" i="9"/>
  <c r="AU44" i="9"/>
  <c r="AR40" i="9"/>
  <c r="AR47" i="9" s="1"/>
  <c r="AR48" i="9" s="1"/>
  <c r="AV33" i="9"/>
  <c r="AT44" i="9"/>
  <c r="AU33" i="9"/>
  <c r="AQ32" i="9"/>
  <c r="AM44" i="9"/>
  <c r="AP32" i="9"/>
  <c r="AL44" i="9"/>
  <c r="V63" i="9"/>
  <c r="V64" i="9" s="1"/>
  <c r="AS20" i="9"/>
  <c r="AS21" i="9" s="1"/>
  <c r="AO32" i="9"/>
  <c r="AM43" i="9"/>
  <c r="W58" i="9"/>
  <c r="Z59" i="9"/>
  <c r="AC60" i="9"/>
  <c r="AF61" i="9"/>
  <c r="Y58" i="9"/>
  <c r="AE60" i="9"/>
  <c r="AH61" i="9"/>
  <c r="X58" i="9"/>
  <c r="AA59" i="9"/>
  <c r="AD60" i="9"/>
  <c r="AG61" i="9"/>
  <c r="AB59" i="9"/>
  <c r="Z58" i="9"/>
  <c r="AF59" i="9"/>
  <c r="Y61" i="9"/>
  <c r="AB58" i="9"/>
  <c r="AB62" i="9" s="1"/>
  <c r="AI59" i="9"/>
  <c r="AA58" i="9"/>
  <c r="AG59" i="9"/>
  <c r="AG62" i="9" s="1"/>
  <c r="Z61" i="9"/>
  <c r="AH59" i="9"/>
  <c r="AA61" i="9"/>
  <c r="AC58" i="9"/>
  <c r="AB61" i="9"/>
  <c r="AD58" i="9"/>
  <c r="AA60" i="9"/>
  <c r="AI60" i="9"/>
  <c r="W59" i="9"/>
  <c r="Y59" i="9"/>
  <c r="AC59" i="9"/>
  <c r="AE58" i="9"/>
  <c r="AE62" i="9" s="1"/>
  <c r="AB60" i="9"/>
  <c r="AB63" i="9" s="1"/>
  <c r="AB64" i="9" s="1"/>
  <c r="AG58" i="9"/>
  <c r="AH58" i="9"/>
  <c r="AH62" i="9" s="1"/>
  <c r="AI58" i="9"/>
  <c r="W61" i="9"/>
  <c r="W63" i="9" s="1"/>
  <c r="W64" i="9" s="1"/>
  <c r="X61" i="9"/>
  <c r="AC61" i="9"/>
  <c r="AF58" i="9"/>
  <c r="AF60" i="9"/>
  <c r="AG60" i="9"/>
  <c r="AH60" i="9"/>
  <c r="X59" i="9"/>
  <c r="AD61" i="9"/>
  <c r="AL32" i="9"/>
  <c r="AS42" i="9"/>
  <c r="AF11" i="9"/>
  <c r="AF12" i="9" s="1"/>
  <c r="AF10" i="9"/>
  <c r="Z20" i="9"/>
  <c r="Z21" i="9" s="1"/>
  <c r="AE61" i="9"/>
  <c r="AV20" i="9"/>
  <c r="AV21" i="9" s="1"/>
  <c r="AV19" i="9"/>
  <c r="AP36" i="9"/>
  <c r="AM34" i="9"/>
  <c r="AQ56" i="9"/>
  <c r="AQ57" i="9" s="1"/>
  <c r="AS44" i="9"/>
  <c r="X29" i="9"/>
  <c r="X30" i="9" s="1"/>
  <c r="X37" i="9"/>
  <c r="X38" i="9"/>
  <c r="X39" i="9" s="1"/>
  <c r="AI61" i="9"/>
  <c r="AK4" i="9"/>
  <c r="AQ4" i="9"/>
  <c r="AU5" i="9"/>
  <c r="AM7" i="9"/>
  <c r="AQ8" i="9"/>
  <c r="AU9" i="9"/>
  <c r="AR4" i="9"/>
  <c r="AV5" i="9"/>
  <c r="AV10" i="9" s="1"/>
  <c r="AN7" i="9"/>
  <c r="AR8" i="9"/>
  <c r="AV9" i="9"/>
  <c r="AW4" i="9"/>
  <c r="AQ6" i="9"/>
  <c r="AW7" i="9"/>
  <c r="AQ9" i="9"/>
  <c r="AS6" i="9"/>
  <c r="AL5" i="9"/>
  <c r="AR6" i="9"/>
  <c r="AL8" i="9"/>
  <c r="AL11" i="9" s="1"/>
  <c r="AL12" i="9" s="1"/>
  <c r="AR9" i="9"/>
  <c r="AM5" i="9"/>
  <c r="AM8" i="9"/>
  <c r="AS9" i="9"/>
  <c r="AM4" i="9"/>
  <c r="AM11" i="9" s="1"/>
  <c r="AM12" i="9" s="1"/>
  <c r="AL6" i="9"/>
  <c r="AU7" i="9"/>
  <c r="AW9" i="9"/>
  <c r="AP4" i="9"/>
  <c r="AO6" i="9"/>
  <c r="AP6" i="9"/>
  <c r="AP8" i="9"/>
  <c r="AT6" i="9"/>
  <c r="AU4" i="9"/>
  <c r="AV4" i="9"/>
  <c r="AV11" i="9" s="1"/>
  <c r="AV12" i="9" s="1"/>
  <c r="AV6" i="9"/>
  <c r="AW6" i="9"/>
  <c r="AW10" i="9" s="1"/>
  <c r="AV8" i="9"/>
  <c r="AK6" i="9"/>
  <c r="AK10" i="9" s="1"/>
  <c r="AO5" i="9"/>
  <c r="AN4" i="9"/>
  <c r="AM6" i="9"/>
  <c r="AV7" i="9"/>
  <c r="AS4" i="9"/>
  <c r="AS10" i="9" s="1"/>
  <c r="AS8" i="9"/>
  <c r="AU6" i="9"/>
  <c r="AO4" i="9"/>
  <c r="AO10" i="9" s="1"/>
  <c r="AN6" i="9"/>
  <c r="AN8" i="9"/>
  <c r="AO8" i="9"/>
  <c r="AT4" i="9"/>
  <c r="AT10" i="9" s="1"/>
  <c r="AT8" i="9"/>
  <c r="AU8" i="9"/>
  <c r="AU11" i="9" s="1"/>
  <c r="AU12" i="9" s="1"/>
  <c r="AN5" i="9"/>
  <c r="AT7" i="9"/>
  <c r="AW31" i="9"/>
  <c r="AW38" i="9" s="1"/>
  <c r="AW39" i="9" s="1"/>
  <c r="AR42" i="9"/>
  <c r="AL62" i="9"/>
  <c r="AE10" i="9"/>
  <c r="Z60" i="9"/>
  <c r="AS7" i="9"/>
  <c r="AT28" i="9"/>
  <c r="AO36" i="9"/>
  <c r="AV31" i="9"/>
  <c r="AQ42" i="9"/>
  <c r="Y60" i="9"/>
  <c r="AR7" i="9"/>
  <c r="AO19" i="9"/>
  <c r="AS28" i="9"/>
  <c r="AL36" i="9"/>
  <c r="AP42" i="9"/>
  <c r="AU55" i="9"/>
  <c r="AH47" i="9"/>
  <c r="AH48" i="9" s="1"/>
  <c r="X60" i="9"/>
  <c r="AQ7" i="9"/>
  <c r="AT35" i="9"/>
  <c r="AO42" i="9"/>
  <c r="AE46" i="9"/>
  <c r="W60" i="9"/>
  <c r="AP7" i="9"/>
  <c r="AP11" i="9" s="1"/>
  <c r="AP12" i="9" s="1"/>
  <c r="AS35" i="9"/>
  <c r="AK40" i="9"/>
  <c r="AW40" i="9"/>
  <c r="AE59" i="9"/>
  <c r="AO7" i="9"/>
  <c r="AR35" i="9"/>
  <c r="AK45" i="9"/>
  <c r="AV40" i="9"/>
  <c r="AV46" i="9" s="1"/>
  <c r="AR56" i="9"/>
  <c r="AR57" i="9" s="1"/>
  <c r="AD59" i="9"/>
  <c r="Y10" i="9"/>
  <c r="Y13" i="9"/>
  <c r="X18" i="9"/>
  <c r="AB16" i="9"/>
  <c r="Z25" i="9"/>
  <c r="AC14" i="9"/>
  <c r="AC20" i="9" s="1"/>
  <c r="AC21" i="9" s="1"/>
  <c r="AC35" i="9"/>
  <c r="AC38" i="9" s="1"/>
  <c r="AC39" i="9" s="1"/>
  <c r="AV22" i="9"/>
  <c r="AV29" i="9" s="1"/>
  <c r="AV30" i="9" s="1"/>
  <c r="AN24" i="9"/>
  <c r="AR25" i="9"/>
  <c r="AN27" i="9"/>
  <c r="AW22" i="9"/>
  <c r="AO24" i="9"/>
  <c r="AS25" i="9"/>
  <c r="AO27" i="9"/>
  <c r="AL23" i="9"/>
  <c r="AR24" i="9"/>
  <c r="AL26" i="9"/>
  <c r="AV27" i="9"/>
  <c r="AO22" i="9"/>
  <c r="AT24" i="9"/>
  <c r="AT29" i="9" s="1"/>
  <c r="AT30" i="9" s="1"/>
  <c r="AK23" i="9"/>
  <c r="AM23" i="9"/>
  <c r="AS24" i="9"/>
  <c r="AM26" i="9"/>
  <c r="AW27" i="9"/>
  <c r="AN23" i="9"/>
  <c r="AN26" i="9"/>
  <c r="AQ60" i="9"/>
  <c r="AG17" i="9"/>
  <c r="AB14" i="9"/>
  <c r="AB20" i="9" s="1"/>
  <c r="AB21" i="9" s="1"/>
  <c r="AE26" i="9"/>
  <c r="W25" i="9"/>
  <c r="W29" i="9" s="1"/>
  <c r="W30" i="9" s="1"/>
  <c r="Z23" i="9"/>
  <c r="V35" i="9"/>
  <c r="AB35" i="9"/>
  <c r="AF33" i="9"/>
  <c r="AF31" i="9"/>
  <c r="AL50" i="9"/>
  <c r="AP51" i="9"/>
  <c r="AT52" i="9"/>
  <c r="AL54" i="9"/>
  <c r="AK54" i="9"/>
  <c r="AM50" i="9"/>
  <c r="AM56" i="9" s="1"/>
  <c r="AM57" i="9" s="1"/>
  <c r="AQ51" i="9"/>
  <c r="AU52" i="9"/>
  <c r="AM54" i="9"/>
  <c r="AM55" i="9" s="1"/>
  <c r="AK49" i="9"/>
  <c r="AN50" i="9"/>
  <c r="AN55" i="9" s="1"/>
  <c r="AT51" i="9"/>
  <c r="AT56" i="9" s="1"/>
  <c r="AT57" i="9" s="1"/>
  <c r="AN53" i="9"/>
  <c r="AT54" i="9"/>
  <c r="AV51" i="9"/>
  <c r="AV54" i="9"/>
  <c r="AO50" i="9"/>
  <c r="AO55" i="9" s="1"/>
  <c r="AU51" i="9"/>
  <c r="AO53" i="9"/>
  <c r="AU54" i="9"/>
  <c r="AP50" i="9"/>
  <c r="AP56" i="9" s="1"/>
  <c r="AP57" i="9" s="1"/>
  <c r="AP53" i="9"/>
  <c r="AM20" i="9"/>
  <c r="AM21" i="9" s="1"/>
  <c r="AK22" i="9"/>
  <c r="AK29" i="9" s="1"/>
  <c r="AK30" i="9" s="1"/>
  <c r="AP26" i="9"/>
  <c r="AP24" i="9"/>
  <c r="AQ22" i="9"/>
  <c r="AN54" i="9"/>
  <c r="AO52" i="9"/>
  <c r="AR50" i="9"/>
  <c r="AR55" i="9" s="1"/>
  <c r="AK60" i="9"/>
  <c r="AP60" i="9"/>
  <c r="AS58" i="9"/>
  <c r="V18" i="9"/>
  <c r="AF17" i="9"/>
  <c r="AI15" i="9"/>
  <c r="AA14" i="9"/>
  <c r="AD26" i="9"/>
  <c r="AI24" i="9"/>
  <c r="Y23" i="9"/>
  <c r="V34" i="9"/>
  <c r="V37" i="9" s="1"/>
  <c r="AA35" i="9"/>
  <c r="AE33" i="9"/>
  <c r="Z13" i="9"/>
  <c r="AD16" i="9"/>
  <c r="AG28" i="9"/>
  <c r="AK20" i="9"/>
  <c r="AK21" i="9" s="1"/>
  <c r="AF14" i="9"/>
  <c r="AW58" i="9"/>
  <c r="AW62" i="9" s="1"/>
  <c r="X11" i="9"/>
  <c r="X12" i="9" s="1"/>
  <c r="X10" i="9"/>
  <c r="AI31" i="9"/>
  <c r="AI38" i="9" s="1"/>
  <c r="AI39" i="9" s="1"/>
  <c r="Y33" i="9"/>
  <c r="Y37" i="9" s="1"/>
  <c r="AB34" i="9"/>
  <c r="AE35" i="9"/>
  <c r="AH36" i="9"/>
  <c r="X32" i="9"/>
  <c r="AA33" i="9"/>
  <c r="AG35" i="9"/>
  <c r="W32" i="9"/>
  <c r="W37" i="9" s="1"/>
  <c r="Z33" i="9"/>
  <c r="AC34" i="9"/>
  <c r="AF35" i="9"/>
  <c r="AI36" i="9"/>
  <c r="AB31" i="9"/>
  <c r="AB38" i="9" s="1"/>
  <c r="AB39" i="9" s="1"/>
  <c r="AH32" i="9"/>
  <c r="AH37" i="9" s="1"/>
  <c r="AA34" i="9"/>
  <c r="AA37" i="9" s="1"/>
  <c r="AI35" i="9"/>
  <c r="V36" i="9"/>
  <c r="W33" i="9"/>
  <c r="W38" i="9" s="1"/>
  <c r="W39" i="9" s="1"/>
  <c r="X36" i="9"/>
  <c r="X33" i="9"/>
  <c r="AC31" i="9"/>
  <c r="AC37" i="9" s="1"/>
  <c r="AI32" i="9"/>
  <c r="AD34" i="9"/>
  <c r="W36" i="9"/>
  <c r="V31" i="9"/>
  <c r="AD31" i="9"/>
  <c r="AD37" i="9" s="1"/>
  <c r="AE34" i="9"/>
  <c r="AE31" i="9"/>
  <c r="AE37" i="9" s="1"/>
  <c r="AF34" i="9"/>
  <c r="AI17" i="9"/>
  <c r="AA16" i="9"/>
  <c r="X27" i="9"/>
  <c r="X28" i="9" s="1"/>
  <c r="Y25" i="9"/>
  <c r="AD23" i="9"/>
  <c r="AD28" i="9" s="1"/>
  <c r="AD35" i="9"/>
  <c r="AH33" i="9"/>
  <c r="AH31" i="9"/>
  <c r="X16" i="9"/>
  <c r="AG31" i="9"/>
  <c r="AG38" i="9" s="1"/>
  <c r="AG39" i="9" s="1"/>
  <c r="AT58" i="9"/>
  <c r="AT62" i="9" s="1"/>
  <c r="AK27" i="9"/>
  <c r="AO26" i="9"/>
  <c r="AM24" i="9"/>
  <c r="AP22" i="9"/>
  <c r="AW53" i="9"/>
  <c r="AN52" i="9"/>
  <c r="AQ50" i="9"/>
  <c r="AQ55" i="9" s="1"/>
  <c r="AK59" i="9"/>
  <c r="AO60" i="9"/>
  <c r="V17" i="9"/>
  <c r="AE17" i="9"/>
  <c r="AH15" i="9"/>
  <c r="V22" i="9"/>
  <c r="AC26" i="9"/>
  <c r="AH24" i="9"/>
  <c r="V33" i="9"/>
  <c r="Z35" i="9"/>
  <c r="AD33" i="9"/>
  <c r="Z31" i="9"/>
  <c r="AF13" i="9"/>
  <c r="AI14" i="9"/>
  <c r="Y16" i="9"/>
  <c r="Y20" i="9" s="1"/>
  <c r="Y21" i="9" s="1"/>
  <c r="AB17" i="9"/>
  <c r="AE18" i="9"/>
  <c r="V13" i="9"/>
  <c r="V20" i="9" s="1"/>
  <c r="V21" i="9" s="1"/>
  <c r="AG13" i="9"/>
  <c r="AG20" i="9" s="1"/>
  <c r="AG21" i="9" s="1"/>
  <c r="W15" i="9"/>
  <c r="Z16" i="9"/>
  <c r="AC17" i="9"/>
  <c r="AF18" i="9"/>
  <c r="W14" i="9"/>
  <c r="AB15" i="9"/>
  <c r="AG16" i="9"/>
  <c r="Y18" i="9"/>
  <c r="Y14" i="9"/>
  <c r="AD15" i="9"/>
  <c r="AI16" i="9"/>
  <c r="AA18" i="9"/>
  <c r="X14" i="9"/>
  <c r="AC15" i="9"/>
  <c r="AH16" i="9"/>
  <c r="Z18" i="9"/>
  <c r="AC18" i="9"/>
  <c r="AE16" i="9"/>
  <c r="AE20" i="9" s="1"/>
  <c r="AE21" i="9" s="1"/>
  <c r="AH14" i="9"/>
  <c r="AH19" i="9" s="1"/>
  <c r="AB18" i="9"/>
  <c r="AG14" i="9"/>
  <c r="Y22" i="9"/>
  <c r="AB23" i="9"/>
  <c r="AB29" i="9" s="1"/>
  <c r="AB30" i="9" s="1"/>
  <c r="AE24" i="9"/>
  <c r="AH25" i="9"/>
  <c r="AB27" i="9"/>
  <c r="Z22" i="9"/>
  <c r="Z28" i="9" s="1"/>
  <c r="AC23" i="9"/>
  <c r="AC29" i="9" s="1"/>
  <c r="AC30" i="9" s="1"/>
  <c r="AF24" i="9"/>
  <c r="AF28" i="9" s="1"/>
  <c r="AI25" i="9"/>
  <c r="AC27" i="9"/>
  <c r="AG22" i="9"/>
  <c r="AG29" i="9" s="1"/>
  <c r="AG30" i="9" s="1"/>
  <c r="Y24" i="9"/>
  <c r="AD25" i="9"/>
  <c r="Z27" i="9"/>
  <c r="AI22" i="9"/>
  <c r="AA24" i="9"/>
  <c r="AA28" i="9" s="1"/>
  <c r="AF25" i="9"/>
  <c r="AD27" i="9"/>
  <c r="AH22" i="9"/>
  <c r="AH29" i="9" s="1"/>
  <c r="AH30" i="9" s="1"/>
  <c r="Z24" i="9"/>
  <c r="AE25" i="9"/>
  <c r="AE29" i="9" s="1"/>
  <c r="AE30" i="9" s="1"/>
  <c r="AA27" i="9"/>
  <c r="Y11" i="9"/>
  <c r="Y12" i="9" s="1"/>
  <c r="AC16" i="9"/>
  <c r="X13" i="9"/>
  <c r="AE27" i="9"/>
  <c r="AA25" i="9"/>
  <c r="AF23" i="9"/>
  <c r="AQ58" i="9"/>
  <c r="AU59" i="9"/>
  <c r="AM61" i="9"/>
  <c r="AM63" i="9" s="1"/>
  <c r="AM64" i="9" s="1"/>
  <c r="AR58" i="9"/>
  <c r="AR62" i="9" s="1"/>
  <c r="AV59" i="9"/>
  <c r="AN61" i="9"/>
  <c r="AN62" i="9" s="1"/>
  <c r="AO59" i="9"/>
  <c r="AO63" i="9" s="1"/>
  <c r="AO64" i="9" s="1"/>
  <c r="AU60" i="9"/>
  <c r="AK58" i="9"/>
  <c r="AQ59" i="9"/>
  <c r="AQ63" i="9" s="1"/>
  <c r="AQ64" i="9" s="1"/>
  <c r="AP59" i="9"/>
  <c r="AP63" i="9" s="1"/>
  <c r="AP64" i="9" s="1"/>
  <c r="AV60" i="9"/>
  <c r="AW60" i="9"/>
  <c r="AQ20" i="9"/>
  <c r="AQ21" i="9" s="1"/>
  <c r="AU29" i="9"/>
  <c r="AU30" i="9" s="1"/>
  <c r="AT60" i="9"/>
  <c r="W18" i="9"/>
  <c r="AE14" i="9"/>
  <c r="W13" i="9"/>
  <c r="W20" i="9" s="1"/>
  <c r="W21" i="9" s="1"/>
  <c r="Y27" i="9"/>
  <c r="AE23" i="9"/>
  <c r="AE28" i="9" s="1"/>
  <c r="AS60" i="9"/>
  <c r="AV58" i="9"/>
  <c r="AV63" i="9" s="1"/>
  <c r="AV64" i="9" s="1"/>
  <c r="AD14" i="9"/>
  <c r="AD19" i="9" s="1"/>
  <c r="AU28" i="9"/>
  <c r="AR60" i="9"/>
  <c r="AR63" i="9" s="1"/>
  <c r="AR64" i="9" s="1"/>
  <c r="AU58" i="9"/>
  <c r="AU63" i="9" s="1"/>
  <c r="AU64" i="9" s="1"/>
  <c r="AH17" i="9"/>
  <c r="AH20" i="9" s="1"/>
  <c r="AH21" i="9" s="1"/>
  <c r="W27" i="9"/>
  <c r="X25" i="9"/>
  <c r="AA23" i="9"/>
  <c r="AG33" i="9"/>
  <c r="AQ26" i="9"/>
  <c r="AQ24" i="9"/>
  <c r="AR22" i="9"/>
  <c r="AK61" i="9"/>
  <c r="W16" i="9"/>
  <c r="AU20" i="9"/>
  <c r="AU21" i="9" s="1"/>
  <c r="AK26" i="9"/>
  <c r="AW25" i="9"/>
  <c r="AL24" i="9"/>
  <c r="AN22" i="9"/>
  <c r="AV53" i="9"/>
  <c r="AV55" i="9" s="1"/>
  <c r="AM52" i="9"/>
  <c r="AW49" i="9"/>
  <c r="AW55" i="9" s="1"/>
  <c r="AW61" i="9"/>
  <c r="AN60" i="9"/>
  <c r="AN63" i="9" s="1"/>
  <c r="AN64" i="9" s="1"/>
  <c r="AO58" i="9"/>
  <c r="V16" i="9"/>
  <c r="AD17" i="9"/>
  <c r="AG15" i="9"/>
  <c r="AI13" i="9"/>
  <c r="AI19" i="9" s="1"/>
  <c r="V27" i="9"/>
  <c r="AB26" i="9"/>
  <c r="AB28" i="9" s="1"/>
  <c r="AG24" i="9"/>
  <c r="W23" i="9"/>
  <c r="V32" i="9"/>
  <c r="Y35" i="9"/>
  <c r="AC33" i="9"/>
  <c r="Y31" i="9"/>
  <c r="AR19" i="9"/>
  <c r="X46" i="9"/>
  <c r="AQ19" i="9"/>
  <c r="AB10" i="9"/>
  <c r="V4" i="9"/>
  <c r="W4" i="9"/>
  <c r="Y5" i="9"/>
  <c r="AB6" i="9"/>
  <c r="AB11" i="9" s="1"/>
  <c r="AB12" i="9" s="1"/>
  <c r="AE7" i="9"/>
  <c r="AE11" i="9" s="1"/>
  <c r="AE12" i="9" s="1"/>
  <c r="AH8" i="9"/>
  <c r="AH11" i="9" s="1"/>
  <c r="AH12" i="9" s="1"/>
  <c r="V6" i="9"/>
  <c r="Z5" i="9"/>
  <c r="AC6" i="9"/>
  <c r="AC10" i="9" s="1"/>
  <c r="AF7" i="9"/>
  <c r="AI8" i="9"/>
  <c r="V7" i="9"/>
  <c r="AA9" i="9"/>
  <c r="AA11" i="9" s="1"/>
  <c r="AA12" i="9" s="1"/>
  <c r="AI7" i="9"/>
  <c r="AI11" i="9" s="1"/>
  <c r="AI12" i="9" s="1"/>
  <c r="AD6" i="9"/>
  <c r="AD10" i="9" s="1"/>
  <c r="W5" i="9"/>
  <c r="X47" i="9"/>
  <c r="X48" i="9" s="1"/>
  <c r="AK17" i="9"/>
  <c r="AW17" i="9"/>
  <c r="AS16" i="9"/>
  <c r="AO15" i="9"/>
  <c r="AW13" i="9"/>
  <c r="AW19" i="9" s="1"/>
  <c r="Z45" i="9"/>
  <c r="Z47" i="9" s="1"/>
  <c r="Z48" i="9" s="1"/>
  <c r="W44" i="9"/>
  <c r="W47" i="9" s="1"/>
  <c r="W48" i="9" s="1"/>
  <c r="AG42" i="9"/>
  <c r="AG47" i="9" s="1"/>
  <c r="AG48" i="9" s="1"/>
  <c r="AD41" i="9"/>
  <c r="AD46" i="9" s="1"/>
  <c r="AA40" i="9"/>
  <c r="AA46" i="9" s="1"/>
  <c r="AH46" i="9"/>
  <c r="AE47" i="9"/>
  <c r="AE48" i="9" s="1"/>
  <c r="AB46" i="9"/>
  <c r="AK16" i="9"/>
  <c r="AV17" i="9"/>
  <c r="AR16" i="9"/>
  <c r="AR20" i="9" s="1"/>
  <c r="AR21" i="9" s="1"/>
  <c r="AN15" i="9"/>
  <c r="V47" i="9"/>
  <c r="V48" i="9" s="1"/>
  <c r="Y45" i="9"/>
  <c r="Y47" i="9" s="1"/>
  <c r="Y48" i="9" s="1"/>
  <c r="AI43" i="9"/>
  <c r="AI47" i="9" s="1"/>
  <c r="AI48" i="9" s="1"/>
  <c r="AF42" i="9"/>
  <c r="AF47" i="9" s="1"/>
  <c r="AF48" i="9" s="1"/>
  <c r="AC41" i="9"/>
  <c r="AC46" i="9" s="1"/>
  <c r="AD62" i="9"/>
  <c r="Y63" i="9"/>
  <c r="Y64" i="9" s="1"/>
  <c r="X62" i="9"/>
  <c r="AA47" i="9"/>
  <c r="AA48" i="9" s="1"/>
  <c r="V46" i="9"/>
  <c r="AG37" i="9"/>
  <c r="AD38" i="9"/>
  <c r="AD39" i="9" s="1"/>
  <c r="Y29" i="9"/>
  <c r="Y30" i="9" s="1"/>
  <c r="AG11" i="9"/>
  <c r="AG12" i="9" s="1"/>
  <c r="AC11" i="9"/>
  <c r="AC12" i="9" s="1"/>
  <c r="AM19" i="9"/>
  <c r="AT63" i="9"/>
  <c r="AT64" i="9" s="1"/>
  <c r="AL63" i="9"/>
  <c r="AL64" i="9" s="1"/>
  <c r="AS62" i="9"/>
  <c r="AM47" i="9"/>
  <c r="AM48" i="9" s="1"/>
  <c r="AP20" i="9"/>
  <c r="AP21" i="9" s="1"/>
  <c r="AT19" i="9"/>
  <c r="AL19" i="9"/>
  <c r="AV37" i="9"/>
  <c r="AO20" i="9"/>
  <c r="AO21" i="9" s="1"/>
  <c r="AS19" i="9"/>
  <c r="AW20" i="9"/>
  <c r="AW21" i="9" s="1"/>
  <c r="AR46" i="9"/>
  <c r="AL55" i="9"/>
  <c r="AN37" i="9"/>
  <c r="AQ46" i="9"/>
  <c r="AS55" i="9"/>
  <c r="AM62" i="9"/>
  <c r="AM28" i="9"/>
  <c r="AL29" i="9"/>
  <c r="AL30" i="9" s="1"/>
  <c r="AT11" i="9"/>
  <c r="AT12" i="9" s="1"/>
  <c r="AN28" i="9"/>
  <c r="AW29" i="9"/>
  <c r="AW30" i="9" s="1"/>
  <c r="AS29" i="9"/>
  <c r="AS30" i="9" s="1"/>
  <c r="AS56" i="9"/>
  <c r="AS57" i="9" s="1"/>
  <c r="AT46" i="9"/>
  <c r="AP47" i="9"/>
  <c r="AP48" i="9" s="1"/>
  <c r="AN46" i="9"/>
  <c r="AW28" i="9"/>
  <c r="AP19" i="9"/>
  <c r="AL20" i="9"/>
  <c r="AL21" i="9" s="1"/>
  <c r="AT20" i="9"/>
  <c r="AT21" i="9" s="1"/>
  <c r="AK19" i="9"/>
  <c r="AM10" i="9" l="1"/>
  <c r="AE19" i="9"/>
  <c r="AR38" i="9"/>
  <c r="AR39" i="9" s="1"/>
  <c r="V38" i="9"/>
  <c r="V39" i="9" s="1"/>
  <c r="AK28" i="9"/>
  <c r="AO62" i="9"/>
  <c r="Z46" i="9"/>
  <c r="AF29" i="9"/>
  <c r="AF30" i="9" s="1"/>
  <c r="Z10" i="9"/>
  <c r="Z11" i="9"/>
  <c r="Z12" i="9" s="1"/>
  <c r="AE38" i="9"/>
  <c r="AE39" i="9" s="1"/>
  <c r="AL28" i="9"/>
  <c r="AL10" i="9"/>
  <c r="V19" i="9"/>
  <c r="Y62" i="9"/>
  <c r="AR29" i="9"/>
  <c r="AR30" i="9" s="1"/>
  <c r="AR28" i="9"/>
  <c r="AI20" i="9"/>
  <c r="AI21" i="9" s="1"/>
  <c r="AO28" i="9"/>
  <c r="AS46" i="9"/>
  <c r="AK37" i="9"/>
  <c r="AU62" i="9"/>
  <c r="AQ62" i="9"/>
  <c r="AA38" i="9"/>
  <c r="AA39" i="9" s="1"/>
  <c r="AI28" i="9"/>
  <c r="AI29" i="9"/>
  <c r="AI30" i="9" s="1"/>
  <c r="AF20" i="9"/>
  <c r="AF21" i="9" s="1"/>
  <c r="AF19" i="9"/>
  <c r="AF46" i="9"/>
  <c r="AD11" i="9"/>
  <c r="AD12" i="9" s="1"/>
  <c r="X63" i="9"/>
  <c r="X64" i="9" s="1"/>
  <c r="AS11" i="9"/>
  <c r="AS12" i="9" s="1"/>
  <c r="Y19" i="9"/>
  <c r="AP55" i="9"/>
  <c r="AA29" i="9"/>
  <c r="AA30" i="9" s="1"/>
  <c r="AS38" i="9"/>
  <c r="AS39" i="9" s="1"/>
  <c r="AT55" i="9"/>
  <c r="AD47" i="9"/>
  <c r="AD48" i="9" s="1"/>
  <c r="AG19" i="9"/>
  <c r="AD63" i="9"/>
  <c r="AD64" i="9" s="1"/>
  <c r="AC47" i="9"/>
  <c r="AC48" i="9" s="1"/>
  <c r="Z38" i="9"/>
  <c r="Z39" i="9" s="1"/>
  <c r="AL56" i="9"/>
  <c r="AL57" i="9" s="1"/>
  <c r="AB37" i="9"/>
  <c r="AO11" i="9"/>
  <c r="AO12" i="9" s="1"/>
  <c r="AG46" i="9"/>
  <c r="W10" i="9"/>
  <c r="W11" i="9"/>
  <c r="W12" i="9" s="1"/>
  <c r="AN29" i="9"/>
  <c r="AN30" i="9" s="1"/>
  <c r="AB19" i="9"/>
  <c r="AH38" i="9"/>
  <c r="AH39" i="9" s="1"/>
  <c r="AV56" i="9"/>
  <c r="AV57" i="9" s="1"/>
  <c r="AE63" i="9"/>
  <c r="AE64" i="9" s="1"/>
  <c r="AF62" i="9"/>
  <c r="AC63" i="9"/>
  <c r="AC64" i="9" s="1"/>
  <c r="AC62" i="9"/>
  <c r="AU38" i="9"/>
  <c r="AU39" i="9" s="1"/>
  <c r="AO56" i="9"/>
  <c r="AO57" i="9" s="1"/>
  <c r="AU37" i="9"/>
  <c r="Y46" i="9"/>
  <c r="V11" i="9"/>
  <c r="V12" i="9" s="1"/>
  <c r="V10" i="9"/>
  <c r="AC28" i="9"/>
  <c r="Z19" i="9"/>
  <c r="AW46" i="9"/>
  <c r="AW47" i="9"/>
  <c r="AW48" i="9" s="1"/>
  <c r="AI10" i="9"/>
  <c r="AR11" i="9"/>
  <c r="AR12" i="9" s="1"/>
  <c r="AR10" i="9"/>
  <c r="AM46" i="9"/>
  <c r="AD29" i="9"/>
  <c r="AD30" i="9" s="1"/>
  <c r="W62" i="9"/>
  <c r="AA10" i="9"/>
  <c r="V29" i="9"/>
  <c r="V30" i="9" s="1"/>
  <c r="V28" i="9"/>
  <c r="AI37" i="9"/>
  <c r="Y28" i="9"/>
  <c r="AN56" i="9"/>
  <c r="AN57" i="9" s="1"/>
  <c r="AC19" i="9"/>
  <c r="Z63" i="9"/>
  <c r="Z64" i="9" s="1"/>
  <c r="AO46" i="9"/>
  <c r="AO47" i="9"/>
  <c r="AO48" i="9" s="1"/>
  <c r="AT38" i="9"/>
  <c r="AT39" i="9" s="1"/>
  <c r="AG63" i="9"/>
  <c r="AG64" i="9" s="1"/>
  <c r="AK62" i="9"/>
  <c r="AK63" i="9"/>
  <c r="AK64" i="9" s="1"/>
  <c r="AK56" i="9"/>
  <c r="AK57" i="9" s="1"/>
  <c r="AK55" i="9"/>
  <c r="Z29" i="9"/>
  <c r="Z30" i="9" s="1"/>
  <c r="AK11" i="9"/>
  <c r="AK12" i="9" s="1"/>
  <c r="AI63" i="9"/>
  <c r="AI64" i="9" s="1"/>
  <c r="AL37" i="9"/>
  <c r="AV28" i="9"/>
  <c r="AV47" i="9"/>
  <c r="AV48" i="9" s="1"/>
  <c r="AP62" i="9"/>
  <c r="AV62" i="9"/>
  <c r="AH28" i="9"/>
  <c r="AA20" i="9"/>
  <c r="AA21" i="9" s="1"/>
  <c r="AN38" i="9"/>
  <c r="AN39" i="9" s="1"/>
  <c r="AU10" i="9"/>
  <c r="AF63" i="9"/>
  <c r="AF64" i="9" s="1"/>
  <c r="AQ47" i="9"/>
  <c r="AQ48" i="9" s="1"/>
  <c r="W46" i="9"/>
  <c r="AQ11" i="9"/>
  <c r="AQ12" i="9" s="1"/>
  <c r="AQ10" i="9"/>
  <c r="Z62" i="9"/>
  <c r="AR37" i="9"/>
  <c r="W19" i="9"/>
  <c r="AS63" i="9"/>
  <c r="AS64" i="9" s="1"/>
  <c r="W28" i="9"/>
  <c r="AI62" i="9"/>
  <c r="AM37" i="9"/>
  <c r="AW63" i="9"/>
  <c r="AW64" i="9" s="1"/>
  <c r="Y38" i="9"/>
  <c r="Y39" i="9" s="1"/>
  <c r="AU56" i="9"/>
  <c r="AU57" i="9" s="1"/>
  <c r="AO29" i="9"/>
  <c r="AO30" i="9" s="1"/>
  <c r="AA62" i="9"/>
  <c r="AP38" i="9"/>
  <c r="AP39" i="9" s="1"/>
  <c r="AP37" i="9"/>
  <c r="AD20" i="9"/>
  <c r="AD21" i="9" s="1"/>
  <c r="AN20" i="9"/>
  <c r="AN21" i="9" s="1"/>
  <c r="AN19" i="9"/>
  <c r="AA63" i="9"/>
  <c r="AA64" i="9" s="1"/>
  <c r="AP29" i="9"/>
  <c r="AP30" i="9" s="1"/>
  <c r="AI46" i="9"/>
  <c r="AH10" i="9"/>
  <c r="AP10" i="9"/>
  <c r="AW11" i="9"/>
  <c r="AW12" i="9" s="1"/>
  <c r="AO37" i="9"/>
  <c r="AN11" i="9"/>
  <c r="AN12" i="9" s="1"/>
  <c r="AQ37" i="9"/>
  <c r="AQ38" i="9"/>
  <c r="AQ39" i="9" s="1"/>
  <c r="AA19" i="9"/>
  <c r="AV38" i="9"/>
  <c r="AV39" i="9" s="1"/>
  <c r="AP28" i="9"/>
  <c r="AW56" i="9"/>
  <c r="AW57" i="9" s="1"/>
  <c r="X20" i="9"/>
  <c r="X21" i="9" s="1"/>
  <c r="X19" i="9"/>
  <c r="AQ28" i="9"/>
  <c r="AQ29" i="9"/>
  <c r="AQ30" i="9" s="1"/>
  <c r="AF37" i="9"/>
  <c r="AF38" i="9"/>
  <c r="AF39" i="9" s="1"/>
  <c r="AM29" i="9"/>
  <c r="AM30" i="9" s="1"/>
  <c r="AK47" i="9"/>
  <c r="AK48" i="9" s="1"/>
  <c r="AK46" i="9"/>
  <c r="AN10" i="9"/>
  <c r="Z37" i="9"/>
  <c r="AH63" i="9"/>
  <c r="AH64" i="9" s="1"/>
  <c r="F10" i="7"/>
  <c r="F18" i="7" s="1"/>
  <c r="AG4" i="7"/>
  <c r="AG12" i="7" s="1"/>
  <c r="AG8" i="7"/>
  <c r="AG16" i="7" s="1"/>
  <c r="AD8" i="7"/>
  <c r="AD16" i="7" s="1"/>
  <c r="X8" i="7"/>
  <c r="X16" i="7" s="1"/>
  <c r="U8" i="7"/>
  <c r="U16" i="7" s="1"/>
  <c r="R8" i="7"/>
  <c r="R16" i="7" s="1"/>
  <c r="I4" i="7"/>
  <c r="I12" i="7" s="1"/>
  <c r="I10" i="7"/>
  <c r="I18" i="7" s="1"/>
  <c r="I7" i="7"/>
  <c r="I15" i="7" s="1"/>
  <c r="I8" i="7"/>
  <c r="I16" i="7" s="1"/>
  <c r="L7" i="7"/>
  <c r="L15" i="7" s="1"/>
  <c r="L4" i="7"/>
  <c r="L12" i="7" s="1"/>
  <c r="I9" i="7"/>
  <c r="I17" i="7" s="1"/>
  <c r="I6" i="7"/>
  <c r="I14" i="7" s="1"/>
  <c r="I5" i="7"/>
  <c r="I13" i="7" s="1"/>
  <c r="F5" i="7"/>
  <c r="F13" i="7" s="1"/>
  <c r="F6" i="7"/>
  <c r="F14" i="7" s="1"/>
  <c r="F7" i="7"/>
  <c r="F15" i="7" s="1"/>
  <c r="F8" i="7"/>
  <c r="F16" i="7" s="1"/>
  <c r="F9" i="7"/>
  <c r="F17" i="7" s="1"/>
  <c r="AJ4" i="7"/>
  <c r="AJ12" i="7" s="1"/>
  <c r="AP5" i="7" l="1"/>
  <c r="AP13" i="7" s="1"/>
  <c r="AP6" i="7"/>
  <c r="AP14" i="7" s="1"/>
  <c r="AP7" i="7"/>
  <c r="AP15" i="7" s="1"/>
  <c r="AP8" i="7"/>
  <c r="AP16" i="7" s="1"/>
  <c r="AP9" i="7"/>
  <c r="AP17" i="7" s="1"/>
  <c r="AP10" i="7"/>
  <c r="AP18" i="7" s="1"/>
  <c r="AP4" i="7"/>
  <c r="AP12" i="7" s="1"/>
  <c r="AM5" i="7"/>
  <c r="AM13" i="7" s="1"/>
  <c r="AM6" i="7"/>
  <c r="AM14" i="7" s="1"/>
  <c r="AM7" i="7"/>
  <c r="AM15" i="7" s="1"/>
  <c r="AM8" i="7"/>
  <c r="AM16" i="7" s="1"/>
  <c r="AM9" i="7"/>
  <c r="AM17" i="7" s="1"/>
  <c r="AM10" i="7"/>
  <c r="AM18" i="7" s="1"/>
  <c r="AM4" i="7"/>
  <c r="AM12" i="7" s="1"/>
  <c r="AJ5" i="7"/>
  <c r="AJ13" i="7" s="1"/>
  <c r="AJ6" i="7"/>
  <c r="AJ14" i="7" s="1"/>
  <c r="AJ7" i="7"/>
  <c r="AJ15" i="7" s="1"/>
  <c r="AJ8" i="7"/>
  <c r="AJ16" i="7" s="1"/>
  <c r="AJ9" i="7"/>
  <c r="AJ17" i="7" s="1"/>
  <c r="AJ10" i="7"/>
  <c r="AJ18" i="7" s="1"/>
  <c r="AG5" i="7"/>
  <c r="AG13" i="7" s="1"/>
  <c r="AG6" i="7"/>
  <c r="AG14" i="7" s="1"/>
  <c r="AG7" i="7"/>
  <c r="AG15" i="7" s="1"/>
  <c r="AG9" i="7"/>
  <c r="AG17" i="7" s="1"/>
  <c r="AG10" i="7"/>
  <c r="AG18" i="7" s="1"/>
  <c r="AD5" i="7"/>
  <c r="AD13" i="7" s="1"/>
  <c r="AD6" i="7"/>
  <c r="AD14" i="7" s="1"/>
  <c r="AD7" i="7"/>
  <c r="AD15" i="7" s="1"/>
  <c r="AD9" i="7"/>
  <c r="AD17" i="7" s="1"/>
  <c r="AD10" i="7"/>
  <c r="AD18" i="7" s="1"/>
  <c r="AD4" i="7"/>
  <c r="AD12" i="7" s="1"/>
  <c r="AA5" i="7"/>
  <c r="AA13" i="7" s="1"/>
  <c r="AA6" i="7"/>
  <c r="AA14" i="7" s="1"/>
  <c r="AA7" i="7"/>
  <c r="AA15" i="7" s="1"/>
  <c r="AA8" i="7"/>
  <c r="AA16" i="7" s="1"/>
  <c r="AA9" i="7"/>
  <c r="AA17" i="7" s="1"/>
  <c r="AA10" i="7"/>
  <c r="AA18" i="7" s="1"/>
  <c r="AA4" i="7"/>
  <c r="AA12" i="7" s="1"/>
  <c r="X5" i="7"/>
  <c r="X13" i="7" s="1"/>
  <c r="X6" i="7"/>
  <c r="X14" i="7" s="1"/>
  <c r="X7" i="7"/>
  <c r="X15" i="7" s="1"/>
  <c r="X9" i="7"/>
  <c r="X17" i="7" s="1"/>
  <c r="X10" i="7"/>
  <c r="X18" i="7" s="1"/>
  <c r="X4" i="7"/>
  <c r="X12" i="7" s="1"/>
  <c r="U5" i="7"/>
  <c r="U13" i="7" s="1"/>
  <c r="U6" i="7"/>
  <c r="U14" i="7" s="1"/>
  <c r="U7" i="7"/>
  <c r="U15" i="7" s="1"/>
  <c r="U9" i="7"/>
  <c r="U17" i="7" s="1"/>
  <c r="U10" i="7"/>
  <c r="U18" i="7" s="1"/>
  <c r="U4" i="7"/>
  <c r="U12" i="7" s="1"/>
  <c r="R5" i="7"/>
  <c r="R13" i="7" s="1"/>
  <c r="R6" i="7"/>
  <c r="R14" i="7" s="1"/>
  <c r="R7" i="7"/>
  <c r="R15" i="7" s="1"/>
  <c r="R9" i="7"/>
  <c r="R17" i="7" s="1"/>
  <c r="R10" i="7"/>
  <c r="R18" i="7" s="1"/>
  <c r="R4" i="7"/>
  <c r="R12" i="7" s="1"/>
  <c r="O5" i="7"/>
  <c r="O13" i="7" s="1"/>
  <c r="O6" i="7"/>
  <c r="O14" i="7" s="1"/>
  <c r="O7" i="7"/>
  <c r="O15" i="7" s="1"/>
  <c r="O8" i="7"/>
  <c r="O16" i="7" s="1"/>
  <c r="O9" i="7"/>
  <c r="O17" i="7" s="1"/>
  <c r="O10" i="7"/>
  <c r="O18" i="7" s="1"/>
  <c r="O4" i="7"/>
  <c r="O12" i="7" s="1"/>
  <c r="L5" i="7"/>
  <c r="L13" i="7" s="1"/>
  <c r="L6" i="7"/>
  <c r="L14" i="7" s="1"/>
  <c r="L8" i="7"/>
  <c r="L16" i="7" s="1"/>
  <c r="L9" i="7"/>
  <c r="L17" i="7" s="1"/>
  <c r="L10" i="7"/>
  <c r="L18" i="7" s="1"/>
</calcChain>
</file>

<file path=xl/sharedStrings.xml><?xml version="1.0" encoding="utf-8"?>
<sst xmlns="http://schemas.openxmlformats.org/spreadsheetml/2006/main" count="304" uniqueCount="73">
  <si>
    <t>5-FU</t>
  </si>
  <si>
    <t>Day 1</t>
  </si>
  <si>
    <t>Positive</t>
  </si>
  <si>
    <t>Negative</t>
  </si>
  <si>
    <t>Blank gel</t>
  </si>
  <si>
    <t>No treatment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</si>
  <si>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</si>
  <si>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</si>
  <si>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</si>
  <si>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</si>
  <si>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</si>
  <si>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</si>
  <si>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</si>
  <si>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</si>
  <si>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</si>
  <si>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</si>
  <si>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</si>
  <si>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</si>
  <si>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Euthanasia</t>
  </si>
  <si>
    <t>Average</t>
  </si>
  <si>
    <t>SD</t>
  </si>
  <si>
    <t>5-FU + Blank gel</t>
  </si>
  <si>
    <t>5-FU + Benzydamine</t>
  </si>
  <si>
    <t>No 5-FU</t>
  </si>
  <si>
    <t>D5 vs D6</t>
  </si>
  <si>
    <t>&lt;0.01</t>
  </si>
  <si>
    <t>D5 vs D7</t>
  </si>
  <si>
    <t>D5 vs D8</t>
  </si>
  <si>
    <t>D5 vs D9</t>
  </si>
  <si>
    <t>D5 vs D10</t>
  </si>
  <si>
    <t>D5 vs D11</t>
  </si>
  <si>
    <t>D5 vs D12</t>
  </si>
  <si>
    <t>D5 vs D13</t>
  </si>
  <si>
    <t>&lt;0.05</t>
  </si>
  <si>
    <t>non-sig</t>
  </si>
  <si>
    <t>Gr</t>
  </si>
  <si>
    <t>∆</t>
  </si>
  <si>
    <t>Day 0</t>
  </si>
  <si>
    <t>5-FU + 4-EBM</t>
  </si>
  <si>
    <t>5-FU + Melatonin</t>
  </si>
  <si>
    <t>5-FU + 4-BrBnMLT</t>
  </si>
  <si>
    <t>SE</t>
  </si>
  <si>
    <t>D1</t>
  </si>
  <si>
    <t>5-FU + Non-treatmemt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</si>
  <si>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</si>
  <si>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</si>
  <si>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&lt;Name&gt;Tiff, 300 dpi, RGB, Transparent canvas&lt;/Name&gt;_x000D_
  &lt;Dpi&gt;300&lt;/Dpi&gt;_x000D_
  &lt;FileType&gt;Tiff&lt;/FileType&gt;_x000D_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</si>
  <si>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</si>
  <si>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Day0</t>
  </si>
  <si>
    <t>Food consumption (g)</t>
  </si>
  <si>
    <t>D-6</t>
  </si>
  <si>
    <t>D-5</t>
  </si>
  <si>
    <t>D-4</t>
  </si>
  <si>
    <t>D-3</t>
  </si>
  <si>
    <t>D-2</t>
  </si>
  <si>
    <t>D-1</t>
  </si>
  <si>
    <t>D0</t>
  </si>
  <si>
    <t>D2</t>
  </si>
  <si>
    <t>D3</t>
  </si>
  <si>
    <t>D4</t>
  </si>
  <si>
    <t>D5</t>
  </si>
  <si>
    <t>D6</t>
  </si>
  <si>
    <t>C:\Users\Pim\My Works\Ph.D\Experiments\+รวมไฟล์+\Part 2\6 Part in vivo 5-FU induced oral mucositis (ส่งแล้ว)\กราฟ 30-07-2021\Food of initial.tif</t>
  </si>
  <si>
    <t>Treat D1</t>
  </si>
  <si>
    <t>Treat D2</t>
  </si>
  <si>
    <t>Treat D3</t>
  </si>
  <si>
    <t>Treat D4</t>
  </si>
  <si>
    <t>Treat D5</t>
  </si>
  <si>
    <t>Treat D6</t>
  </si>
  <si>
    <t>Wt.Food (g) หลังเติม</t>
  </si>
  <si>
    <t>Wt.Food (g) ก่อนเติม</t>
  </si>
  <si>
    <t>Food consumption/ 1 mouse (g)</t>
  </si>
  <si>
    <t>Wt.Food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</si>
</sst>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2" fontId="0" fillId="0" borderId="0" xfId="0" applyNumberFormat="1"/>
    <xf numFmtId="0" fontId="0" fillId="0" borderId="13" xfId="0" applyBorder="1" applyAlignment="1">
      <alignment vertical="center"/>
    </xf>
    <xf numFmtId="0" fontId="3" fillId="0" borderId="0" xfId="0" applyFont="1"/>
    <xf numFmtId="0" fontId="3" fillId="0" borderId="6" xfId="0" applyFont="1" applyBorder="1"/>
    <xf numFmtId="0" fontId="0" fillId="0" borderId="15" xfId="0" applyBorder="1"/>
    <xf numFmtId="2" fontId="0" fillId="0" borderId="15" xfId="0" applyNumberFormat="1" applyBorder="1"/>
    <xf numFmtId="0" fontId="3" fillId="0" borderId="7" xfId="0" applyFont="1" applyBorder="1"/>
    <xf numFmtId="0" fontId="0" fillId="0" borderId="2" xfId="0" applyBorder="1"/>
    <xf numFmtId="2" fontId="3" fillId="0" borderId="15" xfId="0" applyNumberFormat="1" applyFont="1" applyBorder="1"/>
    <xf numFmtId="2" fontId="0" fillId="0" borderId="14" xfId="0" applyNumberFormat="1" applyBorder="1"/>
    <xf numFmtId="0" fontId="0" fillId="0" borderId="14" xfId="0" applyBorder="1"/>
    <xf numFmtId="0" fontId="4" fillId="0" borderId="1" xfId="0" applyFont="1" applyBorder="1" applyAlignment="1">
      <alignment horizontal="center" vertical="center"/>
    </xf>
    <xf numFmtId="0" fontId="0" fillId="2" borderId="2" xfId="0" applyFill="1" applyBorder="1"/>
    <xf numFmtId="0" fontId="2" fillId="0" borderId="7" xfId="0" applyFont="1" applyBorder="1"/>
    <xf numFmtId="0" fontId="2" fillId="0" borderId="10" xfId="0" applyFont="1" applyBorder="1"/>
    <xf numFmtId="0" fontId="4" fillId="0" borderId="13" xfId="0" applyFont="1" applyBorder="1" applyAlignment="1">
      <alignment horizontal="center" vertical="center"/>
    </xf>
    <xf numFmtId="0" fontId="0" fillId="2" borderId="15" xfId="0" applyFill="1" applyBorder="1"/>
    <xf numFmtId="2" fontId="0" fillId="0" borderId="9" xfId="0" applyNumberFormat="1" applyBorder="1"/>
    <xf numFmtId="164" fontId="0" fillId="0" borderId="7" xfId="0" applyNumberFormat="1" applyBorder="1"/>
    <xf numFmtId="2" fontId="3" fillId="0" borderId="7" xfId="0" applyNumberFormat="1" applyFont="1" applyBorder="1"/>
    <xf numFmtId="2" fontId="0" fillId="0" borderId="7" xfId="0" applyNumberFormat="1" applyBorder="1"/>
    <xf numFmtId="2" fontId="0" fillId="0" borderId="10" xfId="0" applyNumberFormat="1" applyBorder="1"/>
    <xf numFmtId="2" fontId="2" fillId="0" borderId="7" xfId="0" applyNumberFormat="1" applyFont="1" applyBorder="1"/>
    <xf numFmtId="2" fontId="2" fillId="0" borderId="10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6" xfId="0" applyNumberFormat="1" applyBorder="1"/>
    <xf numFmtId="164" fontId="0" fillId="0" borderId="0" xfId="0" applyNumberFormat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3" fillId="0" borderId="0" xfId="0" applyNumberFormat="1" applyFont="1"/>
    <xf numFmtId="2" fontId="3" fillId="0" borderId="6" xfId="0" applyNumberFormat="1" applyFont="1" applyBorder="1"/>
    <xf numFmtId="0" fontId="5" fillId="0" borderId="0" xfId="0" applyFont="1" applyAlignment="1">
      <alignment horizontal="center"/>
    </xf>
    <xf numFmtId="2" fontId="1" fillId="0" borderId="0" xfId="0" applyNumberFormat="1" applyFont="1"/>
    <xf numFmtId="2" fontId="6" fillId="0" borderId="0" xfId="0" applyNumberFormat="1" applyFont="1"/>
    <xf numFmtId="2" fontId="7" fillId="0" borderId="6" xfId="0" applyNumberFormat="1" applyFont="1" applyBorder="1"/>
    <xf numFmtId="2" fontId="7" fillId="0" borderId="0" xfId="0" applyNumberFormat="1" applyFont="1"/>
    <xf numFmtId="2" fontId="7" fillId="0" borderId="7" xfId="0" applyNumberFormat="1" applyFont="1" applyBorder="1"/>
    <xf numFmtId="2" fontId="8" fillId="0" borderId="6" xfId="0" applyNumberFormat="1" applyFont="1" applyBorder="1"/>
    <xf numFmtId="2" fontId="8" fillId="0" borderId="0" xfId="0" applyNumberFormat="1" applyFont="1"/>
    <xf numFmtId="2" fontId="8" fillId="0" borderId="7" xfId="0" applyNumberFormat="1" applyFont="1" applyBorder="1"/>
    <xf numFmtId="2" fontId="8" fillId="0" borderId="8" xfId="0" applyNumberFormat="1" applyFon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164" fontId="8" fillId="0" borderId="6" xfId="0" applyNumberFormat="1" applyFont="1" applyBorder="1"/>
    <xf numFmtId="164" fontId="8" fillId="0" borderId="0" xfId="0" applyNumberFormat="1" applyFont="1"/>
    <xf numFmtId="164" fontId="8" fillId="0" borderId="7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5" xfId="0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98555555555549E-2"/>
          <c:y val="8.1191009156215632E-2"/>
          <c:w val="0.88086799999999998"/>
          <c:h val="0.85320128670327156"/>
        </c:manualLayout>
      </c:layout>
      <c:scatterChart>
        <c:scatterStyle val="lineMarker"/>
        <c:varyColors val="0"/>
        <c:ser>
          <c:idx val="6"/>
          <c:order val="0"/>
          <c:tx>
            <c:v>Normal (not induced)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initial)'!$D$62:$P$62</c:f>
              <c:numCache>
                <c:formatCode>0.00</c:formatCode>
                <c:ptCount val="13"/>
                <c:pt idx="0">
                  <c:v>37.602499999999999</c:v>
                </c:pt>
                <c:pt idx="1">
                  <c:v>38.6875</c:v>
                </c:pt>
                <c:pt idx="2">
                  <c:v>39.282499999999999</c:v>
                </c:pt>
                <c:pt idx="3">
                  <c:v>39.227499999999999</c:v>
                </c:pt>
                <c:pt idx="4">
                  <c:v>39.957499999999996</c:v>
                </c:pt>
                <c:pt idx="5">
                  <c:v>39.627499999999998</c:v>
                </c:pt>
                <c:pt idx="6">
                  <c:v>40.195</c:v>
                </c:pt>
                <c:pt idx="7">
                  <c:v>39.692499999999995</c:v>
                </c:pt>
                <c:pt idx="8">
                  <c:v>39.945</c:v>
                </c:pt>
                <c:pt idx="9">
                  <c:v>40.234999999999999</c:v>
                </c:pt>
                <c:pt idx="10">
                  <c:v>39.89</c:v>
                </c:pt>
                <c:pt idx="11">
                  <c:v>40.33</c:v>
                </c:pt>
                <c:pt idx="12">
                  <c:v>40.094999999999999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8A-454D-949E-B216546D3C42}"/>
            </c:ext>
          </c:extLst>
        </c:ser>
        <c:ser>
          <c:idx val="0"/>
          <c:order val="1"/>
          <c:tx>
            <c:v>Blank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initial)'!$D$10:$P$10</c:f>
              <c:numCache>
                <c:formatCode>0.00</c:formatCode>
                <c:ptCount val="13"/>
                <c:pt idx="0">
                  <c:v>35.596666666666664</c:v>
                </c:pt>
                <c:pt idx="1">
                  <c:v>36.400000000000006</c:v>
                </c:pt>
                <c:pt idx="2">
                  <c:v>36.764999999999993</c:v>
                </c:pt>
                <c:pt idx="3">
                  <c:v>36.518333333333338</c:v>
                </c:pt>
                <c:pt idx="4">
                  <c:v>36.871666666666663</c:v>
                </c:pt>
                <c:pt idx="5">
                  <c:v>35.056666666666665</c:v>
                </c:pt>
                <c:pt idx="6">
                  <c:v>35.250000000000007</c:v>
                </c:pt>
                <c:pt idx="7">
                  <c:v>34.618333333333332</c:v>
                </c:pt>
                <c:pt idx="8">
                  <c:v>35.336666666666666</c:v>
                </c:pt>
                <c:pt idx="9">
                  <c:v>35.576666666666668</c:v>
                </c:pt>
                <c:pt idx="10">
                  <c:v>35.861666666666665</c:v>
                </c:pt>
                <c:pt idx="11">
                  <c:v>36.225000000000001</c:v>
                </c:pt>
                <c:pt idx="12">
                  <c:v>36.324999999999996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8A-454D-949E-B216546D3C42}"/>
            </c:ext>
          </c:extLst>
        </c:ser>
        <c:ser>
          <c:idx val="1"/>
          <c:order val="2"/>
          <c:tx>
            <c:v>Benzydamine</c:v>
          </c:tx>
          <c:spPr>
            <a:ln w="25400">
              <a:solidFill>
                <a:schemeClr val="accent4"/>
              </a:solidFill>
            </a:ln>
          </c:spPr>
          <c:marker>
            <c:symbol val="square"/>
            <c:size val="4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initial)'!$D$19:$P$19</c:f>
              <c:numCache>
                <c:formatCode>0.00</c:formatCode>
                <c:ptCount val="13"/>
                <c:pt idx="0">
                  <c:v>36.263333333333328</c:v>
                </c:pt>
                <c:pt idx="1">
                  <c:v>37.094999999999992</c:v>
                </c:pt>
                <c:pt idx="2">
                  <c:v>37.543333333333329</c:v>
                </c:pt>
                <c:pt idx="3">
                  <c:v>36.786666666666669</c:v>
                </c:pt>
                <c:pt idx="4">
                  <c:v>36.991666666666667</c:v>
                </c:pt>
                <c:pt idx="5">
                  <c:v>34.56666666666667</c:v>
                </c:pt>
                <c:pt idx="6">
                  <c:v>34.614999999999995</c:v>
                </c:pt>
                <c:pt idx="7">
                  <c:v>34.156666666666666</c:v>
                </c:pt>
                <c:pt idx="8">
                  <c:v>36.903333333333336</c:v>
                </c:pt>
                <c:pt idx="9">
                  <c:v>36.940000000000005</c:v>
                </c:pt>
                <c:pt idx="10">
                  <c:v>37.044999999999995</c:v>
                </c:pt>
                <c:pt idx="11">
                  <c:v>37.398333333333333</c:v>
                </c:pt>
                <c:pt idx="12">
                  <c:v>37.373333333333335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8A-454D-949E-B216546D3C42}"/>
            </c:ext>
          </c:extLst>
        </c:ser>
        <c:ser>
          <c:idx val="2"/>
          <c:order val="3"/>
          <c:tx>
            <c:v>Melatonin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initial)'!$D$28:$P$28</c:f>
              <c:numCache>
                <c:formatCode>0.00</c:formatCode>
                <c:ptCount val="13"/>
                <c:pt idx="0">
                  <c:v>36.949999999999996</c:v>
                </c:pt>
                <c:pt idx="1">
                  <c:v>38.041666666666664</c:v>
                </c:pt>
                <c:pt idx="2">
                  <c:v>38.05833333333333</c:v>
                </c:pt>
                <c:pt idx="3">
                  <c:v>37.800000000000004</c:v>
                </c:pt>
                <c:pt idx="4">
                  <c:v>37.946666666666665</c:v>
                </c:pt>
                <c:pt idx="5">
                  <c:v>35.916666666666664</c:v>
                </c:pt>
                <c:pt idx="6">
                  <c:v>36.278333333333329</c:v>
                </c:pt>
                <c:pt idx="7">
                  <c:v>36.120000000000005</c:v>
                </c:pt>
                <c:pt idx="8">
                  <c:v>36.981666666666662</c:v>
                </c:pt>
                <c:pt idx="9">
                  <c:v>37.351999999999997</c:v>
                </c:pt>
                <c:pt idx="10">
                  <c:v>37.416000000000004</c:v>
                </c:pt>
                <c:pt idx="11">
                  <c:v>38.172000000000004</c:v>
                </c:pt>
                <c:pt idx="12">
                  <c:v>37.958000000000006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8A-454D-949E-B216546D3C42}"/>
            </c:ext>
          </c:extLst>
        </c:ser>
        <c:ser>
          <c:idx val="4"/>
          <c:order val="4"/>
          <c:tx>
            <c:v>4-BrBn-MLT</c:v>
          </c:tx>
          <c:spPr>
            <a:ln w="25400">
              <a:solidFill>
                <a:schemeClr val="tx2"/>
              </a:solidFill>
            </a:ln>
          </c:spPr>
          <c:marker>
            <c:symbol val="star"/>
            <c:size val="7"/>
            <c:spPr>
              <a:noFill/>
              <a:ln w="12700">
                <a:solidFill>
                  <a:schemeClr val="tx2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initial)'!$D$46:$P$46</c:f>
              <c:numCache>
                <c:formatCode>0.00</c:formatCode>
                <c:ptCount val="13"/>
                <c:pt idx="0">
                  <c:v>36.023333333333333</c:v>
                </c:pt>
                <c:pt idx="1">
                  <c:v>36.483333333333334</c:v>
                </c:pt>
                <c:pt idx="2">
                  <c:v>36.906666666666666</c:v>
                </c:pt>
                <c:pt idx="3">
                  <c:v>36.794999999999995</c:v>
                </c:pt>
                <c:pt idx="4">
                  <c:v>36.396666666666668</c:v>
                </c:pt>
                <c:pt idx="5">
                  <c:v>34.984999999999999</c:v>
                </c:pt>
                <c:pt idx="6">
                  <c:v>35.365000000000002</c:v>
                </c:pt>
                <c:pt idx="7">
                  <c:v>35.38666666666667</c:v>
                </c:pt>
                <c:pt idx="8">
                  <c:v>36.498333333333335</c:v>
                </c:pt>
                <c:pt idx="9">
                  <c:v>36.781666666666666</c:v>
                </c:pt>
                <c:pt idx="10">
                  <c:v>37.204999999999998</c:v>
                </c:pt>
                <c:pt idx="11">
                  <c:v>37.68333333333333</c:v>
                </c:pt>
                <c:pt idx="12">
                  <c:v>37.634999999999998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8A-454D-949E-B216546D3C42}"/>
            </c:ext>
          </c:extLst>
        </c:ser>
        <c:ser>
          <c:idx val="3"/>
          <c:order val="5"/>
          <c:tx>
            <c:v>4-EBM</c:v>
          </c:tx>
          <c:spPr>
            <a:ln w="25400"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</c:spPr>
          </c:marker>
          <c:xVal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xVal>
          <c:yVal>
            <c:numRef>
              <c:f>'Weight (of initial)'!$D$37:$P$37</c:f>
              <c:numCache>
                <c:formatCode>0.00</c:formatCode>
                <c:ptCount val="13"/>
                <c:pt idx="0">
                  <c:v>37.398333333333333</c:v>
                </c:pt>
                <c:pt idx="1">
                  <c:v>37.446666666666665</c:v>
                </c:pt>
                <c:pt idx="2">
                  <c:v>37.630000000000003</c:v>
                </c:pt>
                <c:pt idx="3">
                  <c:v>37.143333333333338</c:v>
                </c:pt>
                <c:pt idx="4">
                  <c:v>37.29</c:v>
                </c:pt>
                <c:pt idx="5">
                  <c:v>35.191666666666663</c:v>
                </c:pt>
                <c:pt idx="6">
                  <c:v>35.541666666666664</c:v>
                </c:pt>
                <c:pt idx="7">
                  <c:v>35.278333333333329</c:v>
                </c:pt>
                <c:pt idx="8">
                  <c:v>36.295000000000009</c:v>
                </c:pt>
                <c:pt idx="9">
                  <c:v>36.37166666666667</c:v>
                </c:pt>
                <c:pt idx="10">
                  <c:v>36.909999999999997</c:v>
                </c:pt>
                <c:pt idx="11">
                  <c:v>37.32833333333334</c:v>
                </c:pt>
                <c:pt idx="12">
                  <c:v>37.126666666666665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8A-454D-949E-B216546D3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15328"/>
        <c:axId val="155915904"/>
      </c:scatterChart>
      <c:valAx>
        <c:axId val="155915328"/>
        <c:scaling>
          <c:orientation val="minMax"/>
          <c:max val="1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overlay val="0"/>
        </c:title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55915904"/>
        <c:crosses val="autoZero"/>
        <c:crossBetween val="midCat"/>
        <c:majorUnit val="1"/>
      </c:valAx>
      <c:valAx>
        <c:axId val="155915904"/>
        <c:scaling>
          <c:orientation val="minMax"/>
          <c:max val="41"/>
          <c:min val="3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Weight (g.)</a:t>
                </a:r>
              </a:p>
            </c:rich>
          </c:tx>
          <c:layout>
            <c:manualLayout>
              <c:xMode val="edge"/>
              <c:yMode val="edge"/>
              <c:x val="2.6314444444444445E-3"/>
              <c:y val="0.4489621527777777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55915328"/>
        <c:crosses val="autoZero"/>
        <c:crossBetween val="midCat"/>
        <c:majorUnit val="0.5"/>
      </c:valAx>
    </c:plotArea>
    <c:legend>
      <c:legendPos val="t"/>
      <c:layout>
        <c:manualLayout>
          <c:xMode val="edge"/>
          <c:yMode val="edge"/>
          <c:x val="9.9687777777777778E-2"/>
          <c:y val="2.3538505513440396E-2"/>
          <c:w val="0.84444511111111109"/>
          <c:h val="8.79754490435950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98590142796787E-2"/>
          <c:y val="7.4931179377225737E-2"/>
          <c:w val="0.88086799999999998"/>
          <c:h val="0.85320128670327156"/>
        </c:manualLayout>
      </c:layout>
      <c:lineChart>
        <c:grouping val="standard"/>
        <c:varyColors val="0"/>
        <c:ser>
          <c:idx val="6"/>
          <c:order val="0"/>
          <c:tx>
            <c:v>Normal (not induced)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initial)'!$AK$62:$AW$62</c:f>
              <c:numCache>
                <c:formatCode>0.00</c:formatCode>
                <c:ptCount val="13"/>
                <c:pt idx="0">
                  <c:v>100</c:v>
                </c:pt>
                <c:pt idx="1">
                  <c:v>102.88544644637989</c:v>
                </c:pt>
                <c:pt idx="2">
                  <c:v>104.46778804600758</c:v>
                </c:pt>
                <c:pt idx="3">
                  <c:v>104.32152117545377</c:v>
                </c:pt>
                <c:pt idx="4">
                  <c:v>106.26288145734991</c:v>
                </c:pt>
                <c:pt idx="5">
                  <c:v>105.38528023402699</c:v>
                </c:pt>
                <c:pt idx="6">
                  <c:v>106.89448839837776</c:v>
                </c:pt>
                <c:pt idx="7">
                  <c:v>105.55814108104515</c:v>
                </c:pt>
                <c:pt idx="8">
                  <c:v>106.2296389867695</c:v>
                </c:pt>
                <c:pt idx="9">
                  <c:v>107.00086430423509</c:v>
                </c:pt>
                <c:pt idx="10">
                  <c:v>106.08337211621568</c:v>
                </c:pt>
                <c:pt idx="11">
                  <c:v>107.25350708064624</c:v>
                </c:pt>
                <c:pt idx="12">
                  <c:v>106.62854863373447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5-4EAF-8F8E-3D13E9CAA420}"/>
            </c:ext>
          </c:extLst>
        </c:ser>
        <c:ser>
          <c:idx val="0"/>
          <c:order val="1"/>
          <c:tx>
            <c:v>Blank gel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initial)'!$AK$10:$AW$10</c:f>
              <c:numCache>
                <c:formatCode>0.00</c:formatCode>
                <c:ptCount val="13"/>
                <c:pt idx="0">
                  <c:v>100</c:v>
                </c:pt>
                <c:pt idx="1">
                  <c:v>102.25676561475795</c:v>
                </c:pt>
                <c:pt idx="2">
                  <c:v>103.28214252270813</c:v>
                </c:pt>
                <c:pt idx="3">
                  <c:v>102.58919374473265</c:v>
                </c:pt>
                <c:pt idx="4">
                  <c:v>103.58179604831916</c:v>
                </c:pt>
                <c:pt idx="5">
                  <c:v>98.483004026594244</c:v>
                </c:pt>
                <c:pt idx="6">
                  <c:v>99.026126041764215</c:v>
                </c:pt>
                <c:pt idx="7">
                  <c:v>97.251615319786495</c:v>
                </c:pt>
                <c:pt idx="8">
                  <c:v>99.269594531323165</c:v>
                </c:pt>
                <c:pt idx="9">
                  <c:v>99.943814963947943</c:v>
                </c:pt>
                <c:pt idx="10">
                  <c:v>100.74445172768988</c:v>
                </c:pt>
                <c:pt idx="11">
                  <c:v>101.7651465493024</c:v>
                </c:pt>
                <c:pt idx="12">
                  <c:v>102.0460717295627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5-4EAF-8F8E-3D13E9CAA420}"/>
            </c:ext>
          </c:extLst>
        </c:ser>
        <c:ser>
          <c:idx val="1"/>
          <c:order val="2"/>
          <c:tx>
            <c:v>Benzydamine</c:v>
          </c:tx>
          <c:spPr>
            <a:ln w="25400">
              <a:solidFill>
                <a:schemeClr val="accent4"/>
              </a:solidFill>
            </a:ln>
          </c:spPr>
          <c:marker>
            <c:symbol val="square"/>
            <c:size val="4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initial)'!$AK$19:$AW$19</c:f>
              <c:numCache>
                <c:formatCode>0.00</c:formatCode>
                <c:ptCount val="13"/>
                <c:pt idx="0">
                  <c:v>100.00000000000001</c:v>
                </c:pt>
                <c:pt idx="1">
                  <c:v>102.29340932070966</c:v>
                </c:pt>
                <c:pt idx="2">
                  <c:v>103.52973618898795</c:v>
                </c:pt>
                <c:pt idx="3">
                  <c:v>101.44314734810187</c:v>
                </c:pt>
                <c:pt idx="4">
                  <c:v>102.00845665961947</c:v>
                </c:pt>
                <c:pt idx="5">
                  <c:v>95.321261145325863</c:v>
                </c:pt>
                <c:pt idx="6">
                  <c:v>95.454545454545453</c:v>
                </c:pt>
                <c:pt idx="7">
                  <c:v>94.190642522290673</c:v>
                </c:pt>
                <c:pt idx="8">
                  <c:v>101.76486809449399</c:v>
                </c:pt>
                <c:pt idx="9">
                  <c:v>101.86598032907438</c:v>
                </c:pt>
                <c:pt idx="10">
                  <c:v>102.1555290008273</c:v>
                </c:pt>
                <c:pt idx="11">
                  <c:v>103.12988326132916</c:v>
                </c:pt>
                <c:pt idx="12">
                  <c:v>103.06094310138799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5-4EAF-8F8E-3D13E9CAA420}"/>
            </c:ext>
          </c:extLst>
        </c:ser>
        <c:ser>
          <c:idx val="2"/>
          <c:order val="3"/>
          <c:tx>
            <c:v>Melatonin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initial)'!$AK$28:$AW$28</c:f>
              <c:numCache>
                <c:formatCode>0.00</c:formatCode>
                <c:ptCount val="13"/>
                <c:pt idx="0">
                  <c:v>100</c:v>
                </c:pt>
                <c:pt idx="1">
                  <c:v>102.95444294091116</c:v>
                </c:pt>
                <c:pt idx="2">
                  <c:v>102.99954894000903</c:v>
                </c:pt>
                <c:pt idx="3">
                  <c:v>102.30040595399187</c:v>
                </c:pt>
                <c:pt idx="4">
                  <c:v>102.69733874605322</c:v>
                </c:pt>
                <c:pt idx="5">
                  <c:v>97.203428055931454</c:v>
                </c:pt>
                <c:pt idx="6">
                  <c:v>98.182228236355456</c:v>
                </c:pt>
                <c:pt idx="7">
                  <c:v>97.753721244925586</c:v>
                </c:pt>
                <c:pt idx="8">
                  <c:v>100.08570139828599</c:v>
                </c:pt>
                <c:pt idx="9">
                  <c:v>101.08795669824089</c:v>
                </c:pt>
                <c:pt idx="10">
                  <c:v>101.26116373477673</c:v>
                </c:pt>
                <c:pt idx="11">
                  <c:v>103.30717185385659</c:v>
                </c:pt>
                <c:pt idx="12">
                  <c:v>102.72801082543978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C5-4EAF-8F8E-3D13E9CAA420}"/>
            </c:ext>
          </c:extLst>
        </c:ser>
        <c:ser>
          <c:idx val="4"/>
          <c:order val="4"/>
          <c:tx>
            <c:v>BBM</c:v>
          </c:tx>
          <c:spPr>
            <a:ln w="25400">
              <a:solidFill>
                <a:schemeClr val="tx2"/>
              </a:solidFill>
            </a:ln>
          </c:spPr>
          <c:marker>
            <c:symbol val="star"/>
            <c:size val="7"/>
            <c:spPr>
              <a:noFill/>
              <a:ln w="12700">
                <a:solidFill>
                  <a:schemeClr val="tx2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initial)'!$AK$46:$AW$46</c:f>
              <c:numCache>
                <c:formatCode>0.00</c:formatCode>
                <c:ptCount val="13"/>
                <c:pt idx="0">
                  <c:v>100</c:v>
                </c:pt>
                <c:pt idx="1">
                  <c:v>101.27695012491904</c:v>
                </c:pt>
                <c:pt idx="2">
                  <c:v>102.45211437031554</c:v>
                </c:pt>
                <c:pt idx="3">
                  <c:v>102.14213010086054</c:v>
                </c:pt>
                <c:pt idx="4">
                  <c:v>101.03636531877487</c:v>
                </c:pt>
                <c:pt idx="5">
                  <c:v>97.117608957157401</c:v>
                </c:pt>
                <c:pt idx="6">
                  <c:v>98.172480799481832</c:v>
                </c:pt>
                <c:pt idx="7">
                  <c:v>98.23262700101786</c:v>
                </c:pt>
                <c:pt idx="8">
                  <c:v>101.31858980290554</c:v>
                </c:pt>
                <c:pt idx="9">
                  <c:v>102.10511705376145</c:v>
                </c:pt>
                <c:pt idx="10">
                  <c:v>103.28028129915795</c:v>
                </c:pt>
                <c:pt idx="11">
                  <c:v>104.60812436383826</c:v>
                </c:pt>
                <c:pt idx="12">
                  <c:v>104.473952068104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C5-4EAF-8F8E-3D13E9CAA420}"/>
            </c:ext>
          </c:extLst>
        </c:ser>
        <c:ser>
          <c:idx val="3"/>
          <c:order val="5"/>
          <c:tx>
            <c:v>EBM</c:v>
          </c:tx>
          <c:spPr>
            <a:ln w="25400"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</c:spPr>
          </c:marker>
          <c:cat>
            <c:strRef>
              <c:f>'Weight (of initial)'!$D$3:$P$3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'Weight (of initial)'!$AK$37:$AW$37</c:f>
              <c:numCache>
                <c:formatCode>0.00</c:formatCode>
                <c:ptCount val="13"/>
                <c:pt idx="0">
                  <c:v>100</c:v>
                </c:pt>
                <c:pt idx="1">
                  <c:v>100.12923927091225</c:v>
                </c:pt>
                <c:pt idx="2">
                  <c:v>100.61945719506218</c:v>
                </c:pt>
                <c:pt idx="3">
                  <c:v>99.318151432773291</c:v>
                </c:pt>
                <c:pt idx="4">
                  <c:v>99.710325772093213</c:v>
                </c:pt>
                <c:pt idx="5">
                  <c:v>94.099558803868248</c:v>
                </c:pt>
                <c:pt idx="6">
                  <c:v>95.035429386336276</c:v>
                </c:pt>
                <c:pt idx="7">
                  <c:v>94.331298186193692</c:v>
                </c:pt>
                <c:pt idx="8">
                  <c:v>97.049779401934131</c:v>
                </c:pt>
                <c:pt idx="9">
                  <c:v>97.254779624760445</c:v>
                </c:pt>
                <c:pt idx="10">
                  <c:v>98.69423771112794</c:v>
                </c:pt>
                <c:pt idx="11">
                  <c:v>99.812825883506392</c:v>
                </c:pt>
                <c:pt idx="12">
                  <c:v>99.273586166941485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C5-4EAF-8F8E-3D13E9CA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15328"/>
        <c:axId val="155915904"/>
      </c:lineChart>
      <c:catAx>
        <c:axId val="15591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Day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nextTo"/>
        <c:spPr>
          <a:ln w="19050">
            <a:solidFill>
              <a:schemeClr val="tx1"/>
            </a:solidFill>
          </a:ln>
        </c:spPr>
        <c:crossAx val="155915904"/>
        <c:crosses val="autoZero"/>
        <c:auto val="1"/>
        <c:lblAlgn val="ctr"/>
        <c:lblOffset val="100"/>
        <c:noMultiLvlLbl val="1"/>
      </c:catAx>
      <c:valAx>
        <c:axId val="155915904"/>
        <c:scaling>
          <c:orientation val="minMax"/>
          <c:min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Weight (%</a:t>
                </a:r>
                <a:r>
                  <a:rPr lang="en-US" sz="1600" baseline="0"/>
                  <a:t> of initial</a:t>
                </a:r>
                <a:r>
                  <a:rPr lang="en-US" sz="1600"/>
                  <a:t>)</a:t>
                </a:r>
              </a:p>
            </c:rich>
          </c:tx>
          <c:layout>
            <c:manualLayout>
              <c:xMode val="edge"/>
              <c:yMode val="edge"/>
              <c:x val="1.9018463995738262E-2"/>
              <c:y val="0.416098357423631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5591532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9.9687777777777778E-2"/>
          <c:y val="2.3538505513440396E-2"/>
          <c:w val="0.87954960513952263"/>
          <c:h val="3.36206917797247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98555555555549E-2"/>
          <c:y val="8.1191009156215632E-2"/>
          <c:w val="0.88086799999999998"/>
          <c:h val="0.85320128670327156"/>
        </c:manualLayout>
      </c:layout>
      <c:scatterChart>
        <c:scatterStyle val="lineMarker"/>
        <c:varyColors val="0"/>
        <c:ser>
          <c:idx val="6"/>
          <c:order val="0"/>
          <c:tx>
            <c:v>Normal (not induced)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initial)'!$V$62:$AI$62</c:f>
              <c:numCache>
                <c:formatCode>0.00</c:formatCode>
                <c:ptCount val="14"/>
                <c:pt idx="0">
                  <c:v>100.00000000000001</c:v>
                </c:pt>
                <c:pt idx="1">
                  <c:v>101.95905639913234</c:v>
                </c:pt>
                <c:pt idx="2">
                  <c:v>104.90103036876357</c:v>
                </c:pt>
                <c:pt idx="3">
                  <c:v>106.5143709327549</c:v>
                </c:pt>
                <c:pt idx="4">
                  <c:v>106.36523861171368</c:v>
                </c:pt>
                <c:pt idx="5">
                  <c:v>108.34463123644252</c:v>
                </c:pt>
                <c:pt idx="6">
                  <c:v>107.44983731019524</c:v>
                </c:pt>
                <c:pt idx="7">
                  <c:v>108.98861171366595</c:v>
                </c:pt>
                <c:pt idx="8">
                  <c:v>107.6260845986985</c:v>
                </c:pt>
                <c:pt idx="9">
                  <c:v>108.31073752711499</c:v>
                </c:pt>
                <c:pt idx="10">
                  <c:v>109.09707158351412</c:v>
                </c:pt>
                <c:pt idx="11">
                  <c:v>108.16160520607377</c:v>
                </c:pt>
                <c:pt idx="12">
                  <c:v>109.35466377440349</c:v>
                </c:pt>
                <c:pt idx="13">
                  <c:v>108.71746203904557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4-4E69-9191-56959E744256}"/>
            </c:ext>
          </c:extLst>
        </c:ser>
        <c:ser>
          <c:idx val="0"/>
          <c:order val="1"/>
          <c:tx>
            <c:v>Blank gel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initial)'!$V$10:$AI$10</c:f>
              <c:numCache>
                <c:formatCode>0.00</c:formatCode>
                <c:ptCount val="14"/>
                <c:pt idx="0">
                  <c:v>99.999999999999986</c:v>
                </c:pt>
                <c:pt idx="1">
                  <c:v>100.84993861554442</c:v>
                </c:pt>
                <c:pt idx="2">
                  <c:v>103.12588535272448</c:v>
                </c:pt>
                <c:pt idx="3">
                  <c:v>104.15997733497024</c:v>
                </c:pt>
                <c:pt idx="4">
                  <c:v>103.4611389177448</c:v>
                </c:pt>
                <c:pt idx="5">
                  <c:v>104.46217773160826</c:v>
                </c:pt>
                <c:pt idx="6">
                  <c:v>99.320049107564444</c:v>
                </c:pt>
                <c:pt idx="7">
                  <c:v>99.867787326470832</c:v>
                </c:pt>
                <c:pt idx="8">
                  <c:v>98.078194352630064</c:v>
                </c:pt>
                <c:pt idx="9">
                  <c:v>100.11332514873925</c:v>
                </c:pt>
                <c:pt idx="10">
                  <c:v>100.79327604117479</c:v>
                </c:pt>
                <c:pt idx="11">
                  <c:v>101.600717725942</c:v>
                </c:pt>
                <c:pt idx="12">
                  <c:v>102.63008782699025</c:v>
                </c:pt>
                <c:pt idx="13">
                  <c:v>102.9134006988384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4-4E69-9191-56959E744256}"/>
            </c:ext>
          </c:extLst>
        </c:ser>
        <c:ser>
          <c:idx val="1"/>
          <c:order val="2"/>
          <c:tx>
            <c:v>Benzydamine</c:v>
          </c:tx>
          <c:spPr>
            <a:ln w="25400">
              <a:solidFill>
                <a:schemeClr val="accent4"/>
              </a:solidFill>
            </a:ln>
          </c:spPr>
          <c:marker>
            <c:symbol val="square"/>
            <c:size val="4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initial)'!$V$19:$AI$19</c:f>
              <c:numCache>
                <c:formatCode>0.00</c:formatCode>
                <c:ptCount val="14"/>
                <c:pt idx="0">
                  <c:v>100</c:v>
                </c:pt>
                <c:pt idx="1">
                  <c:v>102.00656352555086</c:v>
                </c:pt>
                <c:pt idx="2">
                  <c:v>104.34599156118144</c:v>
                </c:pt>
                <c:pt idx="3">
                  <c:v>105.60712611345521</c:v>
                </c:pt>
                <c:pt idx="4">
                  <c:v>103.47866854195966</c:v>
                </c:pt>
                <c:pt idx="5">
                  <c:v>104.05532114392872</c:v>
                </c:pt>
                <c:pt idx="6">
                  <c:v>97.233942803563039</c:v>
                </c:pt>
                <c:pt idx="7">
                  <c:v>97.369901547116726</c:v>
                </c:pt>
                <c:pt idx="8">
                  <c:v>96.080637599624922</c:v>
                </c:pt>
                <c:pt idx="9">
                  <c:v>103.80684481950304</c:v>
                </c:pt>
                <c:pt idx="10">
                  <c:v>103.9099859353024</c:v>
                </c:pt>
                <c:pt idx="11">
                  <c:v>104.2053445850914</c:v>
                </c:pt>
                <c:pt idx="12">
                  <c:v>105.19924988279418</c:v>
                </c:pt>
                <c:pt idx="13">
                  <c:v>105.12892639474916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4-4E69-9191-56959E744256}"/>
            </c:ext>
          </c:extLst>
        </c:ser>
        <c:ser>
          <c:idx val="2"/>
          <c:order val="3"/>
          <c:tx>
            <c:v>Melatonin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initial)'!$V$28:$AI$28</c:f>
              <c:numCache>
                <c:formatCode>0.00</c:formatCode>
                <c:ptCount val="14"/>
                <c:pt idx="0">
                  <c:v>100.00000000000001</c:v>
                </c:pt>
                <c:pt idx="1">
                  <c:v>102.16589861751152</c:v>
                </c:pt>
                <c:pt idx="2">
                  <c:v>105.18433179723503</c:v>
                </c:pt>
                <c:pt idx="3">
                  <c:v>105.23041474654379</c:v>
                </c:pt>
                <c:pt idx="4">
                  <c:v>104.51612903225806</c:v>
                </c:pt>
                <c:pt idx="5">
                  <c:v>104.92165898617513</c:v>
                </c:pt>
                <c:pt idx="6">
                  <c:v>99.308755760368669</c:v>
                </c:pt>
                <c:pt idx="7">
                  <c:v>100.30875576036867</c:v>
                </c:pt>
                <c:pt idx="8">
                  <c:v>99.870967741935488</c:v>
                </c:pt>
                <c:pt idx="9">
                  <c:v>102.25345622119816</c:v>
                </c:pt>
                <c:pt idx="10">
                  <c:v>103.27741935483871</c:v>
                </c:pt>
                <c:pt idx="11">
                  <c:v>103.45437788018435</c:v>
                </c:pt>
                <c:pt idx="12">
                  <c:v>105.54470046082949</c:v>
                </c:pt>
                <c:pt idx="13">
                  <c:v>104.95299539170507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54-4E69-9191-56959E744256}"/>
            </c:ext>
          </c:extLst>
        </c:ser>
        <c:ser>
          <c:idx val="4"/>
          <c:order val="4"/>
          <c:tx>
            <c:v>4-BrBn-MLT</c:v>
          </c:tx>
          <c:spPr>
            <a:ln w="25400">
              <a:solidFill>
                <a:schemeClr val="tx2"/>
              </a:solidFill>
            </a:ln>
          </c:spPr>
          <c:marker>
            <c:symbol val="star"/>
            <c:size val="7"/>
            <c:spPr>
              <a:noFill/>
              <a:ln w="12700">
                <a:solidFill>
                  <a:schemeClr val="tx2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initial)'!$V$46:$AI$46</c:f>
              <c:numCache>
                <c:formatCode>0.00</c:formatCode>
                <c:ptCount val="14"/>
                <c:pt idx="0">
                  <c:v>100.00000000000001</c:v>
                </c:pt>
                <c:pt idx="1">
                  <c:v>101.17019284778134</c:v>
                </c:pt>
                <c:pt idx="2">
                  <c:v>102.46208575173189</c:v>
                </c:pt>
                <c:pt idx="3">
                  <c:v>103.65100168507773</c:v>
                </c:pt>
                <c:pt idx="4">
                  <c:v>103.33739000187232</c:v>
                </c:pt>
                <c:pt idx="5">
                  <c:v>102.2186856393934</c:v>
                </c:pt>
                <c:pt idx="6">
                  <c:v>98.254072271110303</c:v>
                </c:pt>
                <c:pt idx="7">
                  <c:v>99.32128814828684</c:v>
                </c:pt>
                <c:pt idx="8">
                  <c:v>99.382138176371484</c:v>
                </c:pt>
                <c:pt idx="9">
                  <c:v>102.50421269425203</c:v>
                </c:pt>
                <c:pt idx="10">
                  <c:v>103.29994383074332</c:v>
                </c:pt>
                <c:pt idx="11">
                  <c:v>104.48885976408913</c:v>
                </c:pt>
                <c:pt idx="12">
                  <c:v>105.83224115334207</c:v>
                </c:pt>
                <c:pt idx="13">
                  <c:v>105.69649878299946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54-4E69-9191-56959E744256}"/>
            </c:ext>
          </c:extLst>
        </c:ser>
        <c:ser>
          <c:idx val="3"/>
          <c:order val="5"/>
          <c:tx>
            <c:v>4-EBM</c:v>
          </c:tx>
          <c:spPr>
            <a:ln w="25400"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</c:spPr>
          </c:marker>
          <c:xVal>
            <c:numRef>
              <c:f>'Weight (of initial)'!$C$66:$P$66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'Weight (of initial)'!$V$37:$AI$37</c:f>
              <c:numCache>
                <c:formatCode>0.00</c:formatCode>
                <c:ptCount val="14"/>
                <c:pt idx="0">
                  <c:v>100</c:v>
                </c:pt>
                <c:pt idx="1">
                  <c:v>101.08112978062076</c:v>
                </c:pt>
                <c:pt idx="2">
                  <c:v>101.21176629577907</c:v>
                </c:pt>
                <c:pt idx="3">
                  <c:v>101.70728411189693</c:v>
                </c:pt>
                <c:pt idx="4">
                  <c:v>100.39190954547503</c:v>
                </c:pt>
                <c:pt idx="5">
                  <c:v>100.78832379836928</c:v>
                </c:pt>
                <c:pt idx="6">
                  <c:v>95.116897157529607</c:v>
                </c:pt>
                <c:pt idx="7">
                  <c:v>96.062885715572762</c:v>
                </c:pt>
                <c:pt idx="8">
                  <c:v>95.351141943330774</c:v>
                </c:pt>
                <c:pt idx="9">
                  <c:v>98.099013469075189</c:v>
                </c:pt>
                <c:pt idx="10">
                  <c:v>98.306230010360821</c:v>
                </c:pt>
                <c:pt idx="11">
                  <c:v>99.761250506779575</c:v>
                </c:pt>
                <c:pt idx="12">
                  <c:v>100.89193206901211</c:v>
                </c:pt>
                <c:pt idx="13">
                  <c:v>100.34686247128248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54-4E69-9191-56959E74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15328"/>
        <c:axId val="155915904"/>
      </c:scatterChart>
      <c:valAx>
        <c:axId val="155915328"/>
        <c:scaling>
          <c:orientation val="minMax"/>
          <c:max val="1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55915904"/>
        <c:crosses val="autoZero"/>
        <c:crossBetween val="midCat"/>
        <c:majorUnit val="1"/>
      </c:valAx>
      <c:valAx>
        <c:axId val="155915904"/>
        <c:scaling>
          <c:orientation val="minMax"/>
          <c:max val="112"/>
          <c:min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Weight (%</a:t>
                </a:r>
                <a:r>
                  <a:rPr lang="en-US" baseline="0"/>
                  <a:t> of initial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4837936785586791E-2"/>
              <c:y val="0.4069386413969801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55915328"/>
        <c:crosses val="autoZero"/>
        <c:crossBetween val="midCat"/>
        <c:majorUnit val="1"/>
      </c:valAx>
    </c:plotArea>
    <c:legend>
      <c:legendPos val="t"/>
      <c:layout>
        <c:manualLayout>
          <c:xMode val="edge"/>
          <c:yMode val="edge"/>
          <c:x val="9.9687777777777778E-2"/>
          <c:y val="2.3538505513440396E-2"/>
          <c:w val="0.84444511111111109"/>
          <c:h val="8.79754490435950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75998075998081E-2"/>
          <c:y val="8.2190852490421462E-2"/>
          <c:w val="0.87891654641654637"/>
          <c:h val="0.8500869252873563"/>
        </c:manualLayout>
      </c:layout>
      <c:scatterChart>
        <c:scatterStyle val="lineMarker"/>
        <c:varyColors val="0"/>
        <c:ser>
          <c:idx val="0"/>
          <c:order val="0"/>
          <c:tx>
            <c:v>5-FU + Blank gel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xVal>
            <c:strRef>
              <c:f>Food!$D$2:$AP$2</c:f>
              <c:strCache>
                <c:ptCount val="37"/>
                <c:pt idx="0">
                  <c:v>D-6</c:v>
                </c:pt>
                <c:pt idx="3">
                  <c:v>D-5</c:v>
                </c:pt>
                <c:pt idx="6">
                  <c:v>D-4</c:v>
                </c:pt>
                <c:pt idx="9">
                  <c:v>D-3</c:v>
                </c:pt>
                <c:pt idx="12">
                  <c:v>D-2</c:v>
                </c:pt>
                <c:pt idx="15">
                  <c:v>D-1</c:v>
                </c:pt>
                <c:pt idx="18">
                  <c:v>D0</c:v>
                </c:pt>
                <c:pt idx="21">
                  <c:v>D1</c:v>
                </c:pt>
                <c:pt idx="24">
                  <c:v>D2</c:v>
                </c:pt>
                <c:pt idx="27">
                  <c:v>D3</c:v>
                </c:pt>
                <c:pt idx="30">
                  <c:v>D4</c:v>
                </c:pt>
                <c:pt idx="33">
                  <c:v>D5</c:v>
                </c:pt>
                <c:pt idx="36">
                  <c:v>D6</c:v>
                </c:pt>
              </c:strCache>
            </c:strRef>
          </c:xVal>
          <c:yVal>
            <c:numRef>
              <c:f>(Food!$F$4,Food!$I$4,Food!$L$4,Food!$O$4,Food!$R$4,Food!$U$4,Food!$X$4,Food!$AA$4,Food!$AD$4,Food!$AG$4,Food!$AJ$4,Food!$AM$4,Food!$AP$4)</c:f>
              <c:numCache>
                <c:formatCode>General</c:formatCode>
                <c:ptCount val="13"/>
                <c:pt idx="0">
                  <c:v>29.25</c:v>
                </c:pt>
                <c:pt idx="1">
                  <c:v>28.950000000000003</c:v>
                </c:pt>
                <c:pt idx="2">
                  <c:v>28.08</c:v>
                </c:pt>
                <c:pt idx="3">
                  <c:v>23.950000000000003</c:v>
                </c:pt>
                <c:pt idx="4">
                  <c:v>23.25</c:v>
                </c:pt>
                <c:pt idx="5">
                  <c:v>18.010000000000005</c:v>
                </c:pt>
                <c:pt idx="6">
                  <c:v>18.670000000000002</c:v>
                </c:pt>
                <c:pt idx="7">
                  <c:v>18.350000000000009</c:v>
                </c:pt>
                <c:pt idx="8">
                  <c:v>18.589999999999989</c:v>
                </c:pt>
                <c:pt idx="9">
                  <c:v>20.659999999999997</c:v>
                </c:pt>
                <c:pt idx="10">
                  <c:v>21.83</c:v>
                </c:pt>
                <c:pt idx="11">
                  <c:v>22.28</c:v>
                </c:pt>
                <c:pt idx="12">
                  <c:v>23.930000000000007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B-400F-902C-92B35793DD80}"/>
            </c:ext>
          </c:extLst>
        </c:ser>
        <c:ser>
          <c:idx val="1"/>
          <c:order val="1"/>
          <c:tx>
            <c:v>5-FU + Benzydamine</c:v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yVal>
            <c:numRef>
              <c:f>(Food!$F$5,Food!$I$5,Food!$L$5,Food!$O$5,Food!$R$5,Food!$U$5,Food!$X$5,Food!$AA$5,Food!$AD$5,Food!$AG$5,Food!$AJ$5,Food!$AM$5,Food!$AP$5)</c:f>
              <c:numCache>
                <c:formatCode>General</c:formatCode>
                <c:ptCount val="13"/>
                <c:pt idx="0">
                  <c:v>30.490000000000009</c:v>
                </c:pt>
                <c:pt idx="1">
                  <c:v>27.940000000000012</c:v>
                </c:pt>
                <c:pt idx="2">
                  <c:v>27.319999999999997</c:v>
                </c:pt>
                <c:pt idx="3">
                  <c:v>21.940000000000012</c:v>
                </c:pt>
                <c:pt idx="4">
                  <c:v>20.899999999999991</c:v>
                </c:pt>
                <c:pt idx="5">
                  <c:v>17.25</c:v>
                </c:pt>
                <c:pt idx="6">
                  <c:v>14.489999999999995</c:v>
                </c:pt>
                <c:pt idx="7">
                  <c:v>19.700000000000003</c:v>
                </c:pt>
                <c:pt idx="8">
                  <c:v>32.230000000000004</c:v>
                </c:pt>
                <c:pt idx="9">
                  <c:v>26.949999999999989</c:v>
                </c:pt>
                <c:pt idx="10">
                  <c:v>28.22</c:v>
                </c:pt>
                <c:pt idx="11">
                  <c:v>27.629999999999995</c:v>
                </c:pt>
                <c:pt idx="12">
                  <c:v>26.64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B-400F-902C-92B35793DD80}"/>
            </c:ext>
          </c:extLst>
        </c:ser>
        <c:ser>
          <c:idx val="2"/>
          <c:order val="2"/>
          <c:tx>
            <c:v>5-FU + Melatonin</c:v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yVal>
            <c:numRef>
              <c:f>(Food!$F$6,Food!$I$6,Food!$L$6,Food!$O$6,Food!$R$6,Food!$U$6,Food!$X$6,Food!$AA$6,Food!$AD$6,Food!$AG$6,Food!$AJ$6,Food!$AM$6,Food!$AP$6)</c:f>
              <c:numCache>
                <c:formatCode>General</c:formatCode>
                <c:ptCount val="13"/>
                <c:pt idx="0">
                  <c:v>29.159999999999997</c:v>
                </c:pt>
                <c:pt idx="1">
                  <c:v>26.42</c:v>
                </c:pt>
                <c:pt idx="2">
                  <c:v>26.41</c:v>
                </c:pt>
                <c:pt idx="3">
                  <c:v>21.42</c:v>
                </c:pt>
                <c:pt idx="4">
                  <c:v>21.730000000000004</c:v>
                </c:pt>
                <c:pt idx="5">
                  <c:v>16.069999999999993</c:v>
                </c:pt>
                <c:pt idx="6">
                  <c:v>16.78</c:v>
                </c:pt>
                <c:pt idx="7">
                  <c:v>20.179999999999993</c:v>
                </c:pt>
                <c:pt idx="8">
                  <c:v>25.840000000000003</c:v>
                </c:pt>
                <c:pt idx="9">
                  <c:v>18.939999999999998</c:v>
                </c:pt>
                <c:pt idx="10">
                  <c:v>22.13000000000001</c:v>
                </c:pt>
                <c:pt idx="11">
                  <c:v>22.210000000000008</c:v>
                </c:pt>
                <c:pt idx="12">
                  <c:v>22.740000000000009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B-400F-902C-92B35793DD80}"/>
            </c:ext>
          </c:extLst>
        </c:ser>
        <c:ser>
          <c:idx val="3"/>
          <c:order val="3"/>
          <c:tx>
            <c:v>5-FU + 4-EBM</c:v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yVal>
            <c:numRef>
              <c:f>(Food!$F$7,Food!$I$7,Food!$L$7,Food!$O$7,Food!$R$7,Food!$U$7,Food!$X$7,Food!$AA$7,Food!$AD$7,Food!$AG$7,Food!$AJ$7,Food!$AM$7,Food!$AP$7)</c:f>
              <c:numCache>
                <c:formatCode>General</c:formatCode>
                <c:ptCount val="13"/>
                <c:pt idx="0">
                  <c:v>28.809999999999988</c:v>
                </c:pt>
                <c:pt idx="1">
                  <c:v>25.089999999999989</c:v>
                </c:pt>
                <c:pt idx="2">
                  <c:v>26.370000000000005</c:v>
                </c:pt>
                <c:pt idx="3">
                  <c:v>21.089999999999989</c:v>
                </c:pt>
                <c:pt idx="4">
                  <c:v>21.36</c:v>
                </c:pt>
                <c:pt idx="5">
                  <c:v>14.36</c:v>
                </c:pt>
                <c:pt idx="6">
                  <c:v>16.72</c:v>
                </c:pt>
                <c:pt idx="7">
                  <c:v>19.459999999999994</c:v>
                </c:pt>
                <c:pt idx="8">
                  <c:v>24.42</c:v>
                </c:pt>
                <c:pt idx="9">
                  <c:v>23.900000000000006</c:v>
                </c:pt>
                <c:pt idx="10">
                  <c:v>26.039999999999992</c:v>
                </c:pt>
                <c:pt idx="11">
                  <c:v>27.679999999999993</c:v>
                </c:pt>
                <c:pt idx="12">
                  <c:v>25.980000000000004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FB-400F-902C-92B35793DD80}"/>
            </c:ext>
          </c:extLst>
        </c:ser>
        <c:ser>
          <c:idx val="4"/>
          <c:order val="4"/>
          <c:tx>
            <c:v>5-FU + 4-BrBnMLT</c:v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 w="12700">
                <a:solidFill>
                  <a:schemeClr val="tx1"/>
                </a:solidFill>
              </a:ln>
            </c:spPr>
          </c:marker>
          <c:yVal>
            <c:numRef>
              <c:f>(Food!$F$8,Food!$I$8,Food!$L$8,Food!$O$8,Food!$R$8,Food!$U$8,Food!$X$8,Food!$AA$8,Food!$AD$8,Food!$AG$8,Food!$AJ$8,Food!$AM$8,Food!$AP$8)</c:f>
              <c:numCache>
                <c:formatCode>General</c:formatCode>
                <c:ptCount val="13"/>
                <c:pt idx="0">
                  <c:v>28.53</c:v>
                </c:pt>
                <c:pt idx="1">
                  <c:v>26.980000000000004</c:v>
                </c:pt>
                <c:pt idx="2">
                  <c:v>28.210000000000008</c:v>
                </c:pt>
                <c:pt idx="3">
                  <c:v>24.980000000000004</c:v>
                </c:pt>
                <c:pt idx="4">
                  <c:v>24.309999999999988</c:v>
                </c:pt>
                <c:pt idx="5">
                  <c:v>15.61</c:v>
                </c:pt>
                <c:pt idx="6">
                  <c:v>17.39</c:v>
                </c:pt>
                <c:pt idx="7">
                  <c:v>19.310000000000002</c:v>
                </c:pt>
                <c:pt idx="8">
                  <c:v>25.349999999999994</c:v>
                </c:pt>
                <c:pt idx="9">
                  <c:v>25.769999999999996</c:v>
                </c:pt>
                <c:pt idx="10">
                  <c:v>26.730000000000004</c:v>
                </c:pt>
                <c:pt idx="11">
                  <c:v>27.849999999999994</c:v>
                </c:pt>
                <c:pt idx="12">
                  <c:v>27.58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FB-400F-902C-92B35793DD80}"/>
            </c:ext>
          </c:extLst>
        </c:ser>
        <c:ser>
          <c:idx val="6"/>
          <c:order val="5"/>
          <c:tx>
            <c:v>Normal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yVal>
            <c:numRef>
              <c:f>(Food!$F$10,Food!$I$10,Food!$L$10,Food!$O$10,Food!$R$10,Food!$U$10,Food!$X$10,Food!$AA$10,Food!$AD$10,Food!$AG$10,Food!$AJ$10,Food!$AM$10,Food!$AP$10)</c:f>
              <c:numCache>
                <c:formatCode>General</c:formatCode>
                <c:ptCount val="13"/>
                <c:pt idx="0">
                  <c:v>19.980000000000004</c:v>
                </c:pt>
                <c:pt idx="1">
                  <c:v>19.480000000000004</c:v>
                </c:pt>
                <c:pt idx="2">
                  <c:v>19.13000000000001</c:v>
                </c:pt>
                <c:pt idx="3">
                  <c:v>19.480000000000004</c:v>
                </c:pt>
                <c:pt idx="4">
                  <c:v>20.28</c:v>
                </c:pt>
                <c:pt idx="5">
                  <c:v>18.970000000000013</c:v>
                </c:pt>
                <c:pt idx="6">
                  <c:v>18.88000000000001</c:v>
                </c:pt>
                <c:pt idx="7">
                  <c:v>17.560000000000002</c:v>
                </c:pt>
                <c:pt idx="8">
                  <c:v>18.400000000000006</c:v>
                </c:pt>
                <c:pt idx="9">
                  <c:v>17.930000000000007</c:v>
                </c:pt>
                <c:pt idx="10">
                  <c:v>18.569999999999993</c:v>
                </c:pt>
                <c:pt idx="11">
                  <c:v>19.47999999999999</c:v>
                </c:pt>
                <c:pt idx="12">
                  <c:v>19.789999999999992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FB-400F-902C-92B35793D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848320"/>
        <c:axId val="183848896"/>
      </c:scatterChart>
      <c:valAx>
        <c:axId val="183848320"/>
        <c:scaling>
          <c:orientation val="minMax"/>
          <c:max val="1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3848896"/>
        <c:crosses val="autoZero"/>
        <c:crossBetween val="midCat"/>
        <c:majorUnit val="1"/>
      </c:valAx>
      <c:valAx>
        <c:axId val="183848896"/>
        <c:scaling>
          <c:orientation val="minMax"/>
          <c:max val="34"/>
          <c:min val="1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Food consumption (g.)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3848320"/>
        <c:crosses val="autoZero"/>
        <c:crossBetween val="midCat"/>
        <c:majorUnit val="2"/>
      </c:valAx>
    </c:plotArea>
    <c:legend>
      <c:legendPos val="t"/>
      <c:layout>
        <c:manualLayout>
          <c:xMode val="edge"/>
          <c:yMode val="edge"/>
          <c:x val="8.1105841692248673E-2"/>
          <c:y val="3.0289222534779885E-2"/>
          <c:w val="0.91889415830775123"/>
          <c:h val="5.9066871021636776E-2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52879156528796E-2"/>
          <c:y val="6.8104727398205639E-2"/>
          <c:w val="0.88174730588106143"/>
          <c:h val="0.8500869252873563"/>
        </c:manualLayout>
      </c:layout>
      <c:lineChart>
        <c:grouping val="standard"/>
        <c:varyColors val="0"/>
        <c:ser>
          <c:idx val="6"/>
          <c:order val="0"/>
          <c:tx>
            <c:v>Normal (not induced)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(Food!$F$18,Food!$I$18,Food!$L$18,Food!$O$18,Food!$R$18,Food!$U$18,Food!$X$18,Food!$AA$18,Food!$AD$18,Food!$AG$18,Food!$AJ$18,Food!$AM$18,Food!$AP$18)</c:f>
              <c:numCache>
                <c:formatCode>0.00</c:formatCode>
                <c:ptCount val="13"/>
                <c:pt idx="0">
                  <c:v>4.995000000000001</c:v>
                </c:pt>
                <c:pt idx="1">
                  <c:v>4.870000000000001</c:v>
                </c:pt>
                <c:pt idx="2">
                  <c:v>4.7825000000000024</c:v>
                </c:pt>
                <c:pt idx="3">
                  <c:v>4.870000000000001</c:v>
                </c:pt>
                <c:pt idx="4">
                  <c:v>5.07</c:v>
                </c:pt>
                <c:pt idx="5">
                  <c:v>4.7425000000000033</c:v>
                </c:pt>
                <c:pt idx="6">
                  <c:v>4.7200000000000024</c:v>
                </c:pt>
                <c:pt idx="7">
                  <c:v>4.3900000000000006</c:v>
                </c:pt>
                <c:pt idx="8">
                  <c:v>4.6000000000000014</c:v>
                </c:pt>
                <c:pt idx="9">
                  <c:v>4.4825000000000017</c:v>
                </c:pt>
                <c:pt idx="10">
                  <c:v>4.6424999999999983</c:v>
                </c:pt>
                <c:pt idx="11">
                  <c:v>4.8699999999999974</c:v>
                </c:pt>
                <c:pt idx="12">
                  <c:v>4.947499999999998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F9-4454-A712-ECF87A2506D8}"/>
            </c:ext>
          </c:extLst>
        </c:ser>
        <c:ser>
          <c:idx val="0"/>
          <c:order val="1"/>
          <c:tx>
            <c:v>Blank</c:v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(Food!$F$12,Food!$I$12,Food!$L$12,Food!$O$12,Food!$R$12,Food!$U$12,Food!$X$12,Food!$AA$12,Food!$AD$12,Food!$AG$12,Food!$AJ$12,Food!$AM$12,Food!$AP$12)</c:f>
              <c:numCache>
                <c:formatCode>0.00</c:formatCode>
                <c:ptCount val="13"/>
                <c:pt idx="0">
                  <c:v>4.875</c:v>
                </c:pt>
                <c:pt idx="1">
                  <c:v>4.8250000000000002</c:v>
                </c:pt>
                <c:pt idx="2">
                  <c:v>4.68</c:v>
                </c:pt>
                <c:pt idx="3">
                  <c:v>3.9916666666666671</c:v>
                </c:pt>
                <c:pt idx="4">
                  <c:v>3.875</c:v>
                </c:pt>
                <c:pt idx="5">
                  <c:v>3.0016666666666674</c:v>
                </c:pt>
                <c:pt idx="6">
                  <c:v>3.1116666666666668</c:v>
                </c:pt>
                <c:pt idx="7">
                  <c:v>3.0583333333333349</c:v>
                </c:pt>
                <c:pt idx="8">
                  <c:v>3.0983333333333314</c:v>
                </c:pt>
                <c:pt idx="9">
                  <c:v>3.4433333333333329</c:v>
                </c:pt>
                <c:pt idx="10">
                  <c:v>3.6383333333333332</c:v>
                </c:pt>
                <c:pt idx="11">
                  <c:v>3.7133333333333334</c:v>
                </c:pt>
                <c:pt idx="12">
                  <c:v>3.9883333333333346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9-4454-A712-ECF87A2506D8}"/>
            </c:ext>
          </c:extLst>
        </c:ser>
        <c:ser>
          <c:idx val="1"/>
          <c:order val="2"/>
          <c:tx>
            <c:v>Benzydamine</c:v>
          </c:tx>
          <c:spPr>
            <a:ln w="25400">
              <a:solidFill>
                <a:schemeClr val="accent4"/>
              </a:solidFill>
            </a:ln>
          </c:spPr>
          <c:marker>
            <c:symbol val="square"/>
            <c:size val="5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(Food!$F$13,Food!$I$13,Food!$L$13,Food!$O$13,Food!$R$13,Food!$U$13,Food!$X$13,Food!$AA$13,Food!$AD$13,Food!$AG$13,Food!$AJ$13,Food!$AM$13,Food!$AP$13)</c:f>
              <c:numCache>
                <c:formatCode>0.00</c:formatCode>
                <c:ptCount val="13"/>
                <c:pt idx="0">
                  <c:v>5.0816666666666679</c:v>
                </c:pt>
                <c:pt idx="1">
                  <c:v>4.656666666666669</c:v>
                </c:pt>
                <c:pt idx="2">
                  <c:v>4.5533333333333328</c:v>
                </c:pt>
                <c:pt idx="3">
                  <c:v>3.6566666666666685</c:v>
                </c:pt>
                <c:pt idx="4">
                  <c:v>3.4833333333333321</c:v>
                </c:pt>
                <c:pt idx="5">
                  <c:v>2.875</c:v>
                </c:pt>
                <c:pt idx="6">
                  <c:v>2.4149999999999991</c:v>
                </c:pt>
                <c:pt idx="7">
                  <c:v>3.2833333333333337</c:v>
                </c:pt>
                <c:pt idx="8">
                  <c:v>5.371666666666667</c:v>
                </c:pt>
                <c:pt idx="9">
                  <c:v>4.4916666666666645</c:v>
                </c:pt>
                <c:pt idx="10">
                  <c:v>4.7033333333333331</c:v>
                </c:pt>
                <c:pt idx="11">
                  <c:v>4.6049999999999995</c:v>
                </c:pt>
                <c:pt idx="12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9-4454-A712-ECF87A2506D8}"/>
            </c:ext>
          </c:extLst>
        </c:ser>
        <c:ser>
          <c:idx val="2"/>
          <c:order val="3"/>
          <c:tx>
            <c:v>Melatonin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(Food!$F$14,Food!$I$14,Food!$L$14,Food!$O$14,Food!$R$14,Food!$U$14,Food!$X$14,Food!$AA$14,Food!$AD$14,Food!$AG$14,Food!$AJ$14,Food!$AM$14,Food!$AP$14)</c:f>
              <c:numCache>
                <c:formatCode>0.00</c:formatCode>
                <c:ptCount val="13"/>
                <c:pt idx="0">
                  <c:v>4.8599999999999994</c:v>
                </c:pt>
                <c:pt idx="1">
                  <c:v>4.4033333333333333</c:v>
                </c:pt>
                <c:pt idx="2">
                  <c:v>4.4016666666666664</c:v>
                </c:pt>
                <c:pt idx="3">
                  <c:v>3.5700000000000003</c:v>
                </c:pt>
                <c:pt idx="4">
                  <c:v>3.6216666666666675</c:v>
                </c:pt>
                <c:pt idx="5">
                  <c:v>2.6783333333333323</c:v>
                </c:pt>
                <c:pt idx="6">
                  <c:v>2.7966666666666669</c:v>
                </c:pt>
                <c:pt idx="7">
                  <c:v>3.363333333333332</c:v>
                </c:pt>
                <c:pt idx="8">
                  <c:v>4.3066666666666675</c:v>
                </c:pt>
                <c:pt idx="9">
                  <c:v>3.7879999999999994</c:v>
                </c:pt>
                <c:pt idx="10">
                  <c:v>4.4260000000000019</c:v>
                </c:pt>
                <c:pt idx="11">
                  <c:v>4.4420000000000019</c:v>
                </c:pt>
                <c:pt idx="12">
                  <c:v>4.5480000000000018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9-4454-A712-ECF87A2506D8}"/>
            </c:ext>
          </c:extLst>
        </c:ser>
        <c:ser>
          <c:idx val="4"/>
          <c:order val="4"/>
          <c:tx>
            <c:v>BBM</c:v>
          </c:tx>
          <c:spPr>
            <a:ln w="25400">
              <a:solidFill>
                <a:schemeClr val="tx2"/>
              </a:solidFill>
            </a:ln>
          </c:spPr>
          <c:marker>
            <c:symbol val="star"/>
            <c:size val="7"/>
            <c:spPr>
              <a:noFill/>
              <a:ln w="12700">
                <a:solidFill>
                  <a:schemeClr val="tx2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(Food!$F$16,Food!$I$16,Food!$L$16,Food!$O$16,Food!$R$16,Food!$U$16,Food!$X$16,Food!$AA$16,Food!$AD$16,Food!$AG$16,Food!$AJ$16,Food!$AM$16,Food!$AP$16)</c:f>
              <c:numCache>
                <c:formatCode>0.00</c:formatCode>
                <c:ptCount val="13"/>
                <c:pt idx="0">
                  <c:v>4.7549999999999999</c:v>
                </c:pt>
                <c:pt idx="1">
                  <c:v>4.496666666666667</c:v>
                </c:pt>
                <c:pt idx="2">
                  <c:v>4.701666666666668</c:v>
                </c:pt>
                <c:pt idx="3">
                  <c:v>4.163333333333334</c:v>
                </c:pt>
                <c:pt idx="4">
                  <c:v>4.051666666666665</c:v>
                </c:pt>
                <c:pt idx="5">
                  <c:v>2.6016666666666666</c:v>
                </c:pt>
                <c:pt idx="6">
                  <c:v>2.8983333333333334</c:v>
                </c:pt>
                <c:pt idx="7">
                  <c:v>3.2183333333333337</c:v>
                </c:pt>
                <c:pt idx="8">
                  <c:v>4.2249999999999988</c:v>
                </c:pt>
                <c:pt idx="9">
                  <c:v>4.294999999999999</c:v>
                </c:pt>
                <c:pt idx="10">
                  <c:v>4.455000000000001</c:v>
                </c:pt>
                <c:pt idx="11">
                  <c:v>4.6416666666666657</c:v>
                </c:pt>
                <c:pt idx="12">
                  <c:v>4.5966666666666667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F9-4454-A712-ECF87A2506D8}"/>
            </c:ext>
          </c:extLst>
        </c:ser>
        <c:ser>
          <c:idx val="3"/>
          <c:order val="5"/>
          <c:tx>
            <c:v>EBM</c:v>
          </c:tx>
          <c:spPr>
            <a:ln w="25400"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Food!$AR$1:$BD$1</c:f>
              <c:strCache>
                <c:ptCount val="13"/>
                <c:pt idx="0">
                  <c:v>D-6</c:v>
                </c:pt>
                <c:pt idx="1">
                  <c:v>D-5</c:v>
                </c:pt>
                <c:pt idx="2">
                  <c:v>D-4</c:v>
                </c:pt>
                <c:pt idx="3">
                  <c:v>D-3</c:v>
                </c:pt>
                <c:pt idx="4">
                  <c:v>D-2</c:v>
                </c:pt>
                <c:pt idx="5">
                  <c:v>D-1</c:v>
                </c:pt>
                <c:pt idx="6">
                  <c:v>D0</c:v>
                </c:pt>
                <c:pt idx="7">
                  <c:v>D1</c:v>
                </c:pt>
                <c:pt idx="8">
                  <c:v>D2</c:v>
                </c:pt>
                <c:pt idx="9">
                  <c:v>D3</c:v>
                </c:pt>
                <c:pt idx="10">
                  <c:v>D4</c:v>
                </c:pt>
                <c:pt idx="11">
                  <c:v>D5</c:v>
                </c:pt>
                <c:pt idx="12">
                  <c:v>D6</c:v>
                </c:pt>
              </c:strCache>
            </c:strRef>
          </c:cat>
          <c:val>
            <c:numRef>
              <c:f>(Food!$F$15,Food!$I$15,Food!$L$15,Food!$O$15,Food!$R$15,Food!$U$15,Food!$X$15,Food!$AA$15,Food!$AD$15,Food!$AG$15,Food!$AJ$15,Food!$AM$15,Food!$AP$15)</c:f>
              <c:numCache>
                <c:formatCode>0.00</c:formatCode>
                <c:ptCount val="13"/>
                <c:pt idx="0">
                  <c:v>4.801666666666665</c:v>
                </c:pt>
                <c:pt idx="1">
                  <c:v>4.1816666666666649</c:v>
                </c:pt>
                <c:pt idx="2">
                  <c:v>4.3950000000000005</c:v>
                </c:pt>
                <c:pt idx="3">
                  <c:v>3.5149999999999983</c:v>
                </c:pt>
                <c:pt idx="4">
                  <c:v>3.56</c:v>
                </c:pt>
                <c:pt idx="5">
                  <c:v>2.3933333333333331</c:v>
                </c:pt>
                <c:pt idx="6">
                  <c:v>2.7866666666666666</c:v>
                </c:pt>
                <c:pt idx="7">
                  <c:v>3.2433333333333323</c:v>
                </c:pt>
                <c:pt idx="8">
                  <c:v>4.07</c:v>
                </c:pt>
                <c:pt idx="9">
                  <c:v>3.9833333333333343</c:v>
                </c:pt>
                <c:pt idx="10">
                  <c:v>4.339999999999999</c:v>
                </c:pt>
                <c:pt idx="11">
                  <c:v>4.6133333333333324</c:v>
                </c:pt>
                <c:pt idx="12">
                  <c:v>4.330000000000001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9-4454-A712-ECF87A25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96288"/>
        <c:axId val="64796864"/>
      </c:lineChart>
      <c:catAx>
        <c:axId val="6479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overlay val="0"/>
        </c:title>
        <c:numFmt formatCode="@" sourceLinked="0"/>
        <c:majorTickMark val="none"/>
        <c:minorTickMark val="out"/>
        <c:tickLblPos val="nextTo"/>
        <c:spPr>
          <a:ln w="19050">
            <a:solidFill>
              <a:schemeClr val="tx1"/>
            </a:solidFill>
          </a:ln>
        </c:spPr>
        <c:crossAx val="64796864"/>
        <c:crosses val="autoZero"/>
        <c:auto val="1"/>
        <c:lblAlgn val="ctr"/>
        <c:lblOffset val="100"/>
        <c:tickMarkSkip val="1"/>
        <c:noMultiLvlLbl val="1"/>
      </c:catAx>
      <c:valAx>
        <c:axId val="64796864"/>
        <c:scaling>
          <c:orientation val="minMax"/>
          <c:max val="6"/>
          <c:min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Food consumption/mouse (g.)</a:t>
                </a:r>
              </a:p>
            </c:rich>
          </c:tx>
          <c:layout>
            <c:manualLayout>
              <c:xMode val="edge"/>
              <c:yMode val="edge"/>
              <c:x val="1.130151883801519E-2"/>
              <c:y val="0.3325064083604456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64796288"/>
        <c:crosses val="autoZero"/>
        <c:crossBetween val="between"/>
        <c:majorUnit val="0.5"/>
        <c:minorUnit val="0.5"/>
      </c:valAx>
    </c:plotArea>
    <c:legend>
      <c:legendPos val="t"/>
      <c:layout>
        <c:manualLayout>
          <c:xMode val="edge"/>
          <c:yMode val="edge"/>
          <c:x val="0.1006367507188675"/>
          <c:y val="3.4908557625948931E-2"/>
          <c:w val="0.88063582909385829"/>
          <c:h val="3.70874001774622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308428</xdr:colOff>
      <xdr:row>69</xdr:row>
      <xdr:rowOff>29937</xdr:rowOff>
    </xdr:from>
    <xdr:to>
      <xdr:col>16</xdr:col>
      <xdr:colOff>173499</xdr:colOff>
      <xdr:row>116</xdr:row>
      <xdr:rowOff>142794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03067-EB94-4306-94AC-4DDACB60D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482599</xdr:colOff>
      <xdr:row>74</xdr:row>
      <xdr:rowOff>1</xdr:rowOff>
    </xdr:from>
    <xdr:to>
      <xdr:col>34</xdr:col>
      <xdr:colOff>309034</xdr:colOff>
      <xdr:row>116</xdr:row>
      <xdr:rowOff>114301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98B21E-F460-47C4-AFB2-CA1F1A189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533395</xdr:colOff>
      <xdr:row>72</xdr:row>
      <xdr:rowOff>38099</xdr:rowOff>
    </xdr:from>
    <xdr:to>
      <xdr:col>50</xdr:col>
      <xdr:colOff>342900</xdr:colOff>
      <xdr:row>116</xdr:row>
      <xdr:rowOff>123768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731CE14-3F70-452B-965D-9C5AAC952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20</xdr:row>
      <xdr:rowOff>176592</xdr:rowOff>
    </xdr:from>
    <xdr:to>
      <xdr:col>13</xdr:col>
      <xdr:colOff>233357</xdr:colOff>
      <xdr:row>68</xdr:row>
      <xdr:rowOff>37734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530676</xdr:colOff>
      <xdr:row>22</xdr:row>
      <xdr:rowOff>122464</xdr:rowOff>
    </xdr:from>
    <xdr:to>
      <xdr:col>31</xdr:col>
      <xdr:colOff>408276</xdr:colOff>
      <xdr:row>65</xdr:row>
      <xdr:rowOff>45364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3B8A-9FE6-497D-A9A3-D1A0758C25C7}">
  <dimension ref="A1:CC66"/>
  <sheetViews>
    <sheetView tabSelected="1" zoomScale="60" zoomScaleNormal="60" workbookViewId="0">
      <selection activeCell="AJ11" sqref="AJ11"/>
    </sheetView>
  </sheetViews>
  <sheetFormatPr defaultRowHeight="14.5"/>
  <cols>
    <col min="18" max="18" width="9.453125" bestFit="1" customWidth="1"/>
  </cols>
  <sheetData>
    <row r="1" spans="1:81">
      <c r="A1" s="3"/>
      <c r="B1" s="5"/>
      <c r="C1" s="7"/>
      <c r="D1" s="28" t="s">
        <v>0</v>
      </c>
      <c r="E1" s="16"/>
      <c r="F1" s="28" t="s">
        <v>0</v>
      </c>
      <c r="G1" s="16"/>
      <c r="H1" s="28" t="s">
        <v>0</v>
      </c>
      <c r="I1" s="16"/>
      <c r="J1" s="16"/>
      <c r="K1" s="16"/>
      <c r="L1" s="16"/>
      <c r="M1" s="16"/>
      <c r="N1" s="16"/>
      <c r="O1" s="16"/>
      <c r="P1" s="16" t="s">
        <v>18</v>
      </c>
      <c r="W1" s="28" t="s">
        <v>0</v>
      </c>
      <c r="X1" s="16"/>
      <c r="Y1" s="28" t="s">
        <v>0</v>
      </c>
      <c r="Z1" s="16"/>
      <c r="AA1" s="28" t="s">
        <v>0</v>
      </c>
      <c r="AB1" s="16"/>
      <c r="AC1" s="16"/>
      <c r="AD1" s="16"/>
      <c r="AE1" s="16"/>
      <c r="AF1" s="16"/>
      <c r="AG1" s="16"/>
      <c r="AH1" s="16"/>
      <c r="AI1" s="16" t="s">
        <v>18</v>
      </c>
      <c r="AK1" s="28" t="s">
        <v>0</v>
      </c>
      <c r="AL1" s="16"/>
      <c r="AM1" s="28" t="s">
        <v>0</v>
      </c>
      <c r="AN1" s="16"/>
      <c r="AO1" s="28" t="s">
        <v>0</v>
      </c>
      <c r="AP1" s="16"/>
      <c r="AQ1" s="16"/>
      <c r="AR1" s="16"/>
      <c r="AS1" s="16"/>
      <c r="AT1" s="16"/>
      <c r="AU1" s="16"/>
      <c r="AV1" s="16"/>
      <c r="AW1" s="16" t="s">
        <v>18</v>
      </c>
    </row>
    <row r="2" spans="1:81">
      <c r="A2" s="6"/>
      <c r="B2" s="7"/>
      <c r="C2" s="7"/>
      <c r="D2" s="16"/>
      <c r="E2" s="16"/>
      <c r="F2" s="16"/>
      <c r="G2" s="16"/>
      <c r="H2" s="16"/>
      <c r="I2" s="16"/>
      <c r="J2" s="16" t="s">
        <v>63</v>
      </c>
      <c r="K2" s="16" t="s">
        <v>64</v>
      </c>
      <c r="L2" s="16" t="s">
        <v>65</v>
      </c>
      <c r="M2" s="16" t="s">
        <v>66</v>
      </c>
      <c r="N2" s="16" t="s">
        <v>67</v>
      </c>
      <c r="O2" s="16" t="s">
        <v>68</v>
      </c>
      <c r="P2" s="16"/>
      <c r="W2" s="16"/>
      <c r="X2" s="16"/>
      <c r="Y2" s="16"/>
      <c r="Z2" s="16"/>
      <c r="AA2" s="16"/>
      <c r="AB2" s="16"/>
      <c r="AC2" s="16" t="s">
        <v>63</v>
      </c>
      <c r="AD2" s="16" t="s">
        <v>64</v>
      </c>
      <c r="AE2" s="16" t="s">
        <v>65</v>
      </c>
      <c r="AF2" s="16" t="s">
        <v>66</v>
      </c>
      <c r="AG2" s="16" t="s">
        <v>67</v>
      </c>
      <c r="AH2" s="16" t="s">
        <v>68</v>
      </c>
      <c r="AI2" s="16"/>
      <c r="AK2" s="16"/>
      <c r="AL2" s="16"/>
      <c r="AM2" s="16"/>
      <c r="AN2" s="16"/>
      <c r="AO2" s="16"/>
      <c r="AP2" s="16"/>
      <c r="AQ2" s="16" t="s">
        <v>63</v>
      </c>
      <c r="AR2" s="16" t="s">
        <v>64</v>
      </c>
      <c r="AS2" s="16" t="s">
        <v>65</v>
      </c>
      <c r="AT2" s="16" t="s">
        <v>66</v>
      </c>
      <c r="AU2" s="16" t="s">
        <v>67</v>
      </c>
      <c r="AV2" s="16" t="s">
        <v>68</v>
      </c>
      <c r="AW2" s="16"/>
      <c r="BB2" s="48"/>
      <c r="BR2" s="48"/>
    </row>
    <row r="3" spans="1:81">
      <c r="A3" s="3"/>
      <c r="B3" s="5"/>
      <c r="C3" s="5" t="s">
        <v>37</v>
      </c>
      <c r="D3" s="24" t="s">
        <v>50</v>
      </c>
      <c r="E3" s="19" t="s">
        <v>51</v>
      </c>
      <c r="F3" s="24" t="s">
        <v>52</v>
      </c>
      <c r="G3" s="19" t="s">
        <v>53</v>
      </c>
      <c r="H3" s="24" t="s">
        <v>54</v>
      </c>
      <c r="I3" s="19" t="s">
        <v>55</v>
      </c>
      <c r="J3" s="19" t="s">
        <v>56</v>
      </c>
      <c r="K3" s="19" t="s">
        <v>42</v>
      </c>
      <c r="L3" s="19" t="s">
        <v>57</v>
      </c>
      <c r="M3" s="19" t="s">
        <v>58</v>
      </c>
      <c r="N3" s="19" t="s">
        <v>59</v>
      </c>
      <c r="O3" s="19" t="s">
        <v>60</v>
      </c>
      <c r="P3" s="19" t="s">
        <v>61</v>
      </c>
      <c r="Q3" s="4"/>
      <c r="R3" s="4"/>
      <c r="S3" s="5"/>
      <c r="V3" s="3" t="s">
        <v>48</v>
      </c>
      <c r="W3" s="24" t="s">
        <v>50</v>
      </c>
      <c r="X3" s="19" t="s">
        <v>51</v>
      </c>
      <c r="Y3" s="24" t="s">
        <v>52</v>
      </c>
      <c r="Z3" s="19" t="s">
        <v>53</v>
      </c>
      <c r="AA3" s="24" t="s">
        <v>54</v>
      </c>
      <c r="AB3" s="19" t="s">
        <v>55</v>
      </c>
      <c r="AC3" s="19" t="s">
        <v>56</v>
      </c>
      <c r="AD3" s="19" t="s">
        <v>42</v>
      </c>
      <c r="AE3" s="19" t="s">
        <v>57</v>
      </c>
      <c r="AF3" s="19" t="s">
        <v>58</v>
      </c>
      <c r="AG3" s="19" t="s">
        <v>59</v>
      </c>
      <c r="AH3" s="19" t="s">
        <v>60</v>
      </c>
      <c r="AI3" s="19" t="s">
        <v>61</v>
      </c>
      <c r="AK3" s="24" t="s">
        <v>50</v>
      </c>
      <c r="AL3" s="19" t="s">
        <v>51</v>
      </c>
      <c r="AM3" s="24" t="s">
        <v>52</v>
      </c>
      <c r="AN3" s="19" t="s">
        <v>53</v>
      </c>
      <c r="AO3" s="24" t="s">
        <v>54</v>
      </c>
      <c r="AP3" s="19" t="s">
        <v>55</v>
      </c>
      <c r="AQ3" s="19" t="s">
        <v>56</v>
      </c>
      <c r="AR3" s="19" t="s">
        <v>42</v>
      </c>
      <c r="AS3" s="19" t="s">
        <v>57</v>
      </c>
      <c r="AT3" s="19" t="s">
        <v>58</v>
      </c>
      <c r="AU3" s="19" t="s">
        <v>59</v>
      </c>
      <c r="AV3" s="19" t="s">
        <v>60</v>
      </c>
      <c r="AW3" s="19" t="s">
        <v>61</v>
      </c>
    </row>
    <row r="4" spans="1:81">
      <c r="A4" s="6"/>
      <c r="B4" s="7"/>
      <c r="C4" s="7">
        <v>38.31</v>
      </c>
      <c r="D4" s="16">
        <v>38.61</v>
      </c>
      <c r="E4" s="16">
        <v>39.840000000000003</v>
      </c>
      <c r="F4" s="16">
        <v>40.14</v>
      </c>
      <c r="G4" s="16">
        <v>40.33</v>
      </c>
      <c r="H4" s="16">
        <v>40.07</v>
      </c>
      <c r="I4" s="16">
        <v>38.82</v>
      </c>
      <c r="J4" s="16">
        <v>39.630000000000003</v>
      </c>
      <c r="K4" s="16">
        <v>39.17</v>
      </c>
      <c r="L4" s="16">
        <v>40.020000000000003</v>
      </c>
      <c r="M4" s="16">
        <v>39.57</v>
      </c>
      <c r="N4" s="16">
        <v>39.979999999999997</v>
      </c>
      <c r="O4" s="16">
        <v>40.49</v>
      </c>
      <c r="P4" s="16">
        <v>40.79</v>
      </c>
      <c r="Q4" s="12"/>
      <c r="R4" t="s">
        <v>24</v>
      </c>
      <c r="S4" s="7" t="s">
        <v>25</v>
      </c>
      <c r="V4" s="40">
        <f>C4/$C$10*100</f>
        <v>108.53716120502406</v>
      </c>
      <c r="W4" s="41">
        <f>D4/$C$10*100</f>
        <v>109.38709982056849</v>
      </c>
      <c r="X4" s="41">
        <f t="shared" ref="W4:AI9" si="0">E4/$C$10*100</f>
        <v>112.87184814430067</v>
      </c>
      <c r="Y4" s="41">
        <f t="shared" si="0"/>
        <v>113.7217867598451</v>
      </c>
      <c r="Z4" s="41">
        <f t="shared" si="0"/>
        <v>114.26008121635655</v>
      </c>
      <c r="AA4" s="41">
        <f t="shared" si="0"/>
        <v>113.5234677495514</v>
      </c>
      <c r="AB4" s="41">
        <f t="shared" si="0"/>
        <v>109.9820568514496</v>
      </c>
      <c r="AC4" s="41">
        <f t="shared" si="0"/>
        <v>112.27689111341957</v>
      </c>
      <c r="AD4" s="41">
        <f t="shared" si="0"/>
        <v>110.97365190291811</v>
      </c>
      <c r="AE4" s="41">
        <f t="shared" si="0"/>
        <v>113.38181131362734</v>
      </c>
      <c r="AF4" s="41">
        <f t="shared" si="0"/>
        <v>112.10690339031069</v>
      </c>
      <c r="AG4" s="41">
        <f t="shared" si="0"/>
        <v>113.26848616488805</v>
      </c>
      <c r="AH4" s="41">
        <f t="shared" si="0"/>
        <v>114.71338181131361</v>
      </c>
      <c r="AI4" s="30">
        <f t="shared" si="0"/>
        <v>115.56332042685804</v>
      </c>
      <c r="AK4" s="17">
        <f>D4/$D$10*100</f>
        <v>108.4652120985111</v>
      </c>
      <c r="AL4" s="17">
        <f t="shared" ref="AL4:AW4" si="1">E4/$D$10*100</f>
        <v>111.9205918157131</v>
      </c>
      <c r="AM4" s="17">
        <f t="shared" si="1"/>
        <v>112.76336735649406</v>
      </c>
      <c r="AN4" s="17">
        <f t="shared" si="1"/>
        <v>113.29712519898867</v>
      </c>
      <c r="AO4" s="17">
        <f t="shared" si="1"/>
        <v>112.56671973031183</v>
      </c>
      <c r="AP4" s="17">
        <f t="shared" si="1"/>
        <v>109.05515497705778</v>
      </c>
      <c r="AQ4" s="17">
        <f t="shared" si="1"/>
        <v>111.33064893716642</v>
      </c>
      <c r="AR4" s="17">
        <f t="shared" si="1"/>
        <v>110.03839310796893</v>
      </c>
      <c r="AS4" s="17">
        <f t="shared" si="1"/>
        <v>112.42625714018169</v>
      </c>
      <c r="AT4" s="17">
        <f t="shared" si="1"/>
        <v>111.16209382901022</v>
      </c>
      <c r="AU4" s="17">
        <f t="shared" si="1"/>
        <v>112.31388706807755</v>
      </c>
      <c r="AV4" s="17">
        <f t="shared" si="1"/>
        <v>113.7466054874052</v>
      </c>
      <c r="AW4" s="17">
        <f t="shared" si="1"/>
        <v>114.58938102818617</v>
      </c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</row>
    <row r="5" spans="1:81">
      <c r="A5" s="6">
        <v>1</v>
      </c>
      <c r="B5" s="7"/>
      <c r="C5" s="7">
        <v>34.830000000000005</v>
      </c>
      <c r="D5" s="16">
        <v>35.130000000000003</v>
      </c>
      <c r="E5" s="16">
        <v>35.74</v>
      </c>
      <c r="F5" s="16">
        <v>36.299999999999997</v>
      </c>
      <c r="G5" s="16">
        <v>35.75</v>
      </c>
      <c r="H5" s="16">
        <v>36.58</v>
      </c>
      <c r="I5" s="16">
        <v>34.99</v>
      </c>
      <c r="J5" s="16">
        <v>35.17</v>
      </c>
      <c r="K5" s="16">
        <v>34.57</v>
      </c>
      <c r="L5" s="16">
        <v>34.950000000000003</v>
      </c>
      <c r="M5" s="16">
        <v>34.93</v>
      </c>
      <c r="N5" s="16">
        <v>34.950000000000003</v>
      </c>
      <c r="O5" s="16">
        <v>35.54</v>
      </c>
      <c r="P5" s="16">
        <v>36.119999999999997</v>
      </c>
      <c r="Q5" s="12"/>
      <c r="R5" t="s">
        <v>26</v>
      </c>
      <c r="S5" s="7" t="s">
        <v>25</v>
      </c>
      <c r="V5" s="40">
        <f t="shared" ref="V5:V9" si="2">C5/$C$10*100</f>
        <v>98.677873264708666</v>
      </c>
      <c r="W5" s="41">
        <f t="shared" si="0"/>
        <v>99.527811880253083</v>
      </c>
      <c r="X5" s="41">
        <f t="shared" si="0"/>
        <v>101.25602039852674</v>
      </c>
      <c r="Y5" s="41">
        <f t="shared" si="0"/>
        <v>102.84257248087636</v>
      </c>
      <c r="Z5" s="41">
        <f t="shared" si="0"/>
        <v>101.28435168571157</v>
      </c>
      <c r="AA5" s="41">
        <f t="shared" si="0"/>
        <v>103.63584852205116</v>
      </c>
      <c r="AB5" s="41">
        <f t="shared" si="0"/>
        <v>99.13117385966568</v>
      </c>
      <c r="AC5" s="41">
        <f t="shared" si="0"/>
        <v>99.641137028992333</v>
      </c>
      <c r="AD5" s="41">
        <f t="shared" si="0"/>
        <v>97.94125979790347</v>
      </c>
      <c r="AE5" s="41">
        <f t="shared" si="0"/>
        <v>99.01784871092643</v>
      </c>
      <c r="AF5" s="41">
        <f t="shared" si="0"/>
        <v>98.961186136556776</v>
      </c>
      <c r="AG5" s="41">
        <f t="shared" si="0"/>
        <v>99.01784871092643</v>
      </c>
      <c r="AH5" s="41">
        <f t="shared" si="0"/>
        <v>100.68939465483047</v>
      </c>
      <c r="AI5" s="30">
        <f t="shared" si="0"/>
        <v>102.33260931154969</v>
      </c>
      <c r="AK5" s="17">
        <f>D5/$D$10*100</f>
        <v>98.689015825451833</v>
      </c>
      <c r="AL5" s="17">
        <f t="shared" ref="AL5:AW9" si="3">E5/$D$10*100</f>
        <v>100.40265942503981</v>
      </c>
      <c r="AM5" s="17">
        <f t="shared" si="3"/>
        <v>101.97584043449761</v>
      </c>
      <c r="AN5" s="17">
        <f t="shared" si="3"/>
        <v>100.43075194306583</v>
      </c>
      <c r="AO5" s="17">
        <f t="shared" si="3"/>
        <v>102.76243093922652</v>
      </c>
      <c r="AP5" s="17">
        <f t="shared" si="3"/>
        <v>98.29572057308738</v>
      </c>
      <c r="AQ5" s="17">
        <f t="shared" si="3"/>
        <v>98.80138589755596</v>
      </c>
      <c r="AR5" s="17">
        <f t="shared" si="3"/>
        <v>97.11583481599402</v>
      </c>
      <c r="AS5" s="17">
        <f t="shared" si="3"/>
        <v>98.183350500983252</v>
      </c>
      <c r="AT5" s="17">
        <f t="shared" si="3"/>
        <v>98.127165464931181</v>
      </c>
      <c r="AU5" s="17">
        <f t="shared" si="3"/>
        <v>98.183350500983252</v>
      </c>
      <c r="AV5" s="17">
        <f t="shared" si="3"/>
        <v>99.840809064519149</v>
      </c>
      <c r="AW5" s="17">
        <f t="shared" si="3"/>
        <v>101.47017511002903</v>
      </c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</row>
    <row r="6" spans="1:81">
      <c r="A6" s="6" t="s">
        <v>21</v>
      </c>
      <c r="B6" s="7"/>
      <c r="C6" s="7">
        <v>32.550000000000004</v>
      </c>
      <c r="D6" s="16">
        <v>32.85</v>
      </c>
      <c r="E6" s="16">
        <v>33.42</v>
      </c>
      <c r="F6" s="16">
        <v>33.590000000000003</v>
      </c>
      <c r="G6" s="16">
        <v>33.54</v>
      </c>
      <c r="H6" s="16">
        <v>33.6</v>
      </c>
      <c r="I6" s="16">
        <v>31.72</v>
      </c>
      <c r="J6" s="16">
        <v>31.4</v>
      </c>
      <c r="K6" s="16">
        <v>31.49</v>
      </c>
      <c r="L6" s="16">
        <v>33.090000000000003</v>
      </c>
      <c r="M6" s="16">
        <v>33.159999999999997</v>
      </c>
      <c r="N6" s="16">
        <v>33.33</v>
      </c>
      <c r="O6" s="16">
        <v>34</v>
      </c>
      <c r="P6" s="16">
        <v>34.17</v>
      </c>
      <c r="Q6" s="12"/>
      <c r="R6" t="s">
        <v>27</v>
      </c>
      <c r="S6" s="7" t="s">
        <v>25</v>
      </c>
      <c r="V6" s="40">
        <f t="shared" si="2"/>
        <v>92.218339786570951</v>
      </c>
      <c r="W6" s="41">
        <f t="shared" si="0"/>
        <v>93.068278402115396</v>
      </c>
      <c r="X6" s="41">
        <f t="shared" si="0"/>
        <v>94.683161771649822</v>
      </c>
      <c r="Y6" s="41">
        <f t="shared" si="0"/>
        <v>95.164793653791662</v>
      </c>
      <c r="Z6" s="41">
        <f t="shared" si="0"/>
        <v>95.023137217867585</v>
      </c>
      <c r="AA6" s="41">
        <f t="shared" si="0"/>
        <v>95.193124940976475</v>
      </c>
      <c r="AB6" s="41">
        <f t="shared" si="0"/>
        <v>89.866842950231359</v>
      </c>
      <c r="AC6" s="41">
        <f t="shared" si="0"/>
        <v>88.960241760317288</v>
      </c>
      <c r="AD6" s="41">
        <f t="shared" si="0"/>
        <v>89.215223344980615</v>
      </c>
      <c r="AE6" s="41">
        <f t="shared" si="0"/>
        <v>93.748229294550939</v>
      </c>
      <c r="AF6" s="41">
        <f t="shared" si="0"/>
        <v>93.946548304844626</v>
      </c>
      <c r="AG6" s="41">
        <f t="shared" si="0"/>
        <v>94.428180186986467</v>
      </c>
      <c r="AH6" s="41">
        <f t="shared" si="0"/>
        <v>96.326376428369045</v>
      </c>
      <c r="AI6" s="30">
        <f t="shared" si="0"/>
        <v>96.8080083105109</v>
      </c>
      <c r="AK6" s="17">
        <f t="shared" ref="AK6:AK7" si="4">D6/$D$10*100</f>
        <v>92.283921715516442</v>
      </c>
      <c r="AL6" s="17">
        <f t="shared" si="3"/>
        <v>93.885195243000297</v>
      </c>
      <c r="AM6" s="17">
        <f t="shared" si="3"/>
        <v>94.362768049442849</v>
      </c>
      <c r="AN6" s="17">
        <f t="shared" si="3"/>
        <v>94.222305459312679</v>
      </c>
      <c r="AO6" s="17">
        <f t="shared" si="3"/>
        <v>94.390860567468877</v>
      </c>
      <c r="AP6" s="17">
        <f t="shared" si="3"/>
        <v>89.109467178574775</v>
      </c>
      <c r="AQ6" s="17">
        <f t="shared" si="3"/>
        <v>88.210506601741727</v>
      </c>
      <c r="AR6" s="17">
        <f t="shared" si="3"/>
        <v>88.463339263976025</v>
      </c>
      <c r="AS6" s="17">
        <f t="shared" si="3"/>
        <v>92.958142148141235</v>
      </c>
      <c r="AT6" s="17">
        <f t="shared" si="3"/>
        <v>93.154789774323433</v>
      </c>
      <c r="AU6" s="17">
        <f t="shared" si="3"/>
        <v>93.632362580765999</v>
      </c>
      <c r="AV6" s="17">
        <f t="shared" si="3"/>
        <v>95.514561288510166</v>
      </c>
      <c r="AW6" s="17">
        <f t="shared" si="3"/>
        <v>95.992134094952718</v>
      </c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</row>
    <row r="7" spans="1:81">
      <c r="A7" s="6" t="s">
        <v>3</v>
      </c>
      <c r="B7" s="7"/>
      <c r="C7" s="7">
        <v>39</v>
      </c>
      <c r="D7" s="16">
        <v>39.299999999999997</v>
      </c>
      <c r="E7" s="16">
        <v>39.82</v>
      </c>
      <c r="F7" s="16">
        <v>40.25</v>
      </c>
      <c r="G7" s="16">
        <v>39.450000000000003</v>
      </c>
      <c r="H7" s="16">
        <v>40.450000000000003</v>
      </c>
      <c r="I7" s="16">
        <v>38.75</v>
      </c>
      <c r="J7" s="16">
        <v>39.4</v>
      </c>
      <c r="K7" s="16">
        <v>38.29</v>
      </c>
      <c r="L7" s="16">
        <v>38.33</v>
      </c>
      <c r="M7" s="16">
        <v>37.979999999999997</v>
      </c>
      <c r="N7" s="16">
        <v>38.31</v>
      </c>
      <c r="O7" s="16">
        <v>38.46</v>
      </c>
      <c r="P7" s="16">
        <v>38.04</v>
      </c>
      <c r="Q7" s="12"/>
      <c r="R7" t="s">
        <v>28</v>
      </c>
      <c r="S7" s="7" t="s">
        <v>33</v>
      </c>
      <c r="V7" s="40">
        <f t="shared" si="2"/>
        <v>110.49202002077625</v>
      </c>
      <c r="W7" s="41">
        <f>D7/$C$10*100</f>
        <v>111.34195863632068</v>
      </c>
      <c r="X7" s="41">
        <f t="shared" si="0"/>
        <v>112.81518556993105</v>
      </c>
      <c r="Y7" s="41">
        <f t="shared" si="0"/>
        <v>114.03343091887805</v>
      </c>
      <c r="Z7" s="41">
        <f t="shared" si="0"/>
        <v>111.76692794409291</v>
      </c>
      <c r="AA7" s="41">
        <f t="shared" si="0"/>
        <v>114.60005666257436</v>
      </c>
      <c r="AB7" s="41">
        <f t="shared" si="0"/>
        <v>109.7837378411559</v>
      </c>
      <c r="AC7" s="41">
        <f t="shared" si="0"/>
        <v>111.62527150816884</v>
      </c>
      <c r="AD7" s="41">
        <f t="shared" si="0"/>
        <v>108.48049863065444</v>
      </c>
      <c r="AE7" s="41">
        <f t="shared" si="0"/>
        <v>108.59382377939369</v>
      </c>
      <c r="AF7" s="41">
        <f t="shared" si="0"/>
        <v>107.60222872792518</v>
      </c>
      <c r="AG7" s="41">
        <f t="shared" si="0"/>
        <v>108.53716120502406</v>
      </c>
      <c r="AH7" s="41">
        <f t="shared" si="0"/>
        <v>108.96213051279628</v>
      </c>
      <c r="AI7" s="30">
        <f t="shared" si="0"/>
        <v>107.77221645103407</v>
      </c>
      <c r="AK7" s="17">
        <f t="shared" si="4"/>
        <v>110.40359584230733</v>
      </c>
      <c r="AL7" s="17">
        <f t="shared" si="3"/>
        <v>111.86440677966102</v>
      </c>
      <c r="AM7" s="17">
        <f t="shared" si="3"/>
        <v>113.07238505478041</v>
      </c>
      <c r="AN7" s="17">
        <f t="shared" si="3"/>
        <v>110.82498361269784</v>
      </c>
      <c r="AO7" s="17">
        <f t="shared" si="3"/>
        <v>113.63423541530106</v>
      </c>
      <c r="AP7" s="17">
        <f t="shared" si="3"/>
        <v>108.85850735087557</v>
      </c>
      <c r="AQ7" s="17">
        <f t="shared" si="3"/>
        <v>110.68452102256765</v>
      </c>
      <c r="AR7" s="17">
        <f t="shared" si="3"/>
        <v>107.56625152167807</v>
      </c>
      <c r="AS7" s="17">
        <f t="shared" si="3"/>
        <v>107.67862159378218</v>
      </c>
      <c r="AT7" s="17">
        <f t="shared" si="3"/>
        <v>106.69538346287106</v>
      </c>
      <c r="AU7" s="17">
        <f t="shared" si="3"/>
        <v>107.62243655773014</v>
      </c>
      <c r="AV7" s="17">
        <f t="shared" si="3"/>
        <v>108.04382432812064</v>
      </c>
      <c r="AW7" s="17">
        <f t="shared" si="3"/>
        <v>106.86393857102725</v>
      </c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</row>
    <row r="8" spans="1:81">
      <c r="A8" s="6"/>
      <c r="B8" s="7"/>
      <c r="C8" s="7">
        <v>33.660000000000004</v>
      </c>
      <c r="D8" s="16">
        <v>33.96</v>
      </c>
      <c r="E8" s="16">
        <v>34.72</v>
      </c>
      <c r="F8" s="16">
        <v>35.17</v>
      </c>
      <c r="G8" s="16">
        <v>35.17</v>
      </c>
      <c r="H8" s="16">
        <v>35.75</v>
      </c>
      <c r="I8" s="16">
        <v>33.21</v>
      </c>
      <c r="J8" s="16">
        <v>33.409999999999997</v>
      </c>
      <c r="K8" s="16">
        <v>33.51</v>
      </c>
      <c r="L8" s="16">
        <v>34.18</v>
      </c>
      <c r="M8" s="16">
        <v>35.17</v>
      </c>
      <c r="N8" s="16">
        <v>35.090000000000003</v>
      </c>
      <c r="O8" s="16">
        <v>35.11</v>
      </c>
      <c r="P8" s="16">
        <v>35.200000000000003</v>
      </c>
      <c r="Q8" s="12"/>
      <c r="R8" t="s">
        <v>29</v>
      </c>
      <c r="S8" s="7" t="s">
        <v>33</v>
      </c>
      <c r="V8" s="40">
        <f t="shared" si="2"/>
        <v>95.363112664085364</v>
      </c>
      <c r="W8" s="41">
        <f>D8/$C$10*100</f>
        <v>96.213051279629795</v>
      </c>
      <c r="X8" s="41">
        <f t="shared" si="0"/>
        <v>98.366229105675671</v>
      </c>
      <c r="Y8" s="41">
        <f t="shared" si="0"/>
        <v>99.641137028992333</v>
      </c>
      <c r="Z8" s="41">
        <f t="shared" si="0"/>
        <v>99.641137028992333</v>
      </c>
      <c r="AA8" s="41">
        <f t="shared" si="0"/>
        <v>101.28435168571157</v>
      </c>
      <c r="AB8" s="41">
        <f t="shared" si="0"/>
        <v>94.088204740768717</v>
      </c>
      <c r="AC8" s="41">
        <f t="shared" si="0"/>
        <v>94.654830484464981</v>
      </c>
      <c r="AD8" s="41">
        <f t="shared" si="0"/>
        <v>94.938143356313134</v>
      </c>
      <c r="AE8" s="41">
        <f t="shared" si="0"/>
        <v>96.836339597695698</v>
      </c>
      <c r="AF8" s="41">
        <f t="shared" si="0"/>
        <v>99.641137028992333</v>
      </c>
      <c r="AG8" s="41">
        <f t="shared" si="0"/>
        <v>99.414486731513833</v>
      </c>
      <c r="AH8" s="41">
        <f t="shared" si="0"/>
        <v>99.471149305883444</v>
      </c>
      <c r="AI8" s="30">
        <f t="shared" si="0"/>
        <v>99.726130890546784</v>
      </c>
      <c r="AK8" s="17">
        <f>D8/$D$10*100</f>
        <v>95.402191216406038</v>
      </c>
      <c r="AL8" s="17">
        <f t="shared" si="3"/>
        <v>97.537222586384502</v>
      </c>
      <c r="AM8" s="17">
        <f t="shared" si="3"/>
        <v>98.80138589755596</v>
      </c>
      <c r="AN8" s="17">
        <f t="shared" si="3"/>
        <v>98.80138589755596</v>
      </c>
      <c r="AO8" s="17">
        <f t="shared" si="3"/>
        <v>100.43075194306583</v>
      </c>
      <c r="AP8" s="17">
        <f t="shared" si="3"/>
        <v>93.295252364453603</v>
      </c>
      <c r="AQ8" s="17">
        <f t="shared" si="3"/>
        <v>93.857102724974254</v>
      </c>
      <c r="AR8" s="17">
        <f t="shared" si="3"/>
        <v>94.13802790523458</v>
      </c>
      <c r="AS8" s="17">
        <f t="shared" si="3"/>
        <v>96.02022661297876</v>
      </c>
      <c r="AT8" s="17">
        <f t="shared" si="3"/>
        <v>98.80138589755596</v>
      </c>
      <c r="AU8" s="17">
        <f t="shared" si="3"/>
        <v>98.576645753347719</v>
      </c>
      <c r="AV8" s="17">
        <f t="shared" si="3"/>
        <v>98.632830789399762</v>
      </c>
      <c r="AW8" s="17">
        <f t="shared" si="3"/>
        <v>98.885663451634059</v>
      </c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</row>
    <row r="9" spans="1:81">
      <c r="A9" s="6"/>
      <c r="B9" s="7"/>
      <c r="C9" s="7">
        <v>33.43</v>
      </c>
      <c r="D9" s="16">
        <v>33.729999999999997</v>
      </c>
      <c r="E9" s="16">
        <v>34.86</v>
      </c>
      <c r="F9" s="16">
        <v>35.14</v>
      </c>
      <c r="G9" s="16">
        <v>34.869999999999997</v>
      </c>
      <c r="H9" s="16">
        <v>34.78</v>
      </c>
      <c r="I9" s="16">
        <v>32.85</v>
      </c>
      <c r="J9" s="16">
        <v>32.49</v>
      </c>
      <c r="K9" s="16">
        <v>30.68</v>
      </c>
      <c r="L9" s="16">
        <v>31.45</v>
      </c>
      <c r="M9" s="16">
        <v>32.65</v>
      </c>
      <c r="N9" s="16">
        <v>33.51</v>
      </c>
      <c r="O9" s="16">
        <v>33.75</v>
      </c>
      <c r="P9" s="16">
        <v>33.630000000000003</v>
      </c>
      <c r="Q9" s="12"/>
      <c r="R9" t="s">
        <v>30</v>
      </c>
      <c r="S9" s="7" t="s">
        <v>33</v>
      </c>
      <c r="V9" s="40">
        <f t="shared" si="2"/>
        <v>94.71149305883462</v>
      </c>
      <c r="W9" s="41">
        <f t="shared" si="0"/>
        <v>95.561431674379051</v>
      </c>
      <c r="X9" s="41">
        <f t="shared" si="0"/>
        <v>98.762867126263075</v>
      </c>
      <c r="Y9" s="41">
        <f t="shared" si="0"/>
        <v>99.556143167437895</v>
      </c>
      <c r="Z9" s="41">
        <f t="shared" si="0"/>
        <v>98.791198413447887</v>
      </c>
      <c r="AA9" s="41">
        <f t="shared" si="0"/>
        <v>98.536216828784575</v>
      </c>
      <c r="AB9" s="41">
        <f t="shared" si="0"/>
        <v>93.068278402115396</v>
      </c>
      <c r="AC9" s="41">
        <f t="shared" si="0"/>
        <v>92.048352063462062</v>
      </c>
      <c r="AD9" s="41">
        <f t="shared" si="0"/>
        <v>86.920389083010647</v>
      </c>
      <c r="AE9" s="41">
        <f t="shared" si="0"/>
        <v>89.101898196241365</v>
      </c>
      <c r="AF9" s="41">
        <f t="shared" si="0"/>
        <v>92.50165265841909</v>
      </c>
      <c r="AG9" s="41">
        <f t="shared" si="0"/>
        <v>94.938143356313134</v>
      </c>
      <c r="AH9" s="41">
        <f t="shared" si="0"/>
        <v>95.61809424874869</v>
      </c>
      <c r="AI9" s="30">
        <f t="shared" si="0"/>
        <v>95.278118802530926</v>
      </c>
      <c r="AK9" s="17">
        <f>D9/$D$10*100</f>
        <v>94.756063301807274</v>
      </c>
      <c r="AL9" s="17">
        <f>E9/$D$10*100</f>
        <v>97.930517838748955</v>
      </c>
      <c r="AM9" s="17">
        <f t="shared" si="3"/>
        <v>98.717108343477861</v>
      </c>
      <c r="AN9" s="17">
        <f t="shared" si="3"/>
        <v>97.958610356774983</v>
      </c>
      <c r="AO9" s="17">
        <f t="shared" si="3"/>
        <v>97.7057776945407</v>
      </c>
      <c r="AP9" s="17">
        <f t="shared" si="3"/>
        <v>92.283921715516442</v>
      </c>
      <c r="AQ9" s="17">
        <f t="shared" si="3"/>
        <v>91.272591066579281</v>
      </c>
      <c r="AR9" s="17">
        <f t="shared" si="3"/>
        <v>86.187845303867405</v>
      </c>
      <c r="AS9" s="17">
        <f t="shared" si="3"/>
        <v>88.350969191871897</v>
      </c>
      <c r="AT9" s="17">
        <f t="shared" si="3"/>
        <v>91.722071354995791</v>
      </c>
      <c r="AU9" s="17">
        <f t="shared" si="3"/>
        <v>94.13802790523458</v>
      </c>
      <c r="AV9" s="17">
        <f t="shared" si="3"/>
        <v>94.812248337859359</v>
      </c>
      <c r="AW9" s="17">
        <f t="shared" si="3"/>
        <v>94.475138121546976</v>
      </c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</row>
    <row r="10" spans="1:81" s="14" customFormat="1">
      <c r="A10" s="15"/>
      <c r="B10" s="18" t="s">
        <v>19</v>
      </c>
      <c r="C10" s="20">
        <f>AVERAGE(C4:C9)</f>
        <v>35.296666666666674</v>
      </c>
      <c r="D10" s="20">
        <f>AVERAGE(D4:D9)</f>
        <v>35.596666666666664</v>
      </c>
      <c r="E10" s="20">
        <f t="shared" ref="E10:P10" si="5">AVERAGE(E4:E9)</f>
        <v>36.400000000000006</v>
      </c>
      <c r="F10" s="20">
        <f t="shared" si="5"/>
        <v>36.764999999999993</v>
      </c>
      <c r="G10" s="20">
        <f t="shared" si="5"/>
        <v>36.518333333333338</v>
      </c>
      <c r="H10" s="20">
        <f t="shared" si="5"/>
        <v>36.871666666666663</v>
      </c>
      <c r="I10" s="20">
        <f t="shared" si="5"/>
        <v>35.056666666666665</v>
      </c>
      <c r="J10" s="20">
        <f t="shared" si="5"/>
        <v>35.250000000000007</v>
      </c>
      <c r="K10" s="20">
        <f t="shared" si="5"/>
        <v>34.618333333333332</v>
      </c>
      <c r="L10" s="20">
        <f t="shared" si="5"/>
        <v>35.336666666666666</v>
      </c>
      <c r="M10" s="20">
        <f t="shared" si="5"/>
        <v>35.576666666666668</v>
      </c>
      <c r="N10" s="20">
        <f t="shared" si="5"/>
        <v>35.861666666666665</v>
      </c>
      <c r="O10" s="20">
        <f t="shared" si="5"/>
        <v>36.225000000000001</v>
      </c>
      <c r="P10" s="20">
        <f t="shared" si="5"/>
        <v>36.324999999999996</v>
      </c>
      <c r="R10" t="s">
        <v>31</v>
      </c>
      <c r="S10" s="7" t="s">
        <v>34</v>
      </c>
      <c r="T10" s="12"/>
      <c r="U10" s="12"/>
      <c r="V10" s="51">
        <f>AVERAGE(V4:V9)</f>
        <v>99.999999999999986</v>
      </c>
      <c r="W10" s="52">
        <f>AVERAGE(W4:W9)</f>
        <v>100.84993861554442</v>
      </c>
      <c r="X10" s="52">
        <f t="shared" ref="X10:AI10" si="6">AVERAGE(X4:X9)</f>
        <v>103.12588535272448</v>
      </c>
      <c r="Y10" s="52">
        <f t="shared" si="6"/>
        <v>104.15997733497024</v>
      </c>
      <c r="Z10" s="52">
        <f t="shared" si="6"/>
        <v>103.4611389177448</v>
      </c>
      <c r="AA10" s="52">
        <f t="shared" si="6"/>
        <v>104.46217773160826</v>
      </c>
      <c r="AB10" s="52">
        <f t="shared" si="6"/>
        <v>99.320049107564444</v>
      </c>
      <c r="AC10" s="52">
        <f t="shared" si="6"/>
        <v>99.867787326470832</v>
      </c>
      <c r="AD10" s="52">
        <f t="shared" si="6"/>
        <v>98.078194352630064</v>
      </c>
      <c r="AE10" s="52">
        <f t="shared" si="6"/>
        <v>100.11332514873925</v>
      </c>
      <c r="AF10" s="52">
        <f t="shared" si="6"/>
        <v>100.79327604117479</v>
      </c>
      <c r="AG10" s="52">
        <f t="shared" si="6"/>
        <v>101.600717725942</v>
      </c>
      <c r="AH10" s="52">
        <f t="shared" si="6"/>
        <v>102.63008782699025</v>
      </c>
      <c r="AI10" s="53">
        <f t="shared" si="6"/>
        <v>102.9134006988384</v>
      </c>
      <c r="AJ10"/>
      <c r="AK10" s="20">
        <f>AVERAGE(AK4:AK9)</f>
        <v>100</v>
      </c>
      <c r="AL10" s="20">
        <f t="shared" ref="AL10:AW10" si="7">AVERAGE(AL4:AL9)</f>
        <v>102.25676561475795</v>
      </c>
      <c r="AM10" s="20">
        <f t="shared" si="7"/>
        <v>103.28214252270813</v>
      </c>
      <c r="AN10" s="20">
        <f t="shared" si="7"/>
        <v>102.58919374473265</v>
      </c>
      <c r="AO10" s="20">
        <f t="shared" si="7"/>
        <v>103.58179604831916</v>
      </c>
      <c r="AP10" s="20">
        <f t="shared" si="7"/>
        <v>98.483004026594244</v>
      </c>
      <c r="AQ10" s="20">
        <f t="shared" si="7"/>
        <v>99.026126041764215</v>
      </c>
      <c r="AR10" s="20">
        <f t="shared" si="7"/>
        <v>97.251615319786495</v>
      </c>
      <c r="AS10" s="20">
        <f t="shared" si="7"/>
        <v>99.269594531323165</v>
      </c>
      <c r="AT10" s="20">
        <f t="shared" si="7"/>
        <v>99.943814963947943</v>
      </c>
      <c r="AU10" s="20">
        <f t="shared" si="7"/>
        <v>100.74445172768988</v>
      </c>
      <c r="AV10" s="20">
        <f t="shared" si="7"/>
        <v>101.7651465493024</v>
      </c>
      <c r="AW10" s="20">
        <f t="shared" si="7"/>
        <v>102.0460717295627</v>
      </c>
      <c r="AX10"/>
      <c r="AY10"/>
      <c r="AZ10"/>
      <c r="BA10"/>
      <c r="BB10" s="46"/>
      <c r="BC10" s="46"/>
      <c r="BD10" s="46"/>
      <c r="BE10" s="46"/>
      <c r="BF10" s="49"/>
      <c r="BG10" s="46"/>
      <c r="BH10" s="46"/>
      <c r="BI10" s="46"/>
      <c r="BJ10" s="46"/>
      <c r="BK10" s="46"/>
      <c r="BL10" s="46"/>
      <c r="BM10" s="46"/>
      <c r="BR10" s="46"/>
      <c r="BS10" s="46"/>
      <c r="BT10" s="46"/>
      <c r="BU10" s="46"/>
      <c r="BV10" s="49"/>
      <c r="BW10" s="46"/>
      <c r="BX10" s="46"/>
      <c r="BY10" s="46"/>
      <c r="BZ10" s="46"/>
      <c r="CA10" s="46"/>
      <c r="CB10" s="46"/>
      <c r="CC10" s="46"/>
    </row>
    <row r="11" spans="1:81">
      <c r="A11" s="6"/>
      <c r="B11" s="7" t="s">
        <v>20</v>
      </c>
      <c r="C11" s="17">
        <f>STDEV(C4:C9)</f>
        <v>2.7099790897102252</v>
      </c>
      <c r="D11" s="17">
        <f>STDEV(D4:D9)</f>
        <v>2.7099790897102252</v>
      </c>
      <c r="E11" s="17">
        <f t="shared" ref="E11:P11" si="8">STDEV(E4:E9)</f>
        <v>2.7582603212894905</v>
      </c>
      <c r="F11" s="17">
        <f t="shared" si="8"/>
        <v>2.7934691693304936</v>
      </c>
      <c r="G11" s="17">
        <f t="shared" si="8"/>
        <v>2.7246755158489364</v>
      </c>
      <c r="H11" s="17">
        <f t="shared" si="8"/>
        <v>2.8091238254421373</v>
      </c>
      <c r="I11" s="17">
        <f t="shared" si="8"/>
        <v>3.0731330375801611</v>
      </c>
      <c r="J11" s="17">
        <f t="shared" si="8"/>
        <v>3.5281439879914203</v>
      </c>
      <c r="K11" s="17">
        <f t="shared" si="8"/>
        <v>3.4850102821464777</v>
      </c>
      <c r="L11" s="17">
        <f t="shared" si="8"/>
        <v>3.2414420659124339</v>
      </c>
      <c r="M11" s="17">
        <f t="shared" si="8"/>
        <v>2.709683868399904</v>
      </c>
      <c r="N11" s="17">
        <f t="shared" si="8"/>
        <v>2.695228499898787</v>
      </c>
      <c r="O11" s="17">
        <f t="shared" si="8"/>
        <v>2.6823180273785594</v>
      </c>
      <c r="P11" s="17">
        <f t="shared" si="8"/>
        <v>2.6867136058761441</v>
      </c>
      <c r="R11" t="s">
        <v>32</v>
      </c>
      <c r="S11" s="7" t="s">
        <v>34</v>
      </c>
      <c r="T11" s="12"/>
      <c r="U11" s="12"/>
      <c r="V11" s="54">
        <f>STDEV(V4:V9)</f>
        <v>7.6777195855422367</v>
      </c>
      <c r="W11" s="55">
        <f>STDEV(W4:W9)</f>
        <v>7.6777195855422349</v>
      </c>
      <c r="X11" s="55">
        <f t="shared" ref="X11:AI11" si="9">STDEV(X4:X9)</f>
        <v>7.8145065292931069</v>
      </c>
      <c r="Y11" s="55">
        <f t="shared" si="9"/>
        <v>7.9142577278227186</v>
      </c>
      <c r="Z11" s="55">
        <f t="shared" si="9"/>
        <v>7.7193564524948552</v>
      </c>
      <c r="AA11" s="55">
        <f t="shared" si="9"/>
        <v>7.95860938363057</v>
      </c>
      <c r="AB11" s="55">
        <f t="shared" si="9"/>
        <v>8.7065814644824613</v>
      </c>
      <c r="AC11" s="55">
        <f t="shared" si="9"/>
        <v>9.9956860553161402</v>
      </c>
      <c r="AD11" s="55">
        <f t="shared" si="9"/>
        <v>9.8734827145523045</v>
      </c>
      <c r="AE11" s="55">
        <f t="shared" si="9"/>
        <v>9.1834226062303355</v>
      </c>
      <c r="AF11" s="55">
        <f t="shared" si="9"/>
        <v>7.676883185569662</v>
      </c>
      <c r="AG11" s="55">
        <f t="shared" si="9"/>
        <v>7.635929265932905</v>
      </c>
      <c r="AH11" s="55">
        <f t="shared" si="9"/>
        <v>7.5993522354666858</v>
      </c>
      <c r="AI11" s="56">
        <f t="shared" si="9"/>
        <v>7.6118054751425355</v>
      </c>
      <c r="AK11" s="17">
        <f>STDEV(AK4:AK9)</f>
        <v>7.613013642785539</v>
      </c>
      <c r="AL11" s="17">
        <f t="shared" ref="AL11:AW11" si="10">STDEV(AL4:AL9)</f>
        <v>7.748647779631491</v>
      </c>
      <c r="AM11" s="17">
        <f t="shared" si="10"/>
        <v>7.847558299458262</v>
      </c>
      <c r="AN11" s="17">
        <f t="shared" si="10"/>
        <v>7.6542996044075364</v>
      </c>
      <c r="AO11" s="17">
        <f t="shared" si="10"/>
        <v>7.8915361703590303</v>
      </c>
      <c r="AP11" s="17">
        <f t="shared" si="10"/>
        <v>8.6332045254616414</v>
      </c>
      <c r="AQ11" s="17">
        <f t="shared" si="10"/>
        <v>9.9114448581086823</v>
      </c>
      <c r="AR11" s="17">
        <f t="shared" si="10"/>
        <v>9.7902714172108229</v>
      </c>
      <c r="AS11" s="17">
        <f t="shared" si="10"/>
        <v>9.1060269666984759</v>
      </c>
      <c r="AT11" s="17">
        <f t="shared" si="10"/>
        <v>7.6121842917873543</v>
      </c>
      <c r="AU11" s="17">
        <f t="shared" si="10"/>
        <v>7.5715755217682954</v>
      </c>
      <c r="AV11" s="17">
        <f t="shared" si="10"/>
        <v>7.5353067535683884</v>
      </c>
      <c r="AW11" s="17">
        <f t="shared" si="10"/>
        <v>7.5476550403862097</v>
      </c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1:81">
      <c r="A12" s="8"/>
      <c r="B12" s="10" t="s">
        <v>41</v>
      </c>
      <c r="C12" s="21">
        <f>C11/SQRT(6)</f>
        <v>1.1063443305670151</v>
      </c>
      <c r="D12" s="21">
        <f>D11/SQRT(6)</f>
        <v>1.1063443305670151</v>
      </c>
      <c r="E12" s="21">
        <f t="shared" ref="E12:P12" si="11">E11/SQRT(6)</f>
        <v>1.1260550608207403</v>
      </c>
      <c r="F12" s="21">
        <f t="shared" si="11"/>
        <v>1.1404290128426815</v>
      </c>
      <c r="G12" s="21">
        <f t="shared" si="11"/>
        <v>1.1123441214140726</v>
      </c>
      <c r="H12" s="21">
        <f t="shared" si="11"/>
        <v>1.1468199994380599</v>
      </c>
      <c r="I12" s="21">
        <f t="shared" si="11"/>
        <v>1.2546013089601193</v>
      </c>
      <c r="J12" s="21">
        <f t="shared" si="11"/>
        <v>1.4403587516078535</v>
      </c>
      <c r="K12" s="21">
        <f t="shared" si="11"/>
        <v>1.4227494899352846</v>
      </c>
      <c r="L12" s="21">
        <f t="shared" si="11"/>
        <v>1.3233131820464037</v>
      </c>
      <c r="M12" s="21">
        <f t="shared" si="11"/>
        <v>1.106223806971768</v>
      </c>
      <c r="N12" s="21">
        <f t="shared" si="11"/>
        <v>1.1003224274931618</v>
      </c>
      <c r="O12" s="21">
        <f t="shared" si="11"/>
        <v>1.0950517491576983</v>
      </c>
      <c r="P12" s="21">
        <f t="shared" si="11"/>
        <v>1.096846236564937</v>
      </c>
      <c r="Q12" s="9"/>
      <c r="R12" s="9"/>
      <c r="S12" s="10"/>
      <c r="V12" s="57">
        <f>V11/SQRT(6)</f>
        <v>3.1344158954585373</v>
      </c>
      <c r="W12" s="58">
        <f>W11/SQRT(6)</f>
        <v>3.1344158954585364</v>
      </c>
      <c r="X12" s="58">
        <f t="shared" ref="X12:AI12" si="12">X11/SQRT(6)</f>
        <v>3.1902589314026066</v>
      </c>
      <c r="Y12" s="58">
        <f t="shared" si="12"/>
        <v>3.2309821876740421</v>
      </c>
      <c r="Z12" s="58">
        <f t="shared" si="12"/>
        <v>3.1514140752122151</v>
      </c>
      <c r="AA12" s="58">
        <f t="shared" si="12"/>
        <v>3.2490886753368389</v>
      </c>
      <c r="AB12" s="58">
        <f t="shared" si="12"/>
        <v>3.5544469986593219</v>
      </c>
      <c r="AC12" s="58">
        <f t="shared" si="12"/>
        <v>4.0807217440962891</v>
      </c>
      <c r="AD12" s="58">
        <f t="shared" si="12"/>
        <v>4.0308324391404806</v>
      </c>
      <c r="AE12" s="58">
        <f t="shared" si="12"/>
        <v>3.7491165796007282</v>
      </c>
      <c r="AF12" s="58">
        <f t="shared" si="12"/>
        <v>3.1340744365995898</v>
      </c>
      <c r="AG12" s="58">
        <f t="shared" si="12"/>
        <v>3.1173550689200891</v>
      </c>
      <c r="AH12" s="58">
        <f t="shared" si="12"/>
        <v>3.1024225587620107</v>
      </c>
      <c r="AI12" s="59">
        <f t="shared" si="12"/>
        <v>3.1075065725704127</v>
      </c>
      <c r="AK12" s="17">
        <f>AK11/SQRT(6)</f>
        <v>3.1079998049452628</v>
      </c>
      <c r="AL12" s="17">
        <f t="shared" ref="AL12:AW12" si="13">AL11/SQRT(6)</f>
        <v>3.1633722094411643</v>
      </c>
      <c r="AM12" s="17">
        <f t="shared" si="13"/>
        <v>3.2037522600693356</v>
      </c>
      <c r="AN12" s="17">
        <f t="shared" si="13"/>
        <v>3.1248547281976</v>
      </c>
      <c r="AO12" s="17">
        <f t="shared" si="13"/>
        <v>3.2217061506828149</v>
      </c>
      <c r="AP12" s="17">
        <f t="shared" si="13"/>
        <v>3.524490988744601</v>
      </c>
      <c r="AQ12" s="17">
        <f t="shared" si="13"/>
        <v>4.0463304193497152</v>
      </c>
      <c r="AR12" s="17">
        <f t="shared" si="13"/>
        <v>3.9968615692535403</v>
      </c>
      <c r="AS12" s="17">
        <f t="shared" si="13"/>
        <v>3.7175199420724891</v>
      </c>
      <c r="AT12" s="17">
        <f t="shared" si="13"/>
        <v>3.1076612238180594</v>
      </c>
      <c r="AU12" s="17">
        <f t="shared" si="13"/>
        <v>3.0910827628799384</v>
      </c>
      <c r="AV12" s="17">
        <f t="shared" si="13"/>
        <v>3.0762761002650962</v>
      </c>
      <c r="AW12" s="17">
        <f t="shared" si="13"/>
        <v>3.0813172672486293</v>
      </c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1:81">
      <c r="A13" s="3"/>
      <c r="B13" s="5"/>
      <c r="C13" s="5">
        <v>38.1</v>
      </c>
      <c r="D13" s="19">
        <v>38.93</v>
      </c>
      <c r="E13" s="19">
        <v>39.770000000000003</v>
      </c>
      <c r="F13" s="19">
        <v>39.99</v>
      </c>
      <c r="G13" s="19">
        <v>39.119999999999997</v>
      </c>
      <c r="H13" s="19">
        <v>39.5</v>
      </c>
      <c r="I13" s="19">
        <v>36.72</v>
      </c>
      <c r="J13" s="19">
        <v>36.299999999999997</v>
      </c>
      <c r="K13" s="19">
        <v>36.590000000000003</v>
      </c>
      <c r="L13" s="19">
        <v>40.549999999999997</v>
      </c>
      <c r="M13" s="19">
        <v>40.04</v>
      </c>
      <c r="N13" s="19">
        <v>39.950000000000003</v>
      </c>
      <c r="O13" s="19">
        <v>40.53</v>
      </c>
      <c r="P13" s="19">
        <v>40.57</v>
      </c>
      <c r="Q13" s="4"/>
      <c r="R13" s="4" t="s">
        <v>24</v>
      </c>
      <c r="S13" s="5" t="s">
        <v>25</v>
      </c>
      <c r="V13" s="60">
        <f>C13/$C$19*100</f>
        <v>107.17299578059072</v>
      </c>
      <c r="W13" s="61">
        <f t="shared" ref="W13:AI18" si="14">D13/$C$19*100</f>
        <v>109.50773558368493</v>
      </c>
      <c r="X13" s="61">
        <f t="shared" si="14"/>
        <v>111.87060478199717</v>
      </c>
      <c r="Y13" s="61">
        <f t="shared" si="14"/>
        <v>112.48945147679323</v>
      </c>
      <c r="Z13" s="61">
        <f t="shared" si="14"/>
        <v>110.04219409282699</v>
      </c>
      <c r="AA13" s="61">
        <f t="shared" si="14"/>
        <v>111.1111111111111</v>
      </c>
      <c r="AB13" s="61">
        <f t="shared" si="14"/>
        <v>103.29113924050633</v>
      </c>
      <c r="AC13" s="61">
        <f t="shared" si="14"/>
        <v>102.10970464135019</v>
      </c>
      <c r="AD13" s="61">
        <f t="shared" si="14"/>
        <v>102.9254571026723</v>
      </c>
      <c r="AE13" s="61">
        <f t="shared" si="14"/>
        <v>114.06469760900137</v>
      </c>
      <c r="AF13" s="61">
        <f t="shared" si="14"/>
        <v>112.63009845288326</v>
      </c>
      <c r="AG13" s="61">
        <f t="shared" si="14"/>
        <v>112.37693389592123</v>
      </c>
      <c r="AH13" s="61">
        <f t="shared" si="14"/>
        <v>114.00843881856539</v>
      </c>
      <c r="AI13" s="62">
        <f t="shared" si="14"/>
        <v>114.1209563994374</v>
      </c>
      <c r="AK13" s="42">
        <f t="shared" ref="AK13:AW13" si="15">D13/$D$19*100</f>
        <v>107.3536170603916</v>
      </c>
      <c r="AL13" s="43">
        <f t="shared" si="15"/>
        <v>109.67000643441496</v>
      </c>
      <c r="AM13" s="43">
        <f t="shared" si="15"/>
        <v>110.27667984189726</v>
      </c>
      <c r="AN13" s="43">
        <f t="shared" si="15"/>
        <v>107.8775622759445</v>
      </c>
      <c r="AO13" s="43">
        <f t="shared" si="15"/>
        <v>108.9254527070503</v>
      </c>
      <c r="AP13" s="43">
        <f t="shared" si="15"/>
        <v>101.25930692159206</v>
      </c>
      <c r="AQ13" s="43">
        <f t="shared" si="15"/>
        <v>100.10111223458038</v>
      </c>
      <c r="AR13" s="43">
        <f t="shared" si="15"/>
        <v>100.900818089898</v>
      </c>
      <c r="AS13" s="43">
        <f t="shared" si="15"/>
        <v>111.82093942457946</v>
      </c>
      <c r="AT13" s="43">
        <f t="shared" si="15"/>
        <v>110.41456016177959</v>
      </c>
      <c r="AU13" s="43">
        <f t="shared" si="15"/>
        <v>110.16637558599139</v>
      </c>
      <c r="AV13" s="43">
        <f t="shared" si="15"/>
        <v>111.76578729662654</v>
      </c>
      <c r="AW13" s="44">
        <f t="shared" si="15"/>
        <v>111.87609155253242</v>
      </c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</row>
    <row r="14" spans="1:81">
      <c r="A14" s="6">
        <v>2</v>
      </c>
      <c r="B14" s="7"/>
      <c r="C14" s="7">
        <v>33.35</v>
      </c>
      <c r="D14" s="16">
        <v>34.18</v>
      </c>
      <c r="E14" s="16">
        <v>34.39</v>
      </c>
      <c r="F14" s="16">
        <v>35.159999999999997</v>
      </c>
      <c r="G14" s="16">
        <v>35.08</v>
      </c>
      <c r="H14" s="16">
        <v>35.29</v>
      </c>
      <c r="I14" s="16">
        <v>34.22</v>
      </c>
      <c r="J14" s="16">
        <v>34.369999999999997</v>
      </c>
      <c r="K14" s="16">
        <v>33.99</v>
      </c>
      <c r="L14" s="16">
        <v>34.049999999999997</v>
      </c>
      <c r="M14" s="16">
        <v>34.04</v>
      </c>
      <c r="N14" s="16">
        <v>34.200000000000003</v>
      </c>
      <c r="O14" s="16">
        <v>34.03</v>
      </c>
      <c r="P14" s="16">
        <v>34.6</v>
      </c>
      <c r="R14" t="s">
        <v>26</v>
      </c>
      <c r="S14" s="7" t="s">
        <v>25</v>
      </c>
      <c r="V14" s="60">
        <f t="shared" ref="V14:V18" si="16">C14/$C$19*100</f>
        <v>93.81153305203938</v>
      </c>
      <c r="W14" s="61">
        <f t="shared" si="14"/>
        <v>96.146272855133603</v>
      </c>
      <c r="X14" s="61">
        <f t="shared" si="14"/>
        <v>96.736990154711663</v>
      </c>
      <c r="Y14" s="61">
        <f t="shared" si="14"/>
        <v>98.902953586497873</v>
      </c>
      <c r="Z14" s="61">
        <f t="shared" si="14"/>
        <v>98.677918424753855</v>
      </c>
      <c r="AA14" s="61">
        <f t="shared" si="14"/>
        <v>99.268635724331915</v>
      </c>
      <c r="AB14" s="61">
        <f t="shared" si="14"/>
        <v>96.258790436005611</v>
      </c>
      <c r="AC14" s="61">
        <f t="shared" si="14"/>
        <v>96.680731364275658</v>
      </c>
      <c r="AD14" s="61">
        <f t="shared" si="14"/>
        <v>95.611814345991547</v>
      </c>
      <c r="AE14" s="61">
        <f t="shared" si="14"/>
        <v>95.78059071729956</v>
      </c>
      <c r="AF14" s="61">
        <f t="shared" si="14"/>
        <v>95.752461322081558</v>
      </c>
      <c r="AG14" s="61">
        <f t="shared" si="14"/>
        <v>96.202531645569621</v>
      </c>
      <c r="AH14" s="61">
        <f t="shared" si="14"/>
        <v>95.724331926863556</v>
      </c>
      <c r="AI14" s="62">
        <f t="shared" si="14"/>
        <v>97.327707454289722</v>
      </c>
      <c r="AK14" s="11">
        <f t="shared" ref="AK14:AK18" si="17">D14/$D$19*100</f>
        <v>94.254986671569085</v>
      </c>
      <c r="AL14" s="12">
        <f t="shared" ref="AL14:AW18" si="18">E14/$D$19*100</f>
        <v>94.834084015074922</v>
      </c>
      <c r="AM14" s="12">
        <f t="shared" si="18"/>
        <v>96.957440941262988</v>
      </c>
      <c r="AN14" s="12">
        <f t="shared" si="18"/>
        <v>96.736832429451241</v>
      </c>
      <c r="AO14" s="12">
        <f t="shared" si="18"/>
        <v>97.315929772957091</v>
      </c>
      <c r="AP14" s="12">
        <f t="shared" si="18"/>
        <v>94.365290927474959</v>
      </c>
      <c r="AQ14" s="12">
        <f t="shared" si="18"/>
        <v>94.778931887121985</v>
      </c>
      <c r="AR14" s="12">
        <f t="shared" si="18"/>
        <v>93.7310414560162</v>
      </c>
      <c r="AS14" s="12">
        <f t="shared" si="18"/>
        <v>93.896497839874996</v>
      </c>
      <c r="AT14" s="12">
        <f t="shared" si="18"/>
        <v>93.868921775898528</v>
      </c>
      <c r="AU14" s="12">
        <f t="shared" si="18"/>
        <v>94.310138799522036</v>
      </c>
      <c r="AV14" s="12">
        <f t="shared" si="18"/>
        <v>93.84134571192206</v>
      </c>
      <c r="AW14" s="32">
        <f t="shared" si="18"/>
        <v>95.413181358580772</v>
      </c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</row>
    <row r="15" spans="1:81">
      <c r="A15" s="6" t="s">
        <v>2</v>
      </c>
      <c r="B15" s="7"/>
      <c r="C15" s="7">
        <v>33.910000000000004</v>
      </c>
      <c r="D15" s="16">
        <v>34.74</v>
      </c>
      <c r="E15" s="16">
        <v>37.47</v>
      </c>
      <c r="F15" s="16">
        <v>37.799999999999997</v>
      </c>
      <c r="G15" s="16">
        <v>37.130000000000003</v>
      </c>
      <c r="H15" s="16">
        <v>37.86</v>
      </c>
      <c r="I15" s="16">
        <v>34.49</v>
      </c>
      <c r="J15" s="16">
        <v>34.47</v>
      </c>
      <c r="K15" s="16">
        <v>34.22</v>
      </c>
      <c r="L15" s="16">
        <v>36.590000000000003</v>
      </c>
      <c r="M15" s="16">
        <v>36.29</v>
      </c>
      <c r="N15" s="16">
        <v>36.79</v>
      </c>
      <c r="O15" s="16">
        <v>37.69</v>
      </c>
      <c r="P15" s="16">
        <v>37.380000000000003</v>
      </c>
      <c r="R15" t="s">
        <v>27</v>
      </c>
      <c r="S15" s="7" t="s">
        <v>25</v>
      </c>
      <c r="V15" s="60">
        <f t="shared" si="16"/>
        <v>95.386779184247544</v>
      </c>
      <c r="W15" s="61">
        <f t="shared" si="14"/>
        <v>97.721518987341767</v>
      </c>
      <c r="X15" s="61">
        <f t="shared" si="14"/>
        <v>105.40084388185653</v>
      </c>
      <c r="Y15" s="61">
        <f t="shared" si="14"/>
        <v>106.32911392405062</v>
      </c>
      <c r="Z15" s="61">
        <f t="shared" si="14"/>
        <v>104.44444444444443</v>
      </c>
      <c r="AA15" s="61">
        <f t="shared" si="14"/>
        <v>106.49789029535863</v>
      </c>
      <c r="AB15" s="61">
        <f t="shared" si="14"/>
        <v>97.018284106891699</v>
      </c>
      <c r="AC15" s="61">
        <f t="shared" si="14"/>
        <v>96.96202531645568</v>
      </c>
      <c r="AD15" s="61">
        <f t="shared" si="14"/>
        <v>96.258790436005611</v>
      </c>
      <c r="AE15" s="61">
        <f t="shared" si="14"/>
        <v>102.9254571026723</v>
      </c>
      <c r="AF15" s="61">
        <f t="shared" si="14"/>
        <v>102.08157524613219</v>
      </c>
      <c r="AG15" s="61">
        <f t="shared" si="14"/>
        <v>103.48804500703233</v>
      </c>
      <c r="AH15" s="61">
        <f t="shared" si="14"/>
        <v>106.01969057665259</v>
      </c>
      <c r="AI15" s="62">
        <f t="shared" si="14"/>
        <v>105.14767932489451</v>
      </c>
      <c r="AK15" s="11">
        <f t="shared" si="17"/>
        <v>95.799246254251329</v>
      </c>
      <c r="AL15" s="12">
        <f t="shared" si="18"/>
        <v>103.32751171982719</v>
      </c>
      <c r="AM15" s="12">
        <f t="shared" si="18"/>
        <v>104.23752183105066</v>
      </c>
      <c r="AN15" s="12">
        <f t="shared" si="18"/>
        <v>102.38992554462729</v>
      </c>
      <c r="AO15" s="12">
        <f t="shared" si="18"/>
        <v>104.40297821490947</v>
      </c>
      <c r="AP15" s="12">
        <f t="shared" si="18"/>
        <v>95.10984465483962</v>
      </c>
      <c r="AQ15" s="12">
        <f t="shared" si="18"/>
        <v>95.054692526886669</v>
      </c>
      <c r="AR15" s="12">
        <f t="shared" si="18"/>
        <v>94.365290927474959</v>
      </c>
      <c r="AS15" s="12">
        <f t="shared" si="18"/>
        <v>100.900818089898</v>
      </c>
      <c r="AT15" s="12">
        <f t="shared" si="18"/>
        <v>100.07353617060393</v>
      </c>
      <c r="AU15" s="12">
        <f t="shared" si="18"/>
        <v>101.45233936942735</v>
      </c>
      <c r="AV15" s="12">
        <f t="shared" si="18"/>
        <v>103.93418512730949</v>
      </c>
      <c r="AW15" s="32">
        <f t="shared" si="18"/>
        <v>103.079327144039</v>
      </c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</row>
    <row r="16" spans="1:81">
      <c r="A16" s="6" t="s">
        <v>22</v>
      </c>
      <c r="B16" s="7"/>
      <c r="C16" s="7">
        <v>34.85</v>
      </c>
      <c r="D16" s="16">
        <v>34.979999999999997</v>
      </c>
      <c r="E16" s="16">
        <v>35.39</v>
      </c>
      <c r="F16" s="16">
        <v>35.9</v>
      </c>
      <c r="G16" s="16">
        <v>35.18</v>
      </c>
      <c r="H16" s="16">
        <v>35.4</v>
      </c>
      <c r="I16" s="16">
        <v>33.159999999999997</v>
      </c>
      <c r="J16" s="16">
        <v>35.08</v>
      </c>
      <c r="K16" s="16">
        <v>32.97</v>
      </c>
      <c r="L16" s="16">
        <v>35.67</v>
      </c>
      <c r="M16" s="16">
        <v>35.270000000000003</v>
      </c>
      <c r="N16" s="16">
        <v>35.01</v>
      </c>
      <c r="O16" s="16">
        <v>35.229999999999997</v>
      </c>
      <c r="P16" s="16">
        <v>34.92</v>
      </c>
      <c r="R16" t="s">
        <v>28</v>
      </c>
      <c r="S16" s="7" t="s">
        <v>34</v>
      </c>
      <c r="V16" s="60">
        <f t="shared" si="16"/>
        <v>98.030942334739791</v>
      </c>
      <c r="W16" s="61">
        <f t="shared" si="14"/>
        <v>98.396624472573819</v>
      </c>
      <c r="X16" s="61">
        <f t="shared" si="14"/>
        <v>99.549929676511951</v>
      </c>
      <c r="Y16" s="61">
        <f t="shared" si="14"/>
        <v>100.98452883263008</v>
      </c>
      <c r="Z16" s="61">
        <f t="shared" si="14"/>
        <v>98.959212376933877</v>
      </c>
      <c r="AA16" s="61">
        <f t="shared" si="14"/>
        <v>99.578059071729939</v>
      </c>
      <c r="AB16" s="61">
        <f t="shared" si="14"/>
        <v>93.27707454289731</v>
      </c>
      <c r="AC16" s="61">
        <f t="shared" si="14"/>
        <v>98.677918424753855</v>
      </c>
      <c r="AD16" s="61">
        <f t="shared" si="14"/>
        <v>92.742616033755269</v>
      </c>
      <c r="AE16" s="61">
        <f t="shared" si="14"/>
        <v>100.33755274261603</v>
      </c>
      <c r="AF16" s="61">
        <f t="shared" si="14"/>
        <v>99.212376933895925</v>
      </c>
      <c r="AG16" s="61">
        <f t="shared" si="14"/>
        <v>98.481012658227826</v>
      </c>
      <c r="AH16" s="61">
        <f t="shared" si="14"/>
        <v>99.099859353023888</v>
      </c>
      <c r="AI16" s="62">
        <f t="shared" si="14"/>
        <v>98.227848101265806</v>
      </c>
      <c r="AK16" s="11">
        <f t="shared" si="17"/>
        <v>96.461071789686557</v>
      </c>
      <c r="AL16" s="12">
        <f t="shared" si="18"/>
        <v>97.591690412721775</v>
      </c>
      <c r="AM16" s="12">
        <f t="shared" si="18"/>
        <v>98.998069675521663</v>
      </c>
      <c r="AN16" s="12">
        <f t="shared" si="18"/>
        <v>97.012593069215939</v>
      </c>
      <c r="AO16" s="12">
        <f t="shared" si="18"/>
        <v>97.619266476698243</v>
      </c>
      <c r="AP16" s="12">
        <f t="shared" si="18"/>
        <v>91.44222814596931</v>
      </c>
      <c r="AQ16" s="12">
        <f t="shared" si="18"/>
        <v>96.736832429451241</v>
      </c>
      <c r="AR16" s="12">
        <f t="shared" si="18"/>
        <v>90.91828293041641</v>
      </c>
      <c r="AS16" s="12">
        <f t="shared" si="18"/>
        <v>98.36382020406289</v>
      </c>
      <c r="AT16" s="12">
        <f t="shared" si="18"/>
        <v>97.260777645004154</v>
      </c>
      <c r="AU16" s="12">
        <f t="shared" si="18"/>
        <v>96.543799981615962</v>
      </c>
      <c r="AV16" s="12">
        <f t="shared" si="18"/>
        <v>97.150473389098266</v>
      </c>
      <c r="AW16" s="32">
        <f t="shared" si="18"/>
        <v>96.29561540582776</v>
      </c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</row>
    <row r="17" spans="1:81">
      <c r="A17" s="6"/>
      <c r="B17" s="7"/>
      <c r="C17" s="7">
        <v>36.86</v>
      </c>
      <c r="D17" s="16">
        <v>37.69</v>
      </c>
      <c r="E17" s="16">
        <v>38.200000000000003</v>
      </c>
      <c r="F17" s="16">
        <v>38.72</v>
      </c>
      <c r="G17" s="16">
        <v>37.049999999999997</v>
      </c>
      <c r="H17" s="16">
        <v>37.340000000000003</v>
      </c>
      <c r="I17" s="16">
        <v>34.93</v>
      </c>
      <c r="J17" s="16">
        <v>34.450000000000003</v>
      </c>
      <c r="K17" s="16">
        <v>34.130000000000003</v>
      </c>
      <c r="L17" s="16">
        <v>37.86</v>
      </c>
      <c r="M17" s="16">
        <v>38.35</v>
      </c>
      <c r="N17" s="16">
        <v>37.9</v>
      </c>
      <c r="O17" s="16">
        <v>38.51</v>
      </c>
      <c r="P17" s="16">
        <v>38.79</v>
      </c>
      <c r="R17" t="s">
        <v>29</v>
      </c>
      <c r="S17" s="7" t="s">
        <v>34</v>
      </c>
      <c r="V17" s="60">
        <f t="shared" si="16"/>
        <v>103.68495077355834</v>
      </c>
      <c r="W17" s="61">
        <f t="shared" si="14"/>
        <v>106.01969057665259</v>
      </c>
      <c r="X17" s="61">
        <f t="shared" si="14"/>
        <v>107.45428973277073</v>
      </c>
      <c r="Y17" s="61">
        <f t="shared" si="14"/>
        <v>108.91701828410687</v>
      </c>
      <c r="Z17" s="61">
        <f t="shared" si="14"/>
        <v>104.2194092827004</v>
      </c>
      <c r="AA17" s="61">
        <f t="shared" si="14"/>
        <v>105.0351617440225</v>
      </c>
      <c r="AB17" s="61">
        <f t="shared" si="14"/>
        <v>98.255977496483808</v>
      </c>
      <c r="AC17" s="61">
        <f t="shared" si="14"/>
        <v>96.90576652601969</v>
      </c>
      <c r="AD17" s="61">
        <f t="shared" si="14"/>
        <v>96.005625879043606</v>
      </c>
      <c r="AE17" s="61">
        <f t="shared" si="14"/>
        <v>106.49789029535863</v>
      </c>
      <c r="AF17" s="61">
        <f t="shared" si="14"/>
        <v>107.87623066104078</v>
      </c>
      <c r="AG17" s="61">
        <f t="shared" si="14"/>
        <v>106.61040787623064</v>
      </c>
      <c r="AH17" s="61">
        <f t="shared" si="14"/>
        <v>108.32630098452883</v>
      </c>
      <c r="AI17" s="62">
        <f t="shared" si="14"/>
        <v>109.11392405063289</v>
      </c>
      <c r="AK17" s="11">
        <f t="shared" si="17"/>
        <v>103.93418512730949</v>
      </c>
      <c r="AL17" s="12">
        <f t="shared" si="18"/>
        <v>105.34056439010942</v>
      </c>
      <c r="AM17" s="12">
        <f t="shared" si="18"/>
        <v>106.77451971688576</v>
      </c>
      <c r="AN17" s="12">
        <f t="shared" si="18"/>
        <v>102.16931703281553</v>
      </c>
      <c r="AO17" s="12">
        <f t="shared" si="18"/>
        <v>102.96902288813313</v>
      </c>
      <c r="AP17" s="12">
        <f t="shared" si="18"/>
        <v>96.323191469804229</v>
      </c>
      <c r="AQ17" s="12">
        <f t="shared" si="18"/>
        <v>94.999540398933746</v>
      </c>
      <c r="AR17" s="12">
        <f t="shared" si="18"/>
        <v>94.117106351686758</v>
      </c>
      <c r="AS17" s="12">
        <f t="shared" si="18"/>
        <v>104.40297821490947</v>
      </c>
      <c r="AT17" s="12">
        <f t="shared" si="18"/>
        <v>105.75420534975643</v>
      </c>
      <c r="AU17" s="12">
        <f t="shared" si="18"/>
        <v>104.51328247081535</v>
      </c>
      <c r="AV17" s="12">
        <f t="shared" si="18"/>
        <v>106.19542237337991</v>
      </c>
      <c r="AW17" s="32">
        <f t="shared" si="18"/>
        <v>106.96755216472103</v>
      </c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</row>
    <row r="18" spans="1:81">
      <c r="A18" s="6"/>
      <c r="B18" s="7"/>
      <c r="C18" s="7">
        <v>36.230000000000004</v>
      </c>
      <c r="D18" s="16">
        <v>37.06</v>
      </c>
      <c r="E18" s="16">
        <v>37.35</v>
      </c>
      <c r="F18" s="16">
        <v>37.69</v>
      </c>
      <c r="G18" s="16">
        <v>37.159999999999997</v>
      </c>
      <c r="H18" s="16">
        <v>36.56</v>
      </c>
      <c r="I18" s="16">
        <v>33.880000000000003</v>
      </c>
      <c r="J18" s="16">
        <v>33.020000000000003</v>
      </c>
      <c r="K18" s="16">
        <v>33.04</v>
      </c>
      <c r="L18" s="16">
        <v>36.700000000000003</v>
      </c>
      <c r="M18" s="16">
        <v>37.65</v>
      </c>
      <c r="N18" s="16">
        <v>38.42</v>
      </c>
      <c r="O18" s="16">
        <v>38.4</v>
      </c>
      <c r="P18" s="16">
        <v>37.979999999999997</v>
      </c>
      <c r="R18" t="s">
        <v>30</v>
      </c>
      <c r="S18" s="7" t="s">
        <v>34</v>
      </c>
      <c r="V18" s="60">
        <f t="shared" si="16"/>
        <v>101.91279887482419</v>
      </c>
      <c r="W18" s="61">
        <f t="shared" si="14"/>
        <v>104.24753867791843</v>
      </c>
      <c r="X18" s="61">
        <f t="shared" si="14"/>
        <v>105.06329113924049</v>
      </c>
      <c r="Y18" s="61">
        <f t="shared" si="14"/>
        <v>106.01969057665259</v>
      </c>
      <c r="Z18" s="61">
        <f t="shared" si="14"/>
        <v>104.52883263009842</v>
      </c>
      <c r="AA18" s="61">
        <f t="shared" si="14"/>
        <v>102.84106891701828</v>
      </c>
      <c r="AB18" s="61">
        <f t="shared" si="14"/>
        <v>95.302390998593523</v>
      </c>
      <c r="AC18" s="61">
        <f t="shared" si="14"/>
        <v>92.88326300984528</v>
      </c>
      <c r="AD18" s="61">
        <f t="shared" si="14"/>
        <v>92.939521800281284</v>
      </c>
      <c r="AE18" s="61">
        <f t="shared" si="14"/>
        <v>103.23488045007032</v>
      </c>
      <c r="AF18" s="61">
        <f t="shared" si="14"/>
        <v>105.90717299578057</v>
      </c>
      <c r="AG18" s="61">
        <f t="shared" si="14"/>
        <v>108.07313642756679</v>
      </c>
      <c r="AH18" s="61">
        <f t="shared" si="14"/>
        <v>108.01687763713079</v>
      </c>
      <c r="AI18" s="62">
        <f t="shared" si="14"/>
        <v>106.83544303797466</v>
      </c>
      <c r="AK18" s="11">
        <f t="shared" si="17"/>
        <v>102.19689309679201</v>
      </c>
      <c r="AL18" s="12">
        <f t="shared" si="18"/>
        <v>102.99659895210959</v>
      </c>
      <c r="AM18" s="12">
        <f t="shared" si="18"/>
        <v>103.93418512730949</v>
      </c>
      <c r="AN18" s="12">
        <f t="shared" si="18"/>
        <v>102.47265373655668</v>
      </c>
      <c r="AO18" s="12">
        <f t="shared" si="18"/>
        <v>100.81808989796859</v>
      </c>
      <c r="AP18" s="12">
        <f t="shared" si="18"/>
        <v>93.427704752275048</v>
      </c>
      <c r="AQ18" s="12">
        <f t="shared" si="18"/>
        <v>91.056163250298766</v>
      </c>
      <c r="AR18" s="12">
        <f t="shared" si="18"/>
        <v>91.111315378251689</v>
      </c>
      <c r="AS18" s="12">
        <f t="shared" si="18"/>
        <v>101.20415479363913</v>
      </c>
      <c r="AT18" s="12">
        <f t="shared" si="18"/>
        <v>103.82388087140365</v>
      </c>
      <c r="AU18" s="12">
        <f t="shared" si="18"/>
        <v>105.94723779759173</v>
      </c>
      <c r="AV18" s="12">
        <f t="shared" si="18"/>
        <v>105.89208566963877</v>
      </c>
      <c r="AW18" s="32">
        <f t="shared" si="18"/>
        <v>104.73389098262709</v>
      </c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</row>
    <row r="19" spans="1:81" s="14" customFormat="1">
      <c r="A19" s="15"/>
      <c r="B19" s="18" t="s">
        <v>19</v>
      </c>
      <c r="C19" s="20">
        <f>AVERAGE(C13:C18)</f>
        <v>35.550000000000004</v>
      </c>
      <c r="D19" s="20">
        <f>AVERAGE(D13:D18)</f>
        <v>36.263333333333328</v>
      </c>
      <c r="E19" s="20">
        <f t="shared" ref="E19:P19" si="19">AVERAGE(E13:E18)</f>
        <v>37.094999999999992</v>
      </c>
      <c r="F19" s="20">
        <f t="shared" si="19"/>
        <v>37.543333333333329</v>
      </c>
      <c r="G19" s="20">
        <f t="shared" si="19"/>
        <v>36.786666666666669</v>
      </c>
      <c r="H19" s="20">
        <f t="shared" si="19"/>
        <v>36.991666666666667</v>
      </c>
      <c r="I19" s="20">
        <f t="shared" si="19"/>
        <v>34.56666666666667</v>
      </c>
      <c r="J19" s="20">
        <f t="shared" si="19"/>
        <v>34.614999999999995</v>
      </c>
      <c r="K19" s="20">
        <f t="shared" si="19"/>
        <v>34.156666666666666</v>
      </c>
      <c r="L19" s="20">
        <f t="shared" si="19"/>
        <v>36.903333333333336</v>
      </c>
      <c r="M19" s="20">
        <f t="shared" si="19"/>
        <v>36.940000000000005</v>
      </c>
      <c r="N19" s="20">
        <f t="shared" si="19"/>
        <v>37.044999999999995</v>
      </c>
      <c r="O19" s="20">
        <f t="shared" si="19"/>
        <v>37.398333333333333</v>
      </c>
      <c r="P19" s="20">
        <f t="shared" si="19"/>
        <v>37.373333333333335</v>
      </c>
      <c r="R19" t="s">
        <v>31</v>
      </c>
      <c r="S19" s="7" t="s">
        <v>34</v>
      </c>
      <c r="T19" s="12"/>
      <c r="U19" s="12"/>
      <c r="V19" s="51">
        <f>AVERAGE(V13:V18)</f>
        <v>100</v>
      </c>
      <c r="W19" s="52">
        <f>AVERAGE(W13:W18)</f>
        <v>102.00656352555086</v>
      </c>
      <c r="X19" s="52">
        <f t="shared" ref="X19:AI19" si="20">AVERAGE(X13:X18)</f>
        <v>104.34599156118144</v>
      </c>
      <c r="Y19" s="52">
        <f t="shared" si="20"/>
        <v>105.60712611345521</v>
      </c>
      <c r="Z19" s="52">
        <f t="shared" si="20"/>
        <v>103.47866854195966</v>
      </c>
      <c r="AA19" s="52">
        <f t="shared" si="20"/>
        <v>104.05532114392872</v>
      </c>
      <c r="AB19" s="52">
        <f t="shared" si="20"/>
        <v>97.233942803563039</v>
      </c>
      <c r="AC19" s="52">
        <f t="shared" si="20"/>
        <v>97.369901547116726</v>
      </c>
      <c r="AD19" s="52">
        <f t="shared" si="20"/>
        <v>96.080637599624922</v>
      </c>
      <c r="AE19" s="52">
        <f t="shared" si="20"/>
        <v>103.80684481950304</v>
      </c>
      <c r="AF19" s="52">
        <f t="shared" si="20"/>
        <v>103.9099859353024</v>
      </c>
      <c r="AG19" s="52">
        <f t="shared" si="20"/>
        <v>104.2053445850914</v>
      </c>
      <c r="AH19" s="52">
        <f t="shared" si="20"/>
        <v>105.19924988279418</v>
      </c>
      <c r="AI19" s="53">
        <f t="shared" si="20"/>
        <v>105.12892639474916</v>
      </c>
      <c r="AJ19"/>
      <c r="AK19" s="47">
        <f>AVERAGE(AK13:AK18)</f>
        <v>100.00000000000001</v>
      </c>
      <c r="AL19" s="46">
        <f t="shared" ref="AL19:AW19" si="21">AVERAGE(AL13:AL18)</f>
        <v>102.29340932070966</v>
      </c>
      <c r="AM19" s="46">
        <f t="shared" si="21"/>
        <v>103.52973618898795</v>
      </c>
      <c r="AN19" s="46">
        <f t="shared" si="21"/>
        <v>101.44314734810187</v>
      </c>
      <c r="AO19" s="46">
        <f t="shared" si="21"/>
        <v>102.00845665961947</v>
      </c>
      <c r="AP19" s="46">
        <f t="shared" si="21"/>
        <v>95.321261145325863</v>
      </c>
      <c r="AQ19" s="46">
        <f t="shared" si="21"/>
        <v>95.454545454545453</v>
      </c>
      <c r="AR19" s="46">
        <f t="shared" si="21"/>
        <v>94.190642522290673</v>
      </c>
      <c r="AS19" s="46">
        <f t="shared" si="21"/>
        <v>101.76486809449399</v>
      </c>
      <c r="AT19" s="46">
        <f t="shared" si="21"/>
        <v>101.86598032907438</v>
      </c>
      <c r="AU19" s="46">
        <f t="shared" si="21"/>
        <v>102.1555290008273</v>
      </c>
      <c r="AV19" s="46">
        <f t="shared" si="21"/>
        <v>103.12988326132916</v>
      </c>
      <c r="AW19" s="31">
        <f t="shared" si="21"/>
        <v>103.06094310138799</v>
      </c>
      <c r="AX19"/>
      <c r="AY19"/>
      <c r="AZ19"/>
      <c r="BB19" s="46"/>
      <c r="BC19" s="46"/>
      <c r="BD19" s="46"/>
      <c r="BE19" s="46"/>
      <c r="BF19" s="49"/>
      <c r="BG19" s="46"/>
      <c r="BH19" s="46"/>
      <c r="BI19" s="46"/>
      <c r="BJ19" s="46"/>
      <c r="BK19" s="46"/>
      <c r="BL19" s="46"/>
      <c r="BM19" s="46"/>
      <c r="BR19" s="46"/>
      <c r="BS19" s="46"/>
      <c r="BT19" s="46"/>
      <c r="BU19" s="46"/>
      <c r="BV19" s="49"/>
      <c r="BW19" s="46"/>
      <c r="BX19" s="46"/>
      <c r="BY19" s="46"/>
      <c r="BZ19" s="46"/>
      <c r="CA19" s="46"/>
      <c r="CB19" s="46"/>
      <c r="CC19" s="46"/>
    </row>
    <row r="20" spans="1:81">
      <c r="A20" s="6"/>
      <c r="B20" s="7" t="s">
        <v>20</v>
      </c>
      <c r="C20" s="17">
        <f t="shared" ref="C20" si="22">STDEV(C13:C18)</f>
        <v>1.827599518494136</v>
      </c>
      <c r="D20" s="17">
        <f t="shared" ref="D20:P20" si="23">STDEV(D13:D18)</f>
        <v>1.9020480190223028</v>
      </c>
      <c r="E20" s="17">
        <f t="shared" si="23"/>
        <v>1.9393993915643071</v>
      </c>
      <c r="F20" s="17">
        <f t="shared" si="23"/>
        <v>1.7798277070173596</v>
      </c>
      <c r="G20" s="17">
        <f t="shared" si="23"/>
        <v>1.5010085498313011</v>
      </c>
      <c r="H20" s="17">
        <f t="shared" si="23"/>
        <v>1.5989048335240807</v>
      </c>
      <c r="I20" s="17">
        <f t="shared" si="23"/>
        <v>1.2120341029305515</v>
      </c>
      <c r="J20" s="17">
        <f t="shared" si="23"/>
        <v>1.0684334326480036</v>
      </c>
      <c r="K20" s="17">
        <f t="shared" si="23"/>
        <v>1.3121534463113187</v>
      </c>
      <c r="L20" s="17">
        <f t="shared" si="23"/>
        <v>2.191599111759873</v>
      </c>
      <c r="M20" s="17">
        <f t="shared" si="23"/>
        <v>2.1782378198901968</v>
      </c>
      <c r="N20" s="17">
        <f t="shared" si="23"/>
        <v>2.1615249246770212</v>
      </c>
      <c r="O20" s="17">
        <f t="shared" si="23"/>
        <v>2.3739790788182331</v>
      </c>
      <c r="P20" s="17">
        <f t="shared" si="23"/>
        <v>2.2936404833074131</v>
      </c>
      <c r="R20" t="s">
        <v>32</v>
      </c>
      <c r="S20" s="7" t="s">
        <v>34</v>
      </c>
      <c r="T20" s="12"/>
      <c r="U20" s="12"/>
      <c r="V20" s="54">
        <f t="shared" ref="V20:AI20" si="24">STDEV(V13:V18)</f>
        <v>5.140926915595319</v>
      </c>
      <c r="W20" s="55">
        <f t="shared" si="24"/>
        <v>5.3503460450697693</v>
      </c>
      <c r="X20" s="55">
        <f t="shared" si="24"/>
        <v>5.4554131970866528</v>
      </c>
      <c r="Y20" s="55">
        <f t="shared" si="24"/>
        <v>5.0065476990643001</v>
      </c>
      <c r="Z20" s="55">
        <f t="shared" si="24"/>
        <v>4.2222462723805938</v>
      </c>
      <c r="AA20" s="55">
        <f t="shared" si="24"/>
        <v>4.4976225978173856</v>
      </c>
      <c r="AB20" s="55">
        <f t="shared" si="24"/>
        <v>3.4093786299031019</v>
      </c>
      <c r="AC20" s="55">
        <f t="shared" si="24"/>
        <v>3.0054386291083097</v>
      </c>
      <c r="AD20" s="55">
        <f t="shared" si="24"/>
        <v>3.6910082877955519</v>
      </c>
      <c r="AE20" s="55">
        <f t="shared" si="24"/>
        <v>6.1648357574117325</v>
      </c>
      <c r="AF20" s="55">
        <f t="shared" si="24"/>
        <v>6.1272512514492208</v>
      </c>
      <c r="AG20" s="55">
        <f t="shared" si="24"/>
        <v>6.0802388879803653</v>
      </c>
      <c r="AH20" s="55">
        <f t="shared" si="24"/>
        <v>6.677859574734839</v>
      </c>
      <c r="AI20" s="56">
        <f t="shared" si="24"/>
        <v>6.4518719642965223</v>
      </c>
      <c r="AK20" s="11">
        <f t="shared" ref="AK20:AW20" si="25">STDEV(AK13:AK18)</f>
        <v>5.2450997858874073</v>
      </c>
      <c r="AL20" s="12">
        <f t="shared" si="25"/>
        <v>5.3481001697701327</v>
      </c>
      <c r="AM20" s="12">
        <f t="shared" si="25"/>
        <v>4.9080642715801837</v>
      </c>
      <c r="AN20" s="12">
        <f t="shared" si="25"/>
        <v>4.1391907799374099</v>
      </c>
      <c r="AO20" s="12">
        <f t="shared" si="25"/>
        <v>4.4091501981544621</v>
      </c>
      <c r="AP20" s="12">
        <f t="shared" si="25"/>
        <v>3.342312996407435</v>
      </c>
      <c r="AQ20" s="12">
        <f t="shared" si="25"/>
        <v>2.9463188693299083</v>
      </c>
      <c r="AR20" s="12">
        <f t="shared" si="25"/>
        <v>3.6184027382424464</v>
      </c>
      <c r="AS20" s="12">
        <f t="shared" si="25"/>
        <v>6.04356773166616</v>
      </c>
      <c r="AT20" s="12">
        <f t="shared" si="25"/>
        <v>6.0067225477255217</v>
      </c>
      <c r="AU20" s="12">
        <f t="shared" si="25"/>
        <v>5.9606349609624694</v>
      </c>
      <c r="AV20" s="12">
        <f t="shared" si="25"/>
        <v>6.5464998956289202</v>
      </c>
      <c r="AW20" s="32">
        <f t="shared" si="25"/>
        <v>6.3249576706703161</v>
      </c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1:81">
      <c r="A21" s="8"/>
      <c r="B21" s="10" t="s">
        <v>41</v>
      </c>
      <c r="C21" s="21">
        <f>C20/SQRT(6)</f>
        <v>0.74611437907781031</v>
      </c>
      <c r="D21" s="21">
        <f>D20/SQRT(6)</f>
        <v>0.77650785214603235</v>
      </c>
      <c r="E21" s="21">
        <f t="shared" ref="E21:P21" si="26">E20/SQRT(6)</f>
        <v>0.79175648613278449</v>
      </c>
      <c r="F21" s="21">
        <f t="shared" si="26"/>
        <v>0.72661161871005442</v>
      </c>
      <c r="G21" s="21">
        <f t="shared" si="26"/>
        <v>0.61278417444027089</v>
      </c>
      <c r="H21" s="21">
        <f t="shared" si="26"/>
        <v>0.65275016490061355</v>
      </c>
      <c r="I21" s="21">
        <f t="shared" si="26"/>
        <v>0.49481085050529949</v>
      </c>
      <c r="J21" s="21">
        <f t="shared" si="26"/>
        <v>0.43618612235298443</v>
      </c>
      <c r="K21" s="21">
        <f t="shared" si="26"/>
        <v>0.53568440128286221</v>
      </c>
      <c r="L21" s="21">
        <f t="shared" si="26"/>
        <v>0.89471659075808885</v>
      </c>
      <c r="M21" s="21">
        <f t="shared" si="26"/>
        <v>0.8892618661939049</v>
      </c>
      <c r="N21" s="21">
        <f t="shared" si="26"/>
        <v>0.88243885529442423</v>
      </c>
      <c r="O21" s="21">
        <f t="shared" si="26"/>
        <v>0.9691729005245201</v>
      </c>
      <c r="P21" s="21">
        <f t="shared" si="26"/>
        <v>0.93637480624895997</v>
      </c>
      <c r="Q21" s="9"/>
      <c r="R21" s="9"/>
      <c r="S21" s="10"/>
      <c r="V21" s="57">
        <f>V20/SQRT(6)</f>
        <v>2.0987746246914494</v>
      </c>
      <c r="W21" s="58">
        <f>W20/SQRT(6)</f>
        <v>2.184269626289824</v>
      </c>
      <c r="X21" s="58">
        <f t="shared" ref="X21:AI21" si="27">X20/SQRT(6)</f>
        <v>2.2271631114846238</v>
      </c>
      <c r="Y21" s="58">
        <f t="shared" si="27"/>
        <v>2.0439145392687874</v>
      </c>
      <c r="Z21" s="58">
        <f t="shared" si="27"/>
        <v>1.7237248226167956</v>
      </c>
      <c r="AA21" s="58">
        <f t="shared" si="27"/>
        <v>1.8361467367105864</v>
      </c>
      <c r="AB21" s="58">
        <f t="shared" si="27"/>
        <v>1.391872997201969</v>
      </c>
      <c r="AC21" s="58">
        <f t="shared" si="27"/>
        <v>1.2269651824275236</v>
      </c>
      <c r="AD21" s="58">
        <f t="shared" si="27"/>
        <v>1.5068478235804843</v>
      </c>
      <c r="AE21" s="58">
        <f t="shared" si="27"/>
        <v>2.5167836589538339</v>
      </c>
      <c r="AF21" s="58">
        <f t="shared" si="27"/>
        <v>2.5014398486467098</v>
      </c>
      <c r="AG21" s="58">
        <f t="shared" si="27"/>
        <v>2.482247131629884</v>
      </c>
      <c r="AH21" s="58">
        <f t="shared" si="27"/>
        <v>2.7262247553432375</v>
      </c>
      <c r="AI21" s="59">
        <f t="shared" si="27"/>
        <v>2.6339656997157812</v>
      </c>
      <c r="AK21" s="45">
        <f>AK20/SQRT(6)</f>
        <v>2.1413030209009083</v>
      </c>
      <c r="AL21" s="29">
        <f t="shared" ref="AL21:AW21" si="28">AL20/SQRT(6)</f>
        <v>2.1833527515381523</v>
      </c>
      <c r="AM21" s="29">
        <f t="shared" si="28"/>
        <v>2.0037088483593752</v>
      </c>
      <c r="AN21" s="29">
        <f t="shared" si="28"/>
        <v>1.6898175598132317</v>
      </c>
      <c r="AO21" s="29">
        <f t="shared" si="28"/>
        <v>1.8000280307949621</v>
      </c>
      <c r="AP21" s="29">
        <f t="shared" si="28"/>
        <v>1.364493566978487</v>
      </c>
      <c r="AQ21" s="29">
        <f t="shared" si="28"/>
        <v>1.202829641565357</v>
      </c>
      <c r="AR21" s="29">
        <f t="shared" si="28"/>
        <v>1.4772067320972397</v>
      </c>
      <c r="AS21" s="29">
        <f t="shared" si="28"/>
        <v>2.4672761947552764</v>
      </c>
      <c r="AT21" s="29">
        <f t="shared" si="28"/>
        <v>2.4522342113996842</v>
      </c>
      <c r="AU21" s="29">
        <f t="shared" si="28"/>
        <v>2.4334190328920631</v>
      </c>
      <c r="AV21" s="29">
        <f t="shared" si="28"/>
        <v>2.6725973909123644</v>
      </c>
      <c r="AW21" s="33">
        <f t="shared" si="28"/>
        <v>2.582153156307454</v>
      </c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1:81">
      <c r="A22" s="3"/>
      <c r="B22" s="5"/>
      <c r="C22" s="5">
        <v>34.36</v>
      </c>
      <c r="D22" s="19">
        <v>35.159999999999997</v>
      </c>
      <c r="E22" s="19">
        <v>36.520000000000003</v>
      </c>
      <c r="F22" s="19">
        <v>36.22</v>
      </c>
      <c r="G22" s="19">
        <v>35.89</v>
      </c>
      <c r="H22" s="19">
        <v>35.85</v>
      </c>
      <c r="I22" s="19">
        <v>34.15</v>
      </c>
      <c r="J22" s="19">
        <v>34.450000000000003</v>
      </c>
      <c r="K22" s="19">
        <v>34.130000000000003</v>
      </c>
      <c r="L22" s="19">
        <v>35.229999999999997</v>
      </c>
      <c r="M22" s="19">
        <v>35.119999999999997</v>
      </c>
      <c r="N22" s="19">
        <v>35.75</v>
      </c>
      <c r="O22" s="19">
        <v>36.19</v>
      </c>
      <c r="P22" s="19">
        <v>36.15</v>
      </c>
      <c r="Q22" s="4"/>
      <c r="R22" s="4" t="s">
        <v>24</v>
      </c>
      <c r="S22" s="5" t="s">
        <v>25</v>
      </c>
      <c r="V22" s="54">
        <f>C22/$C$28*100</f>
        <v>95.004608294930875</v>
      </c>
      <c r="W22" s="55">
        <f t="shared" ref="W22:AI27" si="29">D22/$C$28*100</f>
        <v>97.216589861751146</v>
      </c>
      <c r="X22" s="55">
        <f t="shared" si="29"/>
        <v>100.97695852534562</v>
      </c>
      <c r="Y22" s="55">
        <f t="shared" si="29"/>
        <v>100.14746543778803</v>
      </c>
      <c r="Z22" s="55">
        <f t="shared" si="29"/>
        <v>99.235023041474662</v>
      </c>
      <c r="AA22" s="55">
        <f t="shared" si="29"/>
        <v>99.124423963133651</v>
      </c>
      <c r="AB22" s="55">
        <f t="shared" si="29"/>
        <v>94.423963133640555</v>
      </c>
      <c r="AC22" s="55">
        <f t="shared" si="29"/>
        <v>95.253456221198178</v>
      </c>
      <c r="AD22" s="55">
        <f t="shared" si="29"/>
        <v>94.368663594470064</v>
      </c>
      <c r="AE22" s="55">
        <f t="shared" si="29"/>
        <v>97.410138248847915</v>
      </c>
      <c r="AF22" s="55">
        <f t="shared" si="29"/>
        <v>97.105990783410135</v>
      </c>
      <c r="AG22" s="55">
        <f t="shared" si="29"/>
        <v>98.84792626728111</v>
      </c>
      <c r="AH22" s="55">
        <f t="shared" si="29"/>
        <v>100.06451612903227</v>
      </c>
      <c r="AI22" s="56">
        <f t="shared" si="29"/>
        <v>99.953917050691246</v>
      </c>
      <c r="AK22" s="11">
        <f t="shared" ref="AK22:AW22" si="30">D22/$D$28*100</f>
        <v>95.155615696887679</v>
      </c>
      <c r="AL22" s="12">
        <f t="shared" si="30"/>
        <v>98.836265223274708</v>
      </c>
      <c r="AM22" s="12">
        <f t="shared" si="30"/>
        <v>98.024357239512867</v>
      </c>
      <c r="AN22" s="12">
        <f t="shared" si="30"/>
        <v>97.131258457374841</v>
      </c>
      <c r="AO22" s="12">
        <f t="shared" si="30"/>
        <v>97.023004059539929</v>
      </c>
      <c r="AP22" s="12">
        <f t="shared" si="30"/>
        <v>92.42219215155616</v>
      </c>
      <c r="AQ22" s="12">
        <f t="shared" si="30"/>
        <v>93.234100135318016</v>
      </c>
      <c r="AR22" s="12">
        <f t="shared" si="30"/>
        <v>92.368064952638719</v>
      </c>
      <c r="AS22" s="12">
        <f t="shared" si="30"/>
        <v>95.34506089309879</v>
      </c>
      <c r="AT22" s="12">
        <f t="shared" si="30"/>
        <v>95.047361299052781</v>
      </c>
      <c r="AU22" s="12">
        <f t="shared" si="30"/>
        <v>96.752368064952648</v>
      </c>
      <c r="AV22" s="12">
        <f t="shared" si="30"/>
        <v>97.943166441136668</v>
      </c>
      <c r="AW22" s="32">
        <f t="shared" si="30"/>
        <v>97.83491204330177</v>
      </c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</row>
    <row r="23" spans="1:81">
      <c r="A23" s="6">
        <v>3</v>
      </c>
      <c r="B23" s="7"/>
      <c r="C23" s="7">
        <v>36.080000000000005</v>
      </c>
      <c r="D23" s="16">
        <v>36.880000000000003</v>
      </c>
      <c r="E23" s="16">
        <v>37.35</v>
      </c>
      <c r="F23" s="16">
        <v>37.74</v>
      </c>
      <c r="G23" s="16">
        <v>37.049999999999997</v>
      </c>
      <c r="H23" s="16">
        <v>37.380000000000003</v>
      </c>
      <c r="I23" s="16">
        <v>34.81</v>
      </c>
      <c r="J23" s="16">
        <v>35.450000000000003</v>
      </c>
      <c r="K23" s="16">
        <v>35.47</v>
      </c>
      <c r="L23" s="16">
        <v>36.15</v>
      </c>
      <c r="M23" s="16">
        <v>37.840000000000003</v>
      </c>
      <c r="N23" s="16">
        <v>37.64</v>
      </c>
      <c r="O23" s="16">
        <v>37.97</v>
      </c>
      <c r="P23" s="16">
        <v>37.49</v>
      </c>
      <c r="R23" t="s">
        <v>26</v>
      </c>
      <c r="S23" s="7" t="s">
        <v>25</v>
      </c>
      <c r="V23" s="54">
        <f t="shared" ref="V23:V27" si="31">C23/$C$28*100</f>
        <v>99.760368663594491</v>
      </c>
      <c r="W23" s="55">
        <f t="shared" si="29"/>
        <v>101.97235023041475</v>
      </c>
      <c r="X23" s="55">
        <f t="shared" si="29"/>
        <v>103.27188940092167</v>
      </c>
      <c r="Y23" s="55">
        <f t="shared" si="29"/>
        <v>104.35023041474656</v>
      </c>
      <c r="Z23" s="55">
        <f t="shared" si="29"/>
        <v>102.44239631336404</v>
      </c>
      <c r="AA23" s="55">
        <f t="shared" si="29"/>
        <v>103.35483870967744</v>
      </c>
      <c r="AB23" s="55">
        <f t="shared" si="29"/>
        <v>96.248847926267288</v>
      </c>
      <c r="AC23" s="55">
        <f t="shared" si="29"/>
        <v>98.018433179723516</v>
      </c>
      <c r="AD23" s="55">
        <f t="shared" si="29"/>
        <v>98.073732718894007</v>
      </c>
      <c r="AE23" s="55">
        <f t="shared" si="29"/>
        <v>99.953917050691246</v>
      </c>
      <c r="AF23" s="55">
        <f t="shared" si="29"/>
        <v>104.6267281105991</v>
      </c>
      <c r="AG23" s="55">
        <f t="shared" si="29"/>
        <v>104.07373271889402</v>
      </c>
      <c r="AH23" s="55">
        <f t="shared" si="29"/>
        <v>104.98617511520737</v>
      </c>
      <c r="AI23" s="56">
        <f t="shared" si="29"/>
        <v>103.65898617511522</v>
      </c>
      <c r="AK23" s="11">
        <f t="shared" ref="AK23:AK27" si="32">D23/$D$28*100</f>
        <v>99.810554803788918</v>
      </c>
      <c r="AL23" s="12">
        <f t="shared" ref="AL23:AW25" si="33">E23/$D$28*100</f>
        <v>101.08254397834912</v>
      </c>
      <c r="AM23" s="12">
        <f t="shared" si="33"/>
        <v>102.13802435723953</v>
      </c>
      <c r="AN23" s="12">
        <f t="shared" si="33"/>
        <v>100.27063599458728</v>
      </c>
      <c r="AO23" s="12">
        <f t="shared" si="33"/>
        <v>101.16373477672533</v>
      </c>
      <c r="AP23" s="12">
        <f t="shared" si="33"/>
        <v>94.208389715832226</v>
      </c>
      <c r="AQ23" s="12">
        <f t="shared" si="33"/>
        <v>95.940460081190821</v>
      </c>
      <c r="AR23" s="12">
        <f t="shared" si="33"/>
        <v>95.994587280108263</v>
      </c>
      <c r="AS23" s="12">
        <f t="shared" si="33"/>
        <v>97.83491204330177</v>
      </c>
      <c r="AT23" s="12">
        <f t="shared" si="33"/>
        <v>102.40866035182681</v>
      </c>
      <c r="AU23" s="12">
        <f t="shared" si="33"/>
        <v>101.86738836265225</v>
      </c>
      <c r="AV23" s="12">
        <f t="shared" si="33"/>
        <v>102.76048714479028</v>
      </c>
      <c r="AW23" s="32">
        <f t="shared" si="33"/>
        <v>101.46143437077133</v>
      </c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</row>
    <row r="24" spans="1:81">
      <c r="A24" s="6" t="s">
        <v>39</v>
      </c>
      <c r="B24" s="7"/>
      <c r="C24" s="7">
        <v>36.43</v>
      </c>
      <c r="D24" s="16">
        <v>37.229999999999997</v>
      </c>
      <c r="E24" s="16">
        <v>37.61</v>
      </c>
      <c r="F24" s="16">
        <v>37.450000000000003</v>
      </c>
      <c r="G24" s="16">
        <v>37.26</v>
      </c>
      <c r="H24" s="16">
        <v>37.770000000000003</v>
      </c>
      <c r="I24" s="16">
        <v>36.35</v>
      </c>
      <c r="J24" s="16">
        <v>37.22</v>
      </c>
      <c r="K24" s="16">
        <v>36.770000000000003</v>
      </c>
      <c r="L24" s="16">
        <v>36.61</v>
      </c>
      <c r="M24" s="16">
        <v>36.01</v>
      </c>
      <c r="N24" s="16">
        <v>36.32</v>
      </c>
      <c r="O24" s="16">
        <v>37.06</v>
      </c>
      <c r="P24" s="16">
        <v>37</v>
      </c>
      <c r="R24" t="s">
        <v>27</v>
      </c>
      <c r="S24" s="7" t="s">
        <v>25</v>
      </c>
      <c r="V24" s="54">
        <f t="shared" si="31"/>
        <v>100.72811059907836</v>
      </c>
      <c r="W24" s="55">
        <f t="shared" si="29"/>
        <v>102.94009216589861</v>
      </c>
      <c r="X24" s="55">
        <f t="shared" si="29"/>
        <v>103.99078341013825</v>
      </c>
      <c r="Y24" s="55">
        <f t="shared" si="29"/>
        <v>103.54838709677421</v>
      </c>
      <c r="Z24" s="55">
        <f t="shared" si="29"/>
        <v>103.02304147465438</v>
      </c>
      <c r="AA24" s="55">
        <f t="shared" si="29"/>
        <v>104.43317972350232</v>
      </c>
      <c r="AB24" s="55">
        <f t="shared" si="29"/>
        <v>100.50691244239633</v>
      </c>
      <c r="AC24" s="55">
        <f t="shared" si="29"/>
        <v>102.91244239631337</v>
      </c>
      <c r="AD24" s="55">
        <f t="shared" si="29"/>
        <v>101.66820276497697</v>
      </c>
      <c r="AE24" s="55">
        <f t="shared" si="29"/>
        <v>101.2258064516129</v>
      </c>
      <c r="AF24" s="55">
        <f t="shared" si="29"/>
        <v>99.566820276497694</v>
      </c>
      <c r="AG24" s="55">
        <f t="shared" si="29"/>
        <v>100.42396313364057</v>
      </c>
      <c r="AH24" s="55">
        <f t="shared" si="29"/>
        <v>102.47004608294932</v>
      </c>
      <c r="AI24" s="56">
        <f t="shared" si="29"/>
        <v>102.30414746543779</v>
      </c>
      <c r="AK24" s="11">
        <f t="shared" si="32"/>
        <v>100.75778078484439</v>
      </c>
      <c r="AL24" s="12">
        <f t="shared" si="33"/>
        <v>101.78619756427605</v>
      </c>
      <c r="AM24" s="12">
        <f t="shared" si="33"/>
        <v>101.35317997293643</v>
      </c>
      <c r="AN24" s="12">
        <f t="shared" si="33"/>
        <v>100.83897158322057</v>
      </c>
      <c r="AO24" s="12">
        <f t="shared" si="33"/>
        <v>102.21921515561571</v>
      </c>
      <c r="AP24" s="12">
        <f t="shared" si="33"/>
        <v>98.376184032476331</v>
      </c>
      <c r="AQ24" s="12">
        <f t="shared" si="33"/>
        <v>100.73071718538567</v>
      </c>
      <c r="AR24" s="12">
        <f t="shared" si="33"/>
        <v>99.512855209742909</v>
      </c>
      <c r="AS24" s="12">
        <f t="shared" si="33"/>
        <v>99.079837618403261</v>
      </c>
      <c r="AT24" s="12">
        <f t="shared" si="33"/>
        <v>97.456021650879578</v>
      </c>
      <c r="AU24" s="12">
        <f t="shared" si="33"/>
        <v>98.294993234100147</v>
      </c>
      <c r="AV24" s="12">
        <f t="shared" si="33"/>
        <v>100.29769959404602</v>
      </c>
      <c r="AW24" s="32">
        <f t="shared" si="33"/>
        <v>100.13531799729365</v>
      </c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</row>
    <row r="25" spans="1:81">
      <c r="A25" s="6"/>
      <c r="B25" s="7"/>
      <c r="C25" s="7">
        <v>38.190000000000005</v>
      </c>
      <c r="D25" s="16">
        <v>38.99</v>
      </c>
      <c r="E25" s="16">
        <v>40.42</v>
      </c>
      <c r="F25" s="16">
        <v>41.08</v>
      </c>
      <c r="G25" s="16">
        <v>40.93</v>
      </c>
      <c r="H25" s="16">
        <v>40.869999999999997</v>
      </c>
      <c r="I25" s="16">
        <v>38.24</v>
      </c>
      <c r="J25" s="16">
        <v>38.85</v>
      </c>
      <c r="K25" s="16">
        <v>39.270000000000003</v>
      </c>
      <c r="L25" s="16">
        <v>41.01</v>
      </c>
      <c r="M25" s="16">
        <v>41.19</v>
      </c>
      <c r="N25" s="16">
        <v>41.22</v>
      </c>
      <c r="O25" s="16">
        <v>42.43</v>
      </c>
      <c r="P25" s="16">
        <v>42.13</v>
      </c>
      <c r="R25" t="s">
        <v>28</v>
      </c>
      <c r="S25" s="7" t="s">
        <v>25</v>
      </c>
      <c r="V25" s="54">
        <f t="shared" si="31"/>
        <v>105.59447004608298</v>
      </c>
      <c r="W25" s="55">
        <f t="shared" si="29"/>
        <v>107.80645161290323</v>
      </c>
      <c r="X25" s="55">
        <f t="shared" si="29"/>
        <v>111.76036866359449</v>
      </c>
      <c r="Y25" s="55">
        <f t="shared" si="29"/>
        <v>113.5852534562212</v>
      </c>
      <c r="Z25" s="55">
        <f t="shared" si="29"/>
        <v>113.17050691244239</v>
      </c>
      <c r="AA25" s="55">
        <f t="shared" si="29"/>
        <v>113.00460829493089</v>
      </c>
      <c r="AB25" s="55">
        <f t="shared" si="29"/>
        <v>105.73271889400924</v>
      </c>
      <c r="AC25" s="55">
        <f t="shared" si="29"/>
        <v>107.41935483870968</v>
      </c>
      <c r="AD25" s="55">
        <f t="shared" si="29"/>
        <v>108.58064516129033</v>
      </c>
      <c r="AE25" s="55">
        <f t="shared" si="29"/>
        <v>113.39170506912441</v>
      </c>
      <c r="AF25" s="55">
        <f t="shared" si="29"/>
        <v>113.88940092165898</v>
      </c>
      <c r="AG25" s="55">
        <f t="shared" si="29"/>
        <v>113.97235023041475</v>
      </c>
      <c r="AH25" s="55">
        <f t="shared" si="29"/>
        <v>117.31797235023042</v>
      </c>
      <c r="AI25" s="56">
        <f t="shared" si="29"/>
        <v>116.48847926267283</v>
      </c>
      <c r="AK25" s="11">
        <f t="shared" si="32"/>
        <v>105.52097428958054</v>
      </c>
      <c r="AL25" s="12">
        <f t="shared" si="33"/>
        <v>109.39106901217863</v>
      </c>
      <c r="AM25" s="12">
        <f t="shared" si="33"/>
        <v>111.17726657645468</v>
      </c>
      <c r="AN25" s="12">
        <f t="shared" si="33"/>
        <v>110.77131258457375</v>
      </c>
      <c r="AO25" s="12">
        <f t="shared" si="33"/>
        <v>110.60893098782138</v>
      </c>
      <c r="AP25" s="12">
        <f t="shared" si="33"/>
        <v>103.49120433017593</v>
      </c>
      <c r="AQ25" s="12">
        <f t="shared" si="33"/>
        <v>105.14208389715833</v>
      </c>
      <c r="AR25" s="12">
        <f t="shared" si="33"/>
        <v>106.27875507442492</v>
      </c>
      <c r="AS25" s="12">
        <f t="shared" si="33"/>
        <v>110.98782138024359</v>
      </c>
      <c r="AT25" s="12">
        <f t="shared" si="33"/>
        <v>111.47496617050068</v>
      </c>
      <c r="AU25" s="12">
        <f t="shared" si="33"/>
        <v>111.55615696887686</v>
      </c>
      <c r="AV25" s="12">
        <f t="shared" si="33"/>
        <v>114.83085250338296</v>
      </c>
      <c r="AW25" s="32">
        <f t="shared" si="33"/>
        <v>114.01894451962113</v>
      </c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</row>
    <row r="26" spans="1:81">
      <c r="A26" s="6"/>
      <c r="B26" s="7"/>
      <c r="C26" s="7">
        <v>36.130000000000003</v>
      </c>
      <c r="D26" s="16">
        <v>36.83</v>
      </c>
      <c r="E26" s="16">
        <v>38.42</v>
      </c>
      <c r="F26" s="16">
        <v>37.83</v>
      </c>
      <c r="G26" s="16">
        <v>37.75</v>
      </c>
      <c r="H26" s="16">
        <v>37.96</v>
      </c>
      <c r="I26" s="16">
        <v>36.08</v>
      </c>
      <c r="J26" s="16">
        <v>36.47</v>
      </c>
      <c r="K26" s="16">
        <v>35.75</v>
      </c>
      <c r="L26" s="16">
        <v>36.58</v>
      </c>
      <c r="M26" s="16"/>
      <c r="N26" s="16"/>
      <c r="O26" s="16"/>
      <c r="P26" s="16"/>
      <c r="R26" t="s">
        <v>29</v>
      </c>
      <c r="S26" s="7" t="s">
        <v>33</v>
      </c>
      <c r="V26" s="54">
        <f t="shared" si="31"/>
        <v>99.898617511520754</v>
      </c>
      <c r="W26" s="55">
        <f t="shared" si="29"/>
        <v>101.83410138248847</v>
      </c>
      <c r="X26" s="55">
        <f t="shared" si="29"/>
        <v>106.2304147465438</v>
      </c>
      <c r="Y26" s="55">
        <f t="shared" si="29"/>
        <v>104.59907834101384</v>
      </c>
      <c r="Z26" s="55">
        <f t="shared" si="29"/>
        <v>104.3778801843318</v>
      </c>
      <c r="AA26" s="55">
        <f t="shared" si="29"/>
        <v>104.95852534562214</v>
      </c>
      <c r="AB26" s="55">
        <f t="shared" si="29"/>
        <v>99.760368663594463</v>
      </c>
      <c r="AC26" s="55">
        <f t="shared" si="29"/>
        <v>100.83870967741937</v>
      </c>
      <c r="AD26" s="55">
        <f t="shared" si="29"/>
        <v>98.84792626728111</v>
      </c>
      <c r="AE26" s="55">
        <f t="shared" si="29"/>
        <v>101.14285714285714</v>
      </c>
      <c r="AF26" s="55"/>
      <c r="AG26" s="55"/>
      <c r="AH26" s="55"/>
      <c r="AI26" s="56"/>
      <c r="AK26" s="11">
        <f t="shared" si="32"/>
        <v>99.675236806495278</v>
      </c>
      <c r="AL26" s="12">
        <f t="shared" ref="AL26:AS27" si="34">E26/$D$28*100</f>
        <v>103.97834912043305</v>
      </c>
      <c r="AM26" s="12">
        <f t="shared" si="34"/>
        <v>102.38159675236807</v>
      </c>
      <c r="AN26" s="12">
        <f t="shared" si="34"/>
        <v>102.16508795669826</v>
      </c>
      <c r="AO26" s="12">
        <f t="shared" si="34"/>
        <v>102.73342354533155</v>
      </c>
      <c r="AP26" s="12">
        <f t="shared" si="34"/>
        <v>97.645466847090674</v>
      </c>
      <c r="AQ26" s="12">
        <f t="shared" si="34"/>
        <v>98.700947225981068</v>
      </c>
      <c r="AR26" s="12">
        <f t="shared" si="34"/>
        <v>96.752368064952648</v>
      </c>
      <c r="AS26" s="12">
        <f t="shared" si="34"/>
        <v>98.998646820027076</v>
      </c>
      <c r="AT26" s="12"/>
      <c r="AU26" s="12"/>
      <c r="AV26" s="12"/>
      <c r="AW26" s="32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</row>
    <row r="27" spans="1:81">
      <c r="A27" s="6"/>
      <c r="B27" s="7"/>
      <c r="C27" s="7">
        <v>35.81</v>
      </c>
      <c r="D27" s="16">
        <v>36.61</v>
      </c>
      <c r="E27" s="16">
        <v>37.93</v>
      </c>
      <c r="F27" s="16">
        <v>38.03</v>
      </c>
      <c r="G27" s="16">
        <v>37.92</v>
      </c>
      <c r="H27" s="16">
        <v>37.85</v>
      </c>
      <c r="I27" s="16">
        <v>35.869999999999997</v>
      </c>
      <c r="J27" s="16">
        <v>35.229999999999997</v>
      </c>
      <c r="K27" s="16">
        <v>35.33</v>
      </c>
      <c r="L27" s="16">
        <v>36.31</v>
      </c>
      <c r="M27" s="16">
        <v>36.6</v>
      </c>
      <c r="N27" s="16">
        <v>36.15</v>
      </c>
      <c r="O27" s="16">
        <v>37.21</v>
      </c>
      <c r="P27" s="16">
        <v>37.020000000000003</v>
      </c>
      <c r="R27" t="s">
        <v>30</v>
      </c>
      <c r="S27" s="7" t="s">
        <v>34</v>
      </c>
      <c r="V27" s="54">
        <f t="shared" si="31"/>
        <v>99.013824884792641</v>
      </c>
      <c r="W27" s="55">
        <f t="shared" si="29"/>
        <v>101.2258064516129</v>
      </c>
      <c r="X27" s="55">
        <f t="shared" si="29"/>
        <v>104.87557603686636</v>
      </c>
      <c r="Y27" s="55">
        <f t="shared" si="29"/>
        <v>105.1520737327189</v>
      </c>
      <c r="Z27" s="55">
        <f t="shared" si="29"/>
        <v>104.84792626728112</v>
      </c>
      <c r="AA27" s="55">
        <f t="shared" si="29"/>
        <v>104.65437788018434</v>
      </c>
      <c r="AB27" s="55">
        <f t="shared" si="29"/>
        <v>99.179723502304157</v>
      </c>
      <c r="AC27" s="55">
        <f t="shared" si="29"/>
        <v>97.410138248847915</v>
      </c>
      <c r="AD27" s="55">
        <f t="shared" si="29"/>
        <v>97.686635944700456</v>
      </c>
      <c r="AE27" s="55">
        <f t="shared" si="29"/>
        <v>100.39631336405532</v>
      </c>
      <c r="AF27" s="55">
        <f t="shared" si="29"/>
        <v>101.19815668202764</v>
      </c>
      <c r="AG27" s="55">
        <f t="shared" si="29"/>
        <v>99.953917050691246</v>
      </c>
      <c r="AH27" s="55">
        <f t="shared" si="29"/>
        <v>102.88479262672811</v>
      </c>
      <c r="AI27" s="56">
        <f t="shared" si="29"/>
        <v>102.35944700460831</v>
      </c>
      <c r="AK27" s="11">
        <f t="shared" si="32"/>
        <v>99.079837618403261</v>
      </c>
      <c r="AL27" s="12">
        <f t="shared" si="34"/>
        <v>102.65223274695536</v>
      </c>
      <c r="AM27" s="12">
        <f t="shared" si="34"/>
        <v>102.92286874154264</v>
      </c>
      <c r="AN27" s="12">
        <f t="shared" si="34"/>
        <v>102.62516914749665</v>
      </c>
      <c r="AO27" s="12">
        <f t="shared" si="34"/>
        <v>102.43572395128552</v>
      </c>
      <c r="AP27" s="12">
        <f t="shared" si="34"/>
        <v>97.077131258457385</v>
      </c>
      <c r="AQ27" s="12">
        <f t="shared" si="34"/>
        <v>95.34506089309879</v>
      </c>
      <c r="AR27" s="12">
        <f t="shared" si="34"/>
        <v>95.61569688768607</v>
      </c>
      <c r="AS27" s="12">
        <f t="shared" si="34"/>
        <v>98.267929634641433</v>
      </c>
      <c r="AT27" s="12">
        <f>M27/$D$28*100</f>
        <v>99.052774018944532</v>
      </c>
      <c r="AU27" s="12">
        <f>N27/$D$28*100</f>
        <v>97.83491204330177</v>
      </c>
      <c r="AV27" s="12">
        <f>O27/$D$28*100</f>
        <v>100.70365358592694</v>
      </c>
      <c r="AW27" s="32">
        <f>P27/$D$28*100</f>
        <v>100.18944519621111</v>
      </c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</row>
    <row r="28" spans="1:81" s="14" customFormat="1">
      <c r="A28" s="15"/>
      <c r="B28" s="18" t="s">
        <v>19</v>
      </c>
      <c r="C28" s="20">
        <f>AVERAGE(C22:C27)</f>
        <v>36.166666666666664</v>
      </c>
      <c r="D28" s="20">
        <f>AVERAGE(D22:D27)</f>
        <v>36.949999999999996</v>
      </c>
      <c r="E28" s="20">
        <f t="shared" ref="E28:P28" si="35">AVERAGE(E22:E27)</f>
        <v>38.041666666666664</v>
      </c>
      <c r="F28" s="20">
        <f t="shared" si="35"/>
        <v>38.05833333333333</v>
      </c>
      <c r="G28" s="20">
        <f t="shared" si="35"/>
        <v>37.800000000000004</v>
      </c>
      <c r="H28" s="20">
        <f t="shared" si="35"/>
        <v>37.946666666666665</v>
      </c>
      <c r="I28" s="20">
        <f t="shared" si="35"/>
        <v>35.916666666666664</v>
      </c>
      <c r="J28" s="20">
        <f t="shared" si="35"/>
        <v>36.278333333333329</v>
      </c>
      <c r="K28" s="20">
        <f t="shared" si="35"/>
        <v>36.120000000000005</v>
      </c>
      <c r="L28" s="20">
        <f t="shared" si="35"/>
        <v>36.981666666666662</v>
      </c>
      <c r="M28" s="20">
        <f t="shared" si="35"/>
        <v>37.351999999999997</v>
      </c>
      <c r="N28" s="20">
        <f t="shared" si="35"/>
        <v>37.416000000000004</v>
      </c>
      <c r="O28" s="20">
        <f t="shared" si="35"/>
        <v>38.172000000000004</v>
      </c>
      <c r="P28" s="20">
        <f t="shared" si="35"/>
        <v>37.958000000000006</v>
      </c>
      <c r="R28" t="s">
        <v>31</v>
      </c>
      <c r="S28" s="7" t="s">
        <v>34</v>
      </c>
      <c r="T28" s="12"/>
      <c r="U28" s="12"/>
      <c r="V28" s="51">
        <f>AVERAGE(V22:V27)</f>
        <v>100.00000000000001</v>
      </c>
      <c r="W28" s="52">
        <f>AVERAGE(W22:W27)</f>
        <v>102.16589861751152</v>
      </c>
      <c r="X28" s="52">
        <f t="shared" ref="X28:AI28" si="36">AVERAGE(X22:X27)</f>
        <v>105.18433179723503</v>
      </c>
      <c r="Y28" s="52">
        <f t="shared" si="36"/>
        <v>105.23041474654379</v>
      </c>
      <c r="Z28" s="52">
        <f t="shared" si="36"/>
        <v>104.51612903225806</v>
      </c>
      <c r="AA28" s="52">
        <f t="shared" si="36"/>
        <v>104.92165898617513</v>
      </c>
      <c r="AB28" s="52">
        <f t="shared" si="36"/>
        <v>99.308755760368669</v>
      </c>
      <c r="AC28" s="52">
        <f t="shared" si="36"/>
        <v>100.30875576036867</v>
      </c>
      <c r="AD28" s="52">
        <f t="shared" si="36"/>
        <v>99.870967741935488</v>
      </c>
      <c r="AE28" s="52">
        <f t="shared" si="36"/>
        <v>102.25345622119816</v>
      </c>
      <c r="AF28" s="52">
        <f t="shared" si="36"/>
        <v>103.27741935483871</v>
      </c>
      <c r="AG28" s="52">
        <f t="shared" si="36"/>
        <v>103.45437788018435</v>
      </c>
      <c r="AH28" s="52">
        <f t="shared" si="36"/>
        <v>105.54470046082949</v>
      </c>
      <c r="AI28" s="53">
        <f t="shared" si="36"/>
        <v>104.95299539170507</v>
      </c>
      <c r="AJ28"/>
      <c r="AK28" s="47">
        <f>AVERAGE(AK22:AK27)</f>
        <v>100</v>
      </c>
      <c r="AL28" s="46">
        <f t="shared" ref="AL28:AW28" si="37">AVERAGE(AL22:AL27)</f>
        <v>102.95444294091116</v>
      </c>
      <c r="AM28" s="46">
        <f t="shared" si="37"/>
        <v>102.99954894000903</v>
      </c>
      <c r="AN28" s="46">
        <f t="shared" si="37"/>
        <v>102.30040595399187</v>
      </c>
      <c r="AO28" s="46">
        <f t="shared" si="37"/>
        <v>102.69733874605322</v>
      </c>
      <c r="AP28" s="46">
        <f t="shared" si="37"/>
        <v>97.203428055931454</v>
      </c>
      <c r="AQ28" s="46">
        <f t="shared" si="37"/>
        <v>98.182228236355456</v>
      </c>
      <c r="AR28" s="46">
        <f t="shared" si="37"/>
        <v>97.753721244925586</v>
      </c>
      <c r="AS28" s="46">
        <f t="shared" si="37"/>
        <v>100.08570139828599</v>
      </c>
      <c r="AT28" s="46">
        <f t="shared" si="37"/>
        <v>101.08795669824089</v>
      </c>
      <c r="AU28" s="46">
        <f t="shared" si="37"/>
        <v>101.26116373477673</v>
      </c>
      <c r="AV28" s="46">
        <f t="shared" si="37"/>
        <v>103.30717185385659</v>
      </c>
      <c r="AW28" s="31">
        <f t="shared" si="37"/>
        <v>102.72801082543978</v>
      </c>
      <c r="AX28"/>
      <c r="AY28"/>
      <c r="AZ28"/>
      <c r="BB28" s="46"/>
      <c r="BC28" s="46"/>
      <c r="BD28" s="46"/>
      <c r="BE28" s="46"/>
      <c r="BF28" s="49"/>
      <c r="BG28" s="46"/>
      <c r="BH28" s="46"/>
      <c r="BI28" s="46"/>
      <c r="BJ28" s="46"/>
      <c r="BK28" s="46"/>
      <c r="BL28" s="46"/>
      <c r="BM28" s="46"/>
      <c r="BR28" s="46"/>
      <c r="BS28" s="46"/>
      <c r="BT28" s="46"/>
      <c r="BU28" s="46"/>
      <c r="BV28" s="49"/>
      <c r="BW28" s="46"/>
      <c r="BX28" s="46"/>
      <c r="BY28" s="46"/>
      <c r="BZ28" s="46"/>
      <c r="CA28" s="46"/>
      <c r="CB28" s="46"/>
      <c r="CC28" s="46"/>
    </row>
    <row r="29" spans="1:81">
      <c r="A29" s="6"/>
      <c r="B29" s="7" t="s">
        <v>20</v>
      </c>
      <c r="C29" s="17">
        <f>STDEV(C22:C27)</f>
        <v>1.229905145394014</v>
      </c>
      <c r="D29" s="17">
        <f>STDEV(D22:D27)</f>
        <v>1.2311782974045653</v>
      </c>
      <c r="E29" s="17">
        <f t="shared" ref="E29:P29" si="38">STDEV(E22:E27)</f>
        <v>1.3260681229358717</v>
      </c>
      <c r="F29" s="17">
        <f t="shared" si="38"/>
        <v>1.6145763118126888</v>
      </c>
      <c r="G29" s="17">
        <f t="shared" si="38"/>
        <v>1.6920992878669978</v>
      </c>
      <c r="H29" s="17">
        <f t="shared" si="38"/>
        <v>1.6311795323221356</v>
      </c>
      <c r="I29" s="17">
        <f t="shared" si="38"/>
        <v>1.4114059184609751</v>
      </c>
      <c r="J29" s="17">
        <f t="shared" si="38"/>
        <v>1.5915328041440633</v>
      </c>
      <c r="K29" s="17">
        <f t="shared" si="38"/>
        <v>1.7600340905789307</v>
      </c>
      <c r="L29" s="17">
        <f t="shared" si="38"/>
        <v>2.0365698285761442</v>
      </c>
      <c r="M29" s="17">
        <f t="shared" si="38"/>
        <v>2.362026672161007</v>
      </c>
      <c r="N29" s="17">
        <f t="shared" si="38"/>
        <v>2.241657868632053</v>
      </c>
      <c r="O29" s="17">
        <f t="shared" si="38"/>
        <v>2.4628073412266742</v>
      </c>
      <c r="P29" s="17">
        <f t="shared" si="38"/>
        <v>2.3817577542646955</v>
      </c>
      <c r="R29" t="s">
        <v>32</v>
      </c>
      <c r="S29" s="7" t="s">
        <v>34</v>
      </c>
      <c r="V29" s="54">
        <f>STDEV(V22:V27)</f>
        <v>3.4006593881862175</v>
      </c>
      <c r="W29" s="55">
        <f>STDEV(W22:W27)</f>
        <v>3.4041796241600872</v>
      </c>
      <c r="X29" s="55">
        <f t="shared" ref="X29:AI29" si="39">STDEV(X22:X27)</f>
        <v>3.6665478053526499</v>
      </c>
      <c r="Y29" s="55">
        <f t="shared" si="39"/>
        <v>4.4642662999429152</v>
      </c>
      <c r="Z29" s="55">
        <f t="shared" si="39"/>
        <v>4.6786155424893918</v>
      </c>
      <c r="AA29" s="55">
        <f t="shared" si="39"/>
        <v>4.5101738220888592</v>
      </c>
      <c r="AB29" s="55">
        <f t="shared" si="39"/>
        <v>3.9025048436709024</v>
      </c>
      <c r="AC29" s="55">
        <f t="shared" si="39"/>
        <v>4.4005515321955642</v>
      </c>
      <c r="AD29" s="55">
        <f t="shared" si="39"/>
        <v>4.8664537066698532</v>
      </c>
      <c r="AE29" s="55">
        <f t="shared" si="39"/>
        <v>5.6310686504409491</v>
      </c>
      <c r="AF29" s="55">
        <f t="shared" si="39"/>
        <v>6.5309493239474818</v>
      </c>
      <c r="AG29" s="55">
        <f t="shared" si="39"/>
        <v>6.1981323556646615</v>
      </c>
      <c r="AH29" s="55">
        <f t="shared" si="39"/>
        <v>6.8096055517788203</v>
      </c>
      <c r="AI29" s="56">
        <f t="shared" si="39"/>
        <v>6.5855053113309552</v>
      </c>
      <c r="AK29" s="11">
        <f>STDEV(AK22:AK27)</f>
        <v>3.3320116303235903</v>
      </c>
      <c r="AL29" s="12">
        <f t="shared" ref="AL29:AW29" si="40">STDEV(AL22:AL27)</f>
        <v>3.5888176534123764</v>
      </c>
      <c r="AM29" s="12">
        <f t="shared" si="40"/>
        <v>4.3696246598448969</v>
      </c>
      <c r="AN29" s="12">
        <f t="shared" si="40"/>
        <v>4.5794297371231307</v>
      </c>
      <c r="AO29" s="12">
        <f t="shared" si="40"/>
        <v>4.4145589508041558</v>
      </c>
      <c r="AP29" s="12">
        <f t="shared" si="40"/>
        <v>3.8197724450905968</v>
      </c>
      <c r="AQ29" s="12">
        <f t="shared" si="40"/>
        <v>4.3072606336781121</v>
      </c>
      <c r="AR29" s="12">
        <f t="shared" si="40"/>
        <v>4.7632857661134809</v>
      </c>
      <c r="AS29" s="12">
        <f t="shared" si="40"/>
        <v>5.511691011031516</v>
      </c>
      <c r="AT29" s="12">
        <f t="shared" si="40"/>
        <v>6.3924943766197728</v>
      </c>
      <c r="AU29" s="12">
        <f t="shared" si="40"/>
        <v>6.0667330680163793</v>
      </c>
      <c r="AV29" s="12">
        <f t="shared" si="40"/>
        <v>6.6652431426973591</v>
      </c>
      <c r="AW29" s="32">
        <f t="shared" si="40"/>
        <v>6.4458937869139259</v>
      </c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1:81">
      <c r="A30" s="8"/>
      <c r="B30" s="10" t="s">
        <v>41</v>
      </c>
      <c r="C30" s="21">
        <f>C29/SQRT(6)</f>
        <v>0.50210667303981515</v>
      </c>
      <c r="D30" s="21">
        <f>D29/SQRT(6)</f>
        <v>0.50262643517162331</v>
      </c>
      <c r="E30" s="21">
        <f t="shared" ref="E30:L30" si="41">E29/SQRT(6)</f>
        <v>0.54136504422719345</v>
      </c>
      <c r="F30" s="21">
        <f t="shared" si="41"/>
        <v>0.65914801912097931</v>
      </c>
      <c r="G30" s="21">
        <f t="shared" si="41"/>
        <v>0.69079664156682197</v>
      </c>
      <c r="H30" s="21">
        <f t="shared" si="41"/>
        <v>0.6659262555101555</v>
      </c>
      <c r="I30" s="21">
        <f t="shared" si="41"/>
        <v>0.57620405336227154</v>
      </c>
      <c r="J30" s="21">
        <f t="shared" si="41"/>
        <v>0.64974054650897206</v>
      </c>
      <c r="K30" s="21">
        <f t="shared" si="41"/>
        <v>0.71853090863696834</v>
      </c>
      <c r="L30" s="21">
        <f t="shared" si="41"/>
        <v>0.83142615092649352</v>
      </c>
      <c r="M30" s="21">
        <f>M29/SQRT(5)</f>
        <v>1.0563304407239242</v>
      </c>
      <c r="N30" s="21">
        <f t="shared" ref="N30:O30" si="42">N29/SQRT(5)</f>
        <v>1.0024998753117127</v>
      </c>
      <c r="O30" s="21">
        <f t="shared" si="42"/>
        <v>1.1014009260936728</v>
      </c>
      <c r="P30" s="21">
        <f>P29/SQRT(5)</f>
        <v>1.0651544488946196</v>
      </c>
      <c r="Q30" s="9"/>
      <c r="R30" s="9"/>
      <c r="S30" s="10"/>
      <c r="V30" s="57">
        <f>V29/SQRT(6)</f>
        <v>1.3883133816769098</v>
      </c>
      <c r="W30" s="58">
        <f>W29/SQRT(6)</f>
        <v>1.3897505119952716</v>
      </c>
      <c r="X30" s="58">
        <f t="shared" ref="X30:AE30" si="43">X29/SQRT(6)</f>
        <v>1.4968618734392483</v>
      </c>
      <c r="Y30" s="58">
        <f t="shared" si="43"/>
        <v>1.8225290851271305</v>
      </c>
      <c r="Z30" s="58">
        <f t="shared" si="43"/>
        <v>1.9100367969589533</v>
      </c>
      <c r="AA30" s="58">
        <f t="shared" si="43"/>
        <v>1.8412707525626439</v>
      </c>
      <c r="AB30" s="58">
        <f t="shared" si="43"/>
        <v>1.5931909309555909</v>
      </c>
      <c r="AC30" s="58">
        <f t="shared" si="43"/>
        <v>1.7965176401169722</v>
      </c>
      <c r="AD30" s="58">
        <f t="shared" si="43"/>
        <v>1.9867214063694973</v>
      </c>
      <c r="AE30" s="58">
        <f t="shared" si="43"/>
        <v>2.2988741500271699</v>
      </c>
      <c r="AF30" s="58">
        <f>AF29/SQRT(5)</f>
        <v>2.9207293291905727</v>
      </c>
      <c r="AG30" s="58">
        <f t="shared" ref="AG30:AH30" si="44">AG29/SQRT(5)</f>
        <v>2.7718890561614171</v>
      </c>
      <c r="AH30" s="58">
        <f t="shared" si="44"/>
        <v>3.0453481827474809</v>
      </c>
      <c r="AI30" s="59">
        <f>AI29/SQRT(5)</f>
        <v>2.9451275084643864</v>
      </c>
      <c r="AK30" s="45">
        <f>AK29/SQRT(6)</f>
        <v>1.3602880518853149</v>
      </c>
      <c r="AL30" s="29">
        <f t="shared" ref="AL30:AS30" si="45">AL29/SQRT(6)</f>
        <v>1.4651286717921352</v>
      </c>
      <c r="AM30" s="29">
        <f t="shared" si="45"/>
        <v>1.7838917973504183</v>
      </c>
      <c r="AN30" s="29">
        <f t="shared" si="45"/>
        <v>1.8695443614798959</v>
      </c>
      <c r="AO30" s="29">
        <f t="shared" si="45"/>
        <v>1.8022361448177415</v>
      </c>
      <c r="AP30" s="29">
        <f t="shared" si="45"/>
        <v>1.5594155706692063</v>
      </c>
      <c r="AQ30" s="29">
        <f t="shared" si="45"/>
        <v>1.7584317902813846</v>
      </c>
      <c r="AR30" s="29">
        <f t="shared" si="45"/>
        <v>1.9446032710066807</v>
      </c>
      <c r="AS30" s="29">
        <f t="shared" si="45"/>
        <v>2.2501384328186576</v>
      </c>
      <c r="AT30" s="29">
        <f>AT29/SQRT(5)</f>
        <v>2.8588103943813907</v>
      </c>
      <c r="AU30" s="29">
        <f t="shared" ref="AU30:AV30" si="46">AU29/SQRT(5)</f>
        <v>2.7131255082860957</v>
      </c>
      <c r="AV30" s="29">
        <f t="shared" si="46"/>
        <v>2.980787350727125</v>
      </c>
      <c r="AW30" s="33">
        <f>AW29/SQRT(5)</f>
        <v>2.8826913366566163</v>
      </c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1:81">
      <c r="A31" s="3"/>
      <c r="B31" s="5"/>
      <c r="C31" s="5">
        <v>38.03</v>
      </c>
      <c r="D31" s="19">
        <v>38.53</v>
      </c>
      <c r="E31" s="19">
        <v>38.200000000000003</v>
      </c>
      <c r="F31" s="19">
        <v>37.99</v>
      </c>
      <c r="G31" s="19">
        <v>37.67</v>
      </c>
      <c r="H31" s="19">
        <v>37.89</v>
      </c>
      <c r="I31" s="19">
        <v>36.49</v>
      </c>
      <c r="J31" s="19">
        <v>36.11</v>
      </c>
      <c r="K31" s="19">
        <v>36.14</v>
      </c>
      <c r="L31" s="19">
        <v>36.72</v>
      </c>
      <c r="M31" s="19">
        <v>36.67</v>
      </c>
      <c r="N31" s="19">
        <v>36.450000000000003</v>
      </c>
      <c r="O31" s="19">
        <v>37.07</v>
      </c>
      <c r="P31" s="19">
        <v>36.89</v>
      </c>
      <c r="Q31" s="4"/>
      <c r="R31" s="4" t="s">
        <v>24</v>
      </c>
      <c r="S31" s="5" t="s">
        <v>25</v>
      </c>
      <c r="V31" s="54">
        <f>C31/$C$37*100</f>
        <v>102.78841389251767</v>
      </c>
      <c r="W31" s="55">
        <f t="shared" ref="W31:AI36" si="47">D31/$C$37*100</f>
        <v>104.13982611829363</v>
      </c>
      <c r="X31" s="55">
        <f t="shared" si="47"/>
        <v>103.2478940492815</v>
      </c>
      <c r="Y31" s="55">
        <f t="shared" si="47"/>
        <v>102.68030091445561</v>
      </c>
      <c r="Z31" s="55">
        <f t="shared" si="47"/>
        <v>101.81539708995902</v>
      </c>
      <c r="AA31" s="55">
        <f t="shared" si="47"/>
        <v>102.41001846930043</v>
      </c>
      <c r="AB31" s="55">
        <f t="shared" si="47"/>
        <v>98.626064237127792</v>
      </c>
      <c r="AC31" s="55">
        <f t="shared" si="47"/>
        <v>97.598990945538077</v>
      </c>
      <c r="AD31" s="55">
        <f t="shared" si="47"/>
        <v>97.680075679084638</v>
      </c>
      <c r="AE31" s="55">
        <f t="shared" si="47"/>
        <v>99.247713860984717</v>
      </c>
      <c r="AF31" s="55">
        <f t="shared" si="47"/>
        <v>99.11257263840713</v>
      </c>
      <c r="AG31" s="55">
        <f t="shared" si="47"/>
        <v>98.517951259065725</v>
      </c>
      <c r="AH31" s="55">
        <f t="shared" si="47"/>
        <v>100.19370241902787</v>
      </c>
      <c r="AI31" s="56">
        <f t="shared" si="47"/>
        <v>99.707194017748549</v>
      </c>
      <c r="AK31" s="11">
        <f t="shared" ref="AK31:AW31" si="48">D31/$D$37*100</f>
        <v>103.02598154997995</v>
      </c>
      <c r="AL31" s="12">
        <f t="shared" si="48"/>
        <v>102.14358928651011</v>
      </c>
      <c r="AM31" s="12">
        <f t="shared" si="48"/>
        <v>101.5820669370293</v>
      </c>
      <c r="AN31" s="12">
        <f t="shared" si="48"/>
        <v>100.72641383305852</v>
      </c>
      <c r="AO31" s="12">
        <f t="shared" si="48"/>
        <v>101.31467534203841</v>
      </c>
      <c r="AP31" s="12">
        <f t="shared" si="48"/>
        <v>97.571193012166319</v>
      </c>
      <c r="AQ31" s="12">
        <f t="shared" si="48"/>
        <v>96.555104951201031</v>
      </c>
      <c r="AR31" s="12">
        <f t="shared" si="48"/>
        <v>96.635322429698292</v>
      </c>
      <c r="AS31" s="12">
        <f t="shared" si="48"/>
        <v>98.186193680645303</v>
      </c>
      <c r="AT31" s="12">
        <f t="shared" si="48"/>
        <v>98.052497883149883</v>
      </c>
      <c r="AU31" s="12">
        <f t="shared" si="48"/>
        <v>97.464236374169971</v>
      </c>
      <c r="AV31" s="12">
        <f t="shared" si="48"/>
        <v>99.12206426311333</v>
      </c>
      <c r="AW31" s="32">
        <f t="shared" si="48"/>
        <v>98.64075939212978</v>
      </c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</row>
    <row r="32" spans="1:81">
      <c r="A32" s="6">
        <v>4</v>
      </c>
      <c r="B32" s="7"/>
      <c r="C32" s="7">
        <v>39.24</v>
      </c>
      <c r="D32" s="16">
        <v>39.94</v>
      </c>
      <c r="E32" s="16">
        <v>39.14</v>
      </c>
      <c r="F32" s="16">
        <v>39.78</v>
      </c>
      <c r="G32" s="16">
        <v>38.5</v>
      </c>
      <c r="H32" s="16">
        <v>38.97</v>
      </c>
      <c r="I32" s="16">
        <v>36.479999999999997</v>
      </c>
      <c r="J32" s="16">
        <v>36.119999999999997</v>
      </c>
      <c r="K32" s="16">
        <v>35.979999999999997</v>
      </c>
      <c r="L32" s="16">
        <v>38.15</v>
      </c>
      <c r="M32" s="16">
        <v>38.29</v>
      </c>
      <c r="N32" s="16">
        <v>39.24</v>
      </c>
      <c r="O32" s="16">
        <v>39.11</v>
      </c>
      <c r="P32" s="16">
        <v>39.450000000000003</v>
      </c>
      <c r="R32" t="s">
        <v>26</v>
      </c>
      <c r="S32" s="7" t="s">
        <v>25</v>
      </c>
      <c r="V32" s="54">
        <f t="shared" ref="V32:V36" si="49">C32/$C$37*100</f>
        <v>106.05883147889546</v>
      </c>
      <c r="W32" s="55">
        <f t="shared" si="47"/>
        <v>107.95080859498174</v>
      </c>
      <c r="X32" s="55">
        <f t="shared" si="47"/>
        <v>105.78854903374027</v>
      </c>
      <c r="Y32" s="55">
        <f t="shared" si="47"/>
        <v>107.51835668273347</v>
      </c>
      <c r="Z32" s="55">
        <f t="shared" si="47"/>
        <v>104.05874138474707</v>
      </c>
      <c r="AA32" s="55">
        <f t="shared" si="47"/>
        <v>105.32906887697644</v>
      </c>
      <c r="AB32" s="55">
        <f t="shared" si="47"/>
        <v>98.599035992612272</v>
      </c>
      <c r="AC32" s="55">
        <f t="shared" si="47"/>
        <v>97.626019190053597</v>
      </c>
      <c r="AD32" s="55">
        <f t="shared" si="47"/>
        <v>97.247623766836327</v>
      </c>
      <c r="AE32" s="55">
        <f t="shared" si="47"/>
        <v>103.1127528267039</v>
      </c>
      <c r="AF32" s="55">
        <f t="shared" si="47"/>
        <v>103.49114824992117</v>
      </c>
      <c r="AG32" s="55">
        <f t="shared" si="47"/>
        <v>106.05883147889546</v>
      </c>
      <c r="AH32" s="55">
        <f t="shared" si="47"/>
        <v>105.70746430019369</v>
      </c>
      <c r="AI32" s="56">
        <f t="shared" si="47"/>
        <v>106.62642461372134</v>
      </c>
      <c r="AK32" s="11">
        <f t="shared" ref="AK32:AK36" si="50">D32/$D$37*100</f>
        <v>106.79620303935113</v>
      </c>
      <c r="AL32" s="12">
        <f t="shared" ref="AL32:AW36" si="51">E32/$D$37*100</f>
        <v>104.65707027942422</v>
      </c>
      <c r="AM32" s="12">
        <f t="shared" si="51"/>
        <v>106.36837648736575</v>
      </c>
      <c r="AN32" s="12">
        <f t="shared" si="51"/>
        <v>102.94576407148269</v>
      </c>
      <c r="AO32" s="12">
        <f t="shared" si="51"/>
        <v>104.20250456793974</v>
      </c>
      <c r="AP32" s="12">
        <f t="shared" si="51"/>
        <v>97.544453852667218</v>
      </c>
      <c r="AQ32" s="12">
        <f t="shared" si="51"/>
        <v>96.581844110700104</v>
      </c>
      <c r="AR32" s="12">
        <f t="shared" si="51"/>
        <v>96.207495877712901</v>
      </c>
      <c r="AS32" s="12">
        <f t="shared" si="51"/>
        <v>102.00989348901466</v>
      </c>
      <c r="AT32" s="12">
        <f t="shared" si="51"/>
        <v>102.38424172200186</v>
      </c>
      <c r="AU32" s="12">
        <f t="shared" si="51"/>
        <v>104.92446187441509</v>
      </c>
      <c r="AV32" s="12">
        <f t="shared" si="51"/>
        <v>104.57685280092694</v>
      </c>
      <c r="AW32" s="32">
        <f t="shared" si="51"/>
        <v>105.4859842238959</v>
      </c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</row>
    <row r="33" spans="1:81">
      <c r="A33" s="6" t="s">
        <v>38</v>
      </c>
      <c r="B33" s="7"/>
      <c r="C33" s="7">
        <v>36.19</v>
      </c>
      <c r="D33" s="16">
        <v>36.69</v>
      </c>
      <c r="E33" s="16">
        <v>37.22</v>
      </c>
      <c r="F33" s="16">
        <v>37.31</v>
      </c>
      <c r="G33" s="16">
        <v>37.85</v>
      </c>
      <c r="H33" s="16">
        <v>37.58</v>
      </c>
      <c r="I33" s="16">
        <v>34.97</v>
      </c>
      <c r="J33" s="16">
        <v>36.25</v>
      </c>
      <c r="K33" s="16">
        <v>36.020000000000003</v>
      </c>
      <c r="L33" s="16">
        <v>36.840000000000003</v>
      </c>
      <c r="M33" s="16">
        <v>37.020000000000003</v>
      </c>
      <c r="N33" s="16">
        <v>37.479999999999997</v>
      </c>
      <c r="O33" s="16">
        <v>37.619999999999997</v>
      </c>
      <c r="P33" s="16">
        <v>37.56</v>
      </c>
      <c r="R33" t="s">
        <v>27</v>
      </c>
      <c r="S33" s="7" t="s">
        <v>25</v>
      </c>
      <c r="V33" s="54">
        <f t="shared" si="49"/>
        <v>97.815216901662225</v>
      </c>
      <c r="W33" s="55">
        <f t="shared" si="47"/>
        <v>99.166629127438171</v>
      </c>
      <c r="X33" s="55">
        <f t="shared" si="47"/>
        <v>100.59912608676065</v>
      </c>
      <c r="Y33" s="55">
        <f t="shared" si="47"/>
        <v>100.84238028740033</v>
      </c>
      <c r="Z33" s="55">
        <f t="shared" si="47"/>
        <v>102.30190549123834</v>
      </c>
      <c r="AA33" s="55">
        <f t="shared" si="47"/>
        <v>101.57214288931932</v>
      </c>
      <c r="AB33" s="55">
        <f t="shared" si="47"/>
        <v>94.517771070768944</v>
      </c>
      <c r="AC33" s="55">
        <f t="shared" si="47"/>
        <v>97.977386368755347</v>
      </c>
      <c r="AD33" s="55">
        <f t="shared" si="47"/>
        <v>97.355736744898422</v>
      </c>
      <c r="AE33" s="55">
        <f t="shared" si="47"/>
        <v>99.572052795170961</v>
      </c>
      <c r="AF33" s="55">
        <f t="shared" si="47"/>
        <v>100.05856119645028</v>
      </c>
      <c r="AG33" s="55">
        <f t="shared" si="47"/>
        <v>101.30186044416413</v>
      </c>
      <c r="AH33" s="55">
        <f t="shared" si="47"/>
        <v>101.6802558673814</v>
      </c>
      <c r="AI33" s="56">
        <f t="shared" si="47"/>
        <v>101.5180864002883</v>
      </c>
      <c r="AK33" s="11">
        <f t="shared" si="50"/>
        <v>98.105976202148042</v>
      </c>
      <c r="AL33" s="12">
        <f t="shared" si="51"/>
        <v>99.523151655599619</v>
      </c>
      <c r="AM33" s="12">
        <f t="shared" si="51"/>
        <v>99.763804091091416</v>
      </c>
      <c r="AN33" s="12">
        <f t="shared" si="51"/>
        <v>101.20771870404208</v>
      </c>
      <c r="AO33" s="12">
        <f t="shared" si="51"/>
        <v>100.48576139756673</v>
      </c>
      <c r="AP33" s="12">
        <f t="shared" si="51"/>
        <v>93.506840768305182</v>
      </c>
      <c r="AQ33" s="12">
        <f t="shared" si="51"/>
        <v>96.929453184188247</v>
      </c>
      <c r="AR33" s="12">
        <f t="shared" si="51"/>
        <v>96.314452515709263</v>
      </c>
      <c r="AS33" s="12">
        <f t="shared" si="51"/>
        <v>98.507063594634346</v>
      </c>
      <c r="AT33" s="12">
        <f t="shared" si="51"/>
        <v>98.98836846561791</v>
      </c>
      <c r="AU33" s="12">
        <f t="shared" si="51"/>
        <v>100.21836980257586</v>
      </c>
      <c r="AV33" s="12">
        <f t="shared" si="51"/>
        <v>100.59271803556307</v>
      </c>
      <c r="AW33" s="32">
        <f t="shared" si="51"/>
        <v>100.43228307856857</v>
      </c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</row>
    <row r="34" spans="1:81">
      <c r="A34" s="6"/>
      <c r="B34" s="7"/>
      <c r="C34" s="7">
        <v>33.4</v>
      </c>
      <c r="D34" s="16">
        <v>33.9</v>
      </c>
      <c r="E34" s="16">
        <v>34.15</v>
      </c>
      <c r="F34" s="16">
        <v>34.07</v>
      </c>
      <c r="G34" s="16">
        <v>32.96</v>
      </c>
      <c r="H34" s="16">
        <v>32.869999999999997</v>
      </c>
      <c r="I34" s="16">
        <v>30.79</v>
      </c>
      <c r="J34" s="16">
        <v>29.95</v>
      </c>
      <c r="K34" s="16">
        <v>29.51</v>
      </c>
      <c r="L34" s="16">
        <v>31.12</v>
      </c>
      <c r="M34" s="16">
        <v>32.18</v>
      </c>
      <c r="N34" s="16">
        <v>32.93</v>
      </c>
      <c r="O34" s="16">
        <v>33.770000000000003</v>
      </c>
      <c r="P34" s="16">
        <v>33.57</v>
      </c>
      <c r="R34" t="s">
        <v>28</v>
      </c>
      <c r="S34" s="7" t="s">
        <v>25</v>
      </c>
      <c r="V34" s="54">
        <f t="shared" si="49"/>
        <v>90.274336681832509</v>
      </c>
      <c r="W34" s="55">
        <f t="shared" si="47"/>
        <v>91.62574890760844</v>
      </c>
      <c r="X34" s="55">
        <f t="shared" si="47"/>
        <v>92.301455020496419</v>
      </c>
      <c r="Y34" s="55">
        <f t="shared" si="47"/>
        <v>92.085229064372271</v>
      </c>
      <c r="Z34" s="55">
        <f t="shared" si="47"/>
        <v>89.085093923149699</v>
      </c>
      <c r="AA34" s="55">
        <f t="shared" si="47"/>
        <v>88.841839722510002</v>
      </c>
      <c r="AB34" s="55">
        <f t="shared" si="47"/>
        <v>83.219964863282129</v>
      </c>
      <c r="AC34" s="55">
        <f t="shared" si="47"/>
        <v>80.94959232397855</v>
      </c>
      <c r="AD34" s="55">
        <f t="shared" si="47"/>
        <v>79.760349565295726</v>
      </c>
      <c r="AE34" s="55">
        <f t="shared" si="47"/>
        <v>84.111896932294243</v>
      </c>
      <c r="AF34" s="55">
        <f t="shared" si="47"/>
        <v>86.976890850939228</v>
      </c>
      <c r="AG34" s="55">
        <f t="shared" si="47"/>
        <v>89.004009189603124</v>
      </c>
      <c r="AH34" s="55">
        <f t="shared" si="47"/>
        <v>91.274381728906718</v>
      </c>
      <c r="AI34" s="56">
        <f t="shared" si="47"/>
        <v>90.733816838596326</v>
      </c>
      <c r="AK34" s="11">
        <f t="shared" si="50"/>
        <v>90.645750701902926</v>
      </c>
      <c r="AL34" s="12">
        <f t="shared" si="51"/>
        <v>91.314229689380085</v>
      </c>
      <c r="AM34" s="12">
        <f t="shared" si="51"/>
        <v>91.100316413387404</v>
      </c>
      <c r="AN34" s="12">
        <f t="shared" si="51"/>
        <v>88.132269708988815</v>
      </c>
      <c r="AO34" s="12">
        <f t="shared" si="51"/>
        <v>87.891617273497019</v>
      </c>
      <c r="AP34" s="12">
        <f t="shared" si="51"/>
        <v>82.329872097687058</v>
      </c>
      <c r="AQ34" s="12">
        <f t="shared" si="51"/>
        <v>80.083782699763802</v>
      </c>
      <c r="AR34" s="12">
        <f t="shared" si="51"/>
        <v>78.907259681804007</v>
      </c>
      <c r="AS34" s="12">
        <f t="shared" si="51"/>
        <v>83.212264361156912</v>
      </c>
      <c r="AT34" s="12">
        <f t="shared" si="51"/>
        <v>86.04661526806008</v>
      </c>
      <c r="AU34" s="12">
        <f t="shared" si="51"/>
        <v>88.052052230491554</v>
      </c>
      <c r="AV34" s="12">
        <f t="shared" si="51"/>
        <v>90.298141628414825</v>
      </c>
      <c r="AW34" s="32">
        <f t="shared" si="51"/>
        <v>89.763358438433087</v>
      </c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</row>
    <row r="35" spans="1:81">
      <c r="A35" s="6"/>
      <c r="B35" s="7"/>
      <c r="C35" s="7">
        <v>39.869999999999997</v>
      </c>
      <c r="D35" s="16">
        <v>39.97</v>
      </c>
      <c r="E35" s="16">
        <v>40.32</v>
      </c>
      <c r="F35" s="16">
        <v>40.71</v>
      </c>
      <c r="G35" s="16">
        <v>40.61</v>
      </c>
      <c r="H35" s="16">
        <v>41.27</v>
      </c>
      <c r="I35" s="16">
        <v>39.049999999999997</v>
      </c>
      <c r="J35" s="16">
        <v>40.049999999999997</v>
      </c>
      <c r="K35" s="16">
        <v>39.729999999999997</v>
      </c>
      <c r="L35" s="16">
        <v>40.24</v>
      </c>
      <c r="M35" s="16">
        <v>39.630000000000003</v>
      </c>
      <c r="N35" s="16">
        <v>40.409999999999997</v>
      </c>
      <c r="O35" s="16">
        <v>41.35</v>
      </c>
      <c r="P35" s="16">
        <v>40.78</v>
      </c>
      <c r="R35" t="s">
        <v>29</v>
      </c>
      <c r="S35" s="7" t="s">
        <v>25</v>
      </c>
      <c r="V35" s="54">
        <f t="shared" si="49"/>
        <v>107.76161088337311</v>
      </c>
      <c r="W35" s="55">
        <f t="shared" si="47"/>
        <v>108.0318933285283</v>
      </c>
      <c r="X35" s="55">
        <f t="shared" si="47"/>
        <v>108.97788188657147</v>
      </c>
      <c r="Y35" s="55">
        <f t="shared" si="47"/>
        <v>110.0319834226767</v>
      </c>
      <c r="Z35" s="55">
        <f t="shared" si="47"/>
        <v>109.76170097752151</v>
      </c>
      <c r="AA35" s="55">
        <f t="shared" si="47"/>
        <v>111.54556511554574</v>
      </c>
      <c r="AB35" s="55">
        <f t="shared" si="47"/>
        <v>105.54529483310058</v>
      </c>
      <c r="AC35" s="55">
        <f t="shared" si="47"/>
        <v>108.24811928465246</v>
      </c>
      <c r="AD35" s="55">
        <f t="shared" si="47"/>
        <v>107.38321546015585</v>
      </c>
      <c r="AE35" s="55">
        <f t="shared" si="47"/>
        <v>108.7616559304473</v>
      </c>
      <c r="AF35" s="55">
        <f t="shared" si="47"/>
        <v>107.11293301500069</v>
      </c>
      <c r="AG35" s="55">
        <f t="shared" si="47"/>
        <v>109.22113608721111</v>
      </c>
      <c r="AH35" s="55">
        <f t="shared" si="47"/>
        <v>111.7617910716699</v>
      </c>
      <c r="AI35" s="56">
        <f t="shared" si="47"/>
        <v>110.22118113428532</v>
      </c>
      <c r="AK35" s="11">
        <f t="shared" si="50"/>
        <v>106.87642051784837</v>
      </c>
      <c r="AL35" s="12">
        <f t="shared" si="51"/>
        <v>107.8122911003164</v>
      </c>
      <c r="AM35" s="12">
        <f t="shared" si="51"/>
        <v>108.85511832078079</v>
      </c>
      <c r="AN35" s="12">
        <f t="shared" si="51"/>
        <v>108.58772672578991</v>
      </c>
      <c r="AO35" s="12">
        <f t="shared" si="51"/>
        <v>110.35251125272963</v>
      </c>
      <c r="AP35" s="12">
        <f t="shared" si="51"/>
        <v>104.41641784393244</v>
      </c>
      <c r="AQ35" s="12">
        <f t="shared" si="51"/>
        <v>107.09033379384107</v>
      </c>
      <c r="AR35" s="12">
        <f t="shared" si="51"/>
        <v>106.2346806898703</v>
      </c>
      <c r="AS35" s="12">
        <f t="shared" si="51"/>
        <v>107.59837782432373</v>
      </c>
      <c r="AT35" s="12">
        <f t="shared" si="51"/>
        <v>105.96728909487945</v>
      </c>
      <c r="AU35" s="12">
        <f t="shared" si="51"/>
        <v>108.05294353580818</v>
      </c>
      <c r="AV35" s="12">
        <f t="shared" si="51"/>
        <v>110.56642452872232</v>
      </c>
      <c r="AW35" s="32">
        <f t="shared" si="51"/>
        <v>109.0422924372744</v>
      </c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</row>
    <row r="36" spans="1:81">
      <c r="A36" s="6"/>
      <c r="B36" s="7"/>
      <c r="C36" s="7">
        <v>35.26</v>
      </c>
      <c r="D36" s="16">
        <v>35.36</v>
      </c>
      <c r="E36" s="16">
        <v>35.65</v>
      </c>
      <c r="F36" s="16">
        <v>35.92</v>
      </c>
      <c r="G36" s="16">
        <v>35.270000000000003</v>
      </c>
      <c r="H36" s="16">
        <v>35.159999999999997</v>
      </c>
      <c r="I36" s="16">
        <v>33.369999999999997</v>
      </c>
      <c r="J36" s="16">
        <v>34.770000000000003</v>
      </c>
      <c r="K36" s="16">
        <v>34.29</v>
      </c>
      <c r="L36" s="16">
        <v>34.700000000000003</v>
      </c>
      <c r="M36" s="16">
        <v>34.44</v>
      </c>
      <c r="N36" s="16">
        <v>34.950000000000003</v>
      </c>
      <c r="O36" s="16">
        <v>35.049999999999997</v>
      </c>
      <c r="P36" s="16">
        <v>34.51</v>
      </c>
      <c r="R36" t="s">
        <v>30</v>
      </c>
      <c r="S36" s="7" t="s">
        <v>34</v>
      </c>
      <c r="V36" s="54">
        <f t="shared" si="49"/>
        <v>95.301590161718991</v>
      </c>
      <c r="W36" s="55">
        <f t="shared" si="47"/>
        <v>95.57187260687418</v>
      </c>
      <c r="X36" s="55">
        <f t="shared" si="47"/>
        <v>96.355691697824213</v>
      </c>
      <c r="Y36" s="55">
        <f t="shared" si="47"/>
        <v>97.085454299743233</v>
      </c>
      <c r="Z36" s="55">
        <f t="shared" si="47"/>
        <v>95.328618406234526</v>
      </c>
      <c r="AA36" s="55">
        <f t="shared" si="47"/>
        <v>95.031307716563802</v>
      </c>
      <c r="AB36" s="55">
        <f t="shared" si="47"/>
        <v>90.193251948285948</v>
      </c>
      <c r="AC36" s="55">
        <f t="shared" si="47"/>
        <v>93.97720618045858</v>
      </c>
      <c r="AD36" s="55">
        <f t="shared" si="47"/>
        <v>92.679850443713676</v>
      </c>
      <c r="AE36" s="55">
        <f t="shared" si="47"/>
        <v>93.788008468849952</v>
      </c>
      <c r="AF36" s="55">
        <f t="shared" si="47"/>
        <v>93.085274111446452</v>
      </c>
      <c r="AG36" s="55">
        <f t="shared" si="47"/>
        <v>94.463714581737918</v>
      </c>
      <c r="AH36" s="55">
        <f t="shared" si="47"/>
        <v>94.733997026893093</v>
      </c>
      <c r="AI36" s="56">
        <f t="shared" si="47"/>
        <v>93.27447182305508</v>
      </c>
      <c r="AK36" s="11">
        <f t="shared" si="50"/>
        <v>94.549667988769542</v>
      </c>
      <c r="AL36" s="12">
        <f t="shared" si="51"/>
        <v>95.325103614243062</v>
      </c>
      <c r="AM36" s="12">
        <f t="shared" si="51"/>
        <v>96.047060920718394</v>
      </c>
      <c r="AN36" s="12">
        <f t="shared" si="51"/>
        <v>94.309015553277789</v>
      </c>
      <c r="AO36" s="12">
        <f t="shared" si="51"/>
        <v>94.014884798787818</v>
      </c>
      <c r="AP36" s="12">
        <f t="shared" si="51"/>
        <v>89.228575248451349</v>
      </c>
      <c r="AQ36" s="12">
        <f t="shared" si="51"/>
        <v>92.972057578323458</v>
      </c>
      <c r="AR36" s="12">
        <f t="shared" si="51"/>
        <v>91.688577922367315</v>
      </c>
      <c r="AS36" s="12">
        <f t="shared" si="51"/>
        <v>92.784883461829864</v>
      </c>
      <c r="AT36" s="12">
        <f t="shared" si="51"/>
        <v>92.08966531485359</v>
      </c>
      <c r="AU36" s="12">
        <f t="shared" si="51"/>
        <v>93.453362449307022</v>
      </c>
      <c r="AV36" s="12">
        <f t="shared" si="51"/>
        <v>93.720754044297877</v>
      </c>
      <c r="AW36" s="32">
        <f t="shared" si="51"/>
        <v>92.276839431347199</v>
      </c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</row>
    <row r="37" spans="1:81" s="14" customFormat="1">
      <c r="A37" s="15"/>
      <c r="B37" s="18" t="s">
        <v>19</v>
      </c>
      <c r="C37" s="20">
        <f>AVERAGE(C31:C36)</f>
        <v>36.998333333333335</v>
      </c>
      <c r="D37" s="20">
        <f>AVERAGE(D31:D36)</f>
        <v>37.398333333333333</v>
      </c>
      <c r="E37" s="20">
        <f t="shared" ref="E37:P37" si="52">AVERAGE(E31:E36)</f>
        <v>37.446666666666665</v>
      </c>
      <c r="F37" s="20">
        <f t="shared" si="52"/>
        <v>37.630000000000003</v>
      </c>
      <c r="G37" s="20">
        <f t="shared" si="52"/>
        <v>37.143333333333338</v>
      </c>
      <c r="H37" s="20">
        <f t="shared" si="52"/>
        <v>37.29</v>
      </c>
      <c r="I37" s="20">
        <f t="shared" si="52"/>
        <v>35.191666666666663</v>
      </c>
      <c r="J37" s="20">
        <f t="shared" si="52"/>
        <v>35.541666666666664</v>
      </c>
      <c r="K37" s="20">
        <f t="shared" si="52"/>
        <v>35.278333333333329</v>
      </c>
      <c r="L37" s="20">
        <f t="shared" si="52"/>
        <v>36.295000000000009</v>
      </c>
      <c r="M37" s="20">
        <f t="shared" si="52"/>
        <v>36.37166666666667</v>
      </c>
      <c r="N37" s="20">
        <f t="shared" si="52"/>
        <v>36.909999999999997</v>
      </c>
      <c r="O37" s="20">
        <f t="shared" si="52"/>
        <v>37.32833333333334</v>
      </c>
      <c r="P37" s="20">
        <f t="shared" si="52"/>
        <v>37.126666666666665</v>
      </c>
      <c r="R37" t="s">
        <v>31</v>
      </c>
      <c r="S37" s="7" t="s">
        <v>34</v>
      </c>
      <c r="T37"/>
      <c r="U37"/>
      <c r="V37" s="51">
        <f>AVERAGE(V31:V36)</f>
        <v>100</v>
      </c>
      <c r="W37" s="52">
        <f>AVERAGE(W31:W36)</f>
        <v>101.08112978062076</v>
      </c>
      <c r="X37" s="52">
        <f t="shared" ref="X37:AI37" si="53">AVERAGE(X31:X36)</f>
        <v>101.21176629577907</v>
      </c>
      <c r="Y37" s="52">
        <f t="shared" si="53"/>
        <v>101.70728411189693</v>
      </c>
      <c r="Z37" s="52">
        <f t="shared" si="53"/>
        <v>100.39190954547503</v>
      </c>
      <c r="AA37" s="52">
        <f t="shared" si="53"/>
        <v>100.78832379836928</v>
      </c>
      <c r="AB37" s="52">
        <f t="shared" si="53"/>
        <v>95.116897157529607</v>
      </c>
      <c r="AC37" s="52">
        <f t="shared" si="53"/>
        <v>96.062885715572762</v>
      </c>
      <c r="AD37" s="52">
        <f t="shared" si="53"/>
        <v>95.351141943330774</v>
      </c>
      <c r="AE37" s="52">
        <f t="shared" si="53"/>
        <v>98.099013469075189</v>
      </c>
      <c r="AF37" s="52">
        <f t="shared" si="53"/>
        <v>98.306230010360821</v>
      </c>
      <c r="AG37" s="52">
        <f t="shared" si="53"/>
        <v>99.761250506779575</v>
      </c>
      <c r="AH37" s="52">
        <f t="shared" si="53"/>
        <v>100.89193206901211</v>
      </c>
      <c r="AI37" s="53">
        <f t="shared" si="53"/>
        <v>100.34686247128248</v>
      </c>
      <c r="AJ37" s="12"/>
      <c r="AK37" s="47">
        <f>AVERAGE(AK31:AK36)</f>
        <v>100</v>
      </c>
      <c r="AL37" s="46">
        <f t="shared" ref="AL37:AW37" si="54">AVERAGE(AL31:AL36)</f>
        <v>100.12923927091225</v>
      </c>
      <c r="AM37" s="46">
        <f t="shared" si="54"/>
        <v>100.61945719506218</v>
      </c>
      <c r="AN37" s="46">
        <f t="shared" si="54"/>
        <v>99.318151432773291</v>
      </c>
      <c r="AO37" s="46">
        <f t="shared" si="54"/>
        <v>99.710325772093213</v>
      </c>
      <c r="AP37" s="46">
        <f t="shared" si="54"/>
        <v>94.099558803868248</v>
      </c>
      <c r="AQ37" s="46">
        <f t="shared" si="54"/>
        <v>95.035429386336276</v>
      </c>
      <c r="AR37" s="46">
        <f t="shared" si="54"/>
        <v>94.331298186193692</v>
      </c>
      <c r="AS37" s="46">
        <f t="shared" si="54"/>
        <v>97.049779401934131</v>
      </c>
      <c r="AT37" s="46">
        <f t="shared" si="54"/>
        <v>97.254779624760445</v>
      </c>
      <c r="AU37" s="46">
        <f t="shared" si="54"/>
        <v>98.69423771112794</v>
      </c>
      <c r="AV37" s="46">
        <f t="shared" si="54"/>
        <v>99.812825883506392</v>
      </c>
      <c r="AW37" s="31">
        <f t="shared" si="54"/>
        <v>99.273586166941485</v>
      </c>
      <c r="AX37"/>
      <c r="AY37"/>
      <c r="AZ37"/>
      <c r="BB37" s="46"/>
      <c r="BC37" s="46"/>
      <c r="BD37" s="46"/>
      <c r="BE37" s="46"/>
      <c r="BF37" s="49"/>
      <c r="BG37" s="46"/>
      <c r="BH37" s="46"/>
      <c r="BI37" s="46"/>
      <c r="BJ37" s="46"/>
      <c r="BK37" s="46"/>
      <c r="BL37" s="46"/>
      <c r="BM37" s="46"/>
      <c r="BR37" s="46"/>
      <c r="BS37" s="46"/>
      <c r="BT37" s="46"/>
      <c r="BU37" s="46"/>
      <c r="BV37" s="49"/>
      <c r="BW37" s="46"/>
      <c r="BX37" s="46"/>
      <c r="BY37" s="46"/>
      <c r="BZ37" s="46"/>
      <c r="CA37" s="46"/>
      <c r="CB37" s="46"/>
      <c r="CC37" s="46"/>
    </row>
    <row r="38" spans="1:81">
      <c r="A38" s="6"/>
      <c r="B38" s="7" t="s">
        <v>20</v>
      </c>
      <c r="C38" s="17">
        <f>STDEV(C31:C36)</f>
        <v>2.4883361241332871</v>
      </c>
      <c r="D38" s="17">
        <f>STDEV(D31:D36)</f>
        <v>2.4999633330644402</v>
      </c>
      <c r="E38" s="17">
        <f t="shared" ref="E38:O38" si="55">STDEV(E31:E36)</f>
        <v>2.2732502428607968</v>
      </c>
      <c r="F38" s="17">
        <f t="shared" si="55"/>
        <v>2.446981814399118</v>
      </c>
      <c r="G38" s="17">
        <f t="shared" si="55"/>
        <v>2.6700087390618528</v>
      </c>
      <c r="H38" s="17">
        <f t="shared" si="55"/>
        <v>2.9387140044584146</v>
      </c>
      <c r="I38" s="17">
        <f t="shared" si="55"/>
        <v>2.8626729933170267</v>
      </c>
      <c r="J38" s="17">
        <f t="shared" si="55"/>
        <v>3.2663889337717671</v>
      </c>
      <c r="K38" s="17">
        <f t="shared" si="55"/>
        <v>3.3422352799685804</v>
      </c>
      <c r="L38" s="17">
        <f t="shared" si="55"/>
        <v>3.1243031222978348</v>
      </c>
      <c r="M38" s="17">
        <f t="shared" si="55"/>
        <v>2.6872842549061815</v>
      </c>
      <c r="N38" s="17">
        <f t="shared" si="55"/>
        <v>2.7530855417149671</v>
      </c>
      <c r="O38" s="17">
        <f t="shared" si="55"/>
        <v>2.7332209326482673</v>
      </c>
      <c r="P38" s="17">
        <f>STDEV(P31:P36)</f>
        <v>2.7743587847765245</v>
      </c>
      <c r="R38" t="s">
        <v>32</v>
      </c>
      <c r="S38" s="7" t="s">
        <v>34</v>
      </c>
      <c r="V38" s="54">
        <f>STDEV(V31:V36)</f>
        <v>6.7255357199872607</v>
      </c>
      <c r="W38" s="55">
        <f>STDEV(W31:W36)</f>
        <v>6.7569620245896838</v>
      </c>
      <c r="X38" s="55">
        <f t="shared" ref="X38:AH38" si="56">STDEV(X31:X36)</f>
        <v>6.1441963409003932</v>
      </c>
      <c r="Y38" s="55">
        <f t="shared" si="56"/>
        <v>6.6137622804607039</v>
      </c>
      <c r="Z38" s="55">
        <f t="shared" si="56"/>
        <v>7.2165649057935557</v>
      </c>
      <c r="AA38" s="55">
        <f t="shared" si="56"/>
        <v>7.9428280673681195</v>
      </c>
      <c r="AB38" s="55">
        <f t="shared" si="56"/>
        <v>7.7373025631344472</v>
      </c>
      <c r="AC38" s="55">
        <f t="shared" si="56"/>
        <v>8.8284758784767838</v>
      </c>
      <c r="AD38" s="55">
        <f t="shared" si="56"/>
        <v>9.0334752375383989</v>
      </c>
      <c r="AE38" s="55">
        <f t="shared" si="56"/>
        <v>8.4444428730064427</v>
      </c>
      <c r="AF38" s="55">
        <f t="shared" si="56"/>
        <v>7.2632575924307847</v>
      </c>
      <c r="AG38" s="55">
        <f t="shared" si="56"/>
        <v>7.4411069193611441</v>
      </c>
      <c r="AH38" s="55">
        <f t="shared" si="56"/>
        <v>7.3874163682551508</v>
      </c>
      <c r="AI38" s="56">
        <f>STDEV(AI31:AI36)</f>
        <v>7.498604760871725</v>
      </c>
      <c r="AK38" s="11">
        <f>STDEV(AK31:AK36)</f>
        <v>6.6846918304677772</v>
      </c>
      <c r="AL38" s="12">
        <f t="shared" ref="AL38:AV38" si="57">STDEV(AL31:AL36)</f>
        <v>6.0784800825191754</v>
      </c>
      <c r="AM38" s="12">
        <f t="shared" si="57"/>
        <v>6.543023702658191</v>
      </c>
      <c r="AN38" s="12">
        <f t="shared" si="57"/>
        <v>7.1393789537729431</v>
      </c>
      <c r="AO38" s="12">
        <f t="shared" si="57"/>
        <v>7.8578742487412505</v>
      </c>
      <c r="AP38" s="12">
        <f t="shared" si="57"/>
        <v>7.654546976203112</v>
      </c>
      <c r="AQ38" s="12">
        <f t="shared" si="57"/>
        <v>8.7340494686174068</v>
      </c>
      <c r="AR38" s="12">
        <f t="shared" si="57"/>
        <v>8.9368562234553597</v>
      </c>
      <c r="AS38" s="12">
        <f t="shared" si="57"/>
        <v>8.3541239510615508</v>
      </c>
      <c r="AT38" s="12">
        <f t="shared" si="57"/>
        <v>7.1855722311319932</v>
      </c>
      <c r="AU38" s="12">
        <f t="shared" si="57"/>
        <v>7.3615193414545219</v>
      </c>
      <c r="AV38" s="12">
        <f t="shared" si="57"/>
        <v>7.3084030464323728</v>
      </c>
      <c r="AW38" s="32">
        <f>STDEV(AW31:AW36)</f>
        <v>7.4184022053831056</v>
      </c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1:81">
      <c r="A39" s="8"/>
      <c r="B39" s="10" t="s">
        <v>41</v>
      </c>
      <c r="C39" s="21">
        <f>C38/SQRT(6)</f>
        <v>1.0158589687768893</v>
      </c>
      <c r="D39" s="21">
        <f>D38/SQRT(6)</f>
        <v>1.0206057569458988</v>
      </c>
      <c r="E39" s="21">
        <f t="shared" ref="E39:P39" si="58">E38/SQRT(6)</f>
        <v>0.92805052544448174</v>
      </c>
      <c r="F39" s="21">
        <f t="shared" si="58"/>
        <v>0.99897614252460176</v>
      </c>
      <c r="G39" s="21">
        <f t="shared" si="58"/>
        <v>1.090026503245576</v>
      </c>
      <c r="H39" s="21">
        <f t="shared" si="58"/>
        <v>1.199724968482361</v>
      </c>
      <c r="I39" s="21">
        <f t="shared" si="58"/>
        <v>1.1686813556787459</v>
      </c>
      <c r="J39" s="21">
        <f t="shared" si="58"/>
        <v>1.3334976982024043</v>
      </c>
      <c r="K39" s="21">
        <f t="shared" si="58"/>
        <v>1.3644618393751837</v>
      </c>
      <c r="L39" s="21">
        <f t="shared" si="58"/>
        <v>1.2754914085690008</v>
      </c>
      <c r="M39" s="21">
        <f t="shared" si="58"/>
        <v>1.0970792030559047</v>
      </c>
      <c r="N39" s="21">
        <f t="shared" si="58"/>
        <v>1.1239424659059136</v>
      </c>
      <c r="O39" s="21">
        <f t="shared" si="58"/>
        <v>1.1158327732137006</v>
      </c>
      <c r="P39" s="21">
        <f t="shared" si="58"/>
        <v>1.1326272310184167</v>
      </c>
      <c r="Q39" s="9"/>
      <c r="R39" s="9"/>
      <c r="S39" s="10"/>
      <c r="V39" s="57">
        <f>V38/SQRT(6)</f>
        <v>2.7456884601384455</v>
      </c>
      <c r="W39" s="58">
        <f>W38/SQRT(6)</f>
        <v>2.7585181952679814</v>
      </c>
      <c r="X39" s="58">
        <f t="shared" ref="X39:AI39" si="59">X38/SQRT(6)</f>
        <v>2.5083576524469082</v>
      </c>
      <c r="Y39" s="58">
        <f t="shared" si="59"/>
        <v>2.7000571445324626</v>
      </c>
      <c r="Z39" s="58">
        <f t="shared" si="59"/>
        <v>2.9461502858117279</v>
      </c>
      <c r="AA39" s="58">
        <f t="shared" si="59"/>
        <v>3.242645979951424</v>
      </c>
      <c r="AB39" s="58">
        <f t="shared" si="59"/>
        <v>3.1587405442013039</v>
      </c>
      <c r="AC39" s="58">
        <f t="shared" si="59"/>
        <v>3.6042101847895984</v>
      </c>
      <c r="AD39" s="58">
        <f t="shared" si="59"/>
        <v>3.6879008226726904</v>
      </c>
      <c r="AE39" s="58">
        <f t="shared" si="59"/>
        <v>3.4474293668246325</v>
      </c>
      <c r="AF39" s="58">
        <f t="shared" si="59"/>
        <v>2.9652124953085415</v>
      </c>
      <c r="AG39" s="58">
        <f t="shared" si="59"/>
        <v>3.0378191789880096</v>
      </c>
      <c r="AH39" s="58">
        <f t="shared" si="59"/>
        <v>3.0159001032849253</v>
      </c>
      <c r="AI39" s="59">
        <f t="shared" si="59"/>
        <v>3.0612925744900665</v>
      </c>
      <c r="AK39" s="45">
        <f>AK38/SQRT(6)</f>
        <v>2.7290140120662216</v>
      </c>
      <c r="AL39" s="29">
        <f t="shared" ref="AL39:AW39" si="60">AL38/SQRT(6)</f>
        <v>2.4815291023070944</v>
      </c>
      <c r="AM39" s="29">
        <f t="shared" si="60"/>
        <v>2.6711782410747418</v>
      </c>
      <c r="AN39" s="29">
        <f t="shared" si="60"/>
        <v>2.9146392528514871</v>
      </c>
      <c r="AO39" s="29">
        <f t="shared" si="60"/>
        <v>3.2079637287286276</v>
      </c>
      <c r="AP39" s="29">
        <f t="shared" si="60"/>
        <v>3.1249557173102529</v>
      </c>
      <c r="AQ39" s="29">
        <f t="shared" si="60"/>
        <v>3.5656607643898677</v>
      </c>
      <c r="AR39" s="29">
        <f t="shared" si="60"/>
        <v>3.648456275346986</v>
      </c>
      <c r="AS39" s="29">
        <f t="shared" si="60"/>
        <v>3.4105568213440911</v>
      </c>
      <c r="AT39" s="29">
        <f t="shared" si="60"/>
        <v>2.9334975793642424</v>
      </c>
      <c r="AU39" s="29">
        <f t="shared" si="60"/>
        <v>3.0053276863654714</v>
      </c>
      <c r="AV39" s="29">
        <f t="shared" si="60"/>
        <v>2.9836430497269051</v>
      </c>
      <c r="AW39" s="33">
        <f t="shared" si="60"/>
        <v>3.0285500183210043</v>
      </c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</row>
    <row r="40" spans="1:81">
      <c r="A40" s="3"/>
      <c r="B40" s="5"/>
      <c r="C40" s="5">
        <v>33.79</v>
      </c>
      <c r="D40" s="19">
        <v>34.19</v>
      </c>
      <c r="E40" s="19">
        <v>34.79</v>
      </c>
      <c r="F40" s="19">
        <v>35.44</v>
      </c>
      <c r="G40" s="19">
        <v>34.69</v>
      </c>
      <c r="H40" s="19">
        <v>34.729999999999997</v>
      </c>
      <c r="I40" s="19">
        <v>32.86</v>
      </c>
      <c r="J40" s="19">
        <v>32.549999999999997</v>
      </c>
      <c r="K40" s="19">
        <v>32.69</v>
      </c>
      <c r="L40" s="19">
        <v>35.020000000000003</v>
      </c>
      <c r="M40" s="19">
        <v>35.33</v>
      </c>
      <c r="N40" s="19">
        <v>35.99</v>
      </c>
      <c r="O40" s="19">
        <v>36.93</v>
      </c>
      <c r="P40" s="19">
        <v>36.409999999999997</v>
      </c>
      <c r="Q40" s="4"/>
      <c r="R40" s="4" t="s">
        <v>24</v>
      </c>
      <c r="S40" s="5" t="s">
        <v>25</v>
      </c>
      <c r="T40" s="12"/>
      <c r="U40" s="12"/>
      <c r="V40" s="54">
        <f>C40/$C$46*100</f>
        <v>94.897959183673478</v>
      </c>
      <c r="W40" s="55">
        <f>D40/$C$46*100</f>
        <v>96.021344317543537</v>
      </c>
      <c r="X40" s="55">
        <f t="shared" ref="W40:AI45" si="61">E40/$C$46*100</f>
        <v>97.706422018348633</v>
      </c>
      <c r="Y40" s="55">
        <f t="shared" si="61"/>
        <v>99.531922860887477</v>
      </c>
      <c r="Z40" s="55">
        <f t="shared" si="61"/>
        <v>97.425575734881122</v>
      </c>
      <c r="AA40" s="55">
        <f t="shared" si="61"/>
        <v>97.537914248268123</v>
      </c>
      <c r="AB40" s="55">
        <f t="shared" si="61"/>
        <v>92.286088747425595</v>
      </c>
      <c r="AC40" s="55">
        <f t="shared" si="61"/>
        <v>91.415465268676272</v>
      </c>
      <c r="AD40" s="55">
        <f t="shared" si="61"/>
        <v>91.808650065530799</v>
      </c>
      <c r="AE40" s="55">
        <f t="shared" si="61"/>
        <v>98.352368470323938</v>
      </c>
      <c r="AF40" s="55">
        <f t="shared" si="61"/>
        <v>99.222991949073219</v>
      </c>
      <c r="AG40" s="55">
        <f t="shared" si="61"/>
        <v>101.07657741995884</v>
      </c>
      <c r="AH40" s="55">
        <f t="shared" si="61"/>
        <v>103.71653248455345</v>
      </c>
      <c r="AI40" s="56">
        <f t="shared" si="61"/>
        <v>102.25613181052238</v>
      </c>
      <c r="AK40" s="11">
        <f t="shared" ref="AK40:AW40" si="62">D40/$D$46*100</f>
        <v>94.910706023873402</v>
      </c>
      <c r="AL40" s="12">
        <f t="shared" si="62"/>
        <v>96.576293143333032</v>
      </c>
      <c r="AM40" s="12">
        <f t="shared" si="62"/>
        <v>98.380679189414266</v>
      </c>
      <c r="AN40" s="12">
        <f t="shared" si="62"/>
        <v>96.298695290089753</v>
      </c>
      <c r="AO40" s="12">
        <f t="shared" si="62"/>
        <v>96.409734431387051</v>
      </c>
      <c r="AP40" s="12">
        <f t="shared" si="62"/>
        <v>91.218654575737943</v>
      </c>
      <c r="AQ40" s="12">
        <f t="shared" si="62"/>
        <v>90.358101230683801</v>
      </c>
      <c r="AR40" s="12">
        <f t="shared" si="62"/>
        <v>90.746738225224391</v>
      </c>
      <c r="AS40" s="12">
        <f t="shared" si="62"/>
        <v>97.214768205792552</v>
      </c>
      <c r="AT40" s="12">
        <f t="shared" si="62"/>
        <v>98.075321550846667</v>
      </c>
      <c r="AU40" s="12">
        <f t="shared" si="62"/>
        <v>99.90746738225225</v>
      </c>
      <c r="AV40" s="12">
        <f t="shared" si="62"/>
        <v>102.51688720273897</v>
      </c>
      <c r="AW40" s="32">
        <f t="shared" si="62"/>
        <v>101.07337836587395</v>
      </c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</row>
    <row r="41" spans="1:81">
      <c r="A41" s="6">
        <v>5</v>
      </c>
      <c r="B41" s="7"/>
      <c r="C41" s="7">
        <v>34.72</v>
      </c>
      <c r="D41" s="16">
        <v>35.119999999999997</v>
      </c>
      <c r="E41" s="16">
        <v>35.03</v>
      </c>
      <c r="F41" s="16">
        <v>34.909999999999997</v>
      </c>
      <c r="G41" s="16">
        <v>35.409999999999997</v>
      </c>
      <c r="H41" s="16">
        <v>35.71</v>
      </c>
      <c r="I41" s="16">
        <v>35.119999999999997</v>
      </c>
      <c r="J41" s="16">
        <v>36.46</v>
      </c>
      <c r="K41" s="16">
        <v>36.340000000000003</v>
      </c>
      <c r="L41" s="16">
        <v>36.32</v>
      </c>
      <c r="M41" s="16">
        <v>36.9</v>
      </c>
      <c r="N41" s="16">
        <v>36.25</v>
      </c>
      <c r="O41" s="16">
        <v>37.15</v>
      </c>
      <c r="P41" s="16">
        <v>37.450000000000003</v>
      </c>
      <c r="R41" t="s">
        <v>26</v>
      </c>
      <c r="S41" s="7" t="s">
        <v>33</v>
      </c>
      <c r="T41" s="12"/>
      <c r="U41" s="12"/>
      <c r="V41" s="54">
        <f t="shared" ref="V41:V45" si="63">C41/$C$46*100</f>
        <v>97.509829619921376</v>
      </c>
      <c r="W41" s="55">
        <f t="shared" si="61"/>
        <v>98.633214753791435</v>
      </c>
      <c r="X41" s="55">
        <f t="shared" si="61"/>
        <v>98.380453098670671</v>
      </c>
      <c r="Y41" s="55">
        <f t="shared" si="61"/>
        <v>98.043437558509652</v>
      </c>
      <c r="Z41" s="55">
        <f t="shared" si="61"/>
        <v>99.447668975847222</v>
      </c>
      <c r="AA41" s="55">
        <f t="shared" si="61"/>
        <v>100.29020782624978</v>
      </c>
      <c r="AB41" s="55">
        <f t="shared" si="61"/>
        <v>98.633214753791435</v>
      </c>
      <c r="AC41" s="55">
        <f t="shared" si="61"/>
        <v>102.39655495225615</v>
      </c>
      <c r="AD41" s="55">
        <f t="shared" si="61"/>
        <v>102.05953941209513</v>
      </c>
      <c r="AE41" s="55">
        <f t="shared" si="61"/>
        <v>102.00337015540161</v>
      </c>
      <c r="AF41" s="55">
        <f t="shared" si="61"/>
        <v>103.6322785995132</v>
      </c>
      <c r="AG41" s="55">
        <f t="shared" si="61"/>
        <v>101.80677775697436</v>
      </c>
      <c r="AH41" s="55">
        <f t="shared" si="61"/>
        <v>104.33439430818198</v>
      </c>
      <c r="AI41" s="56">
        <f t="shared" si="61"/>
        <v>105.17693315858456</v>
      </c>
      <c r="AK41" s="11">
        <f t="shared" ref="AK41:AK45" si="64">D41/$D$46*100</f>
        <v>97.492366059035803</v>
      </c>
      <c r="AL41" s="12">
        <f t="shared" ref="AL41:AW45" si="65">E41/$D$46*100</f>
        <v>97.242527991116873</v>
      </c>
      <c r="AM41" s="12">
        <f t="shared" si="65"/>
        <v>96.909410567224938</v>
      </c>
      <c r="AN41" s="12">
        <f t="shared" si="65"/>
        <v>98.297399833441276</v>
      </c>
      <c r="AO41" s="12">
        <f t="shared" si="65"/>
        <v>99.130193393171098</v>
      </c>
      <c r="AP41" s="12">
        <f t="shared" si="65"/>
        <v>97.492366059035803</v>
      </c>
      <c r="AQ41" s="12">
        <f t="shared" si="65"/>
        <v>101.21217729249561</v>
      </c>
      <c r="AR41" s="12">
        <f t="shared" si="65"/>
        <v>100.87905986860368</v>
      </c>
      <c r="AS41" s="12">
        <f t="shared" si="65"/>
        <v>100.82354029795503</v>
      </c>
      <c r="AT41" s="12">
        <f t="shared" si="65"/>
        <v>102.43360784676598</v>
      </c>
      <c r="AU41" s="12">
        <f t="shared" si="65"/>
        <v>100.62922180068475</v>
      </c>
      <c r="AV41" s="12">
        <f t="shared" si="65"/>
        <v>103.12760247987416</v>
      </c>
      <c r="AW41" s="32">
        <f t="shared" si="65"/>
        <v>103.96039603960396</v>
      </c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</row>
    <row r="42" spans="1:81">
      <c r="A42" s="6" t="s">
        <v>40</v>
      </c>
      <c r="B42" s="7"/>
      <c r="C42" s="7">
        <v>36.050000000000004</v>
      </c>
      <c r="D42" s="16">
        <v>36.450000000000003</v>
      </c>
      <c r="E42" s="16">
        <v>37.22</v>
      </c>
      <c r="F42" s="16">
        <v>37.74</v>
      </c>
      <c r="G42" s="16">
        <v>37.15</v>
      </c>
      <c r="H42" s="16">
        <v>36.770000000000003</v>
      </c>
      <c r="I42" s="17">
        <v>35</v>
      </c>
      <c r="J42" s="16">
        <v>34.28</v>
      </c>
      <c r="K42" s="16">
        <v>34.64</v>
      </c>
      <c r="L42" s="16">
        <v>36.36</v>
      </c>
      <c r="M42" s="16">
        <v>37.06</v>
      </c>
      <c r="N42" s="16">
        <v>38.159999999999997</v>
      </c>
      <c r="O42" s="16">
        <v>37.99</v>
      </c>
      <c r="P42" s="16">
        <v>38.32</v>
      </c>
      <c r="R42" t="s">
        <v>27</v>
      </c>
      <c r="S42" s="7" t="s">
        <v>33</v>
      </c>
      <c r="T42" s="12"/>
      <c r="U42" s="12"/>
      <c r="V42" s="54">
        <f t="shared" si="63"/>
        <v>101.24508519003935</v>
      </c>
      <c r="W42" s="55">
        <f t="shared" si="61"/>
        <v>102.36847032390941</v>
      </c>
      <c r="X42" s="55">
        <f t="shared" si="61"/>
        <v>104.53098670660926</v>
      </c>
      <c r="Y42" s="55">
        <f t="shared" si="61"/>
        <v>105.99138738064036</v>
      </c>
      <c r="Z42" s="55">
        <f t="shared" si="61"/>
        <v>104.33439430818198</v>
      </c>
      <c r="AA42" s="55">
        <f t="shared" si="61"/>
        <v>103.26717843100546</v>
      </c>
      <c r="AB42" s="55">
        <f t="shared" si="61"/>
        <v>98.296199213630416</v>
      </c>
      <c r="AC42" s="55">
        <f t="shared" si="61"/>
        <v>96.274105972664316</v>
      </c>
      <c r="AD42" s="55">
        <f t="shared" si="61"/>
        <v>97.285152593147359</v>
      </c>
      <c r="AE42" s="55">
        <f t="shared" si="61"/>
        <v>102.11570866878863</v>
      </c>
      <c r="AF42" s="55">
        <f t="shared" si="61"/>
        <v>104.08163265306125</v>
      </c>
      <c r="AG42" s="55">
        <f t="shared" si="61"/>
        <v>107.1709417712039</v>
      </c>
      <c r="AH42" s="55">
        <f t="shared" si="61"/>
        <v>106.69350308930913</v>
      </c>
      <c r="AI42" s="56">
        <f t="shared" si="61"/>
        <v>107.62029582475195</v>
      </c>
      <c r="AK42" s="11">
        <f t="shared" si="64"/>
        <v>101.18441750717129</v>
      </c>
      <c r="AL42" s="12">
        <f t="shared" si="65"/>
        <v>103.32192097714443</v>
      </c>
      <c r="AM42" s="12">
        <f t="shared" si="65"/>
        <v>104.76542981400945</v>
      </c>
      <c r="AN42" s="12">
        <f t="shared" si="65"/>
        <v>103.12760247987416</v>
      </c>
      <c r="AO42" s="12">
        <f t="shared" si="65"/>
        <v>102.07273063754974</v>
      </c>
      <c r="AP42" s="12">
        <f t="shared" si="65"/>
        <v>97.159248635143896</v>
      </c>
      <c r="AQ42" s="12">
        <f t="shared" si="65"/>
        <v>95.16054409179236</v>
      </c>
      <c r="AR42" s="12">
        <f t="shared" si="65"/>
        <v>96.159896363468121</v>
      </c>
      <c r="AS42" s="12">
        <f t="shared" si="65"/>
        <v>100.93457943925233</v>
      </c>
      <c r="AT42" s="12">
        <f t="shared" si="65"/>
        <v>102.87776441195521</v>
      </c>
      <c r="AU42" s="12">
        <f t="shared" si="65"/>
        <v>105.93134079763115</v>
      </c>
      <c r="AV42" s="12">
        <f t="shared" si="65"/>
        <v>105.45942444711763</v>
      </c>
      <c r="AW42" s="32">
        <f t="shared" si="65"/>
        <v>106.3754973628204</v>
      </c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</row>
    <row r="43" spans="1:81">
      <c r="A43" s="6"/>
      <c r="B43" s="7"/>
      <c r="C43" s="7">
        <v>36.39</v>
      </c>
      <c r="D43" s="16">
        <v>36.79</v>
      </c>
      <c r="E43" s="16">
        <v>37.03</v>
      </c>
      <c r="F43" s="16">
        <v>37.18</v>
      </c>
      <c r="G43" s="16">
        <v>37.18</v>
      </c>
      <c r="H43" s="16">
        <v>36.58</v>
      </c>
      <c r="I43" s="16">
        <v>34.71</v>
      </c>
      <c r="J43" s="16">
        <v>35.840000000000003</v>
      </c>
      <c r="K43" s="16">
        <v>36.04</v>
      </c>
      <c r="L43" s="16">
        <v>37.04</v>
      </c>
      <c r="M43" s="16">
        <v>37.07</v>
      </c>
      <c r="N43" s="16">
        <v>37.32</v>
      </c>
      <c r="O43" s="16">
        <v>38.450000000000003</v>
      </c>
      <c r="P43" s="16">
        <v>38.64</v>
      </c>
      <c r="R43" t="s">
        <v>28</v>
      </c>
      <c r="S43" s="7" t="s">
        <v>34</v>
      </c>
      <c r="T43" s="12"/>
      <c r="U43" s="12"/>
      <c r="V43" s="54">
        <f t="shared" si="63"/>
        <v>102.19996255382888</v>
      </c>
      <c r="W43" s="55">
        <f t="shared" si="61"/>
        <v>103.32334768769896</v>
      </c>
      <c r="X43" s="55">
        <f t="shared" si="61"/>
        <v>103.99737876802098</v>
      </c>
      <c r="Y43" s="55">
        <f t="shared" si="61"/>
        <v>104.41864819322227</v>
      </c>
      <c r="Z43" s="55">
        <f t="shared" si="61"/>
        <v>104.41864819322227</v>
      </c>
      <c r="AA43" s="55">
        <f t="shared" si="61"/>
        <v>102.73357049241716</v>
      </c>
      <c r="AB43" s="55">
        <f t="shared" si="61"/>
        <v>97.481744991574629</v>
      </c>
      <c r="AC43" s="55">
        <f t="shared" si="61"/>
        <v>100.65530799475755</v>
      </c>
      <c r="AD43" s="55">
        <f t="shared" si="61"/>
        <v>101.21700056169259</v>
      </c>
      <c r="AE43" s="55">
        <f t="shared" si="61"/>
        <v>104.02546339636774</v>
      </c>
      <c r="AF43" s="55">
        <f t="shared" si="61"/>
        <v>104.10971728140798</v>
      </c>
      <c r="AG43" s="55">
        <f t="shared" si="61"/>
        <v>104.81183299007677</v>
      </c>
      <c r="AH43" s="55">
        <f t="shared" si="61"/>
        <v>107.98539599325971</v>
      </c>
      <c r="AI43" s="56">
        <f t="shared" si="61"/>
        <v>108.51900393184799</v>
      </c>
      <c r="AK43" s="11">
        <f t="shared" si="64"/>
        <v>102.12825020819838</v>
      </c>
      <c r="AL43" s="12">
        <f t="shared" si="65"/>
        <v>102.79448505598224</v>
      </c>
      <c r="AM43" s="12">
        <f t="shared" si="65"/>
        <v>103.21088183584715</v>
      </c>
      <c r="AN43" s="12">
        <f t="shared" si="65"/>
        <v>103.21088183584715</v>
      </c>
      <c r="AO43" s="12">
        <f t="shared" si="65"/>
        <v>101.54529471638752</v>
      </c>
      <c r="AP43" s="12">
        <f t="shared" si="65"/>
        <v>96.354214860738409</v>
      </c>
      <c r="AQ43" s="12">
        <f t="shared" si="65"/>
        <v>99.491070602387353</v>
      </c>
      <c r="AR43" s="12">
        <f t="shared" si="65"/>
        <v>100.04626630887388</v>
      </c>
      <c r="AS43" s="12">
        <f t="shared" si="65"/>
        <v>102.82224484130656</v>
      </c>
      <c r="AT43" s="12">
        <f t="shared" si="65"/>
        <v>102.90552419727955</v>
      </c>
      <c r="AU43" s="12">
        <f t="shared" si="65"/>
        <v>103.59951883038772</v>
      </c>
      <c r="AV43" s="12">
        <f t="shared" si="65"/>
        <v>106.73637457203664</v>
      </c>
      <c r="AW43" s="32">
        <f t="shared" si="65"/>
        <v>107.26381049319886</v>
      </c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</row>
    <row r="44" spans="1:81">
      <c r="A44" s="6"/>
      <c r="B44" s="7"/>
      <c r="C44" s="7">
        <v>35.5</v>
      </c>
      <c r="D44" s="16">
        <v>35.9</v>
      </c>
      <c r="E44" s="16">
        <v>36.65</v>
      </c>
      <c r="F44" s="16">
        <v>37.25</v>
      </c>
      <c r="G44" s="16">
        <v>37.29</v>
      </c>
      <c r="H44" s="16">
        <v>37.340000000000003</v>
      </c>
      <c r="I44" s="16">
        <v>35.31</v>
      </c>
      <c r="J44" s="16">
        <v>36.36</v>
      </c>
      <c r="K44" s="16">
        <v>36.090000000000003</v>
      </c>
      <c r="L44" s="16">
        <v>37.36</v>
      </c>
      <c r="M44" s="16">
        <v>37.619999999999997</v>
      </c>
      <c r="N44" s="16">
        <v>37.28</v>
      </c>
      <c r="O44" s="16">
        <v>37.44</v>
      </c>
      <c r="P44" s="16">
        <v>36.94</v>
      </c>
      <c r="R44" t="s">
        <v>29</v>
      </c>
      <c r="S44" s="7" t="s">
        <v>34</v>
      </c>
      <c r="T44" s="12"/>
      <c r="U44" s="12"/>
      <c r="V44" s="54">
        <f t="shared" si="63"/>
        <v>99.700430630968</v>
      </c>
      <c r="W44" s="55">
        <f t="shared" si="61"/>
        <v>100.82381576483806</v>
      </c>
      <c r="X44" s="55">
        <f t="shared" si="61"/>
        <v>102.93016289084443</v>
      </c>
      <c r="Y44" s="55">
        <f t="shared" si="61"/>
        <v>104.61524059164952</v>
      </c>
      <c r="Z44" s="55">
        <f t="shared" si="61"/>
        <v>104.72757910503651</v>
      </c>
      <c r="AA44" s="55">
        <f t="shared" si="61"/>
        <v>104.86800224677029</v>
      </c>
      <c r="AB44" s="55">
        <f t="shared" si="61"/>
        <v>99.166822692379725</v>
      </c>
      <c r="AC44" s="55">
        <f t="shared" si="61"/>
        <v>102.11570866878863</v>
      </c>
      <c r="AD44" s="55">
        <f t="shared" si="61"/>
        <v>101.35742370342635</v>
      </c>
      <c r="AE44" s="55">
        <f t="shared" si="61"/>
        <v>104.92417150346378</v>
      </c>
      <c r="AF44" s="55">
        <f t="shared" si="61"/>
        <v>105.65437184047933</v>
      </c>
      <c r="AG44" s="55">
        <f t="shared" si="61"/>
        <v>104.69949447668978</v>
      </c>
      <c r="AH44" s="55">
        <f t="shared" si="61"/>
        <v>105.14884853023779</v>
      </c>
      <c r="AI44" s="56">
        <f t="shared" si="61"/>
        <v>103.74461711290022</v>
      </c>
      <c r="AK44" s="11">
        <f t="shared" si="64"/>
        <v>99.657629314333292</v>
      </c>
      <c r="AL44" s="12">
        <f t="shared" si="65"/>
        <v>101.7396132136578</v>
      </c>
      <c r="AM44" s="12">
        <f t="shared" si="65"/>
        <v>103.40520033311742</v>
      </c>
      <c r="AN44" s="12">
        <f t="shared" si="65"/>
        <v>103.51623947441473</v>
      </c>
      <c r="AO44" s="12">
        <f t="shared" si="65"/>
        <v>103.65503840103638</v>
      </c>
      <c r="AP44" s="12">
        <f t="shared" si="65"/>
        <v>98.019801980198025</v>
      </c>
      <c r="AQ44" s="12">
        <f t="shared" si="65"/>
        <v>100.93457943925233</v>
      </c>
      <c r="AR44" s="12">
        <f t="shared" si="65"/>
        <v>100.18506523549553</v>
      </c>
      <c r="AS44" s="12">
        <f t="shared" si="65"/>
        <v>103.71055797168502</v>
      </c>
      <c r="AT44" s="12">
        <f t="shared" si="65"/>
        <v>104.4323123901175</v>
      </c>
      <c r="AU44" s="12">
        <f t="shared" si="65"/>
        <v>103.48847968909041</v>
      </c>
      <c r="AV44" s="12">
        <f t="shared" si="65"/>
        <v>103.93263625427961</v>
      </c>
      <c r="AW44" s="32">
        <f t="shared" si="65"/>
        <v>102.54464698806329</v>
      </c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</row>
    <row r="45" spans="1:81">
      <c r="A45" s="6"/>
      <c r="B45" s="7"/>
      <c r="C45" s="7">
        <v>37.19</v>
      </c>
      <c r="D45" s="16">
        <v>37.69</v>
      </c>
      <c r="E45" s="16">
        <v>38.18</v>
      </c>
      <c r="F45" s="16">
        <v>38.92</v>
      </c>
      <c r="G45" s="16">
        <v>39.049999999999997</v>
      </c>
      <c r="H45" s="16">
        <v>37.25</v>
      </c>
      <c r="I45" s="16">
        <v>36.909999999999997</v>
      </c>
      <c r="J45" s="16">
        <v>36.700000000000003</v>
      </c>
      <c r="K45" s="16">
        <v>36.520000000000003</v>
      </c>
      <c r="L45" s="16">
        <v>36.89</v>
      </c>
      <c r="M45" s="16">
        <v>36.71</v>
      </c>
      <c r="N45" s="16">
        <v>38.229999999999997</v>
      </c>
      <c r="O45" s="16">
        <v>38.14</v>
      </c>
      <c r="P45" s="16">
        <v>38.049999999999997</v>
      </c>
      <c r="R45" t="s">
        <v>30</v>
      </c>
      <c r="S45" s="7" t="s">
        <v>33</v>
      </c>
      <c r="T45" s="12"/>
      <c r="U45" s="12"/>
      <c r="V45" s="54">
        <f t="shared" si="63"/>
        <v>104.446732821569</v>
      </c>
      <c r="W45" s="55">
        <f t="shared" si="61"/>
        <v>105.85096423890658</v>
      </c>
      <c r="X45" s="55">
        <f t="shared" si="61"/>
        <v>107.22711102789742</v>
      </c>
      <c r="Y45" s="55">
        <f t="shared" si="61"/>
        <v>109.30537352555703</v>
      </c>
      <c r="Z45" s="55">
        <f t="shared" si="61"/>
        <v>109.6704736940648</v>
      </c>
      <c r="AA45" s="55">
        <f t="shared" si="61"/>
        <v>104.61524059164952</v>
      </c>
      <c r="AB45" s="55">
        <f t="shared" si="61"/>
        <v>103.66036322785996</v>
      </c>
      <c r="AC45" s="55">
        <f t="shared" si="61"/>
        <v>103.07058603257819</v>
      </c>
      <c r="AD45" s="55">
        <f t="shared" si="61"/>
        <v>102.56506272233665</v>
      </c>
      <c r="AE45" s="55">
        <f t="shared" si="61"/>
        <v>103.60419397116647</v>
      </c>
      <c r="AF45" s="55">
        <f t="shared" si="61"/>
        <v>103.09867066092492</v>
      </c>
      <c r="AG45" s="55">
        <f t="shared" si="61"/>
        <v>107.36753416963116</v>
      </c>
      <c r="AH45" s="55">
        <f t="shared" si="61"/>
        <v>107.11477251451041</v>
      </c>
      <c r="AI45" s="56">
        <f t="shared" si="61"/>
        <v>106.86201085938963</v>
      </c>
      <c r="AK45" s="11">
        <f t="shared" si="64"/>
        <v>104.62663088738779</v>
      </c>
      <c r="AL45" s="12">
        <f t="shared" si="65"/>
        <v>105.98686036827982</v>
      </c>
      <c r="AM45" s="12">
        <f t="shared" si="65"/>
        <v>108.04108448228</v>
      </c>
      <c r="AN45" s="12">
        <f t="shared" si="65"/>
        <v>108.40196169149625</v>
      </c>
      <c r="AO45" s="12">
        <f t="shared" si="65"/>
        <v>103.40520033311742</v>
      </c>
      <c r="AP45" s="12">
        <f t="shared" si="65"/>
        <v>102.4613676320903</v>
      </c>
      <c r="AQ45" s="12">
        <f t="shared" si="65"/>
        <v>101.87841214027947</v>
      </c>
      <c r="AR45" s="12">
        <f t="shared" si="65"/>
        <v>101.37873600444158</v>
      </c>
      <c r="AS45" s="12">
        <f t="shared" si="65"/>
        <v>102.40584806144166</v>
      </c>
      <c r="AT45" s="12">
        <f t="shared" si="65"/>
        <v>101.90617192560379</v>
      </c>
      <c r="AU45" s="12">
        <f t="shared" si="65"/>
        <v>106.12565929490145</v>
      </c>
      <c r="AV45" s="12">
        <f t="shared" si="65"/>
        <v>105.87582122698251</v>
      </c>
      <c r="AW45" s="32">
        <f t="shared" si="65"/>
        <v>105.62598315906355</v>
      </c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</row>
    <row r="46" spans="1:81" s="14" customFormat="1">
      <c r="A46" s="15"/>
      <c r="B46" s="18" t="s">
        <v>19</v>
      </c>
      <c r="C46" s="20">
        <f>AVERAGE(C40:C45)</f>
        <v>35.606666666666662</v>
      </c>
      <c r="D46" s="20">
        <f>AVERAGE(D40:D45)</f>
        <v>36.023333333333333</v>
      </c>
      <c r="E46" s="20">
        <f t="shared" ref="E46:P46" si="66">AVERAGE(E40:E45)</f>
        <v>36.483333333333334</v>
      </c>
      <c r="F46" s="20">
        <f t="shared" si="66"/>
        <v>36.906666666666666</v>
      </c>
      <c r="G46" s="20">
        <f t="shared" si="66"/>
        <v>36.794999999999995</v>
      </c>
      <c r="H46" s="20">
        <f t="shared" si="66"/>
        <v>36.396666666666668</v>
      </c>
      <c r="I46" s="20">
        <f t="shared" si="66"/>
        <v>34.984999999999999</v>
      </c>
      <c r="J46" s="20">
        <f t="shared" si="66"/>
        <v>35.365000000000002</v>
      </c>
      <c r="K46" s="20">
        <f t="shared" si="66"/>
        <v>35.38666666666667</v>
      </c>
      <c r="L46" s="20">
        <f t="shared" si="66"/>
        <v>36.498333333333335</v>
      </c>
      <c r="M46" s="20">
        <f t="shared" si="66"/>
        <v>36.781666666666666</v>
      </c>
      <c r="N46" s="20">
        <f t="shared" si="66"/>
        <v>37.204999999999998</v>
      </c>
      <c r="O46" s="20">
        <f t="shared" si="66"/>
        <v>37.68333333333333</v>
      </c>
      <c r="P46" s="20">
        <f t="shared" si="66"/>
        <v>37.634999999999998</v>
      </c>
      <c r="R46" t="s">
        <v>31</v>
      </c>
      <c r="S46" s="7" t="s">
        <v>25</v>
      </c>
      <c r="T46"/>
      <c r="U46"/>
      <c r="V46" s="51">
        <f>AVERAGE(V40:V45)</f>
        <v>100.00000000000001</v>
      </c>
      <c r="W46" s="52">
        <f>AVERAGE(W40:W45)</f>
        <v>101.17019284778134</v>
      </c>
      <c r="X46" s="52">
        <f t="shared" ref="X46:AI46" si="67">AVERAGE(X40:X45)</f>
        <v>102.46208575173189</v>
      </c>
      <c r="Y46" s="52">
        <f t="shared" si="67"/>
        <v>103.65100168507773</v>
      </c>
      <c r="Z46" s="52">
        <f t="shared" si="67"/>
        <v>103.33739000187232</v>
      </c>
      <c r="AA46" s="52">
        <f t="shared" si="67"/>
        <v>102.2186856393934</v>
      </c>
      <c r="AB46" s="52">
        <f t="shared" si="67"/>
        <v>98.254072271110303</v>
      </c>
      <c r="AC46" s="52">
        <f t="shared" si="67"/>
        <v>99.32128814828684</v>
      </c>
      <c r="AD46" s="52">
        <f t="shared" si="67"/>
        <v>99.382138176371484</v>
      </c>
      <c r="AE46" s="52">
        <f t="shared" si="67"/>
        <v>102.50421269425203</v>
      </c>
      <c r="AF46" s="52">
        <f t="shared" si="67"/>
        <v>103.29994383074332</v>
      </c>
      <c r="AG46" s="52">
        <f t="shared" si="67"/>
        <v>104.48885976408913</v>
      </c>
      <c r="AH46" s="52">
        <f t="shared" si="67"/>
        <v>105.83224115334207</v>
      </c>
      <c r="AI46" s="53">
        <f t="shared" si="67"/>
        <v>105.69649878299946</v>
      </c>
      <c r="AJ46"/>
      <c r="AK46" s="47">
        <f>AVERAGE(AK40:AK45)</f>
        <v>100</v>
      </c>
      <c r="AL46" s="46">
        <f t="shared" ref="AL46:AW46" si="68">AVERAGE(AL40:AL45)</f>
        <v>101.27695012491904</v>
      </c>
      <c r="AM46" s="46">
        <f t="shared" si="68"/>
        <v>102.45211437031554</v>
      </c>
      <c r="AN46" s="46">
        <f t="shared" si="68"/>
        <v>102.14213010086054</v>
      </c>
      <c r="AO46" s="46">
        <f t="shared" si="68"/>
        <v>101.03636531877487</v>
      </c>
      <c r="AP46" s="46">
        <f t="shared" si="68"/>
        <v>97.117608957157401</v>
      </c>
      <c r="AQ46" s="46">
        <f t="shared" si="68"/>
        <v>98.172480799481832</v>
      </c>
      <c r="AR46" s="46">
        <f t="shared" si="68"/>
        <v>98.23262700101786</v>
      </c>
      <c r="AS46" s="46">
        <f t="shared" si="68"/>
        <v>101.31858980290554</v>
      </c>
      <c r="AT46" s="46">
        <f t="shared" si="68"/>
        <v>102.10511705376145</v>
      </c>
      <c r="AU46" s="46">
        <f t="shared" si="68"/>
        <v>103.28028129915795</v>
      </c>
      <c r="AV46" s="46">
        <f t="shared" si="68"/>
        <v>104.60812436383826</v>
      </c>
      <c r="AW46" s="31">
        <f t="shared" si="68"/>
        <v>104.473952068104</v>
      </c>
      <c r="AX46"/>
      <c r="AY46"/>
      <c r="AZ46"/>
      <c r="BB46" s="46"/>
      <c r="BC46" s="46"/>
      <c r="BD46" s="46"/>
      <c r="BE46" s="46"/>
      <c r="BF46" s="49"/>
      <c r="BG46" s="46"/>
      <c r="BH46" s="46"/>
      <c r="BI46" s="46"/>
      <c r="BJ46" s="46"/>
      <c r="BK46" s="46"/>
      <c r="BL46" s="46"/>
      <c r="BM46" s="46"/>
      <c r="BR46" s="46"/>
      <c r="BS46" s="46"/>
      <c r="BT46" s="46"/>
      <c r="BU46" s="46"/>
      <c r="BV46" s="49"/>
      <c r="BW46" s="46"/>
      <c r="BX46" s="46"/>
      <c r="BY46" s="46"/>
      <c r="BZ46" s="46"/>
      <c r="CA46" s="46"/>
      <c r="CB46" s="46"/>
      <c r="CC46" s="46"/>
    </row>
    <row r="47" spans="1:81">
      <c r="A47" s="6"/>
      <c r="B47" s="7" t="s">
        <v>20</v>
      </c>
      <c r="C47" s="17">
        <f>STDEV(C40:C45)</f>
        <v>1.2177793998367139</v>
      </c>
      <c r="D47" s="17">
        <f>STDEV(D40:D45)</f>
        <v>1.2441811229345461</v>
      </c>
      <c r="E47" s="17">
        <f t="shared" ref="E47:P47" si="69">STDEV(E40:E45)</f>
        <v>1.3211762436051695</v>
      </c>
      <c r="F47" s="17">
        <f t="shared" si="69"/>
        <v>1.4885115608105544</v>
      </c>
      <c r="G47" s="17">
        <f t="shared" si="69"/>
        <v>1.5461920967331326</v>
      </c>
      <c r="H47" s="17">
        <f t="shared" si="69"/>
        <v>1.0040252320866594</v>
      </c>
      <c r="I47" s="17">
        <f t="shared" si="69"/>
        <v>1.2977634607277237</v>
      </c>
      <c r="J47" s="17">
        <f t="shared" si="69"/>
        <v>1.630849471901072</v>
      </c>
      <c r="K47" s="17">
        <f t="shared" si="69"/>
        <v>1.4794818912939327</v>
      </c>
      <c r="L47" s="17">
        <f t="shared" si="69"/>
        <v>0.82772982709738363</v>
      </c>
      <c r="M47" s="17">
        <f t="shared" si="69"/>
        <v>0.77328951025257486</v>
      </c>
      <c r="N47" s="17">
        <f t="shared" si="69"/>
        <v>0.93485292960978439</v>
      </c>
      <c r="O47" s="17">
        <f t="shared" si="69"/>
        <v>0.60025550115485693</v>
      </c>
      <c r="P47" s="17">
        <f t="shared" si="69"/>
        <v>0.85666212709562573</v>
      </c>
      <c r="R47" t="s">
        <v>32</v>
      </c>
      <c r="S47" s="7" t="s">
        <v>33</v>
      </c>
      <c r="T47" s="12"/>
      <c r="U47" s="12"/>
      <c r="V47" s="54">
        <f>STDEV(V40:V45)</f>
        <v>3.4200881852744258</v>
      </c>
      <c r="W47" s="55">
        <f>STDEV(W40:W45)</f>
        <v>3.4942364433660749</v>
      </c>
      <c r="X47" s="55">
        <f t="shared" ref="X47:AI47" si="70">STDEV(X40:X45)</f>
        <v>3.7104743782208511</v>
      </c>
      <c r="Y47" s="55">
        <f t="shared" si="70"/>
        <v>4.1804293975207498</v>
      </c>
      <c r="Z47" s="55">
        <f t="shared" si="70"/>
        <v>4.3424230389434548</v>
      </c>
      <c r="AA47" s="55">
        <f t="shared" si="70"/>
        <v>2.8197675493914791</v>
      </c>
      <c r="AB47" s="55">
        <f t="shared" si="70"/>
        <v>3.6447204476532207</v>
      </c>
      <c r="AC47" s="55">
        <f t="shared" si="70"/>
        <v>4.5801801307837673</v>
      </c>
      <c r="AD47" s="55">
        <f t="shared" si="70"/>
        <v>4.1550699062739183</v>
      </c>
      <c r="AE47" s="55">
        <f t="shared" si="70"/>
        <v>2.3246484565550927</v>
      </c>
      <c r="AF47" s="55">
        <f t="shared" si="70"/>
        <v>2.1717548499885093</v>
      </c>
      <c r="AG47" s="55">
        <f t="shared" si="70"/>
        <v>2.6254997086962657</v>
      </c>
      <c r="AH47" s="55">
        <f t="shared" si="70"/>
        <v>1.6857952663027316</v>
      </c>
      <c r="AI47" s="56">
        <f t="shared" si="70"/>
        <v>2.4059037458218318</v>
      </c>
      <c r="AK47" s="11">
        <f>STDEV(AK40:AK45)</f>
        <v>3.4538200877242877</v>
      </c>
      <c r="AL47" s="12">
        <f t="shared" ref="AL47:AW47" si="71">STDEV(AL40:AL45)</f>
        <v>3.6675568898079995</v>
      </c>
      <c r="AM47" s="12">
        <f t="shared" si="71"/>
        <v>4.132076138087962</v>
      </c>
      <c r="AN47" s="12">
        <f t="shared" si="71"/>
        <v>4.2921960675482573</v>
      </c>
      <c r="AO47" s="12">
        <f t="shared" si="71"/>
        <v>2.7871524902933085</v>
      </c>
      <c r="AP47" s="12">
        <f t="shared" si="71"/>
        <v>3.6025635071557058</v>
      </c>
      <c r="AQ47" s="12">
        <f t="shared" si="71"/>
        <v>4.5272031236265571</v>
      </c>
      <c r="AR47" s="12">
        <f t="shared" si="71"/>
        <v>4.1070099693548592</v>
      </c>
      <c r="AS47" s="12">
        <f t="shared" si="71"/>
        <v>2.2977602306765528</v>
      </c>
      <c r="AT47" s="12">
        <f t="shared" si="71"/>
        <v>2.1466350798165292</v>
      </c>
      <c r="AU47" s="12">
        <f t="shared" si="71"/>
        <v>2.5951316635785635</v>
      </c>
      <c r="AV47" s="12">
        <f t="shared" si="71"/>
        <v>1.6662963851805004</v>
      </c>
      <c r="AW47" s="32">
        <f t="shared" si="71"/>
        <v>2.3780756743655784</v>
      </c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</row>
    <row r="48" spans="1:81">
      <c r="A48" s="8"/>
      <c r="B48" s="10" t="s">
        <v>41</v>
      </c>
      <c r="C48" s="21">
        <f>C47/SQRT(6)</f>
        <v>0.49715635814544762</v>
      </c>
      <c r="D48" s="21">
        <f>D47/SQRT(6)</f>
        <v>0.50793481646543792</v>
      </c>
      <c r="E48" s="21">
        <f t="shared" ref="E48:P48" si="72">E47/SQRT(6)</f>
        <v>0.53936794285327871</v>
      </c>
      <c r="F48" s="21">
        <f t="shared" si="72"/>
        <v>0.60768230003660539</v>
      </c>
      <c r="G48" s="21">
        <f t="shared" si="72"/>
        <v>0.63123028022003735</v>
      </c>
      <c r="H48" s="21">
        <f t="shared" si="72"/>
        <v>0.40989158458196207</v>
      </c>
      <c r="I48" s="21">
        <f t="shared" si="72"/>
        <v>0.52980971426855994</v>
      </c>
      <c r="J48" s="21">
        <f t="shared" si="72"/>
        <v>0.66579150890750649</v>
      </c>
      <c r="K48" s="21">
        <f t="shared" si="72"/>
        <v>0.60399595289299091</v>
      </c>
      <c r="L48" s="21">
        <f t="shared" si="72"/>
        <v>0.33791928687845579</v>
      </c>
      <c r="M48" s="21">
        <f t="shared" si="72"/>
        <v>0.31569412059425161</v>
      </c>
      <c r="N48" s="21">
        <f t="shared" si="72"/>
        <v>0.38165211034832858</v>
      </c>
      <c r="O48" s="21">
        <f t="shared" si="72"/>
        <v>0.24505328218799971</v>
      </c>
      <c r="P48" s="21">
        <f t="shared" si="72"/>
        <v>0.34973084889192579</v>
      </c>
      <c r="Q48" s="9"/>
      <c r="R48" s="9"/>
      <c r="S48" s="10"/>
      <c r="V48" s="54">
        <f>V47/SQRT(6)</f>
        <v>1.3962451548739401</v>
      </c>
      <c r="W48" s="55">
        <f>W47/SQRT(6)</f>
        <v>1.4265160544807292</v>
      </c>
      <c r="X48" s="55">
        <f t="shared" ref="X48:AI48" si="73">X47/SQRT(6)</f>
        <v>1.5147948217186278</v>
      </c>
      <c r="Y48" s="55">
        <f t="shared" si="73"/>
        <v>1.7066531549427231</v>
      </c>
      <c r="Z48" s="55">
        <f t="shared" si="73"/>
        <v>1.7727867821195584</v>
      </c>
      <c r="AA48" s="55">
        <f t="shared" si="73"/>
        <v>1.1511652815445479</v>
      </c>
      <c r="AB48" s="55">
        <f t="shared" si="73"/>
        <v>1.487950891973113</v>
      </c>
      <c r="AC48" s="55">
        <f t="shared" si="73"/>
        <v>1.8698507084090257</v>
      </c>
      <c r="AD48" s="55">
        <f t="shared" si="73"/>
        <v>1.6963001859941709</v>
      </c>
      <c r="AE48" s="55">
        <f t="shared" si="73"/>
        <v>0.94903375831807435</v>
      </c>
      <c r="AF48" s="55">
        <f t="shared" si="73"/>
        <v>0.88661520481441225</v>
      </c>
      <c r="AG48" s="55">
        <f t="shared" si="73"/>
        <v>1.0718557676886209</v>
      </c>
      <c r="AH48" s="55">
        <f t="shared" si="73"/>
        <v>0.68822303554016295</v>
      </c>
      <c r="AI48" s="56">
        <f t="shared" si="73"/>
        <v>0.98220609125236735</v>
      </c>
      <c r="AK48" s="45">
        <f>AK47/SQRT(6)</f>
        <v>1.4100161463831899</v>
      </c>
      <c r="AL48" s="29">
        <f t="shared" ref="AL48:AW48" si="74">AL47/SQRT(6)</f>
        <v>1.4972738304430784</v>
      </c>
      <c r="AM48" s="29">
        <f t="shared" si="74"/>
        <v>1.6869130194409319</v>
      </c>
      <c r="AN48" s="29">
        <f t="shared" si="74"/>
        <v>1.7522817069122918</v>
      </c>
      <c r="AO48" s="29">
        <f t="shared" si="74"/>
        <v>1.1378502394243419</v>
      </c>
      <c r="AP48" s="29">
        <f t="shared" si="74"/>
        <v>1.4707403930838159</v>
      </c>
      <c r="AQ48" s="29">
        <f t="shared" si="74"/>
        <v>1.8482229358032027</v>
      </c>
      <c r="AR48" s="29">
        <f t="shared" si="74"/>
        <v>1.6766797989071638</v>
      </c>
      <c r="AS48" s="29">
        <f t="shared" si="74"/>
        <v>0.93805668606955428</v>
      </c>
      <c r="AT48" s="29">
        <f t="shared" si="74"/>
        <v>0.87636010158485622</v>
      </c>
      <c r="AU48" s="29">
        <f t="shared" si="74"/>
        <v>1.0594580651845895</v>
      </c>
      <c r="AV48" s="29">
        <f t="shared" si="74"/>
        <v>0.68026265065605396</v>
      </c>
      <c r="AW48" s="33">
        <f t="shared" si="74"/>
        <v>0.97084532865344564</v>
      </c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1:81">
      <c r="A49" s="3"/>
      <c r="B49" s="5"/>
      <c r="C49" s="5">
        <v>37.31</v>
      </c>
      <c r="D49" s="19">
        <v>38.31</v>
      </c>
      <c r="E49" s="19">
        <v>39.590000000000003</v>
      </c>
      <c r="F49" s="19">
        <v>39.69</v>
      </c>
      <c r="G49" s="19">
        <v>39.35</v>
      </c>
      <c r="H49" s="19">
        <v>39.270000000000003</v>
      </c>
      <c r="I49" s="19">
        <v>35.9</v>
      </c>
      <c r="J49" s="19">
        <v>36.950000000000003</v>
      </c>
      <c r="K49" s="19">
        <v>35.72</v>
      </c>
      <c r="L49" s="19">
        <v>37.47</v>
      </c>
      <c r="M49" s="19">
        <v>37.71</v>
      </c>
      <c r="N49" s="19">
        <v>38.47</v>
      </c>
      <c r="O49" s="19">
        <v>38.69</v>
      </c>
      <c r="P49" s="19">
        <v>38.119999999999997</v>
      </c>
      <c r="Q49" s="4"/>
      <c r="R49" s="4" t="s">
        <v>24</v>
      </c>
      <c r="S49" s="5" t="s">
        <v>25</v>
      </c>
      <c r="V49" s="63">
        <f>C49/$C$55*100</f>
        <v>102.8059701492537</v>
      </c>
      <c r="W49" s="64">
        <f>D49/$C$55*100</f>
        <v>105.56142365097587</v>
      </c>
      <c r="X49" s="64">
        <f t="shared" ref="X49:AI54" si="75">E49/$C$55*100</f>
        <v>109.08840413318022</v>
      </c>
      <c r="Y49" s="64">
        <f t="shared" si="75"/>
        <v>109.36394948335241</v>
      </c>
      <c r="Z49" s="64">
        <f t="shared" si="75"/>
        <v>108.42709529276691</v>
      </c>
      <c r="AA49" s="64">
        <f t="shared" si="75"/>
        <v>108.20665901262913</v>
      </c>
      <c r="AB49" s="64">
        <f t="shared" si="75"/>
        <v>98.920780711825458</v>
      </c>
      <c r="AC49" s="64">
        <f t="shared" si="75"/>
        <v>101.81400688863374</v>
      </c>
      <c r="AD49" s="64">
        <f t="shared" si="75"/>
        <v>98.424799081515474</v>
      </c>
      <c r="AE49" s="64">
        <f t="shared" si="75"/>
        <v>103.24684270952925</v>
      </c>
      <c r="AF49" s="64">
        <f t="shared" si="75"/>
        <v>103.90815154994257</v>
      </c>
      <c r="AG49" s="64">
        <f t="shared" si="75"/>
        <v>106.00229621125139</v>
      </c>
      <c r="AH49" s="64">
        <f t="shared" si="75"/>
        <v>106.60849598163027</v>
      </c>
      <c r="AI49" s="65">
        <f t="shared" si="75"/>
        <v>105.03788748564864</v>
      </c>
      <c r="AK49" s="11">
        <f t="shared" ref="AK49:AW49" si="76">D49/$D$55*100</f>
        <v>102.7307262569832</v>
      </c>
      <c r="AL49" s="12">
        <f t="shared" si="76"/>
        <v>106.16312849162009</v>
      </c>
      <c r="AM49" s="12">
        <f t="shared" si="76"/>
        <v>106.43128491620108</v>
      </c>
      <c r="AN49" s="12">
        <f t="shared" si="76"/>
        <v>105.51955307262565</v>
      </c>
      <c r="AO49" s="12">
        <f t="shared" si="76"/>
        <v>105.30502793296085</v>
      </c>
      <c r="AP49" s="12">
        <f t="shared" si="76"/>
        <v>96.26815642458098</v>
      </c>
      <c r="AQ49" s="12">
        <f t="shared" si="76"/>
        <v>99.083798882681535</v>
      </c>
      <c r="AR49" s="12">
        <f t="shared" si="76"/>
        <v>95.785474860335157</v>
      </c>
      <c r="AS49" s="12">
        <f t="shared" si="76"/>
        <v>100.47821229050275</v>
      </c>
      <c r="AT49" s="12">
        <f t="shared" si="76"/>
        <v>101.12178770949718</v>
      </c>
      <c r="AU49" s="12">
        <f t="shared" si="76"/>
        <v>103.1597765363128</v>
      </c>
      <c r="AV49" s="12">
        <f t="shared" si="76"/>
        <v>103.74972067039103</v>
      </c>
      <c r="AW49" s="32">
        <f t="shared" si="76"/>
        <v>102.22122905027928</v>
      </c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</row>
    <row r="50" spans="1:81">
      <c r="A50" s="6">
        <v>6</v>
      </c>
      <c r="B50" s="7"/>
      <c r="C50" s="7">
        <v>37.68</v>
      </c>
      <c r="D50" s="16">
        <v>38.68</v>
      </c>
      <c r="E50" s="16">
        <v>39.909999999999997</v>
      </c>
      <c r="F50" s="16">
        <v>39.97</v>
      </c>
      <c r="G50" s="16">
        <v>40.61</v>
      </c>
      <c r="H50" s="16">
        <v>41.28</v>
      </c>
      <c r="I50" s="16">
        <v>39.159999999999997</v>
      </c>
      <c r="J50" s="16">
        <v>39.53</v>
      </c>
      <c r="K50" s="16">
        <v>38.01</v>
      </c>
      <c r="L50" s="16">
        <v>39.1</v>
      </c>
      <c r="M50" s="16">
        <v>39.159999999999997</v>
      </c>
      <c r="N50" s="16">
        <v>39.33</v>
      </c>
      <c r="O50" s="16">
        <v>40.130000000000003</v>
      </c>
      <c r="P50" s="16">
        <v>40</v>
      </c>
      <c r="R50" t="s">
        <v>26</v>
      </c>
      <c r="S50" s="7" t="s">
        <v>25</v>
      </c>
      <c r="V50" s="54">
        <f>C50/$C$55*100</f>
        <v>103.82548794489091</v>
      </c>
      <c r="W50" s="55">
        <f>D50/$C$55*100</f>
        <v>106.58094144661305</v>
      </c>
      <c r="X50" s="55">
        <f t="shared" si="75"/>
        <v>109.97014925373129</v>
      </c>
      <c r="Y50" s="55">
        <f t="shared" si="75"/>
        <v>110.13547646383464</v>
      </c>
      <c r="Z50" s="55">
        <f t="shared" si="75"/>
        <v>111.89896670493683</v>
      </c>
      <c r="AA50" s="55">
        <f t="shared" si="75"/>
        <v>113.74512055109068</v>
      </c>
      <c r="AB50" s="55">
        <f t="shared" si="75"/>
        <v>107.90355912743968</v>
      </c>
      <c r="AC50" s="55">
        <f t="shared" si="75"/>
        <v>108.92307692307691</v>
      </c>
      <c r="AD50" s="55">
        <f t="shared" si="75"/>
        <v>104.7347876004592</v>
      </c>
      <c r="AE50" s="55">
        <f t="shared" si="75"/>
        <v>107.73823191733636</v>
      </c>
      <c r="AF50" s="55">
        <f t="shared" si="75"/>
        <v>107.90355912743968</v>
      </c>
      <c r="AG50" s="55">
        <f t="shared" si="75"/>
        <v>108.37198622273246</v>
      </c>
      <c r="AH50" s="55">
        <f t="shared" si="75"/>
        <v>110.5763490241102</v>
      </c>
      <c r="AI50" s="56">
        <f t="shared" si="75"/>
        <v>110.2181400688863</v>
      </c>
      <c r="AK50" s="11">
        <f t="shared" ref="AK50:AK54" si="77">D50/$D$55*100</f>
        <v>103.72290502793294</v>
      </c>
      <c r="AL50" s="12">
        <f t="shared" ref="AL50:AW54" si="78">E50/$D$55*100</f>
        <v>107.02122905027929</v>
      </c>
      <c r="AM50" s="12">
        <f t="shared" si="78"/>
        <v>107.18212290502788</v>
      </c>
      <c r="AN50" s="12">
        <f t="shared" si="78"/>
        <v>108.89832402234634</v>
      </c>
      <c r="AO50" s="12">
        <f t="shared" si="78"/>
        <v>110.69497206703906</v>
      </c>
      <c r="AP50" s="12">
        <f t="shared" si="78"/>
        <v>105.01005586592174</v>
      </c>
      <c r="AQ50" s="12">
        <f t="shared" si="78"/>
        <v>106.00223463687148</v>
      </c>
      <c r="AR50" s="12">
        <f t="shared" si="78"/>
        <v>101.92625698324018</v>
      </c>
      <c r="AS50" s="12">
        <f t="shared" si="78"/>
        <v>104.84916201117316</v>
      </c>
      <c r="AT50" s="12">
        <f t="shared" si="78"/>
        <v>105.01005586592174</v>
      </c>
      <c r="AU50" s="12">
        <f t="shared" si="78"/>
        <v>105.46592178770946</v>
      </c>
      <c r="AV50" s="12">
        <f t="shared" si="78"/>
        <v>107.61117318435751</v>
      </c>
      <c r="AW50" s="32">
        <f t="shared" si="78"/>
        <v>107.26256983240221</v>
      </c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</row>
    <row r="51" spans="1:81">
      <c r="A51" s="6" t="s">
        <v>43</v>
      </c>
      <c r="B51" s="7"/>
      <c r="C51" s="7">
        <v>34.71</v>
      </c>
      <c r="D51" s="16">
        <v>35.71</v>
      </c>
      <c r="E51" s="16">
        <v>36.72</v>
      </c>
      <c r="F51" s="16">
        <v>36.75</v>
      </c>
      <c r="G51" s="16">
        <v>36.74</v>
      </c>
      <c r="H51" s="16">
        <v>37.25</v>
      </c>
      <c r="I51" s="16">
        <v>34.130000000000003</v>
      </c>
      <c r="J51" s="16">
        <v>33.409999999999997</v>
      </c>
      <c r="K51" s="16">
        <v>32.06</v>
      </c>
      <c r="L51" s="16">
        <v>34.46</v>
      </c>
      <c r="M51" s="16">
        <v>35.15</v>
      </c>
      <c r="N51" s="16">
        <v>35.97</v>
      </c>
      <c r="O51" s="16">
        <v>37.17</v>
      </c>
      <c r="P51" s="16">
        <v>36.61</v>
      </c>
      <c r="R51" t="s">
        <v>27</v>
      </c>
      <c r="S51" s="7" t="s">
        <v>25</v>
      </c>
      <c r="V51" s="54">
        <f t="shared" ref="V51:W54" si="79">C51/$C$55*100</f>
        <v>95.641791044776099</v>
      </c>
      <c r="W51" s="55">
        <f t="shared" si="79"/>
        <v>98.397244546498257</v>
      </c>
      <c r="X51" s="55">
        <f t="shared" si="75"/>
        <v>101.18025258323762</v>
      </c>
      <c r="Y51" s="55">
        <f t="shared" si="75"/>
        <v>101.26291618828928</v>
      </c>
      <c r="Z51" s="55">
        <f t="shared" si="75"/>
        <v>101.23536165327207</v>
      </c>
      <c r="AA51" s="55">
        <f t="shared" si="75"/>
        <v>102.64064293915037</v>
      </c>
      <c r="AB51" s="55">
        <f t="shared" si="75"/>
        <v>94.043628013777251</v>
      </c>
      <c r="AC51" s="55">
        <f t="shared" si="75"/>
        <v>92.059701492537272</v>
      </c>
      <c r="AD51" s="55">
        <f t="shared" si="75"/>
        <v>88.339839265212376</v>
      </c>
      <c r="AE51" s="55">
        <f t="shared" si="75"/>
        <v>94.952927669345556</v>
      </c>
      <c r="AF51" s="55">
        <f t="shared" si="75"/>
        <v>96.854190585533829</v>
      </c>
      <c r="AG51" s="55">
        <f t="shared" si="75"/>
        <v>99.113662456946003</v>
      </c>
      <c r="AH51" s="55">
        <f t="shared" si="75"/>
        <v>102.42020665901259</v>
      </c>
      <c r="AI51" s="56">
        <f t="shared" si="75"/>
        <v>100.87715269804818</v>
      </c>
      <c r="AK51" s="11">
        <f t="shared" si="77"/>
        <v>95.758659217877067</v>
      </c>
      <c r="AL51" s="12">
        <f t="shared" si="78"/>
        <v>98.467039106145222</v>
      </c>
      <c r="AM51" s="12">
        <f t="shared" si="78"/>
        <v>98.547486033519533</v>
      </c>
      <c r="AN51" s="12">
        <f t="shared" si="78"/>
        <v>98.520670391061429</v>
      </c>
      <c r="AO51" s="12">
        <f t="shared" si="78"/>
        <v>99.888268156424559</v>
      </c>
      <c r="AP51" s="12">
        <f t="shared" si="78"/>
        <v>91.521787709497175</v>
      </c>
      <c r="AQ51" s="12">
        <f t="shared" si="78"/>
        <v>89.591061452513927</v>
      </c>
      <c r="AR51" s="12">
        <f t="shared" si="78"/>
        <v>85.970949720670362</v>
      </c>
      <c r="AS51" s="12">
        <f t="shared" si="78"/>
        <v>92.406703910614496</v>
      </c>
      <c r="AT51" s="12">
        <f t="shared" si="78"/>
        <v>94.256983240223434</v>
      </c>
      <c r="AU51" s="12">
        <f t="shared" si="78"/>
        <v>96.455865921787677</v>
      </c>
      <c r="AV51" s="12">
        <f t="shared" si="78"/>
        <v>99.673743016759758</v>
      </c>
      <c r="AW51" s="32">
        <f t="shared" si="78"/>
        <v>98.172067039106111</v>
      </c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</row>
    <row r="52" spans="1:81">
      <c r="A52" s="6" t="s">
        <v>5</v>
      </c>
      <c r="B52" s="7"/>
      <c r="C52" s="7">
        <v>38.450000000000003</v>
      </c>
      <c r="D52" s="16">
        <v>39.450000000000003</v>
      </c>
      <c r="E52" s="16">
        <v>40.53</v>
      </c>
      <c r="F52" s="16">
        <v>40.380000000000003</v>
      </c>
      <c r="G52" s="16">
        <v>40.15</v>
      </c>
      <c r="H52" s="16">
        <v>40.04</v>
      </c>
      <c r="I52" s="16">
        <v>37.71</v>
      </c>
      <c r="J52" s="16">
        <v>38.01</v>
      </c>
      <c r="K52" s="16">
        <v>37.49</v>
      </c>
      <c r="L52" s="16">
        <v>38.29</v>
      </c>
      <c r="M52" s="16">
        <v>38.229999999999997</v>
      </c>
      <c r="N52" s="16">
        <v>38.94</v>
      </c>
      <c r="O52" s="16">
        <v>38.54</v>
      </c>
      <c r="P52" s="16">
        <v>39.29</v>
      </c>
      <c r="R52" t="s">
        <v>28</v>
      </c>
      <c r="S52" s="7" t="s">
        <v>25</v>
      </c>
      <c r="V52" s="54">
        <f t="shared" si="79"/>
        <v>105.94718714121696</v>
      </c>
      <c r="W52" s="55">
        <f t="shared" si="79"/>
        <v>108.70264064293913</v>
      </c>
      <c r="X52" s="55">
        <f>E52/$C$55*100</f>
        <v>111.67853042479905</v>
      </c>
      <c r="Y52" s="55">
        <f t="shared" si="75"/>
        <v>111.26521239954073</v>
      </c>
      <c r="Z52" s="55">
        <f t="shared" si="75"/>
        <v>110.63145809414463</v>
      </c>
      <c r="AA52" s="55">
        <f t="shared" si="75"/>
        <v>110.32835820895519</v>
      </c>
      <c r="AB52" s="55">
        <f t="shared" si="75"/>
        <v>103.90815154994257</v>
      </c>
      <c r="AC52" s="55">
        <f t="shared" si="75"/>
        <v>104.7347876004592</v>
      </c>
      <c r="AD52" s="55">
        <f t="shared" si="75"/>
        <v>103.30195177956369</v>
      </c>
      <c r="AE52" s="55">
        <f t="shared" si="75"/>
        <v>105.50631458094142</v>
      </c>
      <c r="AF52" s="55">
        <f t="shared" si="75"/>
        <v>105.34098737083808</v>
      </c>
      <c r="AG52" s="55">
        <f t="shared" si="75"/>
        <v>107.29735935706081</v>
      </c>
      <c r="AH52" s="55">
        <f t="shared" si="75"/>
        <v>106.19517795637195</v>
      </c>
      <c r="AI52" s="56">
        <f t="shared" si="75"/>
        <v>108.26176808266356</v>
      </c>
      <c r="AK52" s="11">
        <f t="shared" si="77"/>
        <v>105.78770949720668</v>
      </c>
      <c r="AL52" s="12">
        <f t="shared" si="78"/>
        <v>108.68379888268154</v>
      </c>
      <c r="AM52" s="12">
        <f t="shared" si="78"/>
        <v>108.28156424581003</v>
      </c>
      <c r="AN52" s="12">
        <f t="shared" si="78"/>
        <v>107.66480446927372</v>
      </c>
      <c r="AO52" s="12">
        <f t="shared" si="78"/>
        <v>107.36983240223461</v>
      </c>
      <c r="AP52" s="12">
        <f t="shared" si="78"/>
        <v>101.12178770949718</v>
      </c>
      <c r="AQ52" s="12">
        <f t="shared" si="78"/>
        <v>101.92625698324018</v>
      </c>
      <c r="AR52" s="12">
        <f t="shared" si="78"/>
        <v>100.53184357541897</v>
      </c>
      <c r="AS52" s="12">
        <f t="shared" si="78"/>
        <v>102.67709497206701</v>
      </c>
      <c r="AT52" s="12">
        <f t="shared" si="78"/>
        <v>102.51620111731839</v>
      </c>
      <c r="AU52" s="12">
        <f t="shared" si="78"/>
        <v>104.42011173184353</v>
      </c>
      <c r="AV52" s="12">
        <f t="shared" si="78"/>
        <v>103.34748603351952</v>
      </c>
      <c r="AW52" s="32">
        <f t="shared" si="78"/>
        <v>105.35865921787706</v>
      </c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</row>
    <row r="53" spans="1:81">
      <c r="A53" s="6"/>
      <c r="B53" s="7"/>
      <c r="C53" s="7">
        <v>34.61</v>
      </c>
      <c r="D53" s="16">
        <v>35.61</v>
      </c>
      <c r="E53" s="16">
        <v>37.119999999999997</v>
      </c>
      <c r="F53" s="16">
        <v>36.53</v>
      </c>
      <c r="G53" s="16">
        <v>36.909999999999997</v>
      </c>
      <c r="H53" s="16">
        <v>36.79</v>
      </c>
      <c r="I53" s="16">
        <v>35.119999999999997</v>
      </c>
      <c r="J53" s="16">
        <v>35.93</v>
      </c>
      <c r="K53" s="16">
        <v>35.29</v>
      </c>
      <c r="L53" s="16">
        <v>35.53</v>
      </c>
      <c r="M53" s="16">
        <v>35.159999999999997</v>
      </c>
      <c r="N53" s="16">
        <v>35.799999999999997</v>
      </c>
      <c r="O53" s="16">
        <v>35.71</v>
      </c>
      <c r="P53" s="16">
        <v>36</v>
      </c>
      <c r="R53" t="s">
        <v>29</v>
      </c>
      <c r="S53" s="7" t="s">
        <v>25</v>
      </c>
      <c r="V53" s="54">
        <f t="shared" si="79"/>
        <v>95.366245694603862</v>
      </c>
      <c r="W53" s="55">
        <f t="shared" si="79"/>
        <v>98.121699196326034</v>
      </c>
      <c r="X53" s="55">
        <f t="shared" si="75"/>
        <v>102.2824339839265</v>
      </c>
      <c r="Y53" s="55">
        <f t="shared" si="75"/>
        <v>100.6567164179104</v>
      </c>
      <c r="Z53" s="55">
        <f t="shared" si="75"/>
        <v>101.70378874856483</v>
      </c>
      <c r="AA53" s="55">
        <f t="shared" si="75"/>
        <v>101.37313432835818</v>
      </c>
      <c r="AB53" s="55">
        <f t="shared" si="75"/>
        <v>96.771526980482165</v>
      </c>
      <c r="AC53" s="55">
        <f t="shared" si="75"/>
        <v>99.003444316877122</v>
      </c>
      <c r="AD53" s="55">
        <f t="shared" si="75"/>
        <v>97.239954075774932</v>
      </c>
      <c r="AE53" s="55">
        <f t="shared" si="75"/>
        <v>97.901262916188259</v>
      </c>
      <c r="AF53" s="55">
        <f t="shared" si="75"/>
        <v>96.881745120551059</v>
      </c>
      <c r="AG53" s="55">
        <f t="shared" si="75"/>
        <v>98.645235361653221</v>
      </c>
      <c r="AH53" s="55">
        <f t="shared" si="75"/>
        <v>98.397244546498257</v>
      </c>
      <c r="AI53" s="56">
        <f t="shared" si="75"/>
        <v>99.196326061997681</v>
      </c>
      <c r="AK53" s="11">
        <f t="shared" si="77"/>
        <v>95.490502793296059</v>
      </c>
      <c r="AL53" s="12">
        <f t="shared" si="78"/>
        <v>99.539664804469226</v>
      </c>
      <c r="AM53" s="12">
        <f t="shared" si="78"/>
        <v>97.95754189944131</v>
      </c>
      <c r="AN53" s="12">
        <f t="shared" si="78"/>
        <v>98.97653631284912</v>
      </c>
      <c r="AO53" s="12">
        <f t="shared" si="78"/>
        <v>98.654748603351933</v>
      </c>
      <c r="AP53" s="12">
        <f t="shared" si="78"/>
        <v>94.176536312849123</v>
      </c>
      <c r="AQ53" s="12">
        <f t="shared" si="78"/>
        <v>96.348603351955276</v>
      </c>
      <c r="AR53" s="12">
        <f t="shared" si="78"/>
        <v>94.632402234636842</v>
      </c>
      <c r="AS53" s="12">
        <f t="shared" si="78"/>
        <v>95.275977653631259</v>
      </c>
      <c r="AT53" s="12">
        <f t="shared" si="78"/>
        <v>94.283798882681523</v>
      </c>
      <c r="AU53" s="12">
        <f t="shared" si="78"/>
        <v>95.999999999999957</v>
      </c>
      <c r="AV53" s="12">
        <f t="shared" si="78"/>
        <v>95.758659217877067</v>
      </c>
      <c r="AW53" s="32">
        <f t="shared" si="78"/>
        <v>96.536312849161973</v>
      </c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</row>
    <row r="54" spans="1:81">
      <c r="A54" s="6"/>
      <c r="B54" s="7"/>
      <c r="C54" s="7">
        <v>34.99</v>
      </c>
      <c r="D54" s="16">
        <v>35.99</v>
      </c>
      <c r="E54" s="16">
        <v>39.869999999999997</v>
      </c>
      <c r="F54" s="16">
        <v>36.28</v>
      </c>
      <c r="G54" s="16">
        <v>35.81</v>
      </c>
      <c r="H54" s="16">
        <v>35.71</v>
      </c>
      <c r="I54" s="16">
        <v>33.020000000000003</v>
      </c>
      <c r="J54" s="16">
        <v>32.880000000000003</v>
      </c>
      <c r="K54" s="16">
        <v>33.11</v>
      </c>
      <c r="L54" s="16">
        <v>35.06</v>
      </c>
      <c r="M54" s="16">
        <v>34.6</v>
      </c>
      <c r="N54" s="16">
        <v>35.31</v>
      </c>
      <c r="O54" s="16">
        <v>35.99</v>
      </c>
      <c r="P54" s="16">
        <v>36.56</v>
      </c>
      <c r="R54" t="s">
        <v>30</v>
      </c>
      <c r="S54" s="7" t="s">
        <v>25</v>
      </c>
      <c r="V54" s="54">
        <f t="shared" si="79"/>
        <v>96.413318025258292</v>
      </c>
      <c r="W54" s="55">
        <f t="shared" si="79"/>
        <v>99.168771526980464</v>
      </c>
      <c r="X54" s="55">
        <f t="shared" si="75"/>
        <v>109.85993111366241</v>
      </c>
      <c r="Y54" s="55">
        <f t="shared" si="75"/>
        <v>99.967853042479888</v>
      </c>
      <c r="Z54" s="55">
        <f t="shared" si="75"/>
        <v>98.672789896670466</v>
      </c>
      <c r="AA54" s="55">
        <f t="shared" si="75"/>
        <v>98.397244546498257</v>
      </c>
      <c r="AB54" s="55">
        <f t="shared" si="75"/>
        <v>90.985074626865654</v>
      </c>
      <c r="AC54" s="55">
        <f t="shared" si="75"/>
        <v>90.59931113662455</v>
      </c>
      <c r="AD54" s="55">
        <f t="shared" si="75"/>
        <v>91.233065442020632</v>
      </c>
      <c r="AE54" s="55">
        <f t="shared" si="75"/>
        <v>96.606199770378851</v>
      </c>
      <c r="AF54" s="55">
        <f t="shared" si="75"/>
        <v>95.338691159586659</v>
      </c>
      <c r="AG54" s="55">
        <f t="shared" si="75"/>
        <v>97.295063145809394</v>
      </c>
      <c r="AH54" s="55">
        <f t="shared" si="75"/>
        <v>99.168771526980464</v>
      </c>
      <c r="AI54" s="56">
        <f t="shared" si="75"/>
        <v>100.73938002296208</v>
      </c>
      <c r="AK54" s="11">
        <f t="shared" si="77"/>
        <v>96.509497206703884</v>
      </c>
      <c r="AL54" s="12">
        <f t="shared" si="78"/>
        <v>106.91396648044689</v>
      </c>
      <c r="AM54" s="12">
        <f t="shared" si="78"/>
        <v>97.287150837988804</v>
      </c>
      <c r="AN54" s="12">
        <f t="shared" si="78"/>
        <v>96.026815642458075</v>
      </c>
      <c r="AO54" s="12">
        <f t="shared" si="78"/>
        <v>95.758659217877067</v>
      </c>
      <c r="AP54" s="12">
        <f t="shared" si="78"/>
        <v>88.545251396648027</v>
      </c>
      <c r="AQ54" s="12">
        <f t="shared" si="78"/>
        <v>88.169832402234618</v>
      </c>
      <c r="AR54" s="12">
        <f t="shared" si="78"/>
        <v>88.786592178770917</v>
      </c>
      <c r="AS54" s="12">
        <f t="shared" si="78"/>
        <v>94.01564245810053</v>
      </c>
      <c r="AT54" s="12">
        <f t="shared" si="78"/>
        <v>92.782122905027904</v>
      </c>
      <c r="AU54" s="12">
        <f t="shared" si="78"/>
        <v>94.68603351955305</v>
      </c>
      <c r="AV54" s="12">
        <f t="shared" si="78"/>
        <v>96.509497206703884</v>
      </c>
      <c r="AW54" s="32">
        <f t="shared" si="78"/>
        <v>98.037988826815621</v>
      </c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</row>
    <row r="55" spans="1:81" s="14" customFormat="1">
      <c r="A55" s="15"/>
      <c r="B55" s="18" t="s">
        <v>19</v>
      </c>
      <c r="C55" s="20">
        <f>AVERAGE(C49:C54)</f>
        <v>36.291666666666679</v>
      </c>
      <c r="D55" s="20">
        <f>AVERAGE(D49:D54)</f>
        <v>37.291666666666679</v>
      </c>
      <c r="E55" s="20">
        <f t="shared" ref="E55:P55" si="80">AVERAGE(E49:E54)</f>
        <v>38.956666666666671</v>
      </c>
      <c r="F55" s="20">
        <f t="shared" si="80"/>
        <v>38.266666666666666</v>
      </c>
      <c r="G55" s="20">
        <f t="shared" si="80"/>
        <v>38.26166666666667</v>
      </c>
      <c r="H55" s="20">
        <f t="shared" si="80"/>
        <v>38.39</v>
      </c>
      <c r="I55" s="20">
        <f t="shared" si="80"/>
        <v>35.840000000000003</v>
      </c>
      <c r="J55" s="20">
        <f t="shared" si="80"/>
        <v>36.118333333333332</v>
      </c>
      <c r="K55" s="20">
        <f t="shared" si="80"/>
        <v>35.28</v>
      </c>
      <c r="L55" s="20">
        <f t="shared" si="80"/>
        <v>36.651666666666664</v>
      </c>
      <c r="M55" s="20">
        <f t="shared" si="80"/>
        <v>36.668333333333329</v>
      </c>
      <c r="N55" s="20">
        <f t="shared" si="80"/>
        <v>37.303333333333335</v>
      </c>
      <c r="O55" s="20">
        <f t="shared" si="80"/>
        <v>37.705000000000005</v>
      </c>
      <c r="P55" s="20">
        <f t="shared" si="80"/>
        <v>37.763333333333335</v>
      </c>
      <c r="R55" t="s">
        <v>31</v>
      </c>
      <c r="S55" s="7" t="s">
        <v>34</v>
      </c>
      <c r="T55"/>
      <c r="U55"/>
      <c r="V55" s="51">
        <f>AVERAGE(V49:V54)</f>
        <v>99.999999999999957</v>
      </c>
      <c r="W55" s="52">
        <f>AVERAGE(W49:W54)</f>
        <v>102.75545350172213</v>
      </c>
      <c r="X55" s="52">
        <f t="shared" ref="X55:AI55" si="81">AVERAGE(X49:X54)</f>
        <v>107.3432835820895</v>
      </c>
      <c r="Y55" s="52">
        <f t="shared" si="81"/>
        <v>105.44202066590123</v>
      </c>
      <c r="Z55" s="52">
        <f t="shared" si="81"/>
        <v>105.42824339839262</v>
      </c>
      <c r="AA55" s="52">
        <f t="shared" si="81"/>
        <v>105.78185993111363</v>
      </c>
      <c r="AB55" s="52">
        <f t="shared" si="81"/>
        <v>98.75545350172213</v>
      </c>
      <c r="AC55" s="52">
        <f t="shared" si="81"/>
        <v>99.52238805970147</v>
      </c>
      <c r="AD55" s="52">
        <f t="shared" si="81"/>
        <v>97.212399540757701</v>
      </c>
      <c r="AE55" s="52">
        <f t="shared" si="81"/>
        <v>100.99196326061995</v>
      </c>
      <c r="AF55" s="52">
        <f t="shared" si="81"/>
        <v>101.03788748564864</v>
      </c>
      <c r="AG55" s="52">
        <f t="shared" si="81"/>
        <v>102.78760045924223</v>
      </c>
      <c r="AH55" s="52">
        <f t="shared" si="81"/>
        <v>103.89437428243396</v>
      </c>
      <c r="AI55" s="53">
        <f t="shared" si="81"/>
        <v>104.0551090700344</v>
      </c>
      <c r="AJ55"/>
      <c r="AK55" s="47">
        <f>AVERAGE(AK49:AK54)</f>
        <v>99.999999999999957</v>
      </c>
      <c r="AL55" s="46">
        <f t="shared" ref="AL55:AW55" si="82">AVERAGE(AL49:AL54)</f>
        <v>104.46480446927372</v>
      </c>
      <c r="AM55" s="46">
        <f t="shared" si="82"/>
        <v>102.61452513966476</v>
      </c>
      <c r="AN55" s="46">
        <f t="shared" si="82"/>
        <v>102.60111731843574</v>
      </c>
      <c r="AO55" s="46">
        <f t="shared" si="82"/>
        <v>102.945251396648</v>
      </c>
      <c r="AP55" s="46">
        <f t="shared" si="82"/>
        <v>96.107262569832372</v>
      </c>
      <c r="AQ55" s="46">
        <f t="shared" si="82"/>
        <v>96.853631284916162</v>
      </c>
      <c r="AR55" s="46">
        <f t="shared" si="82"/>
        <v>94.605586592178739</v>
      </c>
      <c r="AS55" s="46">
        <f t="shared" si="82"/>
        <v>98.283798882681523</v>
      </c>
      <c r="AT55" s="46">
        <f t="shared" si="82"/>
        <v>98.328491620111706</v>
      </c>
      <c r="AU55" s="46">
        <f t="shared" si="82"/>
        <v>100.03128491620107</v>
      </c>
      <c r="AV55" s="46">
        <f t="shared" si="82"/>
        <v>101.10837988826813</v>
      </c>
      <c r="AW55" s="31">
        <f t="shared" si="82"/>
        <v>101.26480446927371</v>
      </c>
      <c r="AX55"/>
      <c r="AY55"/>
      <c r="AZ55"/>
      <c r="BA55"/>
      <c r="BB55" s="46"/>
      <c r="BC55" s="46"/>
      <c r="BD55" s="46"/>
      <c r="BE55" s="46"/>
      <c r="BF55" s="49"/>
      <c r="BG55" s="46"/>
      <c r="BH55" s="46"/>
      <c r="BI55" s="46"/>
      <c r="BJ55" s="46"/>
      <c r="BK55" s="46"/>
      <c r="BL55" s="46"/>
      <c r="BM55" s="46"/>
      <c r="BR55" s="46"/>
      <c r="BS55" s="46"/>
      <c r="BT55" s="46"/>
      <c r="BU55" s="46"/>
      <c r="BV55" s="49"/>
      <c r="BW55" s="46"/>
      <c r="BX55" s="46"/>
      <c r="BY55" s="46"/>
      <c r="BZ55" s="46"/>
      <c r="CA55" s="46"/>
      <c r="CB55" s="46"/>
      <c r="CC55" s="46"/>
    </row>
    <row r="56" spans="1:81">
      <c r="A56" s="6"/>
      <c r="B56" s="7" t="s">
        <v>20</v>
      </c>
      <c r="C56" s="17">
        <f t="shared" ref="C56" si="83">STDEV(C49:C54)</f>
        <v>1.7115421895666694</v>
      </c>
      <c r="D56" s="17">
        <f t="shared" ref="D56:P56" si="84">STDEV(D49:D54)</f>
        <v>1.7115421895666694</v>
      </c>
      <c r="E56" s="17">
        <f t="shared" si="84"/>
        <v>1.612174514953846</v>
      </c>
      <c r="F56" s="17">
        <f t="shared" si="84"/>
        <v>1.9316590451388325</v>
      </c>
      <c r="G56" s="17">
        <f t="shared" si="84"/>
        <v>2.0207960477659945</v>
      </c>
      <c r="H56" s="17">
        <f t="shared" si="84"/>
        <v>2.1396728721933176</v>
      </c>
      <c r="I56" s="17">
        <f t="shared" si="84"/>
        <v>2.2767432881201146</v>
      </c>
      <c r="J56" s="17">
        <f t="shared" si="84"/>
        <v>2.5987259699065364</v>
      </c>
      <c r="K56" s="17">
        <f t="shared" si="84"/>
        <v>2.3498085028359217</v>
      </c>
      <c r="L56" s="17">
        <f t="shared" si="84"/>
        <v>1.8943644492722791</v>
      </c>
      <c r="M56" s="17">
        <f t="shared" si="84"/>
        <v>1.9282470450299318</v>
      </c>
      <c r="N56" s="17">
        <f t="shared" si="84"/>
        <v>1.7976836948325094</v>
      </c>
      <c r="O56" s="17">
        <f t="shared" si="84"/>
        <v>1.7178795068339336</v>
      </c>
      <c r="P56" s="17">
        <f t="shared" si="84"/>
        <v>1.6338992216984085</v>
      </c>
      <c r="R56" t="s">
        <v>32</v>
      </c>
      <c r="S56" s="7" t="s">
        <v>34</v>
      </c>
      <c r="V56" s="54">
        <f>STDEV(V49:V54)</f>
        <v>4.7160749195866885</v>
      </c>
      <c r="W56" s="55">
        <f>STDEV(W49:W54)</f>
        <v>4.7160749195866867</v>
      </c>
      <c r="X56" s="55">
        <f t="shared" ref="X56:AI56" si="85">STDEV(X49:X54)</f>
        <v>4.4422719126167927</v>
      </c>
      <c r="Y56" s="55">
        <f>STDEV(Y49:Y54)</f>
        <v>5.3225966800610749</v>
      </c>
      <c r="Z56" s="55">
        <f t="shared" si="85"/>
        <v>5.5682095460831116</v>
      </c>
      <c r="AA56" s="55">
        <f t="shared" si="85"/>
        <v>5.8957691082249859</v>
      </c>
      <c r="AB56" s="55">
        <f t="shared" si="85"/>
        <v>6.2734602657729885</v>
      </c>
      <c r="AC56" s="55">
        <f t="shared" si="85"/>
        <v>7.16066857379528</v>
      </c>
      <c r="AD56" s="55">
        <f t="shared" si="85"/>
        <v>6.4747880675157417</v>
      </c>
      <c r="AE56" s="55">
        <f t="shared" si="85"/>
        <v>5.2198331552852677</v>
      </c>
      <c r="AF56" s="55">
        <f t="shared" si="85"/>
        <v>5.3131950724131274</v>
      </c>
      <c r="AG56" s="55">
        <f t="shared" si="85"/>
        <v>4.9534338319150688</v>
      </c>
      <c r="AH56" s="55">
        <f t="shared" si="85"/>
        <v>4.7335371026422957</v>
      </c>
      <c r="AI56" s="56">
        <f t="shared" si="85"/>
        <v>4.5021333318899863</v>
      </c>
      <c r="AK56" s="11">
        <f t="shared" ref="AK56:AW56" si="86">STDEV(AK49:AK54)</f>
        <v>4.589610340737436</v>
      </c>
      <c r="AL56" s="12">
        <f t="shared" si="86"/>
        <v>4.3231495373064046</v>
      </c>
      <c r="AM56" s="12">
        <f t="shared" si="86"/>
        <v>5.1798678305398802</v>
      </c>
      <c r="AN56" s="12">
        <f t="shared" si="86"/>
        <v>5.4188944297635633</v>
      </c>
      <c r="AO56" s="12">
        <f t="shared" si="86"/>
        <v>5.7376702718033012</v>
      </c>
      <c r="AP56" s="12">
        <f t="shared" si="86"/>
        <v>6.1052333983109213</v>
      </c>
      <c r="AQ56" s="12">
        <f t="shared" si="86"/>
        <v>6.9686506455594239</v>
      </c>
      <c r="AR56" s="12">
        <f t="shared" si="86"/>
        <v>6.3011624657052661</v>
      </c>
      <c r="AS56" s="12">
        <f t="shared" si="86"/>
        <v>5.0798599757022025</v>
      </c>
      <c r="AT56" s="12">
        <f t="shared" si="86"/>
        <v>5.1707183330411555</v>
      </c>
      <c r="AU56" s="12">
        <f t="shared" si="86"/>
        <v>4.8206043213385712</v>
      </c>
      <c r="AV56" s="12">
        <f t="shared" si="86"/>
        <v>4.6066042641356848</v>
      </c>
      <c r="AW56" s="32">
        <f t="shared" si="86"/>
        <v>4.381405734163331</v>
      </c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1:81">
      <c r="A57" s="8"/>
      <c r="B57" s="10" t="s">
        <v>41</v>
      </c>
      <c r="C57" s="21">
        <f>C56/SQRT(6)</f>
        <v>0.69873417294736984</v>
      </c>
      <c r="D57" s="21">
        <f>D56/SQRT(6)</f>
        <v>0.69873417294736984</v>
      </c>
      <c r="E57" s="21">
        <f t="shared" ref="E57:P57" si="87">E56/SQRT(6)</f>
        <v>0.65816748965931526</v>
      </c>
      <c r="F57" s="21">
        <f t="shared" si="87"/>
        <v>0.78859650293698647</v>
      </c>
      <c r="G57" s="21">
        <f t="shared" si="87"/>
        <v>0.82498653187659821</v>
      </c>
      <c r="H57" s="21">
        <f t="shared" si="87"/>
        <v>0.87351779222482562</v>
      </c>
      <c r="I57" s="21">
        <f t="shared" si="87"/>
        <v>0.92947655520011119</v>
      </c>
      <c r="J57" s="21">
        <f t="shared" si="87"/>
        <v>1.0609254345983878</v>
      </c>
      <c r="K57" s="21">
        <f t="shared" si="87"/>
        <v>0.95930530420021454</v>
      </c>
      <c r="L57" s="21">
        <f t="shared" si="87"/>
        <v>0.77337104793092537</v>
      </c>
      <c r="M57" s="21">
        <f t="shared" si="87"/>
        <v>0.78720355972546519</v>
      </c>
      <c r="N57" s="21">
        <f t="shared" si="87"/>
        <v>0.73390129521013292</v>
      </c>
      <c r="O57" s="21">
        <f t="shared" si="87"/>
        <v>0.70132137188785759</v>
      </c>
      <c r="P57" s="21">
        <f t="shared" si="87"/>
        <v>0.66703656404861167</v>
      </c>
      <c r="Q57" s="9"/>
      <c r="R57" s="9"/>
      <c r="S57" s="10"/>
      <c r="V57" s="54">
        <f>V56/SQRT(6)</f>
        <v>1.9253295236207659</v>
      </c>
      <c r="W57" s="55">
        <f>W56/SQRT(6)</f>
        <v>1.9253295236207653</v>
      </c>
      <c r="X57" s="55">
        <f t="shared" ref="X57:AI57" si="88">X56/SQRT(6)</f>
        <v>1.8135499141014408</v>
      </c>
      <c r="Y57" s="55">
        <f>Y56/SQRT(6)</f>
        <v>2.1729409954635668</v>
      </c>
      <c r="Z57" s="55">
        <f t="shared" si="88"/>
        <v>2.2732120281329933</v>
      </c>
      <c r="AA57" s="55">
        <f t="shared" si="88"/>
        <v>2.4069376594025047</v>
      </c>
      <c r="AB57" s="55">
        <f t="shared" si="88"/>
        <v>2.5611294287947945</v>
      </c>
      <c r="AC57" s="55">
        <f t="shared" si="88"/>
        <v>2.9233307038302314</v>
      </c>
      <c r="AD57" s="55">
        <f t="shared" si="88"/>
        <v>2.6433211596791208</v>
      </c>
      <c r="AE57" s="55">
        <f t="shared" si="88"/>
        <v>2.1309879621518029</v>
      </c>
      <c r="AF57" s="55">
        <f t="shared" si="88"/>
        <v>2.1691028052136803</v>
      </c>
      <c r="AG57" s="55">
        <f t="shared" si="88"/>
        <v>2.0222308938051894</v>
      </c>
      <c r="AH57" s="55">
        <f t="shared" si="88"/>
        <v>1.9324584300009846</v>
      </c>
      <c r="AI57" s="56">
        <f t="shared" si="88"/>
        <v>1.8379882361844626</v>
      </c>
      <c r="AK57" s="45">
        <f>AK56/SQRT(6)</f>
        <v>1.8737005755013263</v>
      </c>
      <c r="AL57" s="29">
        <f t="shared" ref="AL57:AW57" si="89">AL56/SQRT(6)</f>
        <v>1.7649184080249802</v>
      </c>
      <c r="AM57" s="29">
        <f t="shared" si="89"/>
        <v>2.1146721866466653</v>
      </c>
      <c r="AN57" s="29">
        <f t="shared" si="89"/>
        <v>2.2122543871551246</v>
      </c>
      <c r="AO57" s="29">
        <f t="shared" si="89"/>
        <v>2.3423940797090261</v>
      </c>
      <c r="AP57" s="29">
        <f t="shared" si="89"/>
        <v>2.4924510977433147</v>
      </c>
      <c r="AQ57" s="29">
        <f t="shared" si="89"/>
        <v>2.8449397128895306</v>
      </c>
      <c r="AR57" s="29">
        <f t="shared" si="89"/>
        <v>2.5724388045592348</v>
      </c>
      <c r="AS57" s="29">
        <f t="shared" si="89"/>
        <v>2.0738441508762251</v>
      </c>
      <c r="AT57" s="29">
        <f t="shared" si="89"/>
        <v>2.1109369199342076</v>
      </c>
      <c r="AU57" s="29">
        <f t="shared" si="89"/>
        <v>1.9680034731891825</v>
      </c>
      <c r="AV57" s="29">
        <f t="shared" si="89"/>
        <v>1.8806383156769351</v>
      </c>
      <c r="AW57" s="33">
        <f t="shared" si="89"/>
        <v>1.7887014008007467</v>
      </c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1:81">
      <c r="A58" s="6">
        <v>7</v>
      </c>
      <c r="B58" s="7"/>
      <c r="C58" s="7">
        <v>37.11</v>
      </c>
      <c r="D58" s="16">
        <v>37.200000000000003</v>
      </c>
      <c r="E58" s="16">
        <v>38.19</v>
      </c>
      <c r="F58" s="16">
        <v>38.409999999999997</v>
      </c>
      <c r="G58" s="16">
        <v>38.64</v>
      </c>
      <c r="H58" s="16">
        <v>39.46</v>
      </c>
      <c r="I58" s="16">
        <v>39.21</v>
      </c>
      <c r="J58" s="16">
        <v>40.020000000000003</v>
      </c>
      <c r="K58" s="16">
        <v>40.17</v>
      </c>
      <c r="L58" s="16">
        <v>40.06</v>
      </c>
      <c r="M58" s="16">
        <v>40.49</v>
      </c>
      <c r="N58" s="16">
        <v>40</v>
      </c>
      <c r="O58" s="16">
        <v>40.85</v>
      </c>
      <c r="P58" s="16">
        <v>39.96</v>
      </c>
      <c r="R58" t="s">
        <v>24</v>
      </c>
      <c r="S58" s="7" t="s">
        <v>34</v>
      </c>
      <c r="V58" s="63">
        <f>C58/$C$62*100</f>
        <v>100.62364425162691</v>
      </c>
      <c r="W58" s="64">
        <f t="shared" ref="W58:AI61" si="90">D58/$C$62*100</f>
        <v>100.86767895878528</v>
      </c>
      <c r="X58" s="64">
        <f t="shared" si="90"/>
        <v>103.55206073752711</v>
      </c>
      <c r="Y58" s="64">
        <f t="shared" si="90"/>
        <v>104.14859002169197</v>
      </c>
      <c r="Z58" s="64">
        <f t="shared" si="90"/>
        <v>104.77223427331887</v>
      </c>
      <c r="AA58" s="64">
        <f t="shared" si="90"/>
        <v>106.99566160520608</v>
      </c>
      <c r="AB58" s="64">
        <f t="shared" si="90"/>
        <v>106.31778741865512</v>
      </c>
      <c r="AC58" s="64">
        <f t="shared" si="90"/>
        <v>108.51409978308028</v>
      </c>
      <c r="AD58" s="64">
        <f t="shared" si="90"/>
        <v>108.92082429501086</v>
      </c>
      <c r="AE58" s="64">
        <f t="shared" si="90"/>
        <v>108.62255965292844</v>
      </c>
      <c r="AF58" s="64">
        <f t="shared" si="90"/>
        <v>109.78850325379612</v>
      </c>
      <c r="AG58" s="64">
        <f t="shared" si="90"/>
        <v>108.45986984815619</v>
      </c>
      <c r="AH58" s="64">
        <f t="shared" si="90"/>
        <v>110.7646420824295</v>
      </c>
      <c r="AI58" s="65">
        <f t="shared" si="90"/>
        <v>108.35140997830803</v>
      </c>
      <c r="AK58" s="11">
        <f t="shared" ref="AK58:AW58" si="91">D58/$D$62*100</f>
        <v>98.929592447310696</v>
      </c>
      <c r="AL58" s="12">
        <f t="shared" si="91"/>
        <v>101.56239611727943</v>
      </c>
      <c r="AM58" s="12">
        <f t="shared" si="91"/>
        <v>102.14746359949471</v>
      </c>
      <c r="AN58" s="12">
        <f t="shared" si="91"/>
        <v>102.75912505817433</v>
      </c>
      <c r="AO58" s="12">
        <f t="shared" si="91"/>
        <v>104.93983112824945</v>
      </c>
      <c r="AP58" s="12">
        <f t="shared" si="91"/>
        <v>104.27498171664118</v>
      </c>
      <c r="AQ58" s="12">
        <f t="shared" si="91"/>
        <v>106.42909381025198</v>
      </c>
      <c r="AR58" s="12">
        <f t="shared" si="91"/>
        <v>106.82800345721695</v>
      </c>
      <c r="AS58" s="12">
        <f t="shared" si="91"/>
        <v>106.5354697161093</v>
      </c>
      <c r="AT58" s="12">
        <f t="shared" si="91"/>
        <v>107.67901070407552</v>
      </c>
      <c r="AU58" s="12">
        <f t="shared" si="91"/>
        <v>106.37590585732333</v>
      </c>
      <c r="AV58" s="12">
        <f t="shared" si="91"/>
        <v>108.63639385679144</v>
      </c>
      <c r="AW58" s="32">
        <f t="shared" si="91"/>
        <v>106.26952995146598</v>
      </c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</row>
    <row r="59" spans="1:81">
      <c r="A59" s="6" t="s">
        <v>23</v>
      </c>
      <c r="B59" s="7"/>
      <c r="C59" s="7">
        <v>38.89</v>
      </c>
      <c r="D59" s="16">
        <v>39.58</v>
      </c>
      <c r="E59" s="16">
        <v>39.979999999999997</v>
      </c>
      <c r="F59" s="16">
        <v>41.03</v>
      </c>
      <c r="G59" s="16">
        <v>41.2</v>
      </c>
      <c r="H59" s="16">
        <v>42.05</v>
      </c>
      <c r="I59" s="16">
        <v>41.67</v>
      </c>
      <c r="J59" s="16">
        <v>41.91</v>
      </c>
      <c r="K59" s="16">
        <v>40.21</v>
      </c>
      <c r="L59" s="16">
        <v>40.67</v>
      </c>
      <c r="M59" s="16">
        <v>40.53</v>
      </c>
      <c r="N59" s="16">
        <v>40.79</v>
      </c>
      <c r="O59" s="16">
        <v>41.02</v>
      </c>
      <c r="P59" s="16">
        <v>41.45</v>
      </c>
      <c r="R59" t="s">
        <v>26</v>
      </c>
      <c r="S59" s="7" t="s">
        <v>34</v>
      </c>
      <c r="V59" s="54">
        <f t="shared" ref="V59:V61" si="92">C59/$C$62*100</f>
        <v>105.45010845986987</v>
      </c>
      <c r="W59" s="55">
        <f t="shared" si="90"/>
        <v>107.32104121475055</v>
      </c>
      <c r="X59" s="55">
        <f t="shared" si="90"/>
        <v>108.40563991323211</v>
      </c>
      <c r="Y59" s="55">
        <f t="shared" si="90"/>
        <v>111.25271149674623</v>
      </c>
      <c r="Z59" s="55">
        <f t="shared" si="90"/>
        <v>111.71366594360089</v>
      </c>
      <c r="AA59" s="55">
        <f t="shared" si="90"/>
        <v>114.0184381778742</v>
      </c>
      <c r="AB59" s="55">
        <f t="shared" si="90"/>
        <v>112.98806941431671</v>
      </c>
      <c r="AC59" s="55">
        <f t="shared" si="90"/>
        <v>113.63882863340564</v>
      </c>
      <c r="AD59" s="55">
        <f t="shared" si="90"/>
        <v>109.02928416485902</v>
      </c>
      <c r="AE59" s="55">
        <f t="shared" si="90"/>
        <v>110.27657266811282</v>
      </c>
      <c r="AF59" s="55">
        <f t="shared" si="90"/>
        <v>109.89696312364427</v>
      </c>
      <c r="AG59" s="55">
        <f t="shared" si="90"/>
        <v>110.60195227765728</v>
      </c>
      <c r="AH59" s="55">
        <f t="shared" si="90"/>
        <v>111.22559652928419</v>
      </c>
      <c r="AI59" s="56">
        <f t="shared" si="90"/>
        <v>112.39154013015187</v>
      </c>
      <c r="AK59" s="11">
        <f t="shared" ref="AK59:AK61" si="93">D59/$D$62*100</f>
        <v>105.25895884582141</v>
      </c>
      <c r="AL59" s="12">
        <f t="shared" ref="AL59:AW61" si="94">E59/$D$62*100</f>
        <v>106.32271790439465</v>
      </c>
      <c r="AM59" s="12">
        <f t="shared" si="94"/>
        <v>109.1150854331494</v>
      </c>
      <c r="AN59" s="12">
        <f t="shared" si="94"/>
        <v>109.56718303304302</v>
      </c>
      <c r="AO59" s="12">
        <f t="shared" si="94"/>
        <v>111.82767103251112</v>
      </c>
      <c r="AP59" s="12">
        <f t="shared" si="94"/>
        <v>110.81709992686658</v>
      </c>
      <c r="AQ59" s="12">
        <f t="shared" si="94"/>
        <v>111.45535536201049</v>
      </c>
      <c r="AR59" s="12">
        <f t="shared" si="94"/>
        <v>106.93437936307426</v>
      </c>
      <c r="AS59" s="12">
        <f t="shared" si="94"/>
        <v>108.15770228043348</v>
      </c>
      <c r="AT59" s="12">
        <f t="shared" si="94"/>
        <v>107.78538660993287</v>
      </c>
      <c r="AU59" s="12">
        <f t="shared" si="94"/>
        <v>108.47682999800546</v>
      </c>
      <c r="AV59" s="12">
        <f t="shared" si="94"/>
        <v>109.08849145668506</v>
      </c>
      <c r="AW59" s="32">
        <f t="shared" si="94"/>
        <v>110.2320324446513</v>
      </c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</row>
    <row r="60" spans="1:81">
      <c r="A60" s="6" t="s">
        <v>4</v>
      </c>
      <c r="B60" s="7"/>
      <c r="C60" s="7">
        <v>33.01</v>
      </c>
      <c r="D60" s="16">
        <v>34.03</v>
      </c>
      <c r="E60" s="16">
        <v>35.75</v>
      </c>
      <c r="F60" s="16">
        <v>36.049999999999997</v>
      </c>
      <c r="G60" s="16">
        <v>35.82</v>
      </c>
      <c r="H60" s="16">
        <v>36.369999999999997</v>
      </c>
      <c r="I60" s="16">
        <v>36.31</v>
      </c>
      <c r="J60" s="16">
        <v>36.67</v>
      </c>
      <c r="K60" s="16">
        <v>37.25</v>
      </c>
      <c r="L60" s="16">
        <v>37.97</v>
      </c>
      <c r="M60" s="16">
        <v>38.130000000000003</v>
      </c>
      <c r="N60" s="16">
        <v>37.21</v>
      </c>
      <c r="O60" s="16">
        <v>37.950000000000003</v>
      </c>
      <c r="P60" s="16">
        <v>37.47</v>
      </c>
      <c r="R60" t="s">
        <v>27</v>
      </c>
      <c r="S60" s="7" t="s">
        <v>34</v>
      </c>
      <c r="V60" s="54">
        <f t="shared" si="92"/>
        <v>89.5065075921909</v>
      </c>
      <c r="W60" s="55">
        <f t="shared" si="90"/>
        <v>92.272234273318887</v>
      </c>
      <c r="X60" s="55">
        <f t="shared" si="90"/>
        <v>96.936008676789598</v>
      </c>
      <c r="Y60" s="55">
        <f t="shared" si="90"/>
        <v>97.749457700650765</v>
      </c>
      <c r="Z60" s="55">
        <f t="shared" si="90"/>
        <v>97.12581344902388</v>
      </c>
      <c r="AA60" s="55">
        <f t="shared" si="90"/>
        <v>98.617136659436014</v>
      </c>
      <c r="AB60" s="55">
        <f t="shared" si="90"/>
        <v>98.454446854663786</v>
      </c>
      <c r="AC60" s="55">
        <f t="shared" si="90"/>
        <v>99.430585683297195</v>
      </c>
      <c r="AD60" s="55">
        <f t="shared" si="90"/>
        <v>101.00325379609545</v>
      </c>
      <c r="AE60" s="55">
        <f t="shared" si="90"/>
        <v>102.95553145336227</v>
      </c>
      <c r="AF60" s="55">
        <f t="shared" si="90"/>
        <v>103.38937093275491</v>
      </c>
      <c r="AG60" s="55">
        <f t="shared" si="90"/>
        <v>100.89479392624729</v>
      </c>
      <c r="AH60" s="55">
        <f t="shared" si="90"/>
        <v>102.90130151843819</v>
      </c>
      <c r="AI60" s="56">
        <f t="shared" si="90"/>
        <v>101.59978308026032</v>
      </c>
      <c r="AK60" s="11">
        <f t="shared" si="93"/>
        <v>90.499301908117815</v>
      </c>
      <c r="AL60" s="12">
        <f t="shared" si="94"/>
        <v>95.073465859982718</v>
      </c>
      <c r="AM60" s="12">
        <f t="shared" si="94"/>
        <v>95.871285153912638</v>
      </c>
      <c r="AN60" s="12">
        <f t="shared" si="94"/>
        <v>95.259623695233032</v>
      </c>
      <c r="AO60" s="12">
        <f t="shared" si="94"/>
        <v>96.722292400771224</v>
      </c>
      <c r="AP60" s="12">
        <f t="shared" si="94"/>
        <v>96.562728541985237</v>
      </c>
      <c r="AQ60" s="12">
        <f t="shared" si="94"/>
        <v>97.520111694701157</v>
      </c>
      <c r="AR60" s="12">
        <f t="shared" si="94"/>
        <v>99.062562329632343</v>
      </c>
      <c r="AS60" s="12">
        <f t="shared" si="94"/>
        <v>100.97732863506417</v>
      </c>
      <c r="AT60" s="12">
        <f t="shared" si="94"/>
        <v>101.40283225849348</v>
      </c>
      <c r="AU60" s="12">
        <f t="shared" si="94"/>
        <v>98.956186423775023</v>
      </c>
      <c r="AV60" s="12">
        <f t="shared" si="94"/>
        <v>100.92414068213552</v>
      </c>
      <c r="AW60" s="32">
        <f t="shared" si="94"/>
        <v>99.647629811847622</v>
      </c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</row>
    <row r="61" spans="1:81">
      <c r="A61" s="6"/>
      <c r="B61" s="7"/>
      <c r="C61" s="7">
        <v>38.51</v>
      </c>
      <c r="D61" s="16">
        <v>39.6</v>
      </c>
      <c r="E61" s="16">
        <v>40.83</v>
      </c>
      <c r="F61" s="16">
        <v>41.64</v>
      </c>
      <c r="G61" s="16">
        <v>41.25</v>
      </c>
      <c r="H61" s="16">
        <v>41.95</v>
      </c>
      <c r="I61" s="16">
        <v>41.32</v>
      </c>
      <c r="J61" s="16">
        <v>42.18</v>
      </c>
      <c r="K61" s="16">
        <v>41.14</v>
      </c>
      <c r="L61" s="16">
        <v>41.08</v>
      </c>
      <c r="M61" s="16">
        <v>41.79</v>
      </c>
      <c r="N61" s="16">
        <v>41.56</v>
      </c>
      <c r="O61" s="16">
        <v>41.5</v>
      </c>
      <c r="P61" s="16">
        <v>41.5</v>
      </c>
      <c r="R61" t="s">
        <v>28</v>
      </c>
      <c r="S61" s="7" t="s">
        <v>34</v>
      </c>
      <c r="V61" s="54">
        <f t="shared" si="92"/>
        <v>104.41973969631238</v>
      </c>
      <c r="W61" s="55">
        <f t="shared" si="90"/>
        <v>107.37527114967465</v>
      </c>
      <c r="X61" s="55">
        <f t="shared" si="90"/>
        <v>110.71041214750544</v>
      </c>
      <c r="Y61" s="55">
        <f t="shared" si="90"/>
        <v>112.90672451193061</v>
      </c>
      <c r="Z61" s="55">
        <f t="shared" si="90"/>
        <v>111.84924078091107</v>
      </c>
      <c r="AA61" s="55">
        <f t="shared" si="90"/>
        <v>113.74728850325381</v>
      </c>
      <c r="AB61" s="55">
        <f t="shared" si="90"/>
        <v>112.03904555314534</v>
      </c>
      <c r="AC61" s="55">
        <f t="shared" si="90"/>
        <v>114.3709327548807</v>
      </c>
      <c r="AD61" s="55">
        <f t="shared" si="90"/>
        <v>111.55097613882864</v>
      </c>
      <c r="AE61" s="55">
        <f t="shared" si="90"/>
        <v>111.38828633405642</v>
      </c>
      <c r="AF61" s="55">
        <f t="shared" si="90"/>
        <v>113.31344902386118</v>
      </c>
      <c r="AG61" s="55">
        <f t="shared" si="90"/>
        <v>112.6898047722343</v>
      </c>
      <c r="AH61" s="55">
        <f t="shared" si="90"/>
        <v>112.52711496746205</v>
      </c>
      <c r="AI61" s="56">
        <f t="shared" si="90"/>
        <v>112.52711496746205</v>
      </c>
      <c r="AK61" s="11">
        <f t="shared" si="93"/>
        <v>105.31214679875009</v>
      </c>
      <c r="AL61" s="12">
        <f t="shared" si="94"/>
        <v>108.58320590386276</v>
      </c>
      <c r="AM61" s="12">
        <f t="shared" si="94"/>
        <v>110.73731799747357</v>
      </c>
      <c r="AN61" s="12">
        <f t="shared" si="94"/>
        <v>109.70015291536468</v>
      </c>
      <c r="AO61" s="12">
        <f t="shared" si="94"/>
        <v>111.56173126786784</v>
      </c>
      <c r="AP61" s="12">
        <f t="shared" si="94"/>
        <v>109.886310750615</v>
      </c>
      <c r="AQ61" s="12">
        <f t="shared" si="94"/>
        <v>112.17339272654745</v>
      </c>
      <c r="AR61" s="12">
        <f t="shared" si="94"/>
        <v>109.40761917425704</v>
      </c>
      <c r="AS61" s="12">
        <f t="shared" si="94"/>
        <v>109.24805531547103</v>
      </c>
      <c r="AT61" s="12">
        <f t="shared" si="94"/>
        <v>111.13622764443853</v>
      </c>
      <c r="AU61" s="12">
        <f t="shared" si="94"/>
        <v>110.52456618575894</v>
      </c>
      <c r="AV61" s="12">
        <f t="shared" si="94"/>
        <v>110.36500232697296</v>
      </c>
      <c r="AW61" s="32">
        <f t="shared" si="94"/>
        <v>110.36500232697296</v>
      </c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</row>
    <row r="62" spans="1:81" s="14" customFormat="1">
      <c r="A62" s="15"/>
      <c r="B62" s="18" t="s">
        <v>19</v>
      </c>
      <c r="C62" s="20">
        <f>AVERAGE(C58:C61)</f>
        <v>36.879999999999995</v>
      </c>
      <c r="D62" s="20">
        <f>AVERAGE(D58:D61)</f>
        <v>37.602499999999999</v>
      </c>
      <c r="E62" s="20">
        <f t="shared" ref="E62:P62" si="95">AVERAGE(E58:E61)</f>
        <v>38.6875</v>
      </c>
      <c r="F62" s="20">
        <f t="shared" si="95"/>
        <v>39.282499999999999</v>
      </c>
      <c r="G62" s="20">
        <f t="shared" si="95"/>
        <v>39.227499999999999</v>
      </c>
      <c r="H62" s="20">
        <f t="shared" si="95"/>
        <v>39.957499999999996</v>
      </c>
      <c r="I62" s="20">
        <f t="shared" si="95"/>
        <v>39.627499999999998</v>
      </c>
      <c r="J62" s="20">
        <f t="shared" si="95"/>
        <v>40.195</v>
      </c>
      <c r="K62" s="20">
        <f t="shared" si="95"/>
        <v>39.692499999999995</v>
      </c>
      <c r="L62" s="20">
        <f t="shared" si="95"/>
        <v>39.945</v>
      </c>
      <c r="M62" s="20">
        <f t="shared" si="95"/>
        <v>40.234999999999999</v>
      </c>
      <c r="N62" s="20">
        <f t="shared" si="95"/>
        <v>39.89</v>
      </c>
      <c r="O62" s="20">
        <f t="shared" si="95"/>
        <v>40.33</v>
      </c>
      <c r="P62" s="20">
        <f t="shared" si="95"/>
        <v>40.094999999999999</v>
      </c>
      <c r="R62" t="s">
        <v>29</v>
      </c>
      <c r="S62" s="7" t="s">
        <v>34</v>
      </c>
      <c r="T62"/>
      <c r="U62"/>
      <c r="V62" s="51">
        <f>AVERAGE(V58:V61)</f>
        <v>100.00000000000001</v>
      </c>
      <c r="W62" s="52">
        <f>AVERAGE(W58:W61)</f>
        <v>101.95905639913234</v>
      </c>
      <c r="X62" s="52">
        <f t="shared" ref="X62:AI62" si="96">AVERAGE(X58:X61)</f>
        <v>104.90103036876357</v>
      </c>
      <c r="Y62" s="52">
        <f t="shared" si="96"/>
        <v>106.5143709327549</v>
      </c>
      <c r="Z62" s="52">
        <f t="shared" si="96"/>
        <v>106.36523861171368</v>
      </c>
      <c r="AA62" s="52">
        <f t="shared" si="96"/>
        <v>108.34463123644252</v>
      </c>
      <c r="AB62" s="52">
        <f t="shared" si="96"/>
        <v>107.44983731019524</v>
      </c>
      <c r="AC62" s="52">
        <f t="shared" si="96"/>
        <v>108.98861171366595</v>
      </c>
      <c r="AD62" s="52">
        <f t="shared" si="96"/>
        <v>107.6260845986985</v>
      </c>
      <c r="AE62" s="52">
        <f t="shared" si="96"/>
        <v>108.31073752711499</v>
      </c>
      <c r="AF62" s="52">
        <f t="shared" si="96"/>
        <v>109.09707158351412</v>
      </c>
      <c r="AG62" s="52">
        <f t="shared" si="96"/>
        <v>108.16160520607377</v>
      </c>
      <c r="AH62" s="52">
        <f t="shared" si="96"/>
        <v>109.35466377440349</v>
      </c>
      <c r="AI62" s="53">
        <f t="shared" si="96"/>
        <v>108.71746203904557</v>
      </c>
      <c r="AJ62"/>
      <c r="AK62" s="47">
        <f>AVERAGE(AK58:AK61)</f>
        <v>100</v>
      </c>
      <c r="AL62" s="46">
        <f t="shared" ref="AL62:AW62" si="97">AVERAGE(AL58:AL61)</f>
        <v>102.88544644637989</v>
      </c>
      <c r="AM62" s="46">
        <f t="shared" si="97"/>
        <v>104.46778804600758</v>
      </c>
      <c r="AN62" s="46">
        <f t="shared" si="97"/>
        <v>104.32152117545377</v>
      </c>
      <c r="AO62" s="46">
        <f t="shared" si="97"/>
        <v>106.26288145734991</v>
      </c>
      <c r="AP62" s="46">
        <f t="shared" si="97"/>
        <v>105.38528023402699</v>
      </c>
      <c r="AQ62" s="46">
        <f t="shared" si="97"/>
        <v>106.89448839837776</v>
      </c>
      <c r="AR62" s="46">
        <f t="shared" si="97"/>
        <v>105.55814108104515</v>
      </c>
      <c r="AS62" s="46">
        <f t="shared" si="97"/>
        <v>106.2296389867695</v>
      </c>
      <c r="AT62" s="46">
        <f t="shared" si="97"/>
        <v>107.00086430423509</v>
      </c>
      <c r="AU62" s="46">
        <f t="shared" si="97"/>
        <v>106.08337211621568</v>
      </c>
      <c r="AV62" s="46">
        <f t="shared" si="97"/>
        <v>107.25350708064624</v>
      </c>
      <c r="AW62" s="31">
        <f t="shared" si="97"/>
        <v>106.62854863373447</v>
      </c>
      <c r="AX62"/>
      <c r="AY62"/>
      <c r="AZ62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</row>
    <row r="63" spans="1:81">
      <c r="A63" s="6"/>
      <c r="B63" s="7" t="s">
        <v>20</v>
      </c>
      <c r="C63" s="17">
        <f>STDEV(C58:C61)</f>
        <v>2.6911459764692567</v>
      </c>
      <c r="D63" s="17">
        <f>STDEV(D58:D61)</f>
        <v>2.6347216804310336</v>
      </c>
      <c r="E63" s="17">
        <f t="shared" ref="E63:P63" si="98">STDEV(E58:E61)</f>
        <v>2.2462765487208669</v>
      </c>
      <c r="F63" s="17">
        <f t="shared" si="98"/>
        <v>2.5704652626843019</v>
      </c>
      <c r="G63" s="17">
        <f t="shared" si="98"/>
        <v>2.5779497667720377</v>
      </c>
      <c r="H63" s="17">
        <f t="shared" si="98"/>
        <v>2.6749626165612121</v>
      </c>
      <c r="I63" s="17">
        <f t="shared" si="98"/>
        <v>2.4641749802587745</v>
      </c>
      <c r="J63" s="17">
        <f t="shared" si="98"/>
        <v>2.5388777048136824</v>
      </c>
      <c r="K63" s="17">
        <f t="shared" si="98"/>
        <v>1.688872898316113</v>
      </c>
      <c r="L63" s="17">
        <f t="shared" si="98"/>
        <v>1.381750098003736</v>
      </c>
      <c r="M63" s="17">
        <f t="shared" si="98"/>
        <v>1.5276452467768806</v>
      </c>
      <c r="N63" s="17">
        <f t="shared" si="98"/>
        <v>1.8967867565965344</v>
      </c>
      <c r="O63" s="17">
        <f t="shared" si="98"/>
        <v>1.6103622780811355</v>
      </c>
      <c r="P63" s="17">
        <f t="shared" si="98"/>
        <v>1.8902292629907811</v>
      </c>
      <c r="R63" t="s">
        <v>30</v>
      </c>
      <c r="S63" s="7" t="s">
        <v>34</v>
      </c>
      <c r="V63" s="54">
        <f>STDEV(V58:V61)</f>
        <v>7.2970335587561204</v>
      </c>
      <c r="W63" s="55">
        <f>STDEV(W58:W61)</f>
        <v>7.1440392636416332</v>
      </c>
      <c r="X63" s="55">
        <f t="shared" ref="X63:AI63" si="99">STDEV(X58:X61)</f>
        <v>6.0907715529307707</v>
      </c>
      <c r="Y63" s="55">
        <f t="shared" si="99"/>
        <v>6.9698081959986533</v>
      </c>
      <c r="Z63" s="55">
        <f t="shared" si="99"/>
        <v>6.9901024044794928</v>
      </c>
      <c r="AA63" s="55">
        <f t="shared" si="99"/>
        <v>7.2531524310228122</v>
      </c>
      <c r="AB63" s="55">
        <f t="shared" si="99"/>
        <v>6.681602441048736</v>
      </c>
      <c r="AC63" s="55">
        <f t="shared" si="99"/>
        <v>6.8841586356119349</v>
      </c>
      <c r="AD63" s="55">
        <f t="shared" si="99"/>
        <v>4.5793733685361016</v>
      </c>
      <c r="AE63" s="55">
        <f t="shared" si="99"/>
        <v>3.7466108948040588</v>
      </c>
      <c r="AF63" s="55">
        <f t="shared" si="99"/>
        <v>4.1422051159893662</v>
      </c>
      <c r="AG63" s="55">
        <f t="shared" si="99"/>
        <v>5.1431311187541686</v>
      </c>
      <c r="AH63" s="55">
        <f t="shared" si="99"/>
        <v>4.3664920772265106</v>
      </c>
      <c r="AI63" s="56">
        <f t="shared" si="99"/>
        <v>5.1253504961789043</v>
      </c>
      <c r="AK63" s="11">
        <f>STDEV(AK58:AK61)</f>
        <v>7.0067726359445075</v>
      </c>
      <c r="AL63" s="12">
        <f t="shared" ref="AL63:AW63" si="100">STDEV(AL58:AL61)</f>
        <v>5.9737425669060977</v>
      </c>
      <c r="AM63" s="12">
        <f t="shared" si="100"/>
        <v>6.8358892698206244</v>
      </c>
      <c r="AN63" s="12">
        <f t="shared" si="100"/>
        <v>6.8557935423762739</v>
      </c>
      <c r="AO63" s="12">
        <f t="shared" si="100"/>
        <v>7.1137892867793653</v>
      </c>
      <c r="AP63" s="12">
        <f t="shared" si="100"/>
        <v>6.5532211428994813</v>
      </c>
      <c r="AQ63" s="12">
        <f t="shared" si="100"/>
        <v>6.7518853927629356</v>
      </c>
      <c r="AR63" s="12">
        <f t="shared" si="100"/>
        <v>4.491384610906489</v>
      </c>
      <c r="AS63" s="12">
        <f t="shared" si="100"/>
        <v>3.6746229585898087</v>
      </c>
      <c r="AT63" s="12">
        <f t="shared" si="100"/>
        <v>4.0626161738631152</v>
      </c>
      <c r="AU63" s="12">
        <f t="shared" si="100"/>
        <v>5.0443102362782666</v>
      </c>
      <c r="AV63" s="12">
        <f t="shared" si="100"/>
        <v>4.2825936522335866</v>
      </c>
      <c r="AW63" s="32">
        <f t="shared" si="100"/>
        <v>5.0268712532166244</v>
      </c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P63" s="14"/>
      <c r="BQ63" s="14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</row>
    <row r="64" spans="1:81">
      <c r="A64" s="6"/>
      <c r="B64" s="7" t="s">
        <v>41</v>
      </c>
      <c r="C64" s="17">
        <f>C63/SQRT(4)</f>
        <v>1.3455729882346283</v>
      </c>
      <c r="D64" s="17">
        <f>D63/SQRT(4)</f>
        <v>1.3173608402155168</v>
      </c>
      <c r="E64" s="17">
        <f t="shared" ref="E64:P64" si="101">E63/SQRT(4)</f>
        <v>1.1231382743604335</v>
      </c>
      <c r="F64" s="17">
        <f t="shared" si="101"/>
        <v>1.2852326313421509</v>
      </c>
      <c r="G64" s="17">
        <f t="shared" si="101"/>
        <v>1.2889748833860188</v>
      </c>
      <c r="H64" s="17">
        <f t="shared" si="101"/>
        <v>1.3374813082806061</v>
      </c>
      <c r="I64" s="17">
        <f t="shared" si="101"/>
        <v>1.2320874901293872</v>
      </c>
      <c r="J64" s="17">
        <f t="shared" si="101"/>
        <v>1.2694388524068412</v>
      </c>
      <c r="K64" s="17">
        <f t="shared" si="101"/>
        <v>0.84443644915805649</v>
      </c>
      <c r="L64" s="17">
        <f t="shared" si="101"/>
        <v>0.69087504900186802</v>
      </c>
      <c r="M64" s="17">
        <f t="shared" si="101"/>
        <v>0.76382262338844031</v>
      </c>
      <c r="N64" s="17">
        <f t="shared" si="101"/>
        <v>0.9483933782982672</v>
      </c>
      <c r="O64" s="17">
        <f t="shared" si="101"/>
        <v>0.80518113904056776</v>
      </c>
      <c r="P64" s="17">
        <f t="shared" si="101"/>
        <v>0.94511463149539054</v>
      </c>
      <c r="R64" t="s">
        <v>31</v>
      </c>
      <c r="S64" s="7" t="s">
        <v>34</v>
      </c>
      <c r="V64" s="57">
        <f>V63/SQRT(4)</f>
        <v>3.6485167793780602</v>
      </c>
      <c r="W64" s="58">
        <f>W63/SQRT(4)</f>
        <v>3.5720196318208166</v>
      </c>
      <c r="X64" s="58">
        <f t="shared" ref="X64:AI64" si="102">X63/SQRT(4)</f>
        <v>3.0453857764653853</v>
      </c>
      <c r="Y64" s="58">
        <f t="shared" si="102"/>
        <v>3.4849040979993267</v>
      </c>
      <c r="Z64" s="58">
        <f t="shared" si="102"/>
        <v>3.4950512022397464</v>
      </c>
      <c r="AA64" s="58">
        <f t="shared" si="102"/>
        <v>3.6265762155114061</v>
      </c>
      <c r="AB64" s="58">
        <f t="shared" si="102"/>
        <v>3.340801220524368</v>
      </c>
      <c r="AC64" s="58">
        <f t="shared" si="102"/>
        <v>3.4420793178059674</v>
      </c>
      <c r="AD64" s="58">
        <f t="shared" si="102"/>
        <v>2.2896866842680508</v>
      </c>
      <c r="AE64" s="58">
        <f t="shared" si="102"/>
        <v>1.8733054474020294</v>
      </c>
      <c r="AF64" s="58">
        <f t="shared" si="102"/>
        <v>2.0711025579946831</v>
      </c>
      <c r="AG64" s="58">
        <f t="shared" si="102"/>
        <v>2.5715655593770843</v>
      </c>
      <c r="AH64" s="58">
        <f t="shared" si="102"/>
        <v>2.1832460386132553</v>
      </c>
      <c r="AI64" s="59">
        <f t="shared" si="102"/>
        <v>2.5626752480894521</v>
      </c>
      <c r="AK64" s="45">
        <f>AK63/SQRT(4)</f>
        <v>3.5033863179722537</v>
      </c>
      <c r="AL64" s="29">
        <f t="shared" ref="AL64:AW64" si="103">AL63/SQRT(4)</f>
        <v>2.9868712834530489</v>
      </c>
      <c r="AM64" s="29">
        <f t="shared" si="103"/>
        <v>3.4179446349103122</v>
      </c>
      <c r="AN64" s="29">
        <f t="shared" si="103"/>
        <v>3.427896771188137</v>
      </c>
      <c r="AO64" s="29">
        <f t="shared" si="103"/>
        <v>3.5568946433896826</v>
      </c>
      <c r="AP64" s="29">
        <f t="shared" si="103"/>
        <v>3.2766105714497407</v>
      </c>
      <c r="AQ64" s="29">
        <f t="shared" si="103"/>
        <v>3.3759426963814678</v>
      </c>
      <c r="AR64" s="29">
        <f t="shared" si="103"/>
        <v>2.2456923054532445</v>
      </c>
      <c r="AS64" s="29">
        <f t="shared" si="103"/>
        <v>1.8373114792949043</v>
      </c>
      <c r="AT64" s="29">
        <f t="shared" si="103"/>
        <v>2.0313080869315576</v>
      </c>
      <c r="AU64" s="29">
        <f t="shared" si="103"/>
        <v>2.5221551181391333</v>
      </c>
      <c r="AV64" s="29">
        <f t="shared" si="103"/>
        <v>2.1412968261167933</v>
      </c>
      <c r="AW64" s="33">
        <f t="shared" si="103"/>
        <v>2.5134356266083122</v>
      </c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</row>
    <row r="65" spans="1:66">
      <c r="A65" s="8"/>
      <c r="B65" s="10"/>
      <c r="C65" s="10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9"/>
      <c r="R65" s="9" t="s">
        <v>32</v>
      </c>
      <c r="S65" s="10" t="s">
        <v>34</v>
      </c>
      <c r="BA65" s="8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10"/>
    </row>
    <row r="66" spans="1:66">
      <c r="C66" s="1">
        <v>0</v>
      </c>
      <c r="D66" s="1">
        <v>1</v>
      </c>
      <c r="E66" s="1">
        <v>2</v>
      </c>
      <c r="F66" s="1">
        <v>3</v>
      </c>
      <c r="G66" s="1">
        <v>4</v>
      </c>
      <c r="H66" s="1">
        <v>5</v>
      </c>
      <c r="I66" s="1">
        <v>6</v>
      </c>
      <c r="J66" s="1">
        <v>7</v>
      </c>
      <c r="K66" s="1">
        <v>8</v>
      </c>
      <c r="L66" s="1">
        <v>9</v>
      </c>
      <c r="M66" s="1">
        <v>10</v>
      </c>
      <c r="N66" s="1">
        <v>11</v>
      </c>
      <c r="O66" s="1">
        <v>12</v>
      </c>
      <c r="P66" s="1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8"/>
  <sheetViews>
    <sheetView zoomScale="60" zoomScaleNormal="60" workbookViewId="0">
      <selection activeCell="P68" sqref="P68"/>
    </sheetView>
  </sheetViews>
  <sheetFormatPr defaultRowHeight="14.5"/>
  <cols>
    <col min="3" max="3" width="10.6328125" bestFit="1" customWidth="1"/>
    <col min="4" max="4" width="12.6328125" customWidth="1"/>
  </cols>
  <sheetData>
    <row r="1" spans="1:56">
      <c r="C1" s="39" t="s">
        <v>37</v>
      </c>
      <c r="D1" s="71" t="s">
        <v>1</v>
      </c>
      <c r="E1" s="71"/>
      <c r="F1" s="71"/>
      <c r="G1" s="72" t="s">
        <v>6</v>
      </c>
      <c r="H1" s="73"/>
      <c r="I1" s="72"/>
      <c r="J1" s="71" t="s">
        <v>7</v>
      </c>
      <c r="K1" s="71"/>
      <c r="L1" s="71"/>
      <c r="M1" s="67" t="s">
        <v>8</v>
      </c>
      <c r="N1" s="68"/>
      <c r="O1" s="69"/>
      <c r="P1" s="74" t="s">
        <v>9</v>
      </c>
      <c r="Q1" s="75"/>
      <c r="R1" s="70"/>
      <c r="S1" s="67" t="s">
        <v>10</v>
      </c>
      <c r="T1" s="68"/>
      <c r="U1" s="69"/>
      <c r="V1" s="67" t="s">
        <v>11</v>
      </c>
      <c r="W1" s="68"/>
      <c r="X1" s="69"/>
      <c r="Y1" s="67" t="s">
        <v>12</v>
      </c>
      <c r="Z1" s="68"/>
      <c r="AA1" s="69"/>
      <c r="AB1" s="67" t="s">
        <v>13</v>
      </c>
      <c r="AC1" s="68"/>
      <c r="AD1" s="69"/>
      <c r="AE1" s="67" t="s">
        <v>14</v>
      </c>
      <c r="AF1" s="68"/>
      <c r="AG1" s="69"/>
      <c r="AH1" s="67" t="s">
        <v>15</v>
      </c>
      <c r="AI1" s="68"/>
      <c r="AJ1" s="69"/>
      <c r="AK1" s="67" t="s">
        <v>16</v>
      </c>
      <c r="AL1" s="68"/>
      <c r="AM1" s="69"/>
      <c r="AN1" s="67" t="s">
        <v>17</v>
      </c>
      <c r="AO1" s="68"/>
      <c r="AP1" s="69"/>
      <c r="AR1" s="24" t="s">
        <v>50</v>
      </c>
      <c r="AS1" s="19" t="s">
        <v>51</v>
      </c>
      <c r="AT1" s="24" t="s">
        <v>52</v>
      </c>
      <c r="AU1" s="19" t="s">
        <v>53</v>
      </c>
      <c r="AV1" s="24" t="s">
        <v>54</v>
      </c>
      <c r="AW1" s="19" t="s">
        <v>55</v>
      </c>
      <c r="AX1" s="19" t="s">
        <v>56</v>
      </c>
      <c r="AY1" s="19" t="s">
        <v>42</v>
      </c>
      <c r="AZ1" s="19" t="s">
        <v>57</v>
      </c>
      <c r="BA1" s="19" t="s">
        <v>58</v>
      </c>
      <c r="BB1" s="19" t="s">
        <v>59</v>
      </c>
      <c r="BC1" s="19" t="s">
        <v>60</v>
      </c>
      <c r="BD1" s="19" t="s">
        <v>61</v>
      </c>
    </row>
    <row r="2" spans="1:56">
      <c r="A2" s="66" t="s">
        <v>49</v>
      </c>
      <c r="B2" s="19"/>
      <c r="C2" s="2"/>
      <c r="D2" s="70" t="s">
        <v>50</v>
      </c>
      <c r="E2" s="71"/>
      <c r="F2" s="71"/>
      <c r="G2" s="72" t="s">
        <v>51</v>
      </c>
      <c r="H2" s="73"/>
      <c r="I2" s="72"/>
      <c r="J2" s="71" t="s">
        <v>52</v>
      </c>
      <c r="K2" s="71"/>
      <c r="L2" s="71"/>
      <c r="M2" s="67" t="s">
        <v>53</v>
      </c>
      <c r="N2" s="68"/>
      <c r="O2" s="69"/>
      <c r="P2" s="74" t="s">
        <v>54</v>
      </c>
      <c r="Q2" s="75"/>
      <c r="R2" s="70"/>
      <c r="S2" s="67" t="s">
        <v>55</v>
      </c>
      <c r="T2" s="68"/>
      <c r="U2" s="69"/>
      <c r="V2" s="67" t="s">
        <v>56</v>
      </c>
      <c r="W2" s="68"/>
      <c r="X2" s="69"/>
      <c r="Y2" s="67" t="s">
        <v>42</v>
      </c>
      <c r="Z2" s="68"/>
      <c r="AA2" s="69"/>
      <c r="AB2" s="67" t="s">
        <v>57</v>
      </c>
      <c r="AC2" s="68"/>
      <c r="AD2" s="69"/>
      <c r="AE2" s="67" t="s">
        <v>58</v>
      </c>
      <c r="AF2" s="68"/>
      <c r="AG2" s="69"/>
      <c r="AH2" s="67" t="s">
        <v>59</v>
      </c>
      <c r="AI2" s="68"/>
      <c r="AJ2" s="69"/>
      <c r="AK2" s="67" t="s">
        <v>60</v>
      </c>
      <c r="AL2" s="68"/>
      <c r="AM2" s="69"/>
      <c r="AN2" s="67" t="s">
        <v>61</v>
      </c>
      <c r="AO2" s="68"/>
      <c r="AP2" s="69"/>
    </row>
    <row r="3" spans="1:56">
      <c r="A3" s="66"/>
      <c r="B3" s="16" t="s">
        <v>35</v>
      </c>
      <c r="C3" s="2" t="s">
        <v>72</v>
      </c>
      <c r="D3" s="13" t="s">
        <v>70</v>
      </c>
      <c r="E3" s="2" t="s">
        <v>69</v>
      </c>
      <c r="F3" s="23" t="s">
        <v>36</v>
      </c>
      <c r="G3" s="2" t="s">
        <v>70</v>
      </c>
      <c r="H3" s="2" t="s">
        <v>69</v>
      </c>
      <c r="I3" s="27" t="s">
        <v>36</v>
      </c>
      <c r="J3" s="2" t="s">
        <v>70</v>
      </c>
      <c r="K3" s="2" t="s">
        <v>69</v>
      </c>
      <c r="L3" s="23" t="s">
        <v>36</v>
      </c>
      <c r="M3" s="2" t="s">
        <v>70</v>
      </c>
      <c r="N3" s="2" t="s">
        <v>69</v>
      </c>
      <c r="O3" s="23" t="s">
        <v>36</v>
      </c>
      <c r="P3" s="2" t="s">
        <v>70</v>
      </c>
      <c r="Q3" s="2" t="s">
        <v>69</v>
      </c>
      <c r="R3" s="23" t="s">
        <v>36</v>
      </c>
      <c r="S3" s="2" t="s">
        <v>70</v>
      </c>
      <c r="T3" s="2" t="s">
        <v>69</v>
      </c>
      <c r="U3" s="23" t="s">
        <v>36</v>
      </c>
      <c r="V3" s="2" t="s">
        <v>70</v>
      </c>
      <c r="W3" s="2" t="s">
        <v>69</v>
      </c>
      <c r="X3" s="23" t="s">
        <v>36</v>
      </c>
      <c r="Y3" s="2" t="s">
        <v>70</v>
      </c>
      <c r="Z3" s="2" t="s">
        <v>69</v>
      </c>
      <c r="AA3" s="23" t="s">
        <v>36</v>
      </c>
      <c r="AB3" s="2" t="s">
        <v>70</v>
      </c>
      <c r="AC3" s="2" t="s">
        <v>69</v>
      </c>
      <c r="AD3" s="23" t="s">
        <v>36</v>
      </c>
      <c r="AE3" s="2" t="s">
        <v>70</v>
      </c>
      <c r="AF3" s="2" t="s">
        <v>69</v>
      </c>
      <c r="AG3" s="23" t="s">
        <v>36</v>
      </c>
      <c r="AH3" s="2" t="s">
        <v>70</v>
      </c>
      <c r="AI3" s="2" t="s">
        <v>69</v>
      </c>
      <c r="AJ3" s="23" t="s">
        <v>36</v>
      </c>
      <c r="AK3" s="2" t="s">
        <v>70</v>
      </c>
      <c r="AL3" s="2" t="s">
        <v>69</v>
      </c>
      <c r="AM3" s="23" t="s">
        <v>36</v>
      </c>
      <c r="AN3" s="2" t="s">
        <v>70</v>
      </c>
      <c r="AO3" s="2" t="s">
        <v>69</v>
      </c>
      <c r="AP3" s="23" t="s">
        <v>36</v>
      </c>
    </row>
    <row r="4" spans="1:56">
      <c r="A4" s="66"/>
      <c r="B4" s="16">
        <v>1</v>
      </c>
      <c r="C4" s="16">
        <v>132.56</v>
      </c>
      <c r="D4">
        <v>103.31</v>
      </c>
      <c r="E4">
        <v>109.56</v>
      </c>
      <c r="F4" s="25">
        <f t="shared" ref="F4:F10" si="0">C4-D4</f>
        <v>29.25</v>
      </c>
      <c r="G4" s="6">
        <v>80.61</v>
      </c>
      <c r="H4">
        <v>73.39</v>
      </c>
      <c r="I4" s="25">
        <f>E4-G4</f>
        <v>28.950000000000003</v>
      </c>
      <c r="J4" s="6">
        <v>45.31</v>
      </c>
      <c r="K4">
        <v>102.56</v>
      </c>
      <c r="L4" s="25">
        <f t="shared" ref="L4:L10" si="1">H4-J4</f>
        <v>28.08</v>
      </c>
      <c r="M4" s="6">
        <v>78.61</v>
      </c>
      <c r="N4">
        <v>105.31</v>
      </c>
      <c r="O4" s="25">
        <f>K4-M4</f>
        <v>23.950000000000003</v>
      </c>
      <c r="P4" s="6">
        <v>82.06</v>
      </c>
      <c r="Q4">
        <v>101.5</v>
      </c>
      <c r="R4" s="25">
        <f>N4-P4</f>
        <v>23.25</v>
      </c>
      <c r="S4" s="6">
        <v>83.49</v>
      </c>
      <c r="T4" s="7">
        <v>100.94</v>
      </c>
      <c r="U4" s="25">
        <f>Q4-S4</f>
        <v>18.010000000000005</v>
      </c>
      <c r="V4" s="6">
        <v>82.27</v>
      </c>
      <c r="W4">
        <v>106.84</v>
      </c>
      <c r="X4" s="25">
        <f>T4-V4</f>
        <v>18.670000000000002</v>
      </c>
      <c r="Y4" s="6">
        <v>88.49</v>
      </c>
      <c r="Z4">
        <v>100.82</v>
      </c>
      <c r="AA4" s="25">
        <f>W4-Y4</f>
        <v>18.350000000000009</v>
      </c>
      <c r="AB4" s="6">
        <v>82.23</v>
      </c>
      <c r="AC4">
        <v>101.84</v>
      </c>
      <c r="AD4" s="25">
        <f>Z4-AB4</f>
        <v>18.589999999999989</v>
      </c>
      <c r="AE4" s="6">
        <v>81.180000000000007</v>
      </c>
      <c r="AF4">
        <v>103.46</v>
      </c>
      <c r="AG4" s="25">
        <f>AC4-AE4</f>
        <v>20.659999999999997</v>
      </c>
      <c r="AH4" s="6">
        <v>81.63</v>
      </c>
      <c r="AI4">
        <v>100.2</v>
      </c>
      <c r="AJ4" s="25">
        <f>AF4-AH4</f>
        <v>21.83</v>
      </c>
      <c r="AK4" s="6">
        <v>77.92</v>
      </c>
      <c r="AL4">
        <v>100.37</v>
      </c>
      <c r="AM4" s="25">
        <f>AI4-AK4</f>
        <v>22.28</v>
      </c>
      <c r="AN4" s="6">
        <v>76.44</v>
      </c>
      <c r="AP4" s="25">
        <f>AL4-AN4</f>
        <v>23.930000000000007</v>
      </c>
    </row>
    <row r="5" spans="1:56">
      <c r="A5" s="66"/>
      <c r="B5" s="16">
        <v>2</v>
      </c>
      <c r="C5" s="16">
        <v>117.54</v>
      </c>
      <c r="D5">
        <v>87.05</v>
      </c>
      <c r="E5">
        <v>113.54</v>
      </c>
      <c r="F5" s="25">
        <f t="shared" si="0"/>
        <v>30.490000000000009</v>
      </c>
      <c r="G5" s="6">
        <v>85.6</v>
      </c>
      <c r="H5">
        <v>59.08</v>
      </c>
      <c r="I5" s="25">
        <f t="shared" ref="I5:I9" si="2">E5-G5</f>
        <v>27.940000000000012</v>
      </c>
      <c r="J5" s="6">
        <v>31.76</v>
      </c>
      <c r="K5">
        <v>107.54</v>
      </c>
      <c r="L5" s="25">
        <f t="shared" si="1"/>
        <v>27.319999999999997</v>
      </c>
      <c r="M5" s="6">
        <v>85.6</v>
      </c>
      <c r="N5">
        <v>107.05</v>
      </c>
      <c r="O5" s="25">
        <f t="shared" ref="O5:O10" si="3">K5-M5</f>
        <v>21.940000000000012</v>
      </c>
      <c r="P5" s="6">
        <v>86.15</v>
      </c>
      <c r="Q5">
        <v>104.43</v>
      </c>
      <c r="R5" s="25">
        <f t="shared" ref="R5:R10" si="4">N5-P5</f>
        <v>20.899999999999991</v>
      </c>
      <c r="S5" s="6">
        <v>87.18</v>
      </c>
      <c r="T5" s="7">
        <v>109.99</v>
      </c>
      <c r="U5" s="25">
        <f t="shared" ref="U5:U10" si="5">Q5-S5</f>
        <v>17.25</v>
      </c>
      <c r="V5" s="6">
        <v>95.5</v>
      </c>
      <c r="W5">
        <v>101.29</v>
      </c>
      <c r="X5" s="25">
        <f t="shared" ref="X5:X10" si="6">T5-V5</f>
        <v>14.489999999999995</v>
      </c>
      <c r="Y5" s="6">
        <v>81.59</v>
      </c>
      <c r="Z5">
        <v>102.8</v>
      </c>
      <c r="AA5" s="25">
        <f t="shared" ref="AA5:AA10" si="7">W5-Y5</f>
        <v>19.700000000000003</v>
      </c>
      <c r="AB5" s="6">
        <v>70.569999999999993</v>
      </c>
      <c r="AC5">
        <v>104.21</v>
      </c>
      <c r="AD5" s="25">
        <f t="shared" ref="AD5:AD10" si="8">Z5-AB5</f>
        <v>32.230000000000004</v>
      </c>
      <c r="AE5" s="6">
        <v>77.260000000000005</v>
      </c>
      <c r="AF5">
        <v>102.38</v>
      </c>
      <c r="AG5" s="25">
        <f t="shared" ref="AG5:AG10" si="9">AC5-AE5</f>
        <v>26.949999999999989</v>
      </c>
      <c r="AH5" s="6">
        <v>74.16</v>
      </c>
      <c r="AI5">
        <v>106.66</v>
      </c>
      <c r="AJ5" s="25">
        <f t="shared" ref="AJ5:AJ10" si="10">AF5-AH5</f>
        <v>28.22</v>
      </c>
      <c r="AK5" s="6">
        <v>79.03</v>
      </c>
      <c r="AL5">
        <v>101.42</v>
      </c>
      <c r="AM5" s="25">
        <f t="shared" ref="AM5:AM10" si="11">AI5-AK5</f>
        <v>27.629999999999995</v>
      </c>
      <c r="AN5" s="6">
        <v>74.78</v>
      </c>
      <c r="AP5" s="25">
        <f t="shared" ref="AP5:AP10" si="12">AL5-AN5</f>
        <v>26.64</v>
      </c>
    </row>
    <row r="6" spans="1:56">
      <c r="A6" s="66"/>
      <c r="B6" s="16">
        <v>3</v>
      </c>
      <c r="C6" s="16">
        <v>119.53</v>
      </c>
      <c r="D6">
        <v>90.37</v>
      </c>
      <c r="E6">
        <v>124.53</v>
      </c>
      <c r="F6" s="25">
        <f t="shared" si="0"/>
        <v>29.159999999999997</v>
      </c>
      <c r="G6" s="6">
        <v>98.11</v>
      </c>
      <c r="H6">
        <v>49.35</v>
      </c>
      <c r="I6" s="25">
        <f t="shared" si="2"/>
        <v>26.42</v>
      </c>
      <c r="J6" s="6">
        <v>22.94</v>
      </c>
      <c r="K6">
        <v>119.53</v>
      </c>
      <c r="L6" s="25">
        <f t="shared" si="1"/>
        <v>26.41</v>
      </c>
      <c r="M6" s="6">
        <v>98.11</v>
      </c>
      <c r="N6">
        <v>103.37</v>
      </c>
      <c r="O6" s="25">
        <f t="shared" si="3"/>
        <v>21.42</v>
      </c>
      <c r="P6" s="6">
        <v>81.64</v>
      </c>
      <c r="Q6">
        <v>103.35</v>
      </c>
      <c r="R6" s="25">
        <f t="shared" si="4"/>
        <v>21.730000000000004</v>
      </c>
      <c r="S6" s="6">
        <v>87.28</v>
      </c>
      <c r="T6" s="7">
        <v>103.03</v>
      </c>
      <c r="U6" s="25">
        <f t="shared" si="5"/>
        <v>16.069999999999993</v>
      </c>
      <c r="V6" s="6">
        <v>86.25</v>
      </c>
      <c r="W6">
        <v>100.8</v>
      </c>
      <c r="X6" s="25">
        <f t="shared" si="6"/>
        <v>16.78</v>
      </c>
      <c r="Y6" s="6">
        <v>80.62</v>
      </c>
      <c r="Z6">
        <v>108.31</v>
      </c>
      <c r="AA6" s="25">
        <f t="shared" si="7"/>
        <v>20.179999999999993</v>
      </c>
      <c r="AB6" s="6">
        <v>82.47</v>
      </c>
      <c r="AC6">
        <v>102.82</v>
      </c>
      <c r="AD6" s="25">
        <f t="shared" si="8"/>
        <v>25.840000000000003</v>
      </c>
      <c r="AE6" s="6">
        <v>83.88</v>
      </c>
      <c r="AF6">
        <v>102.95</v>
      </c>
      <c r="AG6" s="25">
        <f t="shared" si="9"/>
        <v>18.939999999999998</v>
      </c>
      <c r="AH6" s="6">
        <v>80.819999999999993</v>
      </c>
      <c r="AI6">
        <v>100.45</v>
      </c>
      <c r="AJ6" s="25">
        <f t="shared" si="10"/>
        <v>22.13000000000001</v>
      </c>
      <c r="AK6" s="6">
        <v>78.239999999999995</v>
      </c>
      <c r="AL6">
        <v>102.73</v>
      </c>
      <c r="AM6" s="25">
        <f t="shared" si="11"/>
        <v>22.210000000000008</v>
      </c>
      <c r="AN6" s="6">
        <v>79.989999999999995</v>
      </c>
      <c r="AP6" s="25">
        <f t="shared" si="12"/>
        <v>22.740000000000009</v>
      </c>
    </row>
    <row r="7" spans="1:56">
      <c r="A7" s="66"/>
      <c r="B7" s="16">
        <v>4</v>
      </c>
      <c r="C7" s="16">
        <v>127.85</v>
      </c>
      <c r="D7">
        <v>99.04</v>
      </c>
      <c r="E7">
        <v>137.85</v>
      </c>
      <c r="F7" s="25">
        <f t="shared" si="0"/>
        <v>28.809999999999988</v>
      </c>
      <c r="G7" s="6">
        <v>112.76</v>
      </c>
      <c r="H7">
        <v>61.17</v>
      </c>
      <c r="I7" s="25">
        <f>E7-G7</f>
        <v>25.089999999999989</v>
      </c>
      <c r="J7" s="6">
        <v>34.799999999999997</v>
      </c>
      <c r="K7">
        <v>137.85</v>
      </c>
      <c r="L7" s="25">
        <f t="shared" si="1"/>
        <v>26.370000000000005</v>
      </c>
      <c r="M7" s="6">
        <v>116.76</v>
      </c>
      <c r="N7">
        <v>111.04</v>
      </c>
      <c r="O7" s="25">
        <f t="shared" si="3"/>
        <v>21.089999999999989</v>
      </c>
      <c r="P7" s="6">
        <v>89.68</v>
      </c>
      <c r="Q7">
        <v>100.89</v>
      </c>
      <c r="R7" s="25">
        <f t="shared" si="4"/>
        <v>21.36</v>
      </c>
      <c r="S7" s="6">
        <v>86.53</v>
      </c>
      <c r="T7" s="7">
        <v>101.31</v>
      </c>
      <c r="U7" s="25">
        <f t="shared" si="5"/>
        <v>14.36</v>
      </c>
      <c r="V7" s="6">
        <v>84.59</v>
      </c>
      <c r="W7">
        <v>108.19</v>
      </c>
      <c r="X7" s="25">
        <f t="shared" si="6"/>
        <v>16.72</v>
      </c>
      <c r="Y7" s="6">
        <v>88.73</v>
      </c>
      <c r="Z7">
        <v>99.51</v>
      </c>
      <c r="AA7" s="25">
        <f t="shared" si="7"/>
        <v>19.459999999999994</v>
      </c>
      <c r="AB7" s="6">
        <v>75.09</v>
      </c>
      <c r="AC7">
        <v>101.62</v>
      </c>
      <c r="AD7" s="25">
        <f t="shared" si="8"/>
        <v>24.42</v>
      </c>
      <c r="AE7" s="6">
        <v>77.72</v>
      </c>
      <c r="AF7">
        <v>103.8</v>
      </c>
      <c r="AG7" s="25">
        <f t="shared" si="9"/>
        <v>23.900000000000006</v>
      </c>
      <c r="AH7" s="6">
        <v>77.760000000000005</v>
      </c>
      <c r="AI7">
        <v>101.94</v>
      </c>
      <c r="AJ7" s="25">
        <f t="shared" si="10"/>
        <v>26.039999999999992</v>
      </c>
      <c r="AK7" s="6">
        <v>74.260000000000005</v>
      </c>
      <c r="AL7">
        <v>101.64</v>
      </c>
      <c r="AM7" s="25">
        <f t="shared" si="11"/>
        <v>27.679999999999993</v>
      </c>
      <c r="AN7" s="6">
        <v>75.66</v>
      </c>
      <c r="AP7" s="25">
        <f t="shared" si="12"/>
        <v>25.980000000000004</v>
      </c>
    </row>
    <row r="8" spans="1:56">
      <c r="A8" s="66"/>
      <c r="B8" s="16">
        <v>5</v>
      </c>
      <c r="C8" s="16">
        <v>115.35</v>
      </c>
      <c r="D8">
        <v>86.82</v>
      </c>
      <c r="E8">
        <v>122.04</v>
      </c>
      <c r="F8" s="25">
        <f t="shared" si="0"/>
        <v>28.53</v>
      </c>
      <c r="G8" s="6">
        <v>95.06</v>
      </c>
      <c r="H8">
        <v>106.29</v>
      </c>
      <c r="I8" s="25">
        <f>E8-G8</f>
        <v>26.980000000000004</v>
      </c>
      <c r="J8" s="6">
        <v>78.08</v>
      </c>
      <c r="K8">
        <v>102.04</v>
      </c>
      <c r="L8" s="25">
        <f t="shared" si="1"/>
        <v>28.210000000000008</v>
      </c>
      <c r="M8" s="6">
        <v>77.06</v>
      </c>
      <c r="N8">
        <v>96.82</v>
      </c>
      <c r="O8" s="25">
        <f t="shared" si="3"/>
        <v>24.980000000000004</v>
      </c>
      <c r="P8" s="6">
        <v>72.510000000000005</v>
      </c>
      <c r="Q8">
        <v>86.14</v>
      </c>
      <c r="R8" s="25">
        <f>N8-P8</f>
        <v>24.309999999999988</v>
      </c>
      <c r="S8" s="6">
        <v>70.53</v>
      </c>
      <c r="T8" s="7">
        <v>102.18</v>
      </c>
      <c r="U8" s="25">
        <f>Q8-S8</f>
        <v>15.61</v>
      </c>
      <c r="V8" s="6">
        <v>84.79</v>
      </c>
      <c r="W8">
        <v>108.51</v>
      </c>
      <c r="X8" s="25">
        <f>T8-V8</f>
        <v>17.39</v>
      </c>
      <c r="Y8" s="6">
        <v>89.2</v>
      </c>
      <c r="Z8">
        <v>101.57</v>
      </c>
      <c r="AA8" s="25">
        <f t="shared" si="7"/>
        <v>19.310000000000002</v>
      </c>
      <c r="AB8" s="6">
        <v>76.22</v>
      </c>
      <c r="AC8">
        <v>101.78</v>
      </c>
      <c r="AD8" s="25">
        <f>Z8-AB8</f>
        <v>25.349999999999994</v>
      </c>
      <c r="AE8" s="6">
        <v>76.010000000000005</v>
      </c>
      <c r="AF8">
        <v>102.69</v>
      </c>
      <c r="AG8" s="25">
        <f>AC8-AE8</f>
        <v>25.769999999999996</v>
      </c>
      <c r="AH8" s="6">
        <v>75.959999999999994</v>
      </c>
      <c r="AI8">
        <v>101.11</v>
      </c>
      <c r="AJ8" s="25">
        <f t="shared" si="10"/>
        <v>26.730000000000004</v>
      </c>
      <c r="AK8" s="6">
        <v>73.260000000000005</v>
      </c>
      <c r="AL8">
        <v>100.62</v>
      </c>
      <c r="AM8" s="25">
        <f t="shared" si="11"/>
        <v>27.849999999999994</v>
      </c>
      <c r="AN8" s="6">
        <v>73.040000000000006</v>
      </c>
      <c r="AP8" s="25">
        <f t="shared" si="12"/>
        <v>27.58</v>
      </c>
    </row>
    <row r="9" spans="1:56">
      <c r="A9" s="66"/>
      <c r="B9" s="16">
        <v>6</v>
      </c>
      <c r="C9" s="16">
        <v>134.03</v>
      </c>
      <c r="D9">
        <v>104.73</v>
      </c>
      <c r="E9">
        <v>115.03</v>
      </c>
      <c r="F9" s="25">
        <f t="shared" si="0"/>
        <v>29.299999999999997</v>
      </c>
      <c r="G9" s="6">
        <v>88.44</v>
      </c>
      <c r="H9">
        <v>108.79</v>
      </c>
      <c r="I9" s="25">
        <f t="shared" si="2"/>
        <v>26.590000000000003</v>
      </c>
      <c r="J9" s="6">
        <v>81.709999999999994</v>
      </c>
      <c r="K9">
        <v>114.03</v>
      </c>
      <c r="L9" s="25">
        <f t="shared" si="1"/>
        <v>27.080000000000013</v>
      </c>
      <c r="M9" s="6">
        <v>88.44</v>
      </c>
      <c r="N9">
        <v>104.73</v>
      </c>
      <c r="O9" s="25">
        <f t="shared" si="3"/>
        <v>25.590000000000003</v>
      </c>
      <c r="P9" s="6">
        <v>81.2</v>
      </c>
      <c r="Q9">
        <v>108.42</v>
      </c>
      <c r="R9" s="25">
        <f t="shared" si="4"/>
        <v>23.53</v>
      </c>
      <c r="S9" s="6">
        <v>94.84</v>
      </c>
      <c r="T9" s="7">
        <v>115.33</v>
      </c>
      <c r="U9" s="25">
        <f t="shared" si="5"/>
        <v>13.579999999999998</v>
      </c>
      <c r="V9" s="6">
        <v>96.91</v>
      </c>
      <c r="W9">
        <v>101.35</v>
      </c>
      <c r="X9" s="25">
        <f t="shared" si="6"/>
        <v>18.420000000000002</v>
      </c>
      <c r="Y9" s="6">
        <v>84.78</v>
      </c>
      <c r="Z9">
        <v>106.21</v>
      </c>
      <c r="AA9" s="25">
        <f t="shared" si="7"/>
        <v>16.569999999999993</v>
      </c>
      <c r="AB9" s="6">
        <v>80.84</v>
      </c>
      <c r="AC9">
        <v>101.53</v>
      </c>
      <c r="AD9" s="25">
        <f t="shared" si="8"/>
        <v>25.36999999999999</v>
      </c>
      <c r="AE9" s="6">
        <v>76.55</v>
      </c>
      <c r="AF9">
        <v>101.65</v>
      </c>
      <c r="AG9" s="25">
        <f t="shared" si="9"/>
        <v>24.980000000000004</v>
      </c>
      <c r="AH9" s="6">
        <v>73.12</v>
      </c>
      <c r="AI9">
        <v>101.76</v>
      </c>
      <c r="AJ9" s="25">
        <f t="shared" si="10"/>
        <v>28.53</v>
      </c>
      <c r="AK9" s="6">
        <v>72.5</v>
      </c>
      <c r="AL9">
        <v>103.84</v>
      </c>
      <c r="AM9" s="25">
        <f t="shared" si="11"/>
        <v>29.260000000000005</v>
      </c>
      <c r="AN9" s="6">
        <v>76.150000000000006</v>
      </c>
      <c r="AP9" s="25">
        <f t="shared" si="12"/>
        <v>27.689999999999998</v>
      </c>
    </row>
    <row r="10" spans="1:56">
      <c r="A10" s="66"/>
      <c r="B10" s="22">
        <v>7</v>
      </c>
      <c r="C10" s="22">
        <v>116.78</v>
      </c>
      <c r="D10" s="9">
        <v>96.8</v>
      </c>
      <c r="E10" s="9">
        <v>115.08</v>
      </c>
      <c r="F10" s="26">
        <f t="shared" si="0"/>
        <v>19.980000000000004</v>
      </c>
      <c r="G10" s="8">
        <v>95.6</v>
      </c>
      <c r="H10" s="9">
        <v>107.2</v>
      </c>
      <c r="I10" s="26">
        <f>E10-G10</f>
        <v>19.480000000000004</v>
      </c>
      <c r="J10" s="8">
        <v>88.07</v>
      </c>
      <c r="K10" s="9">
        <v>105.08</v>
      </c>
      <c r="L10" s="26">
        <f t="shared" si="1"/>
        <v>19.13000000000001</v>
      </c>
      <c r="M10" s="8">
        <v>85.6</v>
      </c>
      <c r="N10" s="9">
        <v>109.8</v>
      </c>
      <c r="O10" s="26">
        <f t="shared" si="3"/>
        <v>19.480000000000004</v>
      </c>
      <c r="P10" s="8">
        <v>89.52</v>
      </c>
      <c r="Q10" s="9">
        <v>101.79</v>
      </c>
      <c r="R10" s="26">
        <f t="shared" si="4"/>
        <v>20.28</v>
      </c>
      <c r="S10" s="8">
        <v>82.82</v>
      </c>
      <c r="T10" s="10">
        <v>101.34</v>
      </c>
      <c r="U10" s="26">
        <f t="shared" si="5"/>
        <v>18.970000000000013</v>
      </c>
      <c r="V10" s="8">
        <v>82.46</v>
      </c>
      <c r="W10" s="9">
        <v>103.14</v>
      </c>
      <c r="X10" s="26">
        <f t="shared" si="6"/>
        <v>18.88000000000001</v>
      </c>
      <c r="Y10" s="8">
        <v>85.58</v>
      </c>
      <c r="Z10" s="9">
        <v>99.86</v>
      </c>
      <c r="AA10" s="26">
        <f t="shared" si="7"/>
        <v>17.560000000000002</v>
      </c>
      <c r="AB10" s="8">
        <v>81.459999999999994</v>
      </c>
      <c r="AC10" s="9">
        <v>102.59</v>
      </c>
      <c r="AD10" s="26">
        <f t="shared" si="8"/>
        <v>18.400000000000006</v>
      </c>
      <c r="AE10" s="8">
        <v>84.66</v>
      </c>
      <c r="AF10" s="9">
        <v>100.5</v>
      </c>
      <c r="AG10" s="26">
        <f t="shared" si="9"/>
        <v>17.930000000000007</v>
      </c>
      <c r="AH10" s="8">
        <v>81.93</v>
      </c>
      <c r="AI10" s="9">
        <v>100.74</v>
      </c>
      <c r="AJ10" s="26">
        <f t="shared" si="10"/>
        <v>18.569999999999993</v>
      </c>
      <c r="AK10" s="8">
        <v>81.260000000000005</v>
      </c>
      <c r="AL10" s="9">
        <v>102.69</v>
      </c>
      <c r="AM10" s="26">
        <f t="shared" si="11"/>
        <v>19.47999999999999</v>
      </c>
      <c r="AN10" s="8">
        <v>82.9</v>
      </c>
      <c r="AO10" s="9"/>
      <c r="AP10" s="26">
        <f t="shared" si="12"/>
        <v>19.789999999999992</v>
      </c>
    </row>
    <row r="11" spans="1:56">
      <c r="A11" s="66" t="s">
        <v>71</v>
      </c>
      <c r="B11" s="16" t="s">
        <v>35</v>
      </c>
      <c r="C11" s="4"/>
      <c r="D11" s="3"/>
      <c r="E11" s="4"/>
      <c r="F11" s="5"/>
      <c r="G11" s="3"/>
      <c r="H11" s="4"/>
      <c r="I11" s="5"/>
      <c r="J11" s="3"/>
      <c r="K11" s="4"/>
      <c r="L11" s="5"/>
      <c r="M11" s="3"/>
      <c r="N11" s="4"/>
      <c r="O11" s="5"/>
      <c r="P11" s="3"/>
      <c r="Q11" s="4"/>
      <c r="R11" s="5"/>
      <c r="S11" s="3"/>
      <c r="T11" s="4"/>
      <c r="U11" s="5"/>
      <c r="V11" s="3"/>
      <c r="W11" s="4"/>
      <c r="X11" s="5"/>
      <c r="Y11" s="3"/>
      <c r="Z11" s="4"/>
      <c r="AA11" s="5"/>
      <c r="AB11" s="3"/>
      <c r="AC11" s="4"/>
      <c r="AD11" s="5"/>
      <c r="AE11" s="3"/>
      <c r="AF11" s="4"/>
      <c r="AG11" s="36"/>
      <c r="AH11" s="3"/>
      <c r="AI11" s="4"/>
      <c r="AJ11" s="5"/>
      <c r="AK11" s="3"/>
      <c r="AL11" s="4"/>
      <c r="AM11" s="5"/>
      <c r="AN11" s="3"/>
      <c r="AO11" s="4"/>
      <c r="AP11" s="5"/>
    </row>
    <row r="12" spans="1:56">
      <c r="A12" s="66"/>
      <c r="B12" s="16">
        <v>1</v>
      </c>
      <c r="D12" s="6"/>
      <c r="F12" s="34">
        <f>F4/6</f>
        <v>4.875</v>
      </c>
      <c r="G12" s="6"/>
      <c r="I12" s="34">
        <f>I4/6</f>
        <v>4.8250000000000002</v>
      </c>
      <c r="J12" s="6"/>
      <c r="L12" s="34">
        <f>L4/6</f>
        <v>4.68</v>
      </c>
      <c r="M12" s="6"/>
      <c r="O12" s="34">
        <f>O4/6</f>
        <v>3.9916666666666671</v>
      </c>
      <c r="P12" s="6"/>
      <c r="R12" s="34">
        <f>R4/6</f>
        <v>3.875</v>
      </c>
      <c r="S12" s="6"/>
      <c r="U12" s="34">
        <f>U4/6</f>
        <v>3.0016666666666674</v>
      </c>
      <c r="V12" s="6"/>
      <c r="X12" s="34">
        <f>X4/6</f>
        <v>3.1116666666666668</v>
      </c>
      <c r="Y12" s="6"/>
      <c r="AA12" s="34">
        <f>AA4/6</f>
        <v>3.0583333333333349</v>
      </c>
      <c r="AB12" s="6"/>
      <c r="AD12" s="34">
        <f>AD4/6</f>
        <v>3.0983333333333314</v>
      </c>
      <c r="AE12" s="6"/>
      <c r="AG12" s="34">
        <f>AG4/6</f>
        <v>3.4433333333333329</v>
      </c>
      <c r="AH12" s="6"/>
      <c r="AJ12" s="34">
        <f>AJ4/6</f>
        <v>3.6383333333333332</v>
      </c>
      <c r="AK12" s="6"/>
      <c r="AM12" s="34">
        <f>AM4/6</f>
        <v>3.7133333333333334</v>
      </c>
      <c r="AN12" s="6"/>
      <c r="AP12" s="34">
        <f>AP4/6</f>
        <v>3.9883333333333346</v>
      </c>
    </row>
    <row r="13" spans="1:56">
      <c r="A13" s="66"/>
      <c r="B13" s="16">
        <v>2</v>
      </c>
      <c r="D13" s="6"/>
      <c r="F13" s="34">
        <f t="shared" ref="F13:F17" si="13">F5/6</f>
        <v>5.0816666666666679</v>
      </c>
      <c r="G13" s="6"/>
      <c r="I13" s="34">
        <f t="shared" ref="I13:I17" si="14">I5/6</f>
        <v>4.656666666666669</v>
      </c>
      <c r="J13" s="6"/>
      <c r="L13" s="34">
        <f t="shared" ref="L13:L17" si="15">L5/6</f>
        <v>4.5533333333333328</v>
      </c>
      <c r="M13" s="6"/>
      <c r="O13" s="34">
        <f t="shared" ref="O13:O17" si="16">O5/6</f>
        <v>3.6566666666666685</v>
      </c>
      <c r="P13" s="6"/>
      <c r="R13" s="34">
        <f t="shared" ref="R13:R17" si="17">R5/6</f>
        <v>3.4833333333333321</v>
      </c>
      <c r="S13" s="6"/>
      <c r="U13" s="34">
        <f t="shared" ref="U13:U17" si="18">U5/6</f>
        <v>2.875</v>
      </c>
      <c r="V13" s="6"/>
      <c r="X13" s="34">
        <f t="shared" ref="X13:X17" si="19">X5/6</f>
        <v>2.4149999999999991</v>
      </c>
      <c r="Y13" s="6"/>
      <c r="AA13" s="34">
        <f t="shared" ref="AA13:AA17" si="20">AA5/6</f>
        <v>3.2833333333333337</v>
      </c>
      <c r="AB13" s="6"/>
      <c r="AD13" s="34">
        <f t="shared" ref="AD13:AD17" si="21">AD5/6</f>
        <v>5.371666666666667</v>
      </c>
      <c r="AE13" s="6"/>
      <c r="AG13" s="34">
        <f t="shared" ref="AG13:AG17" si="22">AG5/6</f>
        <v>4.4916666666666645</v>
      </c>
      <c r="AH13" s="6"/>
      <c r="AJ13" s="34">
        <f t="shared" ref="AJ13:AJ17" si="23">AJ5/6</f>
        <v>4.7033333333333331</v>
      </c>
      <c r="AK13" s="6"/>
      <c r="AM13" s="34">
        <f t="shared" ref="AM13:AM17" si="24">AM5/6</f>
        <v>4.6049999999999995</v>
      </c>
      <c r="AN13" s="6"/>
      <c r="AP13" s="34">
        <f t="shared" ref="AP13:AP17" si="25">AP5/6</f>
        <v>4.4400000000000004</v>
      </c>
    </row>
    <row r="14" spans="1:56">
      <c r="A14" s="66"/>
      <c r="B14" s="16">
        <v>3</v>
      </c>
      <c r="D14" s="6"/>
      <c r="F14" s="34">
        <f t="shared" si="13"/>
        <v>4.8599999999999994</v>
      </c>
      <c r="G14" s="6"/>
      <c r="I14" s="34">
        <f t="shared" si="14"/>
        <v>4.4033333333333333</v>
      </c>
      <c r="J14" s="6"/>
      <c r="L14" s="34">
        <f t="shared" si="15"/>
        <v>4.4016666666666664</v>
      </c>
      <c r="M14" s="6"/>
      <c r="O14" s="34">
        <f t="shared" si="16"/>
        <v>3.5700000000000003</v>
      </c>
      <c r="P14" s="6"/>
      <c r="R14" s="34">
        <f t="shared" si="17"/>
        <v>3.6216666666666675</v>
      </c>
      <c r="S14" s="6"/>
      <c r="U14" s="34">
        <f t="shared" si="18"/>
        <v>2.6783333333333323</v>
      </c>
      <c r="V14" s="6"/>
      <c r="X14" s="34">
        <f t="shared" si="19"/>
        <v>2.7966666666666669</v>
      </c>
      <c r="Y14" s="6"/>
      <c r="AA14" s="34">
        <f t="shared" si="20"/>
        <v>3.363333333333332</v>
      </c>
      <c r="AB14" s="6"/>
      <c r="AD14" s="34">
        <f t="shared" si="21"/>
        <v>4.3066666666666675</v>
      </c>
      <c r="AE14" s="37"/>
      <c r="AG14" s="34">
        <f>AG6/5</f>
        <v>3.7879999999999994</v>
      </c>
      <c r="AH14" s="6"/>
      <c r="AJ14" s="34">
        <f>AJ6/5</f>
        <v>4.4260000000000019</v>
      </c>
      <c r="AK14" s="6"/>
      <c r="AM14" s="34">
        <f>AM6/5</f>
        <v>4.4420000000000019</v>
      </c>
      <c r="AN14" s="6"/>
      <c r="AP14" s="34">
        <f>AP6/5</f>
        <v>4.5480000000000018</v>
      </c>
    </row>
    <row r="15" spans="1:56">
      <c r="A15" s="66"/>
      <c r="B15" s="16">
        <v>4</v>
      </c>
      <c r="D15" s="6"/>
      <c r="F15" s="34">
        <f t="shared" si="13"/>
        <v>4.801666666666665</v>
      </c>
      <c r="G15" s="6"/>
      <c r="I15" s="34">
        <f t="shared" si="14"/>
        <v>4.1816666666666649</v>
      </c>
      <c r="J15" s="6"/>
      <c r="L15" s="34">
        <f t="shared" si="15"/>
        <v>4.3950000000000005</v>
      </c>
      <c r="M15" s="6"/>
      <c r="O15" s="34">
        <f t="shared" si="16"/>
        <v>3.5149999999999983</v>
      </c>
      <c r="P15" s="6"/>
      <c r="R15" s="34">
        <f t="shared" si="17"/>
        <v>3.56</v>
      </c>
      <c r="S15" s="6"/>
      <c r="U15" s="34">
        <f t="shared" si="18"/>
        <v>2.3933333333333331</v>
      </c>
      <c r="V15" s="6"/>
      <c r="X15" s="34">
        <f t="shared" si="19"/>
        <v>2.7866666666666666</v>
      </c>
      <c r="Y15" s="6"/>
      <c r="AA15" s="34">
        <f t="shared" si="20"/>
        <v>3.2433333333333323</v>
      </c>
      <c r="AB15" s="6"/>
      <c r="AD15" s="34">
        <f t="shared" si="21"/>
        <v>4.07</v>
      </c>
      <c r="AE15" s="6"/>
      <c r="AG15" s="34">
        <f t="shared" si="22"/>
        <v>3.9833333333333343</v>
      </c>
      <c r="AH15" s="6"/>
      <c r="AJ15" s="34">
        <f t="shared" si="23"/>
        <v>4.339999999999999</v>
      </c>
      <c r="AK15" s="6"/>
      <c r="AM15" s="34">
        <f t="shared" si="24"/>
        <v>4.6133333333333324</v>
      </c>
      <c r="AN15" s="6"/>
      <c r="AP15" s="34">
        <f t="shared" si="25"/>
        <v>4.330000000000001</v>
      </c>
    </row>
    <row r="16" spans="1:56">
      <c r="A16" s="66"/>
      <c r="B16" s="16">
        <v>5</v>
      </c>
      <c r="D16" s="6"/>
      <c r="F16" s="34">
        <f t="shared" si="13"/>
        <v>4.7549999999999999</v>
      </c>
      <c r="G16" s="6"/>
      <c r="I16" s="34">
        <f t="shared" si="14"/>
        <v>4.496666666666667</v>
      </c>
      <c r="J16" s="6"/>
      <c r="L16" s="34">
        <f t="shared" si="15"/>
        <v>4.701666666666668</v>
      </c>
      <c r="M16" s="6"/>
      <c r="O16" s="34">
        <f t="shared" si="16"/>
        <v>4.163333333333334</v>
      </c>
      <c r="P16" s="6"/>
      <c r="R16" s="34">
        <f t="shared" si="17"/>
        <v>4.051666666666665</v>
      </c>
      <c r="S16" s="6"/>
      <c r="U16" s="34">
        <f t="shared" si="18"/>
        <v>2.6016666666666666</v>
      </c>
      <c r="V16" s="6"/>
      <c r="X16" s="34">
        <f t="shared" si="19"/>
        <v>2.8983333333333334</v>
      </c>
      <c r="Y16" s="6"/>
      <c r="AA16" s="34">
        <f t="shared" si="20"/>
        <v>3.2183333333333337</v>
      </c>
      <c r="AB16" s="6"/>
      <c r="AD16" s="34">
        <f t="shared" si="21"/>
        <v>4.2249999999999988</v>
      </c>
      <c r="AE16" s="6"/>
      <c r="AG16" s="34">
        <f t="shared" si="22"/>
        <v>4.294999999999999</v>
      </c>
      <c r="AH16" s="6"/>
      <c r="AJ16" s="34">
        <f t="shared" si="23"/>
        <v>4.455000000000001</v>
      </c>
      <c r="AK16" s="6"/>
      <c r="AM16" s="34">
        <f t="shared" si="24"/>
        <v>4.6416666666666657</v>
      </c>
      <c r="AN16" s="6"/>
      <c r="AP16" s="34">
        <f t="shared" si="25"/>
        <v>4.5966666666666667</v>
      </c>
    </row>
    <row r="17" spans="1:44">
      <c r="A17" s="66"/>
      <c r="B17" s="16">
        <v>6</v>
      </c>
      <c r="D17" s="6"/>
      <c r="F17" s="34">
        <f t="shared" si="13"/>
        <v>4.8833333333333329</v>
      </c>
      <c r="G17" s="6"/>
      <c r="I17" s="34">
        <f t="shared" si="14"/>
        <v>4.4316666666666675</v>
      </c>
      <c r="J17" s="6"/>
      <c r="L17" s="34">
        <f t="shared" si="15"/>
        <v>4.5133333333333354</v>
      </c>
      <c r="M17" s="6"/>
      <c r="O17" s="34">
        <f t="shared" si="16"/>
        <v>4.2650000000000006</v>
      </c>
      <c r="P17" s="6"/>
      <c r="R17" s="34">
        <f t="shared" si="17"/>
        <v>3.9216666666666669</v>
      </c>
      <c r="S17" s="6"/>
      <c r="U17" s="34">
        <f t="shared" si="18"/>
        <v>2.2633333333333332</v>
      </c>
      <c r="V17" s="6"/>
      <c r="X17" s="34">
        <f t="shared" si="19"/>
        <v>3.0700000000000003</v>
      </c>
      <c r="Y17" s="6"/>
      <c r="AA17" s="34">
        <f t="shared" si="20"/>
        <v>2.7616666666666654</v>
      </c>
      <c r="AB17" s="6"/>
      <c r="AD17" s="34">
        <f t="shared" si="21"/>
        <v>4.2283333333333317</v>
      </c>
      <c r="AE17" s="6"/>
      <c r="AG17" s="34">
        <f t="shared" si="22"/>
        <v>4.163333333333334</v>
      </c>
      <c r="AH17" s="6"/>
      <c r="AJ17" s="34">
        <f t="shared" si="23"/>
        <v>4.7549999999999999</v>
      </c>
      <c r="AK17" s="6"/>
      <c r="AM17" s="34">
        <f t="shared" si="24"/>
        <v>4.8766666666666678</v>
      </c>
      <c r="AN17" s="6"/>
      <c r="AP17" s="34">
        <f t="shared" si="25"/>
        <v>4.6149999999999993</v>
      </c>
    </row>
    <row r="18" spans="1:44">
      <c r="A18" s="66"/>
      <c r="B18" s="22">
        <v>7</v>
      </c>
      <c r="C18" s="9"/>
      <c r="D18" s="8"/>
      <c r="E18" s="9"/>
      <c r="F18" s="35">
        <f>F10/4</f>
        <v>4.995000000000001</v>
      </c>
      <c r="G18" s="8"/>
      <c r="H18" s="9"/>
      <c r="I18" s="35">
        <f>I10/4</f>
        <v>4.870000000000001</v>
      </c>
      <c r="J18" s="8"/>
      <c r="K18" s="9"/>
      <c r="L18" s="35">
        <f>L10/4</f>
        <v>4.7825000000000024</v>
      </c>
      <c r="M18" s="8"/>
      <c r="N18" s="9"/>
      <c r="O18" s="35">
        <f>O10/4</f>
        <v>4.870000000000001</v>
      </c>
      <c r="P18" s="8"/>
      <c r="Q18" s="9"/>
      <c r="R18" s="35">
        <f>R10/4</f>
        <v>5.07</v>
      </c>
      <c r="S18" s="8"/>
      <c r="T18" s="9"/>
      <c r="U18" s="35">
        <f>U10/4</f>
        <v>4.7425000000000033</v>
      </c>
      <c r="V18" s="8"/>
      <c r="W18" s="9"/>
      <c r="X18" s="35">
        <f>X10/4</f>
        <v>4.7200000000000024</v>
      </c>
      <c r="Y18" s="8"/>
      <c r="Z18" s="9"/>
      <c r="AA18" s="35">
        <f>AA10/4</f>
        <v>4.3900000000000006</v>
      </c>
      <c r="AB18" s="8"/>
      <c r="AC18" s="9"/>
      <c r="AD18" s="35">
        <f>AD10/4</f>
        <v>4.6000000000000014</v>
      </c>
      <c r="AE18" s="8"/>
      <c r="AF18" s="9"/>
      <c r="AG18" s="35">
        <f>AG10/4</f>
        <v>4.4825000000000017</v>
      </c>
      <c r="AH18" s="8"/>
      <c r="AI18" s="9"/>
      <c r="AJ18" s="35">
        <f>AJ10/4</f>
        <v>4.6424999999999983</v>
      </c>
      <c r="AK18" s="8"/>
      <c r="AL18" s="9"/>
      <c r="AM18" s="35">
        <f>AM10/4</f>
        <v>4.8699999999999974</v>
      </c>
      <c r="AN18" s="8"/>
      <c r="AO18" s="9"/>
      <c r="AP18" s="35">
        <f>AP10/4</f>
        <v>4.947499999999998</v>
      </c>
      <c r="AQ18" s="12"/>
      <c r="AR18" s="12"/>
    </row>
  </sheetData>
  <mergeCells count="28">
    <mergeCell ref="D1:F1"/>
    <mergeCell ref="G1:I1"/>
    <mergeCell ref="J1:L1"/>
    <mergeCell ref="M1:O1"/>
    <mergeCell ref="P1:R1"/>
    <mergeCell ref="AH1:AJ1"/>
    <mergeCell ref="AK1:AM1"/>
    <mergeCell ref="AN1:AP1"/>
    <mergeCell ref="S1:U1"/>
    <mergeCell ref="V1:X1"/>
    <mergeCell ref="Y1:AA1"/>
    <mergeCell ref="AB1:AD1"/>
    <mergeCell ref="AE1:AG1"/>
    <mergeCell ref="AN2:AP2"/>
    <mergeCell ref="S2:U2"/>
    <mergeCell ref="J2:L2"/>
    <mergeCell ref="V2:X2"/>
    <mergeCell ref="Y2:AA2"/>
    <mergeCell ref="AB2:AD2"/>
    <mergeCell ref="M2:O2"/>
    <mergeCell ref="P2:R2"/>
    <mergeCell ref="A2:A10"/>
    <mergeCell ref="A11:A18"/>
    <mergeCell ref="AE2:AG2"/>
    <mergeCell ref="AH2:AJ2"/>
    <mergeCell ref="AK2:AM2"/>
    <mergeCell ref="D2:F2"/>
    <mergeCell ref="G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315-5E2E-43F8-96E9-9552A4F29008}">
  <dimension ref="A1:C3"/>
  <sheetViews>
    <sheetView workbookViewId="0"/>
  </sheetViews>
  <sheetFormatPr defaultRowHeight="14.5"/>
  <sheetData>
    <row r="1" spans="1:3">
      <c r="A1" t="s">
        <v>44</v>
      </c>
    </row>
    <row r="2" spans="1:3" ht="409.5">
      <c r="B2" t="s">
        <v>45</v>
      </c>
      <c r="C2" s="38" t="s">
        <v>46</v>
      </c>
    </row>
    <row r="3" spans="1:3">
      <c r="B3" t="s">
        <v>47</v>
      </c>
      <c r="C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 (of initial)</vt:lpstr>
      <vt:lpstr>Food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Pimz</dc:creator>
  <cp:lastModifiedBy>Ploenthip Puthongking</cp:lastModifiedBy>
  <dcterms:created xsi:type="dcterms:W3CDTF">2018-03-26T11:05:14Z</dcterms:created>
  <dcterms:modified xsi:type="dcterms:W3CDTF">2023-11-25T22:14:28Z</dcterms:modified>
</cp:coreProperties>
</file>