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50" windowHeight="10080" activeTab="1"/>
  </bookViews>
  <sheets>
    <sheet name="Sheet1" sheetId="4" r:id="rId1"/>
    <sheet name="Sheet2" sheetId="5" r:id="rId2"/>
    <sheet name="Sheet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<sst xmlns="http://schemas.openxmlformats.org/spreadsheetml/2006/main" count="392" uniqueCount="95">
  <si>
    <t>MDA</t>
  </si>
  <si>
    <t>repeat 1</t>
  </si>
  <si>
    <t>repeat-2</t>
  </si>
  <si>
    <t>repeat-3</t>
  </si>
  <si>
    <t>Time</t>
  </si>
  <si>
    <t>control</t>
  </si>
  <si>
    <t>Process</t>
  </si>
  <si>
    <t>A532</t>
  </si>
  <si>
    <t>A600</t>
  </si>
  <si>
    <t>h</t>
  </si>
  <si>
    <t>nmol/g</t>
  </si>
  <si>
    <t>blank</t>
  </si>
  <si>
    <t>A</t>
  </si>
  <si>
    <t>value</t>
  </si>
  <si>
    <t>average</t>
  </si>
  <si>
    <t>CK-0</t>
  </si>
  <si>
    <t>Process-0</t>
  </si>
  <si>
    <t>CK-3</t>
  </si>
  <si>
    <t>standard deviation</t>
  </si>
  <si>
    <t>Process-3</t>
  </si>
  <si>
    <t>CK-6</t>
  </si>
  <si>
    <t>Process-6</t>
  </si>
  <si>
    <t>Aa</t>
  </si>
  <si>
    <t>Ab</t>
  </si>
  <si>
    <t>Bb</t>
  </si>
  <si>
    <t>H2O2</t>
  </si>
  <si>
    <t>CK-12</t>
  </si>
  <si>
    <t>siq</t>
  </si>
  <si>
    <t>mmol/mg prot</t>
  </si>
  <si>
    <t>Process-12</t>
  </si>
  <si>
    <t>CK-24</t>
  </si>
  <si>
    <t>Process-24</t>
  </si>
  <si>
    <t>repeat-1</t>
  </si>
  <si>
    <t>repaet-2</t>
  </si>
  <si>
    <t>Conductivity</t>
  </si>
  <si>
    <t>0h</t>
  </si>
  <si>
    <t>0.5h</t>
  </si>
  <si>
    <t>1.5h</t>
  </si>
  <si>
    <t>2.5h</t>
  </si>
  <si>
    <t>3.5h</t>
  </si>
  <si>
    <t>4.5h</t>
  </si>
  <si>
    <t>5.5h</t>
  </si>
  <si>
    <t>6.5h</t>
  </si>
  <si>
    <t>7.5h</t>
  </si>
  <si>
    <t>8.5h</t>
  </si>
  <si>
    <t>Conductivity(</t>
  </si>
  <si>
    <t>%</t>
  </si>
  <si>
    <t>CK</t>
  </si>
  <si>
    <t>protein content</t>
  </si>
  <si>
    <t>blake</t>
  </si>
  <si>
    <t>Protein content</t>
  </si>
  <si>
    <t>mg/ml</t>
  </si>
  <si>
    <t>SOD</t>
  </si>
  <si>
    <t>Inhibition percentage</t>
  </si>
  <si>
    <t>U/g prot</t>
  </si>
  <si>
    <t>POD</t>
  </si>
  <si>
    <t>CAT</t>
  </si>
  <si>
    <t>a2</t>
  </si>
  <si>
    <t>a1</t>
  </si>
  <si>
    <t>0.16458</t>
  </si>
  <si>
    <t>H-process-1</t>
  </si>
  <si>
    <t>H-CK-1</t>
  </si>
  <si>
    <t>X17-process-1</t>
  </si>
  <si>
    <t>X17-CK-1</t>
  </si>
  <si>
    <t>SIQ</t>
  </si>
  <si>
    <t>X17-无-1</t>
  </si>
  <si>
    <t>3d</t>
  </si>
  <si>
    <t>6d</t>
  </si>
  <si>
    <t>9d</t>
  </si>
  <si>
    <t>HMC-control</t>
  </si>
  <si>
    <t>process</t>
  </si>
  <si>
    <t>HMC-process</t>
  </si>
  <si>
    <t>XZM-17-control</t>
  </si>
  <si>
    <t>XZM-17-process</t>
  </si>
  <si>
    <t>H-1</t>
  </si>
  <si>
    <t xml:space="preserve">CK </t>
  </si>
  <si>
    <t>process-1</t>
  </si>
  <si>
    <t>process-3</t>
  </si>
  <si>
    <t>H-3</t>
  </si>
  <si>
    <t>colony diameter</t>
  </si>
  <si>
    <t>H-5</t>
  </si>
  <si>
    <t>H-3-process</t>
  </si>
  <si>
    <t>H-5-control</t>
  </si>
  <si>
    <t>H-5-process</t>
  </si>
  <si>
    <t>H-6-control</t>
  </si>
  <si>
    <t>H-6-process</t>
  </si>
  <si>
    <t>H-10-control</t>
  </si>
  <si>
    <t>H-10-process</t>
  </si>
  <si>
    <t>1-control</t>
  </si>
  <si>
    <t>1-process</t>
  </si>
  <si>
    <t>2-control</t>
  </si>
  <si>
    <t>2-process</t>
  </si>
  <si>
    <t>H-6</t>
  </si>
  <si>
    <t>H-8</t>
  </si>
  <si>
    <t>H-10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</si>
</sst>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2" fillId="0" borderId="0" xfId="0" applyNumberFormat="1" applyFon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5934366454"/>
          <c:y val="0.116158868335147"/>
          <c:w val="0.860133697964145"/>
          <c:h val="0.682100108813928"/>
        </c:manualLayout>
      </c:layout>
      <c:lineChart>
        <c:grouping val="standard"/>
        <c:varyColors val="0"/>
        <c:ser>
          <c:idx val="0"/>
          <c:order val="0"/>
          <c:tx>
            <c:strRef>
              <c:f>Sheet1!$P$5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Sheet1!$Q$10:$U$10</c:f>
                <c:numCache>
                  <c:formatCode>General</c:formatCode>
                  <c:ptCount val="5"/>
                  <c:pt idx="0">
                    <c:v>0.29537</c:v>
                  </c:pt>
                  <c:pt idx="1">
                    <c:v>0.22153</c:v>
                  </c:pt>
                  <c:pt idx="2">
                    <c:v>0.33839</c:v>
                  </c:pt>
                  <c:pt idx="3">
                    <c:v>0.32187</c:v>
                  </c:pt>
                  <c:pt idx="4">
                    <c:v>0.19537</c:v>
                  </c:pt>
                </c:numCache>
              </c:numRef>
            </c:plus>
            <c:minus>
              <c:numRef>
                <c:f>Sheet1!$Q$10:$U$10</c:f>
                <c:numCache>
                  <c:formatCode>General</c:formatCode>
                  <c:ptCount val="5"/>
                  <c:pt idx="0">
                    <c:v>0.29537</c:v>
                  </c:pt>
                  <c:pt idx="1">
                    <c:v>0.22153</c:v>
                  </c:pt>
                  <c:pt idx="2">
                    <c:v>0.33839</c:v>
                  </c:pt>
                  <c:pt idx="3">
                    <c:v>0.32187</c:v>
                  </c:pt>
                  <c:pt idx="4">
                    <c:v>0.19537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Sheet1!$Q$4:$U$4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Sheet1!$Q$5:$U$5</c:f>
              <c:numCache>
                <c:formatCode>General</c:formatCode>
                <c:ptCount val="5"/>
                <c:pt idx="0">
                  <c:v>2.84790666666667</c:v>
                </c:pt>
                <c:pt idx="1">
                  <c:v>3.14634</c:v>
                </c:pt>
                <c:pt idx="2">
                  <c:v>3.53004</c:v>
                </c:pt>
                <c:pt idx="3">
                  <c:v>3.99900666666667</c:v>
                </c:pt>
                <c:pt idx="4">
                  <c:v>4.08427333333333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Sheet1!$P$6</c:f>
              <c:strCache>
                <c:ptCount val="1"/>
                <c:pt idx="0">
                  <c:v>Process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Sheet1!$Q$8:$U$8</c:f>
                <c:numCache>
                  <c:formatCode>General</c:formatCode>
                  <c:ptCount val="5"/>
                  <c:pt idx="0">
                    <c:v>0.2838</c:v>
                  </c:pt>
                  <c:pt idx="1">
                    <c:v>0.2304</c:v>
                  </c:pt>
                  <c:pt idx="2">
                    <c:v>0.3573</c:v>
                  </c:pt>
                  <c:pt idx="3">
                    <c:v>0.3428</c:v>
                  </c:pt>
                  <c:pt idx="4">
                    <c:v>0.2877</c:v>
                  </c:pt>
                </c:numCache>
              </c:numRef>
            </c:plus>
            <c:minus>
              <c:numRef>
                <c:f>Sheet1!$Q$8:$U$8</c:f>
                <c:numCache>
                  <c:formatCode>General</c:formatCode>
                  <c:ptCount val="5"/>
                  <c:pt idx="0">
                    <c:v>0.2838</c:v>
                  </c:pt>
                  <c:pt idx="1">
                    <c:v>0.2304</c:v>
                  </c:pt>
                  <c:pt idx="2">
                    <c:v>0.3573</c:v>
                  </c:pt>
                  <c:pt idx="3">
                    <c:v>0.3428</c:v>
                  </c:pt>
                  <c:pt idx="4">
                    <c:v>0.2877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Sheet1!$Q$4:$U$4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Sheet1!$Q$6:$U$6</c:f>
              <c:numCache>
                <c:formatCode>General</c:formatCode>
                <c:ptCount val="5"/>
                <c:pt idx="0">
                  <c:v>2.89054</c:v>
                </c:pt>
                <c:pt idx="1">
                  <c:v>4.16954</c:v>
                </c:pt>
                <c:pt idx="2">
                  <c:v>4.93694</c:v>
                </c:pt>
                <c:pt idx="3">
                  <c:v>5.61907333333333</c:v>
                </c:pt>
                <c:pt idx="4">
                  <c:v>6.21594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1255"/>
        <c:axId val="885161318"/>
      </c:lineChart>
      <c:catAx>
        <c:axId val="33311255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Time(h)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5161318"/>
        <c:crosses val="autoZero"/>
        <c:auto val="0"/>
        <c:lblAlgn val="ctr"/>
        <c:lblOffset val="100"/>
        <c:noMultiLvlLbl val="0"/>
      </c:catAx>
      <c:valAx>
        <c:axId val="885161318"/>
        <c:scaling>
          <c:orientation val="minMax"/>
          <c:min val="2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MDA (nmol/g)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311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927681555758"/>
          <c:y val="0.130184703137339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52105263157895"/>
          <c:y val="0.138888888888889"/>
          <c:w val="0.857421052631579"/>
          <c:h val="0.635509259259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Sheet3!$J$47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2700" cmpd="sng">
              <a:solidFill>
                <a:schemeClr val="tx1"/>
              </a:solidFill>
              <a:prstDash val="solid"/>
            </a:ln>
            <a:effectLst/>
            <a:sp3d contourW="12700"/>
          </c:spPr>
          <c:invertIfNegative val="0"/>
          <c:dLbls>
            <c:dLbl>
              <c:idx val="0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Sheet3!$K$50:$P$50</c:f>
                <c:numCache>
                  <c:formatCode>General</c:formatCode>
                  <c:ptCount val="6"/>
                  <c:pt idx="0">
                    <c:v>0.8828</c:v>
                  </c:pt>
                  <c:pt idx="1">
                    <c:v>3.1812</c:v>
                  </c:pt>
                  <c:pt idx="2">
                    <c:v>2.7617</c:v>
                  </c:pt>
                  <c:pt idx="3">
                    <c:v>0.5172</c:v>
                  </c:pt>
                  <c:pt idx="4">
                    <c:v>2.3445</c:v>
                  </c:pt>
                  <c:pt idx="5">
                    <c:v>4.1112</c:v>
                  </c:pt>
                </c:numCache>
              </c:numRef>
            </c:plus>
            <c:minus>
              <c:numRef>
                <c:f>Sheet3!$K$51:$P$51</c:f>
                <c:numCache>
                  <c:formatCode>General</c:formatCode>
                  <c:ptCount val="6"/>
                  <c:pt idx="0">
                    <c:v>0.8039</c:v>
                  </c:pt>
                  <c:pt idx="1">
                    <c:v>2.5939</c:v>
                  </c:pt>
                  <c:pt idx="2">
                    <c:v>0.9543</c:v>
                  </c:pt>
                  <c:pt idx="3">
                    <c:v>1.4611</c:v>
                  </c:pt>
                  <c:pt idx="4">
                    <c:v>1.9025</c:v>
                  </c:pt>
                  <c:pt idx="5">
                    <c:v>1.043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Sheet3!$K$46:$P$46</c:f>
              <c:strCache>
                <c:ptCount val="6"/>
                <c:pt idx="0">
                  <c:v>H-3</c:v>
                </c:pt>
                <c:pt idx="1">
                  <c:v>H-5</c:v>
                </c:pt>
                <c:pt idx="2">
                  <c:v>H-6</c:v>
                </c:pt>
                <c:pt idx="3">
                  <c:v>H-10</c:v>
                </c:pt>
                <c:pt idx="4">
                  <c:v>1</c:v>
                </c:pt>
                <c:pt idx="5">
                  <c:v>2</c:v>
                </c:pt>
              </c:strCache>
            </c:strRef>
          </c:cat>
          <c:val>
            <c:numRef>
              <c:f>Sheet3!$K$47:$P$47</c:f>
              <c:numCache>
                <c:formatCode>General</c:formatCode>
                <c:ptCount val="6"/>
                <c:pt idx="0">
                  <c:v>61.438</c:v>
                </c:pt>
                <c:pt idx="1">
                  <c:v>63.6</c:v>
                </c:pt>
                <c:pt idx="2">
                  <c:v>66.424</c:v>
                </c:pt>
                <c:pt idx="3">
                  <c:v>28.956</c:v>
                </c:pt>
                <c:pt idx="4">
                  <c:v>51.914</c:v>
                </c:pt>
                <c:pt idx="5">
                  <c:v>33.222</c:v>
                </c:pt>
              </c:numCache>
            </c:numRef>
          </c:val>
        </c:ser>
        <c:ser>
          <c:idx val="1"/>
          <c:order val="1"/>
          <c:tx>
            <c:strRef>
              <c:f>Sheet3!$J$48</c:f>
              <c:strCache>
                <c:ptCount val="1"/>
                <c:pt idx="0">
                  <c:v>process</c:v>
                </c:pt>
              </c:strCache>
            </c:strRef>
          </c:tx>
          <c:spPr>
            <a:solidFill>
              <a:schemeClr val="bg1"/>
            </a:solidFill>
            <a:ln w="12700" cmpd="sng">
              <a:solidFill>
                <a:schemeClr val="tx1"/>
              </a:solidFill>
              <a:prstDash val="solid"/>
            </a:ln>
            <a:effectLst/>
            <a:sp3d contourW="12700"/>
          </c:spPr>
          <c:invertIfNegative val="0"/>
          <c:dLbls>
            <c:dLbl>
              <c:idx val="0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Bb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Bb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Bb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Bb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Bb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Sheet3!$K$51:$P$51</c:f>
                <c:numCache>
                  <c:formatCode>General</c:formatCode>
                  <c:ptCount val="6"/>
                  <c:pt idx="0">
                    <c:v>0.8039</c:v>
                  </c:pt>
                  <c:pt idx="1">
                    <c:v>2.5939</c:v>
                  </c:pt>
                  <c:pt idx="2">
                    <c:v>0.9543</c:v>
                  </c:pt>
                  <c:pt idx="3">
                    <c:v>1.4611</c:v>
                  </c:pt>
                  <c:pt idx="4">
                    <c:v>1.9025</c:v>
                  </c:pt>
                  <c:pt idx="5">
                    <c:v>1.043</c:v>
                  </c:pt>
                </c:numCache>
              </c:numRef>
            </c:plus>
            <c:minus>
              <c:numRef>
                <c:f>Sheet3!$K$51:$P$51</c:f>
                <c:numCache>
                  <c:formatCode>General</c:formatCode>
                  <c:ptCount val="6"/>
                  <c:pt idx="0">
                    <c:v>0.8039</c:v>
                  </c:pt>
                  <c:pt idx="1">
                    <c:v>2.5939</c:v>
                  </c:pt>
                  <c:pt idx="2">
                    <c:v>0.9543</c:v>
                  </c:pt>
                  <c:pt idx="3">
                    <c:v>1.4611</c:v>
                  </c:pt>
                  <c:pt idx="4">
                    <c:v>1.9025</c:v>
                  </c:pt>
                  <c:pt idx="5">
                    <c:v>1.043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Sheet3!$K$46:$P$46</c:f>
              <c:strCache>
                <c:ptCount val="6"/>
                <c:pt idx="0">
                  <c:v>H-3</c:v>
                </c:pt>
                <c:pt idx="1">
                  <c:v>H-5</c:v>
                </c:pt>
                <c:pt idx="2">
                  <c:v>H-6</c:v>
                </c:pt>
                <c:pt idx="3">
                  <c:v>H-10</c:v>
                </c:pt>
                <c:pt idx="4">
                  <c:v>1</c:v>
                </c:pt>
                <c:pt idx="5">
                  <c:v>2</c:v>
                </c:pt>
              </c:strCache>
            </c:strRef>
          </c:cat>
          <c:val>
            <c:numRef>
              <c:f>Sheet3!$K$48:$P$48</c:f>
              <c:numCache>
                <c:formatCode>General</c:formatCode>
                <c:ptCount val="6"/>
                <c:pt idx="0">
                  <c:v>32.688</c:v>
                </c:pt>
                <c:pt idx="1">
                  <c:v>36.328</c:v>
                </c:pt>
                <c:pt idx="2">
                  <c:v>34.508</c:v>
                </c:pt>
                <c:pt idx="3">
                  <c:v>27.518</c:v>
                </c:pt>
                <c:pt idx="4">
                  <c:v>29.934</c:v>
                </c:pt>
                <c:pt idx="5">
                  <c:v>31.82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6"/>
        <c:overlap val="-28"/>
        <c:axId val="599380436"/>
        <c:axId val="346776766"/>
      </c:barChart>
      <c:catAx>
        <c:axId val="59938043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Different strains</a:t>
                </a:r>
                <a:endParaRPr lang="en-US" altLang="zh-CN"/>
              </a:p>
            </c:rich>
          </c:tx>
          <c:layout>
            <c:manualLayout>
              <c:xMode val="edge"/>
              <c:yMode val="edge"/>
              <c:x val="0.449447368421053"/>
              <c:y val="0.86550925925925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46776766"/>
        <c:crosses val="autoZero"/>
        <c:auto val="1"/>
        <c:lblAlgn val="ctr"/>
        <c:lblOffset val="100"/>
        <c:noMultiLvlLbl val="0"/>
      </c:catAx>
      <c:valAx>
        <c:axId val="34677676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</a:t>
                </a:r>
                <a:r>
                  <a:t>olony diameter</a:t>
                </a:r>
                <a:r>
                  <a:rPr lang="en-US" altLang="zh-CN"/>
                  <a:t>(cm)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93804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05723684210526"/>
          <c:y val="0.065972222222222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46678159395"/>
          <c:y val="0.0757575757575758"/>
          <c:w val="0.82355125314945"/>
          <c:h val="0.681928374655647"/>
        </c:manualLayout>
      </c:layout>
      <c:lineChart>
        <c:grouping val="standard"/>
        <c:varyColors val="0"/>
        <c:ser>
          <c:idx val="0"/>
          <c:order val="0"/>
          <c:tx>
            <c:strRef>
              <c:f>Sheet1!$N$26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Sheet1!$O$31:$S$31</c:f>
                <c:numCache>
                  <c:formatCode>General</c:formatCode>
                  <c:ptCount val="5"/>
                  <c:pt idx="0">
                    <c:v>0.27303</c:v>
                  </c:pt>
                  <c:pt idx="1">
                    <c:v>0.35582</c:v>
                  </c:pt>
                  <c:pt idx="2">
                    <c:v>0.43952</c:v>
                  </c:pt>
                  <c:pt idx="3">
                    <c:v>0.39009</c:v>
                  </c:pt>
                  <c:pt idx="4">
                    <c:v>0.45425</c:v>
                  </c:pt>
                </c:numCache>
              </c:numRef>
            </c:plus>
            <c:minus>
              <c:numRef>
                <c:f>Sheet1!$O$31:$S$31</c:f>
                <c:numCache>
                  <c:formatCode>General</c:formatCode>
                  <c:ptCount val="5"/>
                  <c:pt idx="0">
                    <c:v>0.27303</c:v>
                  </c:pt>
                  <c:pt idx="1">
                    <c:v>0.35582</c:v>
                  </c:pt>
                  <c:pt idx="2">
                    <c:v>0.43952</c:v>
                  </c:pt>
                  <c:pt idx="3">
                    <c:v>0.39009</c:v>
                  </c:pt>
                  <c:pt idx="4">
                    <c:v>0.45425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Sheet1!$O$25:$S$25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Sheet1!$O$26:$S$26</c:f>
              <c:numCache>
                <c:formatCode>General</c:formatCode>
                <c:ptCount val="5"/>
                <c:pt idx="0">
                  <c:v>4.235625</c:v>
                </c:pt>
                <c:pt idx="1">
                  <c:v>4.599375</c:v>
                </c:pt>
                <c:pt idx="2" c:formatCode="0.000_ ">
                  <c:v>4.681875</c:v>
                </c:pt>
                <c:pt idx="3">
                  <c:v>5.285625</c:v>
                </c:pt>
                <c:pt idx="4">
                  <c:v>5.251875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Sheet1!$N$27</c:f>
              <c:strCache>
                <c:ptCount val="1"/>
                <c:pt idx="0">
                  <c:v>Process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Sheet1!$O$32:$S$32</c:f>
                <c:numCache>
                  <c:formatCode>General</c:formatCode>
                  <c:ptCount val="5"/>
                  <c:pt idx="0">
                    <c:v>0.2811</c:v>
                  </c:pt>
                  <c:pt idx="1">
                    <c:v>0.1969</c:v>
                  </c:pt>
                  <c:pt idx="2">
                    <c:v>0.19169</c:v>
                  </c:pt>
                  <c:pt idx="3">
                    <c:v>0.55251</c:v>
                  </c:pt>
                  <c:pt idx="4">
                    <c:v>0.07981</c:v>
                  </c:pt>
                </c:numCache>
              </c:numRef>
            </c:plus>
            <c:minus>
              <c:numRef>
                <c:f>Sheet1!$O$32:$S$32</c:f>
                <c:numCache>
                  <c:formatCode>General</c:formatCode>
                  <c:ptCount val="5"/>
                  <c:pt idx="0">
                    <c:v>0.2811</c:v>
                  </c:pt>
                  <c:pt idx="1">
                    <c:v>0.1969</c:v>
                  </c:pt>
                  <c:pt idx="2">
                    <c:v>0.19169</c:v>
                  </c:pt>
                  <c:pt idx="3">
                    <c:v>0.55251</c:v>
                  </c:pt>
                  <c:pt idx="4">
                    <c:v>0.07981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Sheet1!$O$25:$S$25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Sheet1!$O$27:$S$27</c:f>
              <c:numCache>
                <c:formatCode>General</c:formatCode>
                <c:ptCount val="5"/>
                <c:pt idx="0">
                  <c:v>4.745625</c:v>
                </c:pt>
                <c:pt idx="1">
                  <c:v>6.635625</c:v>
                </c:pt>
                <c:pt idx="2">
                  <c:v>6.819375</c:v>
                </c:pt>
                <c:pt idx="3">
                  <c:v>7.756875</c:v>
                </c:pt>
                <c:pt idx="4">
                  <c:v>7.843125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272834"/>
        <c:axId val="845741413"/>
      </c:lineChart>
      <c:catAx>
        <c:axId val="37927283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Time(h)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45741413"/>
        <c:crosses val="autoZero"/>
        <c:auto val="1"/>
        <c:lblAlgn val="ctr"/>
        <c:lblOffset val="100"/>
        <c:noMultiLvlLbl val="0"/>
      </c:catAx>
      <c:valAx>
        <c:axId val="845741413"/>
        <c:scaling>
          <c:orientation val="minMax"/>
          <c:min val="4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H</a:t>
                </a:r>
                <a:r>
                  <a:rPr lang="en-US" altLang="zh-CN" sz="700"/>
                  <a:t>2</a:t>
                </a:r>
                <a:r>
                  <a:rPr lang="en-US" altLang="zh-CN"/>
                  <a:t>O</a:t>
                </a:r>
                <a:r>
                  <a:rPr lang="en-US" altLang="zh-CN" sz="700"/>
                  <a:t>2</a:t>
                </a:r>
                <a:r>
                  <a:rPr lang="en-US" altLang="zh-CN"/>
                  <a:t>(mmol/mg prot)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7927283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734252751624"/>
          <c:y val="0.060606060606060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10526315789"/>
          <c:y val="0.171134020618557"/>
          <c:w val="0.865842105263158"/>
          <c:h val="0.610400916380298"/>
        </c:manualLayout>
      </c:layout>
      <c:lineChart>
        <c:grouping val="standard"/>
        <c:varyColors val="0"/>
        <c:ser>
          <c:idx val="0"/>
          <c:order val="0"/>
          <c:tx>
            <c:strRef>
              <c:f>Sheet1!$A$46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Sheet1!$B$61:$K$61</c:f>
                <c:numCache>
                  <c:formatCode>General</c:formatCode>
                  <c:ptCount val="10"/>
                  <c:pt idx="0">
                    <c:v>2.6324</c:v>
                  </c:pt>
                  <c:pt idx="1">
                    <c:v>1.3046</c:v>
                  </c:pt>
                  <c:pt idx="2">
                    <c:v>1.4606</c:v>
                  </c:pt>
                  <c:pt idx="3">
                    <c:v>1.6811</c:v>
                  </c:pt>
                  <c:pt idx="4">
                    <c:v>2.0851</c:v>
                  </c:pt>
                  <c:pt idx="5">
                    <c:v>1.784</c:v>
                  </c:pt>
                  <c:pt idx="6">
                    <c:v>2.0781</c:v>
                  </c:pt>
                  <c:pt idx="7">
                    <c:v>2.7099</c:v>
                  </c:pt>
                  <c:pt idx="8">
                    <c:v>3.3194</c:v>
                  </c:pt>
                  <c:pt idx="9">
                    <c:v>0.5151</c:v>
                  </c:pt>
                </c:numCache>
              </c:numRef>
            </c:plus>
            <c:minus>
              <c:numRef>
                <c:f>Sheet1!$B$61:$K$61</c:f>
                <c:numCache>
                  <c:formatCode>General</c:formatCode>
                  <c:ptCount val="10"/>
                  <c:pt idx="0">
                    <c:v>2.6324</c:v>
                  </c:pt>
                  <c:pt idx="1">
                    <c:v>1.3046</c:v>
                  </c:pt>
                  <c:pt idx="2">
                    <c:v>1.4606</c:v>
                  </c:pt>
                  <c:pt idx="3">
                    <c:v>1.6811</c:v>
                  </c:pt>
                  <c:pt idx="4">
                    <c:v>2.0851</c:v>
                  </c:pt>
                  <c:pt idx="5">
                    <c:v>1.784</c:v>
                  </c:pt>
                  <c:pt idx="6">
                    <c:v>2.0781</c:v>
                  </c:pt>
                  <c:pt idx="7">
                    <c:v>2.7099</c:v>
                  </c:pt>
                  <c:pt idx="8">
                    <c:v>3.3194</c:v>
                  </c:pt>
                  <c:pt idx="9">
                    <c:v>0.5151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Sheet1!$B$45:$K$45</c:f>
              <c:strCache>
                <c:ptCount val="10"/>
                <c:pt idx="0">
                  <c:v>0h</c:v>
                </c:pt>
                <c:pt idx="1">
                  <c:v>0.5h</c:v>
                </c:pt>
                <c:pt idx="2">
                  <c:v>1.5h</c:v>
                </c:pt>
                <c:pt idx="3">
                  <c:v>2.5h</c:v>
                </c:pt>
                <c:pt idx="4">
                  <c:v>3.5h</c:v>
                </c:pt>
                <c:pt idx="5">
                  <c:v>4.5h</c:v>
                </c:pt>
                <c:pt idx="6">
                  <c:v>5.5h</c:v>
                </c:pt>
                <c:pt idx="7">
                  <c:v>6.5h</c:v>
                </c:pt>
                <c:pt idx="8">
                  <c:v>7.5h</c:v>
                </c:pt>
                <c:pt idx="9">
                  <c:v>8.5h</c:v>
                </c:pt>
              </c:strCache>
            </c:strRef>
          </c:cat>
          <c:val>
            <c:numRef>
              <c:f>Sheet1!$B$46:$K$46</c:f>
              <c:numCache>
                <c:formatCode>General</c:formatCode>
                <c:ptCount val="10"/>
                <c:pt idx="0">
                  <c:v>23.3333333333333</c:v>
                </c:pt>
                <c:pt idx="1">
                  <c:v>28.5666666666667</c:v>
                </c:pt>
                <c:pt idx="2">
                  <c:v>36.5</c:v>
                </c:pt>
                <c:pt idx="3">
                  <c:v>37.8</c:v>
                </c:pt>
                <c:pt idx="4">
                  <c:v>38.0666666666667</c:v>
                </c:pt>
                <c:pt idx="5">
                  <c:v>38.2</c:v>
                </c:pt>
                <c:pt idx="6">
                  <c:v>38.8333333333333</c:v>
                </c:pt>
                <c:pt idx="7">
                  <c:v>38.9333333333333</c:v>
                </c:pt>
                <c:pt idx="8">
                  <c:v>39.6</c:v>
                </c:pt>
                <c:pt idx="9">
                  <c:v>39.5666666666667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Sheet1!$A$47</c:f>
              <c:strCache>
                <c:ptCount val="1"/>
                <c:pt idx="0">
                  <c:v>Process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Sheet1!$B$62:$K$62</c:f>
                <c:numCache>
                  <c:formatCode>General</c:formatCode>
                  <c:ptCount val="10"/>
                  <c:pt idx="0">
                    <c:v>6.3283</c:v>
                  </c:pt>
                  <c:pt idx="1">
                    <c:v>0.5877</c:v>
                  </c:pt>
                  <c:pt idx="2">
                    <c:v>2.6017</c:v>
                  </c:pt>
                  <c:pt idx="3">
                    <c:v>0.8885</c:v>
                  </c:pt>
                  <c:pt idx="4">
                    <c:v>1.5099</c:v>
                  </c:pt>
                  <c:pt idx="5">
                    <c:v>1.399</c:v>
                  </c:pt>
                  <c:pt idx="6">
                    <c:v>1.9244</c:v>
                  </c:pt>
                  <c:pt idx="7">
                    <c:v>2.0442</c:v>
                  </c:pt>
                  <c:pt idx="8">
                    <c:v>0.6226</c:v>
                  </c:pt>
                  <c:pt idx="9">
                    <c:v>1.0419</c:v>
                  </c:pt>
                </c:numCache>
              </c:numRef>
            </c:plus>
            <c:minus>
              <c:numRef>
                <c:f>Sheet1!$B$62:$K$62</c:f>
                <c:numCache>
                  <c:formatCode>General</c:formatCode>
                  <c:ptCount val="10"/>
                  <c:pt idx="0">
                    <c:v>6.3283</c:v>
                  </c:pt>
                  <c:pt idx="1">
                    <c:v>0.5877</c:v>
                  </c:pt>
                  <c:pt idx="2">
                    <c:v>2.6017</c:v>
                  </c:pt>
                  <c:pt idx="3">
                    <c:v>0.8885</c:v>
                  </c:pt>
                  <c:pt idx="4">
                    <c:v>1.5099</c:v>
                  </c:pt>
                  <c:pt idx="5">
                    <c:v>1.399</c:v>
                  </c:pt>
                  <c:pt idx="6">
                    <c:v>1.9244</c:v>
                  </c:pt>
                  <c:pt idx="7">
                    <c:v>2.0442</c:v>
                  </c:pt>
                  <c:pt idx="8">
                    <c:v>0.6226</c:v>
                  </c:pt>
                  <c:pt idx="9">
                    <c:v>1.0419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Sheet1!$B$45:$K$45</c:f>
              <c:strCache>
                <c:ptCount val="10"/>
                <c:pt idx="0">
                  <c:v>0h</c:v>
                </c:pt>
                <c:pt idx="1">
                  <c:v>0.5h</c:v>
                </c:pt>
                <c:pt idx="2">
                  <c:v>1.5h</c:v>
                </c:pt>
                <c:pt idx="3">
                  <c:v>2.5h</c:v>
                </c:pt>
                <c:pt idx="4">
                  <c:v>3.5h</c:v>
                </c:pt>
                <c:pt idx="5">
                  <c:v>4.5h</c:v>
                </c:pt>
                <c:pt idx="6">
                  <c:v>5.5h</c:v>
                </c:pt>
                <c:pt idx="7">
                  <c:v>6.5h</c:v>
                </c:pt>
                <c:pt idx="8">
                  <c:v>7.5h</c:v>
                </c:pt>
                <c:pt idx="9">
                  <c:v>8.5h</c:v>
                </c:pt>
              </c:strCache>
            </c:strRef>
          </c:cat>
          <c:val>
            <c:numRef>
              <c:f>Sheet1!$B$47:$K$47</c:f>
              <c:numCache>
                <c:formatCode>General</c:formatCode>
                <c:ptCount val="10"/>
                <c:pt idx="0">
                  <c:v>24.3333333333333</c:v>
                </c:pt>
                <c:pt idx="1">
                  <c:v>36.6666666666667</c:v>
                </c:pt>
                <c:pt idx="2">
                  <c:v>45.1666666666667</c:v>
                </c:pt>
                <c:pt idx="3">
                  <c:v>47.3333333333333</c:v>
                </c:pt>
                <c:pt idx="4">
                  <c:v>48.0666666666667</c:v>
                </c:pt>
                <c:pt idx="5">
                  <c:v>48.7</c:v>
                </c:pt>
                <c:pt idx="6">
                  <c:v>49.3</c:v>
                </c:pt>
                <c:pt idx="7">
                  <c:v>49.5333333333333</c:v>
                </c:pt>
                <c:pt idx="8">
                  <c:v>50.2</c:v>
                </c:pt>
                <c:pt idx="9">
                  <c:v>50.0666666666667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242098"/>
        <c:axId val="923097820"/>
      </c:lineChart>
      <c:catAx>
        <c:axId val="54024209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Time</a:t>
                </a:r>
                <a:r>
                  <a:rPr altLang="en-US"/>
                  <a:t>（</a:t>
                </a:r>
                <a:r>
                  <a:rPr lang="en-US" altLang="zh-CN"/>
                  <a:t>h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3097820"/>
        <c:crosses val="autoZero"/>
        <c:auto val="1"/>
        <c:lblAlgn val="ctr"/>
        <c:lblOffset val="100"/>
        <c:noMultiLvlLbl val="0"/>
      </c:catAx>
      <c:valAx>
        <c:axId val="923097820"/>
        <c:scaling>
          <c:orientation val="minMax"/>
          <c:min val="2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</a:t>
                </a:r>
                <a:r>
                  <a:t>onductivity</a:t>
                </a:r>
                <a:r>
                  <a:rPr lang="en-US" altLang="zh-CN"/>
                  <a:t>(%)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4024209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1381578947368"/>
          <c:y val="0.0572737686139748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"/>
          <c:y val="0.141203703703704"/>
          <c:w val="0.82728947368421"/>
          <c:h val="0.635046296296296"/>
        </c:manualLayout>
      </c:layout>
      <c:lineChart>
        <c:grouping val="standard"/>
        <c:varyColors val="0"/>
        <c:ser>
          <c:idx val="0"/>
          <c:order val="0"/>
          <c:tx>
            <c:strRef>
              <c:f>Sheet1!$M$72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Sheet1!$N$75:$R$75</c:f>
                <c:numCache>
                  <c:formatCode>General</c:formatCode>
                  <c:ptCount val="5"/>
                  <c:pt idx="0">
                    <c:v>0.00862</c:v>
                  </c:pt>
                  <c:pt idx="1">
                    <c:v>0.01107</c:v>
                  </c:pt>
                  <c:pt idx="2">
                    <c:v>0.0054</c:v>
                  </c:pt>
                  <c:pt idx="3">
                    <c:v>0.0067</c:v>
                  </c:pt>
                  <c:pt idx="4">
                    <c:v>0.00789</c:v>
                  </c:pt>
                </c:numCache>
              </c:numRef>
            </c:plus>
            <c:minus>
              <c:numRef>
                <c:f>Sheet1!$N$75:$R$75</c:f>
                <c:numCache>
                  <c:formatCode>General</c:formatCode>
                  <c:ptCount val="5"/>
                  <c:pt idx="0">
                    <c:v>0.00862</c:v>
                  </c:pt>
                  <c:pt idx="1">
                    <c:v>0.01107</c:v>
                  </c:pt>
                  <c:pt idx="2">
                    <c:v>0.0054</c:v>
                  </c:pt>
                  <c:pt idx="3">
                    <c:v>0.0067</c:v>
                  </c:pt>
                  <c:pt idx="4">
                    <c:v>0.00789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Sheet1!$N$71:$R$71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Sheet1!$N$72:$R$72</c:f>
              <c:numCache>
                <c:formatCode>0.000_ </c:formatCode>
                <c:ptCount val="5"/>
                <c:pt idx="0">
                  <c:v>0.283215229542319</c:v>
                </c:pt>
                <c:pt idx="1">
                  <c:v>0.286372459599149</c:v>
                </c:pt>
                <c:pt idx="2">
                  <c:v>0.29256998526626</c:v>
                </c:pt>
                <c:pt idx="3">
                  <c:v>0.306134381065974</c:v>
                </c:pt>
                <c:pt idx="4">
                  <c:v>0.316190743469211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Sheet1!$M$73</c:f>
              <c:strCache>
                <c:ptCount val="1"/>
                <c:pt idx="0">
                  <c:v>Process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Sheet1!$N$76:$R$76</c:f>
                <c:numCache>
                  <c:formatCode>General</c:formatCode>
                  <c:ptCount val="5"/>
                  <c:pt idx="0">
                    <c:v>0.00632</c:v>
                  </c:pt>
                  <c:pt idx="1">
                    <c:v>0.00703</c:v>
                  </c:pt>
                  <c:pt idx="2">
                    <c:v>0.01035</c:v>
                  </c:pt>
                  <c:pt idx="3">
                    <c:v>0.01015</c:v>
                  </c:pt>
                  <c:pt idx="4">
                    <c:v>0.00386</c:v>
                  </c:pt>
                </c:numCache>
              </c:numRef>
            </c:plus>
            <c:minus>
              <c:numRef>
                <c:f>Sheet1!$N$76:$R$76</c:f>
                <c:numCache>
                  <c:formatCode>General</c:formatCode>
                  <c:ptCount val="5"/>
                  <c:pt idx="0">
                    <c:v>0.00632</c:v>
                  </c:pt>
                  <c:pt idx="1">
                    <c:v>0.00703</c:v>
                  </c:pt>
                  <c:pt idx="2">
                    <c:v>0.01035</c:v>
                  </c:pt>
                  <c:pt idx="3">
                    <c:v>0.01015</c:v>
                  </c:pt>
                  <c:pt idx="4">
                    <c:v>0.00386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Sheet1!$N$71:$R$71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Sheet1!$N$73:$R$73</c:f>
              <c:numCache>
                <c:formatCode>General</c:formatCode>
                <c:ptCount val="5"/>
                <c:pt idx="0">
                  <c:v>0.281227343950981</c:v>
                </c:pt>
                <c:pt idx="1">
                  <c:v>0.278771720573447</c:v>
                </c:pt>
                <c:pt idx="2">
                  <c:v>0.270469374868449</c:v>
                </c:pt>
                <c:pt idx="3">
                  <c:v>0.266727472578872</c:v>
                </c:pt>
                <c:pt idx="4">
                  <c:v>0.263804111415141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22162"/>
        <c:axId val="802209460"/>
      </c:lineChart>
      <c:catAx>
        <c:axId val="8932216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Time(h)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02209460"/>
        <c:crosses val="autoZero"/>
        <c:auto val="1"/>
        <c:lblAlgn val="ctr"/>
        <c:lblOffset val="100"/>
        <c:noMultiLvlLbl val="0"/>
      </c:catAx>
      <c:valAx>
        <c:axId val="802209460"/>
        <c:scaling>
          <c:orientation val="minMax"/>
          <c:min val="0.25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protein content(mg/ml)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32216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802631578947"/>
          <c:y val="0.057870370370370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663484486874"/>
          <c:y val="0.0471264367816092"/>
          <c:w val="0.86508353221957"/>
          <c:h val="0.719632183908046"/>
        </c:manualLayout>
      </c:layout>
      <c:lineChart>
        <c:grouping val="standard"/>
        <c:varyColors val="0"/>
        <c:ser>
          <c:idx val="0"/>
          <c:order val="0"/>
          <c:tx>
            <c:strRef>
              <c:f>Sheet1!$B$113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sq" cmpd="sng">
              <a:solidFill>
                <a:schemeClr val="tx1"/>
              </a:solidFill>
              <a:prstDash val="solid"/>
              <a:bevel/>
            </a:ln>
            <a:effectLst/>
            <a:sp3d contourW="12700"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Sheet1!$C$116:$G$116</c:f>
                <c:numCache>
                  <c:formatCode>General</c:formatCode>
                  <c:ptCount val="5"/>
                  <c:pt idx="0">
                    <c:v>0.17745</c:v>
                  </c:pt>
                  <c:pt idx="1">
                    <c:v>0.42081</c:v>
                  </c:pt>
                  <c:pt idx="2">
                    <c:v>0.13871</c:v>
                  </c:pt>
                  <c:pt idx="3">
                    <c:v>0.45526</c:v>
                  </c:pt>
                  <c:pt idx="4">
                    <c:v>0.25636</c:v>
                  </c:pt>
                </c:numCache>
              </c:numRef>
            </c:plus>
            <c:minus>
              <c:numRef>
                <c:f>Sheet1!$C$116:$G$116</c:f>
                <c:numCache>
                  <c:formatCode>General</c:formatCode>
                  <c:ptCount val="5"/>
                  <c:pt idx="0">
                    <c:v>0.17745</c:v>
                  </c:pt>
                  <c:pt idx="1">
                    <c:v>0.42081</c:v>
                  </c:pt>
                  <c:pt idx="2">
                    <c:v>0.13871</c:v>
                  </c:pt>
                  <c:pt idx="3">
                    <c:v>0.45526</c:v>
                  </c:pt>
                  <c:pt idx="4">
                    <c:v>0.25636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Sheet1!$C$112:$G$112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Sheet1!$C$113:$G$113</c:f>
              <c:numCache>
                <c:formatCode>General</c:formatCode>
                <c:ptCount val="5"/>
                <c:pt idx="0">
                  <c:v>2.75227226774857</c:v>
                </c:pt>
                <c:pt idx="1">
                  <c:v>2.82685540505885</c:v>
                </c:pt>
                <c:pt idx="2">
                  <c:v>2.76640574778568</c:v>
                </c:pt>
                <c:pt idx="3">
                  <c:v>2.6520740832953</c:v>
                </c:pt>
                <c:pt idx="4">
                  <c:v>2.29512525997277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Sheet1!$B$114</c:f>
              <c:strCache>
                <c:ptCount val="1"/>
                <c:pt idx="0">
                  <c:v>Process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  <a:beve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Sheet1!$C$117:$G$117</c:f>
                <c:numCache>
                  <c:formatCode>General</c:formatCode>
                  <c:ptCount val="5"/>
                  <c:pt idx="0">
                    <c:v>0.28535</c:v>
                  </c:pt>
                  <c:pt idx="1">
                    <c:v>0.30125</c:v>
                  </c:pt>
                  <c:pt idx="2">
                    <c:v>0.38767</c:v>
                  </c:pt>
                  <c:pt idx="3">
                    <c:v>0.14182</c:v>
                  </c:pt>
                  <c:pt idx="4">
                    <c:v>0.09065</c:v>
                  </c:pt>
                </c:numCache>
              </c:numRef>
            </c:plus>
            <c:minus>
              <c:numRef>
                <c:f>Sheet1!$C$117:$G$117</c:f>
                <c:numCache>
                  <c:formatCode>General</c:formatCode>
                  <c:ptCount val="5"/>
                  <c:pt idx="0">
                    <c:v>0.28535</c:v>
                  </c:pt>
                  <c:pt idx="1">
                    <c:v>0.30125</c:v>
                  </c:pt>
                  <c:pt idx="2">
                    <c:v>0.38767</c:v>
                  </c:pt>
                  <c:pt idx="3">
                    <c:v>0.14182</c:v>
                  </c:pt>
                  <c:pt idx="4">
                    <c:v>0.09065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Sheet1!$C$112:$G$112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Sheet1!$C$114:$G$114</c:f>
              <c:numCache>
                <c:formatCode>General</c:formatCode>
                <c:ptCount val="5"/>
                <c:pt idx="0">
                  <c:v>2.79948351754273</c:v>
                </c:pt>
                <c:pt idx="1">
                  <c:v>3.88000407206511</c:v>
                </c:pt>
                <c:pt idx="2">
                  <c:v>3.42460880133691</c:v>
                </c:pt>
                <c:pt idx="3">
                  <c:v>2.82680525536836</c:v>
                </c:pt>
                <c:pt idx="4">
                  <c:v>2.48428122046483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593356"/>
        <c:axId val="33548114"/>
      </c:lineChart>
      <c:catAx>
        <c:axId val="65659335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Time(h)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548114"/>
        <c:crosses val="autoZero"/>
        <c:auto val="1"/>
        <c:lblAlgn val="ctr"/>
        <c:lblOffset val="100"/>
        <c:noMultiLvlLbl val="0"/>
      </c:catAx>
      <c:valAx>
        <c:axId val="33548114"/>
        <c:scaling>
          <c:orientation val="minMax"/>
          <c:max val="5"/>
          <c:min val="2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SOD(U/g prot)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565933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167064439141"/>
          <c:y val="0.0816091954022989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71607753706"/>
          <c:y val="0.143518518518519"/>
          <c:w val="0.851242873432155"/>
          <c:h val="0.639212962962963"/>
        </c:manualLayout>
      </c:layout>
      <c:lineChart>
        <c:grouping val="standard"/>
        <c:varyColors val="0"/>
        <c:ser>
          <c:idx val="0"/>
          <c:order val="0"/>
          <c:tx>
            <c:strRef>
              <c:f>Sheet1!$D$149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Sheet1!$E$152:$I$152</c:f>
                <c:numCache>
                  <c:formatCode>General</c:formatCode>
                  <c:ptCount val="5"/>
                  <c:pt idx="0">
                    <c:v>0.11547</c:v>
                  </c:pt>
                  <c:pt idx="1">
                    <c:v>0.15275</c:v>
                  </c:pt>
                  <c:pt idx="2">
                    <c:v>0.43589</c:v>
                  </c:pt>
                  <c:pt idx="3">
                    <c:v>0.05774</c:v>
                  </c:pt>
                  <c:pt idx="4">
                    <c:v>0.15275</c:v>
                  </c:pt>
                </c:numCache>
              </c:numRef>
            </c:plus>
            <c:minus>
              <c:numRef>
                <c:f>Sheet1!$E$152:$I$152</c:f>
                <c:numCache>
                  <c:formatCode>General</c:formatCode>
                  <c:ptCount val="5"/>
                  <c:pt idx="0">
                    <c:v>0.11547</c:v>
                  </c:pt>
                  <c:pt idx="1">
                    <c:v>0.15275</c:v>
                  </c:pt>
                  <c:pt idx="2">
                    <c:v>0.43589</c:v>
                  </c:pt>
                  <c:pt idx="3">
                    <c:v>0.05774</c:v>
                  </c:pt>
                  <c:pt idx="4">
                    <c:v>0.15275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Sheet1!$E$148:$I$148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Sheet1!$E$149:$I$149</c:f>
              <c:numCache>
                <c:formatCode>General</c:formatCode>
                <c:ptCount val="5"/>
                <c:pt idx="0">
                  <c:v>0.733333333333334</c:v>
                </c:pt>
                <c:pt idx="1">
                  <c:v>0.966666666666666</c:v>
                </c:pt>
                <c:pt idx="2">
                  <c:v>1</c:v>
                </c:pt>
                <c:pt idx="3">
                  <c:v>0.633333333333334</c:v>
                </c:pt>
                <c:pt idx="4">
                  <c:v>0.833333333333333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Sheet1!$D$150</c:f>
              <c:strCache>
                <c:ptCount val="1"/>
                <c:pt idx="0">
                  <c:v>Process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Sheet1!$E$153:$I$153</c:f>
                <c:numCache>
                  <c:formatCode>General</c:formatCode>
                  <c:ptCount val="5"/>
                  <c:pt idx="0">
                    <c:v>0.05774</c:v>
                  </c:pt>
                  <c:pt idx="1">
                    <c:v>0.2</c:v>
                  </c:pt>
                  <c:pt idx="2">
                    <c:v>0.11547</c:v>
                  </c:pt>
                  <c:pt idx="3">
                    <c:v>0.05774</c:v>
                  </c:pt>
                  <c:pt idx="4">
                    <c:v>0.26458</c:v>
                  </c:pt>
                </c:numCache>
              </c:numRef>
            </c:plus>
            <c:minus>
              <c:numRef>
                <c:f>Sheet1!$E$153:$I$153</c:f>
                <c:numCache>
                  <c:formatCode>General</c:formatCode>
                  <c:ptCount val="5"/>
                  <c:pt idx="0">
                    <c:v>0.05774</c:v>
                  </c:pt>
                  <c:pt idx="1">
                    <c:v>0.2</c:v>
                  </c:pt>
                  <c:pt idx="2">
                    <c:v>0.11547</c:v>
                  </c:pt>
                  <c:pt idx="3">
                    <c:v>0.05774</c:v>
                  </c:pt>
                  <c:pt idx="4">
                    <c:v>0.26458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Sheet1!$E$148:$I$148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Sheet1!$E$150:$I$150</c:f>
              <c:numCache>
                <c:formatCode>General</c:formatCode>
                <c:ptCount val="5"/>
                <c:pt idx="0">
                  <c:v>0.666666666666667</c:v>
                </c:pt>
                <c:pt idx="1">
                  <c:v>2.8</c:v>
                </c:pt>
                <c:pt idx="2">
                  <c:v>1.33333333333333</c:v>
                </c:pt>
                <c:pt idx="3">
                  <c:v>0.866666666666667</c:v>
                </c:pt>
                <c:pt idx="4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865742"/>
        <c:axId val="328775780"/>
      </c:lineChart>
      <c:catAx>
        <c:axId val="58486574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Time(h)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28775780"/>
        <c:crosses val="autoZero"/>
        <c:auto val="1"/>
        <c:lblAlgn val="ctr"/>
        <c:lblOffset val="100"/>
        <c:noMultiLvlLbl val="0"/>
      </c:catAx>
      <c:valAx>
        <c:axId val="328775780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POD(U/g prot)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8486574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6009122006842"/>
          <c:y val="0.07175925925925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"/>
          <c:y val="0.109953703703704"/>
          <c:w val="0.8515"/>
          <c:h val="0.635509259259259"/>
        </c:manualLayout>
      </c:layout>
      <c:lineChart>
        <c:grouping val="standard"/>
        <c:varyColors val="0"/>
        <c:ser>
          <c:idx val="0"/>
          <c:order val="0"/>
          <c:tx>
            <c:strRef>
              <c:f>Sheet1!$D$198</c:f>
              <c:strCache>
                <c:ptCount val="1"/>
                <c:pt idx="0">
                  <c:v>control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Sheet1!$E$202:$I$202</c:f>
                <c:numCache>
                  <c:formatCode>General</c:formatCode>
                  <c:ptCount val="5"/>
                  <c:pt idx="0">
                    <c:v>0.00547</c:v>
                  </c:pt>
                  <c:pt idx="1">
                    <c:v>0.05275</c:v>
                  </c:pt>
                  <c:pt idx="2">
                    <c:v>0.05893</c:v>
                  </c:pt>
                  <c:pt idx="3">
                    <c:v>0.05774</c:v>
                  </c:pt>
                  <c:pt idx="4">
                    <c:v>0.05275</c:v>
                  </c:pt>
                </c:numCache>
              </c:numRef>
            </c:plus>
            <c:minus>
              <c:numRef>
                <c:f>Sheet1!$E$202:$I$202</c:f>
                <c:numCache>
                  <c:formatCode>General</c:formatCode>
                  <c:ptCount val="5"/>
                  <c:pt idx="0">
                    <c:v>0.00547</c:v>
                  </c:pt>
                  <c:pt idx="1">
                    <c:v>0.05275</c:v>
                  </c:pt>
                  <c:pt idx="2">
                    <c:v>0.05893</c:v>
                  </c:pt>
                  <c:pt idx="3">
                    <c:v>0.05774</c:v>
                  </c:pt>
                  <c:pt idx="4">
                    <c:v>0.05275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Sheet1!$E$197:$I$197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Sheet1!$E$198:$I$198</c:f>
              <c:numCache>
                <c:formatCode>General</c:formatCode>
                <c:ptCount val="5"/>
                <c:pt idx="0">
                  <c:v>0.71547</c:v>
                </c:pt>
                <c:pt idx="1">
                  <c:v>0.7575</c:v>
                </c:pt>
                <c:pt idx="2">
                  <c:v>0.75589</c:v>
                </c:pt>
                <c:pt idx="3">
                  <c:v>0.73774</c:v>
                </c:pt>
                <c:pt idx="4">
                  <c:v>0.72275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Sheet1!$D$199</c:f>
              <c:strCache>
                <c:ptCount val="1"/>
                <c:pt idx="0">
                  <c:v>Process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Sheet1!$E$203:$I$203</c:f>
                <c:numCache>
                  <c:formatCode>General</c:formatCode>
                  <c:ptCount val="5"/>
                  <c:pt idx="0">
                    <c:v>0.05774</c:v>
                  </c:pt>
                  <c:pt idx="1">
                    <c:v>0.12</c:v>
                  </c:pt>
                  <c:pt idx="2">
                    <c:v>0.05547</c:v>
                  </c:pt>
                  <c:pt idx="3">
                    <c:v>0.05774</c:v>
                  </c:pt>
                  <c:pt idx="4">
                    <c:v>0</c:v>
                  </c:pt>
                </c:numCache>
              </c:numRef>
            </c:plus>
            <c:minus>
              <c:numRef>
                <c:f>Sheet1!$E$203:$I$203</c:f>
                <c:numCache>
                  <c:formatCode>General</c:formatCode>
                  <c:ptCount val="5"/>
                  <c:pt idx="0">
                    <c:v>0.05774</c:v>
                  </c:pt>
                  <c:pt idx="1">
                    <c:v>0.12</c:v>
                  </c:pt>
                  <c:pt idx="2">
                    <c:v>0.05547</c:v>
                  </c:pt>
                  <c:pt idx="3">
                    <c:v>0.05774</c:v>
                  </c:pt>
                  <c:pt idx="4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Sheet1!$E$197:$I$197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24</c:v>
                </c:pt>
              </c:numCache>
            </c:numRef>
          </c:cat>
          <c:val>
            <c:numRef>
              <c:f>Sheet1!$E$199:$I$199</c:f>
              <c:numCache>
                <c:formatCode>General</c:formatCode>
                <c:ptCount val="5"/>
                <c:pt idx="0">
                  <c:v>0.79774</c:v>
                </c:pt>
                <c:pt idx="1">
                  <c:v>1.3275</c:v>
                </c:pt>
                <c:pt idx="2">
                  <c:v>1.21547</c:v>
                </c:pt>
                <c:pt idx="3">
                  <c:v>0.95774</c:v>
                </c:pt>
                <c:pt idx="4">
                  <c:v>0.94458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09187"/>
        <c:axId val="770233887"/>
      </c:lineChart>
      <c:catAx>
        <c:axId val="648509187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Time(h)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70233887"/>
        <c:crosses val="autoZero"/>
        <c:auto val="1"/>
        <c:lblAlgn val="ctr"/>
        <c:lblOffset val="100"/>
        <c:noMultiLvlLbl val="0"/>
      </c:catAx>
      <c:valAx>
        <c:axId val="770233887"/>
        <c:scaling>
          <c:orientation val="minMax"/>
          <c:min val="0.5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CAT (U/g prot)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85091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9013157894737"/>
          <c:y val="0.061342592592592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Sheet2!$B$67</c:f>
              <c:strCache>
                <c:ptCount val="1"/>
                <c:pt idx="0">
                  <c:v>HMC-control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Sheet2!$C$71:$E$71</c:f>
                <c:numCache>
                  <c:formatCode>General</c:formatCode>
                  <c:ptCount val="3"/>
                  <c:pt idx="0">
                    <c:v>1.14893</c:v>
                  </c:pt>
                  <c:pt idx="1">
                    <c:v>1.372</c:v>
                  </c:pt>
                  <c:pt idx="2">
                    <c:v>1.0253</c:v>
                  </c:pt>
                </c:numCache>
              </c:numRef>
            </c:plus>
            <c:minus>
              <c:numRef>
                <c:f>Sheet2!$C$71:$E$71</c:f>
                <c:numCache>
                  <c:formatCode>General</c:formatCode>
                  <c:ptCount val="3"/>
                  <c:pt idx="0">
                    <c:v>1.14893</c:v>
                  </c:pt>
                  <c:pt idx="1">
                    <c:v>1.372</c:v>
                  </c:pt>
                  <c:pt idx="2">
                    <c:v>1.0253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Sheet2!$C$66:$E$66</c:f>
              <c:strCache>
                <c:ptCount val="3"/>
                <c:pt idx="0">
                  <c:v>3d</c:v>
                </c:pt>
                <c:pt idx="1">
                  <c:v>6d</c:v>
                </c:pt>
                <c:pt idx="2">
                  <c:v>9d</c:v>
                </c:pt>
              </c:strCache>
            </c:strRef>
          </c:cat>
          <c:val>
            <c:numRef>
              <c:f>Sheet2!$C$67:$E$67</c:f>
              <c:numCache>
                <c:formatCode>General</c:formatCode>
                <c:ptCount val="3"/>
                <c:pt idx="0">
                  <c:v>25.2770833333333</c:v>
                </c:pt>
                <c:pt idx="1">
                  <c:v>37.0620833333333</c:v>
                </c:pt>
                <c:pt idx="2">
                  <c:v>51.2430266666667</c:v>
                </c:pt>
              </c:numCache>
            </c:numRef>
          </c:val>
        </c:ser>
        <c:ser>
          <c:idx val="1"/>
          <c:order val="1"/>
          <c:tx>
            <c:strRef>
              <c:f>Sheet2!$B$68</c:f>
              <c:strCache>
                <c:ptCount val="1"/>
                <c:pt idx="0">
                  <c:v>HMC-process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Sheet2!$C$72:$E$72</c:f>
                <c:numCache>
                  <c:formatCode>General</c:formatCode>
                  <c:ptCount val="3"/>
                  <c:pt idx="0">
                    <c:v>0.6937</c:v>
                  </c:pt>
                  <c:pt idx="1">
                    <c:v>0.565</c:v>
                  </c:pt>
                  <c:pt idx="2">
                    <c:v>0.732</c:v>
                  </c:pt>
                </c:numCache>
              </c:numRef>
            </c:plus>
            <c:minus>
              <c:numRef>
                <c:f>Sheet2!$C$72:$E$72</c:f>
                <c:numCache>
                  <c:formatCode>General</c:formatCode>
                  <c:ptCount val="3"/>
                  <c:pt idx="0">
                    <c:v>0.6937</c:v>
                  </c:pt>
                  <c:pt idx="1">
                    <c:v>0.565</c:v>
                  </c:pt>
                  <c:pt idx="2">
                    <c:v>0.732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Sheet2!$C$66:$E$66</c:f>
              <c:strCache>
                <c:ptCount val="3"/>
                <c:pt idx="0">
                  <c:v>3d</c:v>
                </c:pt>
                <c:pt idx="1">
                  <c:v>6d</c:v>
                </c:pt>
                <c:pt idx="2">
                  <c:v>9d</c:v>
                </c:pt>
              </c:strCache>
            </c:strRef>
          </c:cat>
          <c:val>
            <c:numRef>
              <c:f>Sheet2!$C$68:$E$68</c:f>
              <c:numCache>
                <c:formatCode>General</c:formatCode>
                <c:ptCount val="3"/>
                <c:pt idx="0">
                  <c:v>23.0504166666667</c:v>
                </c:pt>
                <c:pt idx="1">
                  <c:v>33.0191666666667</c:v>
                </c:pt>
                <c:pt idx="2">
                  <c:v>38.8263333333333</c:v>
                </c:pt>
              </c:numCache>
            </c:numRef>
          </c:val>
        </c:ser>
        <c:ser>
          <c:idx val="2"/>
          <c:order val="2"/>
          <c:tx>
            <c:strRef>
              <c:f>Sheet2!$B$69</c:f>
              <c:strCache>
                <c:ptCount val="1"/>
                <c:pt idx="0">
                  <c:v>XZM-17-control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Sheet2!$C$73:$E$73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2.01326</c:v>
                  </c:pt>
                  <c:pt idx="2">
                    <c:v>1.803</c:v>
                  </c:pt>
                </c:numCache>
              </c:numRef>
            </c:plus>
            <c:minus>
              <c:numRef>
                <c:f>Sheet2!$C$73:$E$73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2.01326</c:v>
                  </c:pt>
                  <c:pt idx="2">
                    <c:v>1.803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Sheet2!$C$66:$E$66</c:f>
              <c:strCache>
                <c:ptCount val="3"/>
                <c:pt idx="0">
                  <c:v>3d</c:v>
                </c:pt>
                <c:pt idx="1">
                  <c:v>6d</c:v>
                </c:pt>
                <c:pt idx="2">
                  <c:v>9d</c:v>
                </c:pt>
              </c:strCache>
            </c:strRef>
          </c:cat>
          <c:val>
            <c:numRef>
              <c:f>Sheet2!$C$69:$E$69</c:f>
              <c:numCache>
                <c:formatCode>General</c:formatCode>
                <c:ptCount val="3"/>
                <c:pt idx="0">
                  <c:v>9</c:v>
                </c:pt>
                <c:pt idx="1">
                  <c:v>22.3726666666667</c:v>
                </c:pt>
                <c:pt idx="2">
                  <c:v>46.4996666666667</c:v>
                </c:pt>
              </c:numCache>
            </c:numRef>
          </c:val>
        </c:ser>
        <c:ser>
          <c:idx val="3"/>
          <c:order val="3"/>
          <c:tx>
            <c:strRef>
              <c:f>Sheet2!$B$70</c:f>
              <c:strCache>
                <c:ptCount val="1"/>
                <c:pt idx="0">
                  <c:v>XZM-17-process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Sheet2!$C$74:$E$74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1.59442</c:v>
                  </c:pt>
                  <c:pt idx="2">
                    <c:v>0.77214</c:v>
                  </c:pt>
                </c:numCache>
              </c:numRef>
            </c:plus>
            <c:minus>
              <c:numRef>
                <c:f>Sheet2!$C$74:$E$74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1.59442</c:v>
                  </c:pt>
                  <c:pt idx="2">
                    <c:v>0.77214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Sheet2!$C$66:$E$66</c:f>
              <c:strCache>
                <c:ptCount val="3"/>
                <c:pt idx="0">
                  <c:v>3d</c:v>
                </c:pt>
                <c:pt idx="1">
                  <c:v>6d</c:v>
                </c:pt>
                <c:pt idx="2">
                  <c:v>9d</c:v>
                </c:pt>
              </c:strCache>
            </c:strRef>
          </c:cat>
          <c:val>
            <c:numRef>
              <c:f>Sheet2!$C$70:$E$70</c:f>
              <c:numCache>
                <c:formatCode>General</c:formatCode>
                <c:ptCount val="3"/>
                <c:pt idx="0">
                  <c:v>9</c:v>
                </c:pt>
                <c:pt idx="1">
                  <c:v>31.8566666666667</c:v>
                </c:pt>
                <c:pt idx="2">
                  <c:v>36.4476666666667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883423459"/>
        <c:axId val="888238225"/>
      </c:barChart>
      <c:catAx>
        <c:axId val="8834234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8238225"/>
        <c:crosses val="autoZero"/>
        <c:auto val="1"/>
        <c:lblAlgn val="ctr"/>
        <c:lblOffset val="100"/>
        <c:noMultiLvlLbl val="0"/>
      </c:catAx>
      <c:valAx>
        <c:axId val="88823822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834234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881578947368"/>
          <c:y val="0.040369088811995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50781702374"/>
          <c:y val="0.0705353653771004"/>
          <c:w val="0.857371163867979"/>
          <c:h val="0.5870261821023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 w="12700" cmpd="sng">
              <a:solidFill>
                <a:schemeClr val="tx1"/>
              </a:solidFill>
              <a:prstDash val="solid"/>
            </a:ln>
            <a:effectLst/>
            <a:sp3d contourW="12700"/>
          </c:spPr>
          <c:invertIfNegative val="0"/>
          <c:dPt>
            <c:idx val="0"/>
            <c:invertIfNegative val="0"/>
            <c:bubble3D val="0"/>
            <c:explosion val="0"/>
            <c:spPr>
              <a:solidFill>
                <a:schemeClr val="bg1"/>
              </a:solidFill>
              <a:ln w="12700" cmpd="sng">
                <a:solidFill>
                  <a:schemeClr val="tx1"/>
                </a:solidFill>
                <a:prstDash val="solid"/>
              </a:ln>
              <a:effectLst/>
              <a:sp3d contourW="12700"/>
            </c:spPr>
          </c:dPt>
          <c:dPt>
            <c:idx val="1"/>
            <c:invertIfNegative val="0"/>
            <c:bubble3D val="0"/>
            <c:explosion val="0"/>
            <c:spPr>
              <a:solidFill>
                <a:schemeClr val="tx1">
                  <a:lumMod val="50000"/>
                  <a:lumOff val="50000"/>
                </a:schemeClr>
              </a:solidFill>
              <a:ln w="12700" cmpd="sng">
                <a:solidFill>
                  <a:schemeClr val="tx1"/>
                </a:solidFill>
                <a:prstDash val="solid"/>
              </a:ln>
              <a:effectLst/>
              <a:sp3d contourW="12700"/>
            </c:spPr>
          </c:dPt>
          <c:dPt>
            <c:idx val="3"/>
            <c:invertIfNegative val="0"/>
            <c:bubble3D val="0"/>
            <c:explosion val="0"/>
            <c:spPr>
              <a:solidFill>
                <a:schemeClr val="tx1">
                  <a:lumMod val="50000"/>
                  <a:lumOff val="50000"/>
                </a:schemeClr>
              </a:solidFill>
              <a:ln w="12700" cmpd="sng">
                <a:solidFill>
                  <a:schemeClr val="tx1"/>
                </a:solidFill>
                <a:prstDash val="solid"/>
              </a:ln>
              <a:effectLst/>
              <a:sp3d contourW="12700"/>
            </c:spPr>
          </c:dPt>
          <c:dPt>
            <c:idx val="5"/>
            <c:invertIfNegative val="0"/>
            <c:bubble3D val="0"/>
            <c:explosion val="0"/>
            <c:spPr>
              <a:solidFill>
                <a:schemeClr val="tx1">
                  <a:lumMod val="50000"/>
                  <a:lumOff val="50000"/>
                </a:schemeClr>
              </a:solidFill>
              <a:ln w="12700" cmpd="sng">
                <a:solidFill>
                  <a:schemeClr val="tx1"/>
                </a:solidFill>
                <a:prstDash val="solid"/>
              </a:ln>
              <a:effectLst/>
              <a:sp3d contourW="12700"/>
            </c:spPr>
          </c:dPt>
          <c:dPt>
            <c:idx val="7"/>
            <c:invertIfNegative val="0"/>
            <c:bubble3D val="0"/>
            <c:explosion val="0"/>
            <c:spPr>
              <a:solidFill>
                <a:schemeClr val="tx1">
                  <a:lumMod val="50000"/>
                  <a:lumOff val="50000"/>
                </a:schemeClr>
              </a:solidFill>
              <a:ln w="12700" cmpd="sng">
                <a:solidFill>
                  <a:schemeClr val="tx1"/>
                </a:solidFill>
                <a:prstDash val="solid"/>
              </a:ln>
              <a:effectLst/>
              <a:sp3d contourW="12700"/>
            </c:spPr>
          </c:dPt>
          <c:dPt>
            <c:idx val="9"/>
            <c:invertIfNegative val="0"/>
            <c:bubble3D val="0"/>
            <c:explosion val="0"/>
            <c:spPr>
              <a:solidFill>
                <a:schemeClr val="tx1">
                  <a:lumMod val="50000"/>
                  <a:lumOff val="50000"/>
                </a:schemeClr>
              </a:solidFill>
              <a:ln w="12700" cmpd="sng">
                <a:solidFill>
                  <a:schemeClr val="tx1"/>
                </a:solidFill>
                <a:prstDash val="solid"/>
              </a:ln>
              <a:effectLst/>
              <a:sp3d contourW="12700"/>
            </c:spPr>
          </c:dPt>
          <c:dPt>
            <c:idx val="11"/>
            <c:invertIfNegative val="0"/>
            <c:bubble3D val="0"/>
            <c:explosion val="0"/>
            <c:spPr>
              <a:solidFill>
                <a:schemeClr val="tx1">
                  <a:lumMod val="50000"/>
                  <a:lumOff val="50000"/>
                </a:schemeClr>
              </a:solidFill>
              <a:ln w="12700" cmpd="sng">
                <a:solidFill>
                  <a:schemeClr val="tx1"/>
                </a:solidFill>
                <a:prstDash val="solid"/>
              </a:ln>
              <a:effectLst/>
              <a:sp3d contourW="12700"/>
            </c:spPr>
          </c:dPt>
          <c:dPt>
            <c:idx val="13"/>
            <c:invertIfNegative val="0"/>
            <c:bubble3D val="0"/>
            <c:explosion val="0"/>
            <c:spPr>
              <a:solidFill>
                <a:schemeClr val="tx1">
                  <a:lumMod val="50000"/>
                  <a:lumOff val="50000"/>
                </a:schemeClr>
              </a:solidFill>
              <a:ln w="12700" cmpd="sng">
                <a:solidFill>
                  <a:schemeClr val="tx1"/>
                </a:solidFill>
                <a:prstDash val="solid"/>
              </a:ln>
              <a:effectLst/>
              <a:sp3d contourW="12700"/>
            </c:spPr>
          </c:dPt>
          <c:dPt>
            <c:idx val="15"/>
            <c:invertIfNegative val="0"/>
            <c:bubble3D val="0"/>
            <c:explosion val="0"/>
            <c:spPr>
              <a:solidFill>
                <a:schemeClr val="tx1">
                  <a:lumMod val="50000"/>
                  <a:lumOff val="50000"/>
                </a:schemeClr>
              </a:solidFill>
              <a:ln w="12700" cmpd="sng">
                <a:solidFill>
                  <a:schemeClr val="tx1"/>
                </a:solidFill>
                <a:prstDash val="solid"/>
              </a:ln>
              <a:effectLst/>
              <a:sp3d contourW="12700"/>
            </c:spPr>
          </c:dPt>
          <c:dLbls>
            <c:dLbl>
              <c:idx val="0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Bb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Bb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Bb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Bb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00197368421052632"/>
                  <c:y val="0.0034722222222222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Bb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Ab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.00394736842105263"/>
                  <c:y val="0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/>
                      <a:t>Aa</a:t>
                    </a:r>
                    <a:endParaRPr lang="en-US" altLang="zh-CN" sz="1000" b="0" i="0" u="none" strike="noStrike" baseline="0">
                      <a:solidFill>
                        <a:srgbClr val="404040">
                          <a:alpha val="100000"/>
                        </a:srgbClr>
                      </a:solidFill>
                      <a:latin typeface="Calibri" panose="020F0502020204030204" charset="0"/>
                      <a:ea typeface="Calibri" panose="020F0502020204030204" charset="0"/>
                      <a:cs typeface="Calibri" panose="020F0502020204030204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both"/>
            <c:errValType val="cust"/>
            <c:noEndCap val="0"/>
            <c:plus>
              <c:numRef>
                <c:f>Sheet3!$N$9:$N$24</c:f>
                <c:numCache>
                  <c:formatCode>General</c:formatCode>
                  <c:ptCount val="16"/>
                  <c:pt idx="0">
                    <c:v>2.7269</c:v>
                  </c:pt>
                  <c:pt idx="1">
                    <c:v>1.8274</c:v>
                  </c:pt>
                  <c:pt idx="2">
                    <c:v>0.8828</c:v>
                  </c:pt>
                  <c:pt idx="3">
                    <c:v>0.8039</c:v>
                  </c:pt>
                  <c:pt idx="4">
                    <c:v>3.1812</c:v>
                  </c:pt>
                  <c:pt idx="5">
                    <c:v>2.5939</c:v>
                  </c:pt>
                  <c:pt idx="6">
                    <c:v>2.7617</c:v>
                  </c:pt>
                  <c:pt idx="7">
                    <c:v>0.9543</c:v>
                  </c:pt>
                  <c:pt idx="8">
                    <c:v>1.8163</c:v>
                  </c:pt>
                  <c:pt idx="9">
                    <c:v>1.4124</c:v>
                  </c:pt>
                  <c:pt idx="10">
                    <c:v>0.5172</c:v>
                  </c:pt>
                  <c:pt idx="11">
                    <c:v>1.4611</c:v>
                  </c:pt>
                  <c:pt idx="12">
                    <c:v>2.3445</c:v>
                  </c:pt>
                  <c:pt idx="13">
                    <c:v>1.9025</c:v>
                  </c:pt>
                  <c:pt idx="14">
                    <c:v>4.1112</c:v>
                  </c:pt>
                  <c:pt idx="15">
                    <c:v>1.043</c:v>
                  </c:pt>
                </c:numCache>
              </c:numRef>
            </c:plus>
            <c:minus>
              <c:numRef>
                <c:f>Sheet3!$N$9:$N$24</c:f>
                <c:numCache>
                  <c:formatCode>General</c:formatCode>
                  <c:ptCount val="16"/>
                  <c:pt idx="0">
                    <c:v>2.7269</c:v>
                  </c:pt>
                  <c:pt idx="1">
                    <c:v>1.8274</c:v>
                  </c:pt>
                  <c:pt idx="2">
                    <c:v>0.8828</c:v>
                  </c:pt>
                  <c:pt idx="3">
                    <c:v>0.8039</c:v>
                  </c:pt>
                  <c:pt idx="4">
                    <c:v>3.1812</c:v>
                  </c:pt>
                  <c:pt idx="5">
                    <c:v>2.5939</c:v>
                  </c:pt>
                  <c:pt idx="6">
                    <c:v>2.7617</c:v>
                  </c:pt>
                  <c:pt idx="7">
                    <c:v>0.9543</c:v>
                  </c:pt>
                  <c:pt idx="8">
                    <c:v>1.8163</c:v>
                  </c:pt>
                  <c:pt idx="9">
                    <c:v>1.4124</c:v>
                  </c:pt>
                  <c:pt idx="10">
                    <c:v>0.5172</c:v>
                  </c:pt>
                  <c:pt idx="11">
                    <c:v>1.4611</c:v>
                  </c:pt>
                  <c:pt idx="12">
                    <c:v>2.3445</c:v>
                  </c:pt>
                  <c:pt idx="13">
                    <c:v>1.9025</c:v>
                  </c:pt>
                  <c:pt idx="14">
                    <c:v>4.1112</c:v>
                  </c:pt>
                  <c:pt idx="15">
                    <c:v>1.043</c:v>
                  </c:pt>
                </c:numCache>
              </c:numRef>
            </c:minus>
          </c:errBars>
          <c:cat>
            <c:multiLvlStrRef>
              <c:f>Sheet3!$J$9:$K$24</c:f>
              <c:multiLvlStrCache>
                <c:ptCount val="16"/>
                <c:lvl>
                  <c:pt idx="0">
                    <c:v>control</c:v>
                  </c:pt>
                  <c:pt idx="1">
                    <c:v>process</c:v>
                  </c:pt>
                  <c:pt idx="2">
                    <c:v>control</c:v>
                  </c:pt>
                  <c:pt idx="3">
                    <c:v>process</c:v>
                  </c:pt>
                  <c:pt idx="4">
                    <c:v>control</c:v>
                  </c:pt>
                  <c:pt idx="5">
                    <c:v>process</c:v>
                  </c:pt>
                  <c:pt idx="6">
                    <c:v>control</c:v>
                  </c:pt>
                  <c:pt idx="7">
                    <c:v>process</c:v>
                  </c:pt>
                  <c:pt idx="8">
                    <c:v>control</c:v>
                  </c:pt>
                  <c:pt idx="9">
                    <c:v>process</c:v>
                  </c:pt>
                  <c:pt idx="10">
                    <c:v>control</c:v>
                  </c:pt>
                  <c:pt idx="11">
                    <c:v>process</c:v>
                  </c:pt>
                  <c:pt idx="12">
                    <c:v>control</c:v>
                  </c:pt>
                  <c:pt idx="13">
                    <c:v>process</c:v>
                  </c:pt>
                  <c:pt idx="14">
                    <c:v>control</c:v>
                  </c:pt>
                  <c:pt idx="15">
                    <c:v>process</c:v>
                  </c:pt>
                </c:lvl>
                <c:lvl>
                  <c:pt idx="0">
                    <c:v>H-1</c:v>
                  </c:pt>
                  <c:pt idx="2">
                    <c:v>H-3</c:v>
                  </c:pt>
                  <c:pt idx="4">
                    <c:v>H-5</c:v>
                  </c:pt>
                  <c:pt idx="6">
                    <c:v>H-6</c:v>
                  </c:pt>
                  <c:pt idx="8">
                    <c:v>H-8</c:v>
                  </c:pt>
                  <c:pt idx="10">
                    <c:v>H-10</c:v>
                  </c:pt>
                  <c:pt idx="12">
                    <c:v>1</c:v>
                  </c:pt>
                  <c:pt idx="14">
                    <c:v>2</c:v>
                  </c:pt>
                </c:lvl>
              </c:multiLvlStrCache>
            </c:multiLvlStrRef>
          </c:cat>
          <c:val>
            <c:numRef>
              <c:f>Sheet3!$L$9:$L$24</c:f>
              <c:numCache>
                <c:formatCode>General</c:formatCode>
                <c:ptCount val="16"/>
                <c:pt idx="0">
                  <c:v>52.798</c:v>
                </c:pt>
                <c:pt idx="1">
                  <c:v>33.774</c:v>
                </c:pt>
                <c:pt idx="2">
                  <c:v>61.438</c:v>
                </c:pt>
                <c:pt idx="3">
                  <c:v>32.688</c:v>
                </c:pt>
                <c:pt idx="4">
                  <c:v>63.6</c:v>
                </c:pt>
                <c:pt idx="5">
                  <c:v>36.328</c:v>
                </c:pt>
                <c:pt idx="6">
                  <c:v>66.424</c:v>
                </c:pt>
                <c:pt idx="7">
                  <c:v>36.328</c:v>
                </c:pt>
                <c:pt idx="8">
                  <c:v>45.2525</c:v>
                </c:pt>
                <c:pt idx="9">
                  <c:v>15.1525</c:v>
                </c:pt>
                <c:pt idx="10">
                  <c:v>28.956</c:v>
                </c:pt>
                <c:pt idx="11">
                  <c:v>27.518</c:v>
                </c:pt>
                <c:pt idx="12">
                  <c:v>51.914</c:v>
                </c:pt>
                <c:pt idx="13">
                  <c:v>29.934</c:v>
                </c:pt>
                <c:pt idx="14">
                  <c:v>33.222</c:v>
                </c:pt>
                <c:pt idx="15">
                  <c:v>31.82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440773887"/>
        <c:axId val="50735980"/>
      </c:barChart>
      <c:catAx>
        <c:axId val="440773887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 b="0" i="0" u="none" strike="noStrike" baseline="0">
                    <a:solidFill>
                      <a:srgbClr val="595959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Different strains of different treatments</a:t>
                </a:r>
                <a:endParaRPr sz="1000" b="0" i="0" u="none" strike="noStrike" baseline="0">
                  <a:solidFill>
                    <a:srgbClr val="595959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259973684210526"/>
              <c:y val="0.917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735980"/>
        <c:crosses val="autoZero"/>
        <c:auto val="1"/>
        <c:lblAlgn val="ctr"/>
        <c:lblOffset val="100"/>
        <c:noMultiLvlLbl val="0"/>
      </c:catAx>
      <c:valAx>
        <c:axId val="50735980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000" b="0" i="0" u="none" strike="noStrike" baseline="0">
                    <a:solidFill>
                      <a:srgbClr val="333333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colony diameter（</a:t>
                </a:r>
                <a:r>
                  <a:rPr lang="en-US" altLang="zh-CN" sz="1000" b="0" i="0" u="none" strike="noStrike" baseline="0">
                    <a:solidFill>
                      <a:srgbClr val="333333"/>
                    </a:solidFill>
                    <a:latin typeface="Calibri" panose="020F0502020204030204" charset="0"/>
                    <a:ea typeface="Calibri" panose="020F0502020204030204" charset="0"/>
                    <a:cs typeface="Calibri" panose="020F0502020204030204" charset="0"/>
                  </a:rPr>
                  <a:t>cm</a:t>
                </a:r>
                <a:r>
                  <a:rPr altLang="en-US" sz="1000" b="0" i="0" u="none" strike="noStrike" baseline="0">
                    <a:solidFill>
                      <a:srgbClr val="333333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0773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.498912016578795"/>
          <c:y val="0.0652913311735567"/>
          <c:w val="0.3875"/>
          <c:h val="0.07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5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05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05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05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05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05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05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bg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15240</xdr:colOff>
      <xdr:row>3</xdr:row>
      <xdr:rowOff>95250</xdr:rowOff>
    </xdr:from>
    <xdr:to>
      <xdr:col>6</xdr:col>
      <xdr:colOff>571500</xdr:colOff>
      <xdr:row>17</xdr:row>
      <xdr:rowOff>88900</xdr:rowOff>
    </xdr:to>
    <xdr:graphicFrame>
      <xdr:nvGraphicFramePr>
        <xdr:cNvPr id="2" name="图表 1"/>
        <xdr:cNvGraphicFramePr/>
      </xdr:nvGraphicFramePr>
      <xdr:xfrm>
        <a:off x="897890" y="641350"/>
        <a:ext cx="4206240" cy="25209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501015</xdr:colOff>
      <xdr:row>20</xdr:row>
      <xdr:rowOff>140335</xdr:rowOff>
    </xdr:from>
    <xdr:to>
      <xdr:col>26</xdr:col>
      <xdr:colOff>488950</xdr:colOff>
      <xdr:row>35</xdr:row>
      <xdr:rowOff>149225</xdr:rowOff>
    </xdr:to>
    <xdr:graphicFrame>
      <xdr:nvGraphicFramePr>
        <xdr:cNvPr id="3" name="图表 2"/>
        <xdr:cNvGraphicFramePr/>
      </xdr:nvGraphicFramePr>
      <xdr:xfrm>
        <a:off x="14818360" y="3747135"/>
        <a:ext cx="5708015" cy="27012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22225</xdr:colOff>
      <xdr:row>41</xdr:row>
      <xdr:rowOff>85725</xdr:rowOff>
    </xdr:from>
    <xdr:to>
      <xdr:col>19</xdr:col>
      <xdr:colOff>47625</xdr:colOff>
      <xdr:row>56</xdr:row>
      <xdr:rowOff>171450</xdr:rowOff>
    </xdr:to>
    <xdr:graphicFrame>
      <xdr:nvGraphicFramePr>
        <xdr:cNvPr id="4" name="图表 3"/>
        <xdr:cNvGraphicFramePr/>
      </xdr:nvGraphicFramePr>
      <xdr:xfrm>
        <a:off x="9432290" y="7451725"/>
        <a:ext cx="4932680" cy="2917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476250</xdr:colOff>
      <xdr:row>76</xdr:row>
      <xdr:rowOff>133350</xdr:rowOff>
    </xdr:from>
    <xdr:to>
      <xdr:col>18</xdr:col>
      <xdr:colOff>501650</xdr:colOff>
      <xdr:row>92</xdr:row>
      <xdr:rowOff>133350</xdr:rowOff>
    </xdr:to>
    <xdr:graphicFrame>
      <xdr:nvGraphicFramePr>
        <xdr:cNvPr id="5" name="图表 4"/>
        <xdr:cNvGraphicFramePr/>
      </xdr:nvGraphicFramePr>
      <xdr:xfrm>
        <a:off x="9257665" y="13938250"/>
        <a:ext cx="4932680" cy="2857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101600</xdr:colOff>
      <xdr:row>109</xdr:row>
      <xdr:rowOff>25400</xdr:rowOff>
    </xdr:from>
    <xdr:to>
      <xdr:col>14</xdr:col>
      <xdr:colOff>69850</xdr:colOff>
      <xdr:row>125</xdr:row>
      <xdr:rowOff>25400</xdr:rowOff>
    </xdr:to>
    <xdr:graphicFrame>
      <xdr:nvGraphicFramePr>
        <xdr:cNvPr id="6" name="图表 5"/>
        <xdr:cNvGraphicFramePr/>
      </xdr:nvGraphicFramePr>
      <xdr:xfrm>
        <a:off x="5594985" y="19723100"/>
        <a:ext cx="5142230" cy="2870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673100</xdr:colOff>
      <xdr:row>158</xdr:row>
      <xdr:rowOff>15875</xdr:rowOff>
    </xdr:from>
    <xdr:to>
      <xdr:col>9</xdr:col>
      <xdr:colOff>889000</xdr:colOff>
      <xdr:row>174</xdr:row>
      <xdr:rowOff>15875</xdr:rowOff>
    </xdr:to>
    <xdr:graphicFrame>
      <xdr:nvGraphicFramePr>
        <xdr:cNvPr id="7" name="图表 6"/>
        <xdr:cNvGraphicFramePr/>
      </xdr:nvGraphicFramePr>
      <xdr:xfrm>
        <a:off x="2139950" y="28489275"/>
        <a:ext cx="6012815" cy="2844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717550</xdr:colOff>
      <xdr:row>192</xdr:row>
      <xdr:rowOff>104775</xdr:rowOff>
    </xdr:from>
    <xdr:to>
      <xdr:col>16</xdr:col>
      <xdr:colOff>224790</xdr:colOff>
      <xdr:row>208</xdr:row>
      <xdr:rowOff>92075</xdr:rowOff>
    </xdr:to>
    <xdr:graphicFrame>
      <xdr:nvGraphicFramePr>
        <xdr:cNvPr id="8" name="图表 7"/>
        <xdr:cNvGraphicFramePr/>
      </xdr:nvGraphicFramePr>
      <xdr:xfrm>
        <a:off x="7988300" y="34636075"/>
        <a:ext cx="4414520" cy="2857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244475</xdr:colOff>
      <xdr:row>70</xdr:row>
      <xdr:rowOff>60325</xdr:rowOff>
    </xdr:from>
    <xdr:to>
      <xdr:col>14</xdr:col>
      <xdr:colOff>812800</xdr:colOff>
      <xdr:row>86</xdr:row>
      <xdr:rowOff>60325</xdr:rowOff>
    </xdr:to>
    <xdr:graphicFrame>
      <xdr:nvGraphicFramePr>
        <xdr:cNvPr id="2" name="图表 1"/>
        <xdr:cNvGraphicFramePr/>
      </xdr:nvGraphicFramePr>
      <xdr:xfrm>
        <a:off x="7387590" y="12633325"/>
        <a:ext cx="4471670" cy="2857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142875</xdr:colOff>
      <xdr:row>24</xdr:row>
      <xdr:rowOff>72390</xdr:rowOff>
    </xdr:from>
    <xdr:to>
      <xdr:col>15</xdr:col>
      <xdr:colOff>139700</xdr:colOff>
      <xdr:row>42</xdr:row>
      <xdr:rowOff>64135</xdr:rowOff>
    </xdr:to>
    <xdr:graphicFrame>
      <xdr:nvGraphicFramePr>
        <xdr:cNvPr id="2" name="图表 2"/>
        <xdr:cNvGraphicFramePr/>
      </xdr:nvGraphicFramePr>
      <xdr:xfrm>
        <a:off x="4867275" y="4644390"/>
        <a:ext cx="5026025" cy="34207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355600</xdr:colOff>
      <xdr:row>48</xdr:row>
      <xdr:rowOff>114300</xdr:rowOff>
    </xdr:from>
    <xdr:to>
      <xdr:col>9</xdr:col>
      <xdr:colOff>152400</xdr:colOff>
      <xdr:row>63</xdr:row>
      <xdr:rowOff>0</xdr:rowOff>
    </xdr:to>
    <xdr:graphicFrame>
      <xdr:nvGraphicFramePr>
        <xdr:cNvPr id="3" name="图表 2"/>
        <xdr:cNvGraphicFramePr/>
      </xdr:nvGraphicFramePr>
      <xdr:xfrm>
        <a:off x="1308100" y="925830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C204"/>
  <sheetViews>
    <sheetView topLeftCell="A112" workbookViewId="0">
      <selection activeCell="I152" sqref="I152"/>
    </sheetView>
  </sheetViews>
  <sheetFormatPr defaultColWidth="9" defaultRowHeight="14"/>
  <cols>
    <col min="1" max="1" width="12.6363636363636" customWidth="1"/>
    <col min="4" max="4" width="12.6272727272727"/>
    <col min="6" max="6" width="12.6272727272727"/>
    <col min="7" max="7" width="13.7545454545455"/>
    <col min="8" max="8" width="12.6272727272727"/>
    <col min="9" max="9" width="12.8181818181818"/>
    <col min="10" max="10" width="12.6272727272727"/>
    <col min="15" max="15" width="12.6272727272727"/>
    <col min="17" max="17" width="12.6272727272727"/>
    <col min="20" max="20" width="12.2545454545455" customWidth="1"/>
    <col min="21" max="21" width="12.6272727272727"/>
    <col min="23" max="23" width="12.6272727272727"/>
    <col min="24" max="24" width="13.7545454545455" customWidth="1"/>
    <col min="26" max="26" width="12.6272727272727"/>
    <col min="28" max="28" width="12.6272727272727"/>
  </cols>
  <sheetData>
    <row r="2" ht="15" spans="1:28">
      <c r="A2" s="4" t="s">
        <v>0</v>
      </c>
      <c r="B2" s="4" t="s">
        <v>1</v>
      </c>
      <c r="C2" s="4"/>
      <c r="D2" s="4" t="s">
        <v>2</v>
      </c>
      <c r="E2" s="4"/>
      <c r="F2" t="s">
        <v>3</v>
      </c>
      <c r="W2" t="s">
        <v>4</v>
      </c>
      <c r="X2" t="s">
        <v>0</v>
      </c>
      <c r="Z2" s="1" t="s">
        <v>5</v>
      </c>
      <c r="AB2" s="1" t="s">
        <v>6</v>
      </c>
    </row>
    <row r="3" spans="1:29">
      <c r="A3" s="4"/>
      <c r="B3" s="5" t="s">
        <v>7</v>
      </c>
      <c r="C3" s="5" t="s">
        <v>8</v>
      </c>
      <c r="D3" s="5" t="s">
        <v>7</v>
      </c>
      <c r="E3" s="5" t="s">
        <v>8</v>
      </c>
      <c r="F3" s="5" t="s">
        <v>7</v>
      </c>
      <c r="G3" s="5" t="s">
        <v>8</v>
      </c>
      <c r="W3" t="s">
        <v>9</v>
      </c>
      <c r="X3" t="s">
        <v>10</v>
      </c>
      <c r="Y3">
        <v>0</v>
      </c>
      <c r="Z3">
        <v>2.84790666666667</v>
      </c>
      <c r="AA3">
        <v>0.2838</v>
      </c>
      <c r="AB3">
        <v>2.89054</v>
      </c>
      <c r="AC3">
        <v>0.29537</v>
      </c>
    </row>
    <row r="4" spans="1:29">
      <c r="A4" s="4" t="s">
        <v>11</v>
      </c>
      <c r="B4" s="4"/>
      <c r="C4" s="4"/>
      <c r="D4" s="4"/>
      <c r="E4" s="4"/>
      <c r="H4" t="s">
        <v>12</v>
      </c>
      <c r="K4" t="s">
        <v>13</v>
      </c>
      <c r="N4" t="s">
        <v>14</v>
      </c>
      <c r="Q4" s="6">
        <v>0</v>
      </c>
      <c r="R4" s="6">
        <v>3</v>
      </c>
      <c r="S4" s="6">
        <v>6</v>
      </c>
      <c r="T4" s="6">
        <v>12</v>
      </c>
      <c r="U4" s="6">
        <v>24</v>
      </c>
      <c r="Y4">
        <v>3</v>
      </c>
      <c r="Z4">
        <v>3.14634</v>
      </c>
      <c r="AA4">
        <v>0.2304</v>
      </c>
      <c r="AB4">
        <v>4.16954</v>
      </c>
      <c r="AC4">
        <v>0.22153</v>
      </c>
    </row>
    <row r="5" ht="15" spans="1:29">
      <c r="A5" t="s">
        <v>15</v>
      </c>
      <c r="B5" s="4">
        <v>0.042</v>
      </c>
      <c r="C5" s="4">
        <v>0.026</v>
      </c>
      <c r="D5" s="4">
        <v>0.029</v>
      </c>
      <c r="E5" s="4">
        <v>0.013</v>
      </c>
      <c r="F5" s="4">
        <v>0.015</v>
      </c>
      <c r="G5" s="4">
        <v>0.003</v>
      </c>
      <c r="H5">
        <f>B5-C5</f>
        <v>0.016</v>
      </c>
      <c r="I5">
        <f>D5-E5</f>
        <v>0.016</v>
      </c>
      <c r="J5">
        <f>F5-G5</f>
        <v>0.012</v>
      </c>
      <c r="K5">
        <f>25.58*(H5+0.0076)/0.2</f>
        <v>3.01844</v>
      </c>
      <c r="L5">
        <f>25.58*(I5+0.0076)/0.2</f>
        <v>3.01844</v>
      </c>
      <c r="M5">
        <f>25.58*(J5+0.0076)/0.2</f>
        <v>2.50684</v>
      </c>
      <c r="N5">
        <f>AVERAGE(K5:M5)</f>
        <v>2.84790666666667</v>
      </c>
      <c r="P5" s="1" t="s">
        <v>5</v>
      </c>
      <c r="Q5">
        <v>2.84790666666667</v>
      </c>
      <c r="R5">
        <v>3.14634</v>
      </c>
      <c r="S5">
        <v>3.53004</v>
      </c>
      <c r="T5">
        <v>3.99900666666667</v>
      </c>
      <c r="U5">
        <v>4.08427333333333</v>
      </c>
      <c r="W5">
        <f>(U5-Q5)/Q5*100</f>
        <v>43.4131736526943</v>
      </c>
      <c r="Y5">
        <v>6</v>
      </c>
      <c r="Z5">
        <v>3.53004</v>
      </c>
      <c r="AA5">
        <v>0.3573</v>
      </c>
      <c r="AB5">
        <v>4.93694</v>
      </c>
      <c r="AC5">
        <v>0.33839</v>
      </c>
    </row>
    <row r="6" ht="15" spans="1:29">
      <c r="A6" t="s">
        <v>16</v>
      </c>
      <c r="B6" s="4">
        <v>0.119</v>
      </c>
      <c r="C6" s="4">
        <v>0.105</v>
      </c>
      <c r="D6" s="4">
        <v>0.03</v>
      </c>
      <c r="E6" s="4">
        <v>0.012</v>
      </c>
      <c r="F6" s="4">
        <v>0.031</v>
      </c>
      <c r="G6" s="4">
        <v>0.018</v>
      </c>
      <c r="H6">
        <f>B6-C6</f>
        <v>0.014</v>
      </c>
      <c r="I6">
        <f>D6-E6</f>
        <v>0.018</v>
      </c>
      <c r="J6">
        <f>F6-G6</f>
        <v>0.013</v>
      </c>
      <c r="K6">
        <f>25.58*(H6+0.0076)/0.2</f>
        <v>2.76264</v>
      </c>
      <c r="L6">
        <f>25.58*(I6+0.0076)/0.2</f>
        <v>3.27424</v>
      </c>
      <c r="M6">
        <f>25.58*(J6+0.0076)/0.2</f>
        <v>2.63474</v>
      </c>
      <c r="N6">
        <f>AVERAGE(K6:M6)</f>
        <v>2.89054</v>
      </c>
      <c r="P6" s="1" t="s">
        <v>6</v>
      </c>
      <c r="Q6">
        <v>2.89054</v>
      </c>
      <c r="R6">
        <v>4.16954</v>
      </c>
      <c r="S6">
        <v>4.93694</v>
      </c>
      <c r="T6">
        <v>5.61907333333333</v>
      </c>
      <c r="U6">
        <v>6.21594</v>
      </c>
      <c r="W6">
        <f>(U6-Q6)/Q6*100</f>
        <v>115.044247787611</v>
      </c>
      <c r="Y6">
        <v>12</v>
      </c>
      <c r="Z6">
        <v>3.99900666666667</v>
      </c>
      <c r="AA6">
        <v>0.3428</v>
      </c>
      <c r="AB6">
        <v>5.61907333333333</v>
      </c>
      <c r="AC6">
        <v>0.32187</v>
      </c>
    </row>
    <row r="7" spans="25:29">
      <c r="Y7">
        <v>24</v>
      </c>
      <c r="Z7">
        <v>4.08427333333333</v>
      </c>
      <c r="AA7">
        <v>0.2877</v>
      </c>
      <c r="AB7">
        <v>6.21594</v>
      </c>
      <c r="AC7">
        <v>0.19537</v>
      </c>
    </row>
    <row r="8" spans="1:21">
      <c r="A8" s="6" t="s">
        <v>17</v>
      </c>
      <c r="B8" s="4">
        <v>0.031</v>
      </c>
      <c r="C8" s="4">
        <v>0.013</v>
      </c>
      <c r="D8" s="4">
        <v>0.032</v>
      </c>
      <c r="E8" s="4">
        <v>0.014</v>
      </c>
      <c r="F8" s="4">
        <v>0.052</v>
      </c>
      <c r="G8" s="4">
        <v>0.037</v>
      </c>
      <c r="H8">
        <f>B8-C8</f>
        <v>0.018</v>
      </c>
      <c r="I8">
        <f>D8-E8</f>
        <v>0.018</v>
      </c>
      <c r="J8">
        <f>F8-G8</f>
        <v>0.015</v>
      </c>
      <c r="K8">
        <f>25.58*(H8+0.0076)/0.2</f>
        <v>3.27424</v>
      </c>
      <c r="L8">
        <f>25.58*(I8+0.0076)/0.2</f>
        <v>3.27424</v>
      </c>
      <c r="M8">
        <f>25.58*(J8+0.0076)/0.2</f>
        <v>2.89054</v>
      </c>
      <c r="N8">
        <f>AVERAGE(K8:M8)</f>
        <v>3.14634</v>
      </c>
      <c r="P8" t="s">
        <v>18</v>
      </c>
      <c r="Q8">
        <v>0.2838</v>
      </c>
      <c r="R8">
        <v>0.2304</v>
      </c>
      <c r="S8">
        <v>0.3573</v>
      </c>
      <c r="T8">
        <v>0.3428</v>
      </c>
      <c r="U8">
        <v>0.2877</v>
      </c>
    </row>
    <row r="9" spans="1:21">
      <c r="A9" s="7" t="s">
        <v>19</v>
      </c>
      <c r="B9" s="4">
        <v>0.063</v>
      </c>
      <c r="C9" s="4">
        <v>0.043</v>
      </c>
      <c r="D9" s="4">
        <v>0.053</v>
      </c>
      <c r="E9" s="4">
        <v>0.024</v>
      </c>
      <c r="F9" s="4">
        <v>0.029</v>
      </c>
      <c r="G9" s="4">
        <v>0.003</v>
      </c>
      <c r="H9">
        <f>B9-C9</f>
        <v>0.02</v>
      </c>
      <c r="I9">
        <f>D9-E9</f>
        <v>0.029</v>
      </c>
      <c r="J9">
        <f>F9-G9</f>
        <v>0.026</v>
      </c>
      <c r="K9">
        <f>25.58*(H9+0.0076)/0.2</f>
        <v>3.53004</v>
      </c>
      <c r="L9">
        <f>25.58*(I9+0.0076)/0.2</f>
        <v>4.68114</v>
      </c>
      <c r="M9">
        <f>25.58*(J9+0.0076)/0.2</f>
        <v>4.29744</v>
      </c>
      <c r="N9">
        <f>AVERAGE(K9:M9)</f>
        <v>4.16954</v>
      </c>
      <c r="Q9">
        <v>0.3221</v>
      </c>
      <c r="R9">
        <v>0.6318</v>
      </c>
      <c r="S9">
        <v>0.3672</v>
      </c>
      <c r="T9">
        <v>0.4027</v>
      </c>
      <c r="U9">
        <v>0.6465</v>
      </c>
    </row>
    <row r="10" spans="16:21">
      <c r="P10" t="s">
        <v>18</v>
      </c>
      <c r="Q10">
        <v>0.29537</v>
      </c>
      <c r="R10">
        <v>0.22153</v>
      </c>
      <c r="S10">
        <v>0.33839</v>
      </c>
      <c r="T10">
        <v>0.32187</v>
      </c>
      <c r="U10">
        <v>0.19537</v>
      </c>
    </row>
    <row r="11" ht="15" spans="1:28">
      <c r="A11" s="7" t="s">
        <v>20</v>
      </c>
      <c r="B11" s="4">
        <v>0.104</v>
      </c>
      <c r="C11" s="4">
        <v>0.082</v>
      </c>
      <c r="D11" s="4">
        <v>0.07</v>
      </c>
      <c r="E11" s="4">
        <v>0.049</v>
      </c>
      <c r="F11" s="4">
        <v>0.03</v>
      </c>
      <c r="G11" s="4">
        <v>0.013</v>
      </c>
      <c r="H11">
        <f>B11-C11</f>
        <v>0.022</v>
      </c>
      <c r="I11">
        <f>D11-E11</f>
        <v>0.021</v>
      </c>
      <c r="J11">
        <f>F11-G11</f>
        <v>0.017</v>
      </c>
      <c r="K11">
        <f>25.58*(H11+0.0076)/0.2</f>
        <v>3.78584</v>
      </c>
      <c r="L11">
        <f>25.58*(I11+0.0076)/0.2</f>
        <v>3.65794</v>
      </c>
      <c r="M11">
        <f>25.58*(J11+0.0076)/0.2</f>
        <v>3.14634</v>
      </c>
      <c r="N11">
        <f>AVERAGE(K11:M11)</f>
        <v>3.53004</v>
      </c>
      <c r="Q11">
        <v>0.33839</v>
      </c>
      <c r="R11">
        <v>0.58611</v>
      </c>
      <c r="S11">
        <v>0.22153</v>
      </c>
      <c r="T11">
        <v>0.39074</v>
      </c>
      <c r="U11">
        <v>0.6395</v>
      </c>
      <c r="Z11" s="1" t="s">
        <v>5</v>
      </c>
      <c r="AB11" s="1" t="s">
        <v>6</v>
      </c>
    </row>
    <row r="12" spans="1:29">
      <c r="A12" s="7" t="s">
        <v>21</v>
      </c>
      <c r="B12" s="4">
        <v>0.052</v>
      </c>
      <c r="C12" s="4">
        <v>0.02</v>
      </c>
      <c r="D12" s="4">
        <v>0.045</v>
      </c>
      <c r="E12" s="4">
        <v>0.016</v>
      </c>
      <c r="F12" s="4">
        <v>0.046</v>
      </c>
      <c r="G12" s="4">
        <v>0.014</v>
      </c>
      <c r="H12">
        <f>B12-C12</f>
        <v>0.032</v>
      </c>
      <c r="I12">
        <f>D12-E12</f>
        <v>0.029</v>
      </c>
      <c r="J12">
        <f>F12-G12</f>
        <v>0.032</v>
      </c>
      <c r="K12">
        <f>25.58*(H12+0.0076)/0.2</f>
        <v>5.06484</v>
      </c>
      <c r="L12">
        <f>25.58*(I12+0.0076)/0.2</f>
        <v>4.68114</v>
      </c>
      <c r="M12">
        <f>25.58*(J12+0.0076)/0.2</f>
        <v>5.06484</v>
      </c>
      <c r="N12">
        <f>AVERAGE(K12:M12)</f>
        <v>4.93694</v>
      </c>
      <c r="Q12" t="s">
        <v>22</v>
      </c>
      <c r="R12" t="s">
        <v>22</v>
      </c>
      <c r="S12" t="s">
        <v>22</v>
      </c>
      <c r="T12" t="s">
        <v>22</v>
      </c>
      <c r="U12" t="s">
        <v>22</v>
      </c>
      <c r="Y12">
        <v>0</v>
      </c>
      <c r="Z12">
        <v>4.235625</v>
      </c>
      <c r="AA12">
        <v>0.2968</v>
      </c>
      <c r="AB12">
        <v>4.745625</v>
      </c>
      <c r="AC12">
        <v>0.27303</v>
      </c>
    </row>
    <row r="13" spans="17:29">
      <c r="Q13" t="s">
        <v>22</v>
      </c>
      <c r="R13" t="s">
        <v>23</v>
      </c>
      <c r="S13" t="s">
        <v>24</v>
      </c>
      <c r="T13" t="s">
        <v>24</v>
      </c>
      <c r="U13" t="s">
        <v>24</v>
      </c>
      <c r="W13" t="s">
        <v>4</v>
      </c>
      <c r="X13" t="s">
        <v>25</v>
      </c>
      <c r="Y13">
        <v>3</v>
      </c>
      <c r="Z13">
        <v>4.599375</v>
      </c>
      <c r="AA13">
        <v>0.282</v>
      </c>
      <c r="AB13">
        <v>6.635625</v>
      </c>
      <c r="AC13">
        <v>0.35582</v>
      </c>
    </row>
    <row r="14" spans="1:29">
      <c r="A14" s="7" t="s">
        <v>26</v>
      </c>
      <c r="B14" s="4">
        <v>0.023</v>
      </c>
      <c r="C14" s="4">
        <v>0.002</v>
      </c>
      <c r="D14" s="4">
        <v>0.052</v>
      </c>
      <c r="E14" s="4">
        <v>0.026</v>
      </c>
      <c r="F14" s="4">
        <v>0.031</v>
      </c>
      <c r="G14" s="4">
        <v>0.007</v>
      </c>
      <c r="H14">
        <f>B14-C14</f>
        <v>0.021</v>
      </c>
      <c r="I14">
        <f>D14-E14</f>
        <v>0.026</v>
      </c>
      <c r="J14">
        <f>F14-G14</f>
        <v>0.024</v>
      </c>
      <c r="K14">
        <f>25.58*(H14+0.0076)/0.2</f>
        <v>3.65794</v>
      </c>
      <c r="L14">
        <f>25.58*(I14+0.0076)/0.2</f>
        <v>4.29744</v>
      </c>
      <c r="M14">
        <f>25.58*(J14+0.0076)/0.2</f>
        <v>4.04164</v>
      </c>
      <c r="N14">
        <f>AVERAGE(K14:M14)</f>
        <v>3.99900666666667</v>
      </c>
      <c r="P14" t="s">
        <v>27</v>
      </c>
      <c r="Q14">
        <v>0.877</v>
      </c>
      <c r="R14">
        <v>0.047</v>
      </c>
      <c r="S14">
        <v>0.004</v>
      </c>
      <c r="T14">
        <v>0.005</v>
      </c>
      <c r="U14">
        <v>0.005</v>
      </c>
      <c r="W14" t="s">
        <v>9</v>
      </c>
      <c r="X14" t="s">
        <v>28</v>
      </c>
      <c r="Y14">
        <v>6</v>
      </c>
      <c r="Z14">
        <v>4.681875</v>
      </c>
      <c r="AA14">
        <v>0.4474</v>
      </c>
      <c r="AB14">
        <v>6.819375</v>
      </c>
      <c r="AC14">
        <v>0.43952</v>
      </c>
    </row>
    <row r="15" spans="1:29">
      <c r="A15" s="7" t="s">
        <v>29</v>
      </c>
      <c r="B15" s="4">
        <v>0.062</v>
      </c>
      <c r="C15" s="4">
        <v>0.023</v>
      </c>
      <c r="D15">
        <v>0.084</v>
      </c>
      <c r="E15" s="4">
        <v>0.047</v>
      </c>
      <c r="F15" s="4">
        <v>0.053</v>
      </c>
      <c r="G15" s="4">
        <v>0.02</v>
      </c>
      <c r="H15">
        <f>B15-C15</f>
        <v>0.039</v>
      </c>
      <c r="I15">
        <f>D15-E15</f>
        <v>0.037</v>
      </c>
      <c r="J15">
        <f>F15-G15</f>
        <v>0.033</v>
      </c>
      <c r="K15">
        <f>25.58*(H15+0.0076)/0.2</f>
        <v>5.96014</v>
      </c>
      <c r="L15">
        <f>25.58*(I15+0.0076)/0.2</f>
        <v>5.70434</v>
      </c>
      <c r="M15">
        <f>25.58*(J15+0.0076)/0.2</f>
        <v>5.19274</v>
      </c>
      <c r="N15">
        <f>AVERAGE(K15:M15)</f>
        <v>5.61907333333333</v>
      </c>
      <c r="O15">
        <v>3.01844</v>
      </c>
      <c r="P15">
        <v>3.27424</v>
      </c>
      <c r="Q15">
        <v>3.78584</v>
      </c>
      <c r="R15">
        <v>3.65794</v>
      </c>
      <c r="S15">
        <v>4.04164</v>
      </c>
      <c r="Y15">
        <v>12</v>
      </c>
      <c r="Z15">
        <v>5.285625</v>
      </c>
      <c r="AA15">
        <v>0.6831</v>
      </c>
      <c r="AB15">
        <v>7.756875</v>
      </c>
      <c r="AC15">
        <v>0.39009</v>
      </c>
    </row>
    <row r="16" spans="15:29">
      <c r="O16">
        <v>3.01844</v>
      </c>
      <c r="P16">
        <v>3.27424</v>
      </c>
      <c r="Q16">
        <v>3.65794</v>
      </c>
      <c r="R16">
        <v>4.29744</v>
      </c>
      <c r="S16">
        <v>4.29744</v>
      </c>
      <c r="Y16">
        <v>24</v>
      </c>
      <c r="Z16">
        <v>5.251875</v>
      </c>
      <c r="AA16">
        <v>0.3202</v>
      </c>
      <c r="AB16">
        <v>7.843125</v>
      </c>
      <c r="AC16">
        <v>0.45425</v>
      </c>
    </row>
    <row r="17" spans="1:19">
      <c r="A17" s="7" t="s">
        <v>30</v>
      </c>
      <c r="B17" s="4">
        <v>0.042</v>
      </c>
      <c r="C17" s="4">
        <v>0.018</v>
      </c>
      <c r="D17" s="4">
        <v>0.034</v>
      </c>
      <c r="E17" s="4">
        <v>0.008</v>
      </c>
      <c r="F17" s="4">
        <v>0.025</v>
      </c>
      <c r="G17" s="4">
        <v>0.002</v>
      </c>
      <c r="H17">
        <f>B17-C17</f>
        <v>0.024</v>
      </c>
      <c r="I17">
        <f>D17-E17</f>
        <v>0.026</v>
      </c>
      <c r="J17">
        <f>F17-G17</f>
        <v>0.023</v>
      </c>
      <c r="K17">
        <f>25.58*(H17+0.0076)/0.2</f>
        <v>4.04164</v>
      </c>
      <c r="L17">
        <f>25.58*(I17+0.0076)/0.2</f>
        <v>4.29744</v>
      </c>
      <c r="M17">
        <f>25.58*(J17+0.0076)/0.2</f>
        <v>3.91374</v>
      </c>
      <c r="N17">
        <f>AVERAGE(K17:M17)</f>
        <v>4.08427333333333</v>
      </c>
      <c r="O17">
        <v>2.50684</v>
      </c>
      <c r="P17">
        <v>2.89054</v>
      </c>
      <c r="Q17">
        <v>3.14634</v>
      </c>
      <c r="R17">
        <v>4.04164</v>
      </c>
      <c r="S17">
        <v>3.91374</v>
      </c>
    </row>
    <row r="18" spans="1:19">
      <c r="A18" s="7" t="s">
        <v>31</v>
      </c>
      <c r="B18" s="4">
        <v>0.09</v>
      </c>
      <c r="C18" s="4">
        <v>0.044</v>
      </c>
      <c r="D18" s="4">
        <v>0.084</v>
      </c>
      <c r="E18" s="4">
        <v>0.048</v>
      </c>
      <c r="F18" s="4">
        <v>0.048</v>
      </c>
      <c r="G18" s="4">
        <v>0.007</v>
      </c>
      <c r="H18">
        <f>B18-C18</f>
        <v>0.046</v>
      </c>
      <c r="I18">
        <f>D18-E18</f>
        <v>0.036</v>
      </c>
      <c r="J18">
        <f>F18-G18</f>
        <v>0.041</v>
      </c>
      <c r="K18">
        <f>25.58*(H18+0.0076)/0.2</f>
        <v>6.85544</v>
      </c>
      <c r="L18">
        <f>25.58*(I18+0.0076)/0.2</f>
        <v>5.57644</v>
      </c>
      <c r="M18">
        <f>25.58*(J18+0.0076)/0.2</f>
        <v>6.21594</v>
      </c>
      <c r="N18">
        <f>AVERAGE(K18:M18)</f>
        <v>6.21594</v>
      </c>
      <c r="O18">
        <v>2.76264</v>
      </c>
      <c r="P18">
        <v>3.53004</v>
      </c>
      <c r="Q18">
        <v>5.06484</v>
      </c>
      <c r="R18">
        <v>5.96014</v>
      </c>
      <c r="S18">
        <v>6.85544</v>
      </c>
    </row>
    <row r="19" spans="15:19">
      <c r="O19">
        <v>3.27424</v>
      </c>
      <c r="P19">
        <v>4.68114</v>
      </c>
      <c r="Q19">
        <v>4.68114</v>
      </c>
      <c r="R19">
        <v>5.70434</v>
      </c>
      <c r="S19">
        <v>5.57644</v>
      </c>
    </row>
    <row r="20" spans="15:19">
      <c r="O20">
        <v>2.63474</v>
      </c>
      <c r="P20">
        <v>4.29744</v>
      </c>
      <c r="Q20">
        <v>5.06484</v>
      </c>
      <c r="R20">
        <v>5.19274</v>
      </c>
      <c r="S20">
        <v>6.21594</v>
      </c>
    </row>
    <row r="22" spans="1:11">
      <c r="A22" t="s">
        <v>25</v>
      </c>
      <c r="B22" s="4"/>
      <c r="C22" s="4"/>
      <c r="D22" s="4"/>
      <c r="E22" s="4"/>
      <c r="J22" s="4"/>
      <c r="K22" s="4"/>
    </row>
    <row r="23" spans="2:11">
      <c r="B23" s="4" t="s">
        <v>32</v>
      </c>
      <c r="C23" s="4" t="s">
        <v>33</v>
      </c>
      <c r="D23" s="4" t="s">
        <v>3</v>
      </c>
      <c r="E23" s="4"/>
      <c r="J23" s="4"/>
      <c r="K23" s="4"/>
    </row>
    <row r="24" spans="1:11">
      <c r="A24" t="s">
        <v>11</v>
      </c>
      <c r="B24" s="4">
        <v>0.082</v>
      </c>
      <c r="C24" s="4"/>
      <c r="E24" s="4" t="s">
        <v>12</v>
      </c>
      <c r="H24" t="s">
        <v>13</v>
      </c>
      <c r="J24" s="4"/>
      <c r="K24" s="4" t="s">
        <v>14</v>
      </c>
    </row>
    <row r="25" spans="1:19">
      <c r="A25" t="s">
        <v>15</v>
      </c>
      <c r="B25" s="4">
        <v>0.43</v>
      </c>
      <c r="C25" s="4">
        <v>0.471</v>
      </c>
      <c r="D25" s="4">
        <v>0.428</v>
      </c>
      <c r="E25" s="4">
        <f>B25-0.082</f>
        <v>0.348</v>
      </c>
      <c r="F25" s="4">
        <f>C25-0.082</f>
        <v>0.389</v>
      </c>
      <c r="G25" s="4">
        <f>D25-0.082</f>
        <v>0.346</v>
      </c>
      <c r="H25">
        <f>2.25*(E25+0.0155)/0.2</f>
        <v>4.089375</v>
      </c>
      <c r="I25">
        <f>2.25*(F25+0.0155)/0.2</f>
        <v>4.550625</v>
      </c>
      <c r="J25">
        <f>2.25*(G25+0.0155)/0.2</f>
        <v>4.066875</v>
      </c>
      <c r="K25" s="4">
        <f>AVERAGE(H25:J25)</f>
        <v>4.235625</v>
      </c>
      <c r="L25">
        <v>4.201875</v>
      </c>
      <c r="M25">
        <v>4.966875</v>
      </c>
      <c r="O25" s="6">
        <v>0</v>
      </c>
      <c r="P25" s="6">
        <v>3</v>
      </c>
      <c r="Q25" s="6">
        <v>6</v>
      </c>
      <c r="R25" s="6">
        <v>12</v>
      </c>
      <c r="S25" s="6">
        <v>24</v>
      </c>
    </row>
    <row r="26" ht="15" spans="1:23">
      <c r="A26" t="s">
        <v>16</v>
      </c>
      <c r="B26" s="4">
        <v>0.461</v>
      </c>
      <c r="C26" s="4">
        <v>0.494</v>
      </c>
      <c r="D26" s="4">
        <v>0.51</v>
      </c>
      <c r="E26" s="4">
        <f>B26-0.082</f>
        <v>0.379</v>
      </c>
      <c r="F26" s="4">
        <f>C26-0.082</f>
        <v>0.412</v>
      </c>
      <c r="G26" s="4">
        <f>D26-0.082</f>
        <v>0.428</v>
      </c>
      <c r="H26">
        <f>2.25*(E26+0.0155)/0.2</f>
        <v>4.438125</v>
      </c>
      <c r="I26">
        <f>2.25*(F26+0.0155)/0.2</f>
        <v>4.809375</v>
      </c>
      <c r="J26">
        <f>2.25*(G26+0.0155)/0.2</f>
        <v>4.989375</v>
      </c>
      <c r="K26" s="4">
        <f>AVERAGE(H26:J26)</f>
        <v>4.745625</v>
      </c>
      <c r="L26">
        <v>4.888125</v>
      </c>
      <c r="M26">
        <v>5.720625</v>
      </c>
      <c r="N26" s="1" t="s">
        <v>5</v>
      </c>
      <c r="O26">
        <v>4.235625</v>
      </c>
      <c r="P26">
        <v>4.599375</v>
      </c>
      <c r="Q26" s="4">
        <v>4.681875</v>
      </c>
      <c r="R26">
        <v>5.285625</v>
      </c>
      <c r="S26">
        <v>5.251875</v>
      </c>
      <c r="V26">
        <v>4.089375</v>
      </c>
      <c r="W26">
        <v>4.438125</v>
      </c>
    </row>
    <row r="27" ht="15" spans="12:23">
      <c r="L27">
        <v>4.708125</v>
      </c>
      <c r="M27">
        <v>5.169375</v>
      </c>
      <c r="N27" s="1" t="s">
        <v>6</v>
      </c>
      <c r="O27">
        <v>4.745625</v>
      </c>
      <c r="P27">
        <v>6.635625</v>
      </c>
      <c r="Q27">
        <v>6.819375</v>
      </c>
      <c r="R27">
        <v>7.756875</v>
      </c>
      <c r="S27">
        <v>7.843125</v>
      </c>
      <c r="V27">
        <v>4.550625</v>
      </c>
      <c r="W27">
        <v>4.809375</v>
      </c>
    </row>
    <row r="28" spans="1:23">
      <c r="A28" s="6" t="s">
        <v>17</v>
      </c>
      <c r="B28" s="4">
        <v>0.44</v>
      </c>
      <c r="C28" s="4">
        <v>0.501</v>
      </c>
      <c r="D28" s="4">
        <v>0.485</v>
      </c>
      <c r="E28" s="4">
        <f>B28-0.082</f>
        <v>0.358</v>
      </c>
      <c r="F28" s="4">
        <f>C28-0.082</f>
        <v>0.419</v>
      </c>
      <c r="G28" s="4">
        <f>D28-0.082</f>
        <v>0.403</v>
      </c>
      <c r="H28">
        <f>2.25*(E28+0.0155)/0.2</f>
        <v>4.201875</v>
      </c>
      <c r="I28">
        <f>2.25*(F28+0.0155)/0.2</f>
        <v>4.888125</v>
      </c>
      <c r="J28">
        <f>2.25*(G28+0.0155)/0.2</f>
        <v>4.708125</v>
      </c>
      <c r="K28" s="4">
        <f>AVERAGE(H28:J28)</f>
        <v>4.599375</v>
      </c>
      <c r="L28">
        <v>6.440625</v>
      </c>
      <c r="M28">
        <v>7.891875</v>
      </c>
      <c r="V28">
        <v>4.066875</v>
      </c>
      <c r="W28">
        <v>4.989375</v>
      </c>
    </row>
    <row r="29" spans="1:19">
      <c r="A29" s="7" t="s">
        <v>19</v>
      </c>
      <c r="B29" s="4">
        <v>0.639</v>
      </c>
      <c r="C29" s="4">
        <v>0.656</v>
      </c>
      <c r="D29" s="4">
        <v>0.674</v>
      </c>
      <c r="E29" s="4">
        <f>B29-0.082</f>
        <v>0.557</v>
      </c>
      <c r="F29" s="4">
        <f>C29-0.082</f>
        <v>0.574</v>
      </c>
      <c r="G29" s="4">
        <f>D29-0.082</f>
        <v>0.592</v>
      </c>
      <c r="H29">
        <f>2.25*(E29+0.0155)/0.2</f>
        <v>6.440625</v>
      </c>
      <c r="I29">
        <f>2.25*(F29+0.0155)/0.2</f>
        <v>6.631875</v>
      </c>
      <c r="J29">
        <f>2.25*(G29+0.0155)/0.2</f>
        <v>6.834375</v>
      </c>
      <c r="K29" s="4">
        <f>AVERAGE(H29:J29)</f>
        <v>6.635625</v>
      </c>
      <c r="L29">
        <v>6.631875</v>
      </c>
      <c r="M29">
        <v>8.229375</v>
      </c>
      <c r="N29" t="s">
        <v>18</v>
      </c>
      <c r="O29">
        <v>0.2968</v>
      </c>
      <c r="P29">
        <v>0.282</v>
      </c>
      <c r="Q29">
        <v>0.4474</v>
      </c>
      <c r="R29">
        <v>0.6831</v>
      </c>
      <c r="S29">
        <v>0.3202</v>
      </c>
    </row>
    <row r="30" spans="2:19">
      <c r="B30" s="4"/>
      <c r="C30" s="4"/>
      <c r="D30" s="4"/>
      <c r="E30" s="4"/>
      <c r="F30" s="4"/>
      <c r="G30" s="4"/>
      <c r="K30" s="4"/>
      <c r="L30">
        <v>6.834375</v>
      </c>
      <c r="M30">
        <v>7.149375</v>
      </c>
      <c r="O30">
        <v>0.1746</v>
      </c>
      <c r="P30">
        <v>0.2922</v>
      </c>
      <c r="Q30">
        <v>0.2288</v>
      </c>
      <c r="R30">
        <v>0.4615</v>
      </c>
      <c r="S30">
        <v>0.084</v>
      </c>
    </row>
    <row r="31" spans="1:19">
      <c r="A31" s="7" t="s">
        <v>20</v>
      </c>
      <c r="B31" s="4">
        <v>0.48</v>
      </c>
      <c r="C31" s="4">
        <v>0.445</v>
      </c>
      <c r="D31" s="4">
        <v>0.523</v>
      </c>
      <c r="E31" s="4">
        <f>B31-0.082</f>
        <v>0.398</v>
      </c>
      <c r="F31" s="4">
        <f>C31-0.082</f>
        <v>0.363</v>
      </c>
      <c r="G31" s="4">
        <f>D31-0.082</f>
        <v>0.441</v>
      </c>
      <c r="H31">
        <f>2.25*(E31+0.0155)/0.2</f>
        <v>4.651875</v>
      </c>
      <c r="I31">
        <f>2.25*(F31+0.0155)/0.2</f>
        <v>4.258125</v>
      </c>
      <c r="J31">
        <f>2.25*(G31+0.0155)/0.2</f>
        <v>5.135625</v>
      </c>
      <c r="K31" s="4">
        <f>AVERAGE(H31:J31)</f>
        <v>4.681875</v>
      </c>
      <c r="L31">
        <v>4.651875</v>
      </c>
      <c r="M31">
        <v>4.730625</v>
      </c>
      <c r="N31" t="s">
        <v>18</v>
      </c>
      <c r="O31">
        <v>0.27303</v>
      </c>
      <c r="P31">
        <v>0.35582</v>
      </c>
      <c r="Q31">
        <v>0.43952</v>
      </c>
      <c r="R31">
        <v>0.39009</v>
      </c>
      <c r="S31">
        <v>0.45425</v>
      </c>
    </row>
    <row r="32" spans="1:19">
      <c r="A32" s="7" t="s">
        <v>21</v>
      </c>
      <c r="B32" s="4">
        <v>0.683</v>
      </c>
      <c r="C32" s="4">
        <v>0.682</v>
      </c>
      <c r="D32" s="4">
        <v>0.653</v>
      </c>
      <c r="E32" s="4">
        <f>B32-0.082</f>
        <v>0.601</v>
      </c>
      <c r="F32" s="4">
        <f>C32-0.082</f>
        <v>0.6</v>
      </c>
      <c r="G32" s="4">
        <f>D32-0.082</f>
        <v>0.571</v>
      </c>
      <c r="H32">
        <f>2.25*(E32+0.0155)/0.2</f>
        <v>6.935625</v>
      </c>
      <c r="I32">
        <f>2.25*(F32+0.0155)/0.2</f>
        <v>6.924375</v>
      </c>
      <c r="J32">
        <f>2.25*(G32+0.0155)/0.2</f>
        <v>6.598125</v>
      </c>
      <c r="K32" s="4">
        <f>AVERAGE(H32:J32)</f>
        <v>6.819375</v>
      </c>
      <c r="L32">
        <v>4.258125</v>
      </c>
      <c r="M32">
        <v>5.461875</v>
      </c>
      <c r="O32">
        <v>0.2811</v>
      </c>
      <c r="P32">
        <v>0.1969</v>
      </c>
      <c r="Q32">
        <v>0.19169</v>
      </c>
      <c r="R32">
        <v>0.55251</v>
      </c>
      <c r="S32">
        <v>0.07981</v>
      </c>
    </row>
    <row r="33" spans="2:19">
      <c r="B33" s="4"/>
      <c r="C33" s="4"/>
      <c r="D33" s="4"/>
      <c r="E33" s="4"/>
      <c r="F33" s="4"/>
      <c r="G33" s="4"/>
      <c r="K33" s="4"/>
      <c r="L33">
        <v>5.135625</v>
      </c>
      <c r="M33">
        <v>5.563125</v>
      </c>
      <c r="O33" t="s">
        <v>22</v>
      </c>
      <c r="P33" t="s">
        <v>22</v>
      </c>
      <c r="Q33" t="s">
        <v>22</v>
      </c>
      <c r="R33" t="s">
        <v>22</v>
      </c>
      <c r="S33" t="s">
        <v>22</v>
      </c>
    </row>
    <row r="34" spans="1:19">
      <c r="A34" s="7" t="s">
        <v>26</v>
      </c>
      <c r="B34" s="4">
        <v>0.508</v>
      </c>
      <c r="C34" s="4">
        <v>0.575</v>
      </c>
      <c r="D34" s="4">
        <v>0.526</v>
      </c>
      <c r="E34" s="4">
        <f>B34-0.082</f>
        <v>0.426</v>
      </c>
      <c r="F34" s="4">
        <f>C34-0.082</f>
        <v>0.493</v>
      </c>
      <c r="G34" s="4">
        <f>D34-0.082</f>
        <v>0.444</v>
      </c>
      <c r="H34">
        <f>2.25*(E34+0.0155)/0.2</f>
        <v>4.966875</v>
      </c>
      <c r="I34">
        <f>2.25*(F34+0.0155)/0.2</f>
        <v>5.720625</v>
      </c>
      <c r="J34">
        <f>2.25*(G34+0.0155)/0.2</f>
        <v>5.169375</v>
      </c>
      <c r="K34" s="4">
        <f>AVERAGE(H34:J34)</f>
        <v>5.285625</v>
      </c>
      <c r="L34">
        <v>6.935625</v>
      </c>
      <c r="M34">
        <v>7.756875</v>
      </c>
      <c r="O34" t="s">
        <v>24</v>
      </c>
      <c r="P34" t="s">
        <v>24</v>
      </c>
      <c r="Q34" t="s">
        <v>24</v>
      </c>
      <c r="R34" t="s">
        <v>24</v>
      </c>
      <c r="S34" t="s">
        <v>24</v>
      </c>
    </row>
    <row r="35" spans="1:19">
      <c r="A35" s="7" t="s">
        <v>29</v>
      </c>
      <c r="B35" s="4">
        <v>0.768</v>
      </c>
      <c r="C35" s="4">
        <v>0.798</v>
      </c>
      <c r="D35" s="4">
        <v>0.702</v>
      </c>
      <c r="E35" s="4">
        <f>B35-0.082</f>
        <v>0.686</v>
      </c>
      <c r="F35" s="4">
        <f>C35-0.082</f>
        <v>0.716</v>
      </c>
      <c r="G35" s="4">
        <f>D35-0.082</f>
        <v>0.62</v>
      </c>
      <c r="H35">
        <f>2.25*(E35+0.0155)/0.2</f>
        <v>7.891875</v>
      </c>
      <c r="I35">
        <f>2.25*(F35+0.0155)/0.2</f>
        <v>8.229375</v>
      </c>
      <c r="J35">
        <f>2.25*(G35+0.0155)/0.2</f>
        <v>7.149375</v>
      </c>
      <c r="K35" s="4">
        <f>AVERAGE(H35:J35)</f>
        <v>7.756875</v>
      </c>
      <c r="L35">
        <v>6.924375</v>
      </c>
      <c r="M35">
        <v>7.858125</v>
      </c>
      <c r="O35">
        <v>0.087</v>
      </c>
      <c r="P35">
        <v>0.001</v>
      </c>
      <c r="Q35">
        <v>0.002</v>
      </c>
      <c r="R35">
        <v>0.003</v>
      </c>
      <c r="S35">
        <v>0.001</v>
      </c>
    </row>
    <row r="36" spans="2:13">
      <c r="B36" s="4"/>
      <c r="D36" s="4"/>
      <c r="E36" s="4"/>
      <c r="F36" s="4"/>
      <c r="G36" s="4"/>
      <c r="K36" s="4"/>
      <c r="L36">
        <v>6.598125</v>
      </c>
      <c r="M36">
        <v>7.914375</v>
      </c>
    </row>
    <row r="37" spans="1:15">
      <c r="A37" s="7" t="s">
        <v>30</v>
      </c>
      <c r="B37" s="4">
        <v>0.487</v>
      </c>
      <c r="C37" s="4">
        <v>0.552</v>
      </c>
      <c r="D37" s="4">
        <v>0.561</v>
      </c>
      <c r="E37" s="4">
        <f>B37-0.082</f>
        <v>0.405</v>
      </c>
      <c r="F37" s="8">
        <f>C37-0.082</f>
        <v>0.47</v>
      </c>
      <c r="G37" s="4">
        <f>D37-0.082</f>
        <v>0.479</v>
      </c>
      <c r="H37">
        <f>2.25*(E37+0.0155)/0.2</f>
        <v>4.730625</v>
      </c>
      <c r="I37">
        <f>2.25*(F37+0.0155)/0.2</f>
        <v>5.461875</v>
      </c>
      <c r="J37">
        <f>2.25*(G37+0.0155)/0.2</f>
        <v>5.563125</v>
      </c>
      <c r="K37" s="4">
        <f>AVERAGE(H37:J37)</f>
        <v>5.251875</v>
      </c>
      <c r="O37">
        <f>(S26-O26)/O26*100</f>
        <v>23.9929172200089</v>
      </c>
    </row>
    <row r="38" spans="1:15">
      <c r="A38" s="7" t="s">
        <v>31</v>
      </c>
      <c r="B38" s="4">
        <v>0.756</v>
      </c>
      <c r="C38" s="4">
        <v>0.765</v>
      </c>
      <c r="D38" s="4">
        <v>0.77</v>
      </c>
      <c r="E38" s="4">
        <f>B38-0.082</f>
        <v>0.674</v>
      </c>
      <c r="F38" s="4">
        <f>C38-0.082</f>
        <v>0.683</v>
      </c>
      <c r="G38" s="4">
        <f>D38-0.082</f>
        <v>0.688</v>
      </c>
      <c r="H38">
        <f>2.25*(E38+0.0155)/0.2</f>
        <v>7.756875</v>
      </c>
      <c r="I38">
        <f>2.25*(F38+0.0155)/0.2</f>
        <v>7.858125</v>
      </c>
      <c r="J38">
        <f>2.25*(G38+0.0155)/0.2</f>
        <v>7.914375</v>
      </c>
      <c r="K38" s="4">
        <f>AVERAGE(H38:J38)</f>
        <v>7.843125</v>
      </c>
      <c r="O38">
        <f>(S27-O27)/O27*100</f>
        <v>65.2706440142236</v>
      </c>
    </row>
    <row r="43" ht="15" spans="22:24">
      <c r="V43" s="1" t="s">
        <v>5</v>
      </c>
      <c r="X43" s="1" t="s">
        <v>6</v>
      </c>
    </row>
    <row r="44" spans="1:25">
      <c r="A44" t="s">
        <v>34</v>
      </c>
      <c r="U44">
        <v>0</v>
      </c>
      <c r="V44">
        <v>23.3333333333333</v>
      </c>
      <c r="W44">
        <v>2.6324</v>
      </c>
      <c r="X44">
        <v>24.3333333333333</v>
      </c>
      <c r="Y44">
        <v>1.5125</v>
      </c>
    </row>
    <row r="45" ht="15" spans="1:25">
      <c r="A45" s="1"/>
      <c r="B45" s="1" t="s">
        <v>35</v>
      </c>
      <c r="C45" s="1" t="s">
        <v>36</v>
      </c>
      <c r="D45" s="1" t="s">
        <v>37</v>
      </c>
      <c r="E45" s="1" t="s">
        <v>38</v>
      </c>
      <c r="F45" s="1" t="s">
        <v>39</v>
      </c>
      <c r="G45" s="1" t="s">
        <v>40</v>
      </c>
      <c r="H45" s="1" t="s">
        <v>41</v>
      </c>
      <c r="I45" s="1" t="s">
        <v>42</v>
      </c>
      <c r="J45" s="1" t="s">
        <v>43</v>
      </c>
      <c r="K45" s="1" t="s">
        <v>44</v>
      </c>
      <c r="M45" s="1">
        <v>26</v>
      </c>
      <c r="N45" s="1">
        <v>23</v>
      </c>
      <c r="O45" s="1">
        <v>21</v>
      </c>
      <c r="S45" t="s">
        <v>4</v>
      </c>
      <c r="T45" t="s">
        <v>45</v>
      </c>
      <c r="U45">
        <v>0.5</v>
      </c>
      <c r="V45">
        <v>28.5666666666667</v>
      </c>
      <c r="W45">
        <v>1.3046</v>
      </c>
      <c r="X45">
        <v>36.6666666666667</v>
      </c>
      <c r="Y45">
        <v>0.7686</v>
      </c>
    </row>
    <row r="46" ht="15" spans="1:25">
      <c r="A46" s="1" t="s">
        <v>5</v>
      </c>
      <c r="B46" s="1">
        <v>23.3333333333333</v>
      </c>
      <c r="C46" s="1">
        <v>28.5666666666667</v>
      </c>
      <c r="D46" s="1">
        <v>36.5</v>
      </c>
      <c r="E46" s="1">
        <v>37.8</v>
      </c>
      <c r="F46" s="1">
        <v>38.0666666666667</v>
      </c>
      <c r="G46" s="1">
        <v>38.2</v>
      </c>
      <c r="H46" s="1">
        <v>38.8333333333333</v>
      </c>
      <c r="I46" s="1">
        <v>38.9333333333333</v>
      </c>
      <c r="J46" s="1">
        <v>39.6</v>
      </c>
      <c r="K46" s="1">
        <v>39.5666666666667</v>
      </c>
      <c r="M46" s="1">
        <v>31</v>
      </c>
      <c r="N46" s="1">
        <v>20</v>
      </c>
      <c r="O46" s="1">
        <v>22</v>
      </c>
      <c r="S46" t="s">
        <v>9</v>
      </c>
      <c r="T46" t="s">
        <v>46</v>
      </c>
      <c r="U46">
        <v>1.5</v>
      </c>
      <c r="V46">
        <v>36.5</v>
      </c>
      <c r="W46">
        <v>1.4606</v>
      </c>
      <c r="X46">
        <v>45.1666666666667</v>
      </c>
      <c r="Y46">
        <v>0.7952</v>
      </c>
    </row>
    <row r="47" ht="15" spans="1:25">
      <c r="A47" s="1" t="s">
        <v>6</v>
      </c>
      <c r="B47" s="1">
        <v>24.3333333333333</v>
      </c>
      <c r="C47" s="1">
        <v>36.6666666666667</v>
      </c>
      <c r="D47" s="1">
        <v>45.1666666666667</v>
      </c>
      <c r="E47" s="1">
        <v>47.3333333333333</v>
      </c>
      <c r="F47" s="1">
        <v>48.0666666666667</v>
      </c>
      <c r="G47" s="1">
        <v>48.7</v>
      </c>
      <c r="H47" s="1">
        <v>49.3</v>
      </c>
      <c r="I47" s="1">
        <v>49.5333333333333</v>
      </c>
      <c r="J47" s="1">
        <v>50.2</v>
      </c>
      <c r="K47" s="1">
        <v>50.0666666666667</v>
      </c>
      <c r="U47">
        <v>2.5</v>
      </c>
      <c r="V47">
        <v>37.8</v>
      </c>
      <c r="W47">
        <v>1.6811</v>
      </c>
      <c r="X47">
        <v>47.3333333333333</v>
      </c>
      <c r="Y47">
        <v>0.8959</v>
      </c>
    </row>
    <row r="48" ht="15" spans="13:25">
      <c r="M48" s="1">
        <v>29.4</v>
      </c>
      <c r="N48" s="1">
        <v>28.3</v>
      </c>
      <c r="O48" s="1">
        <v>28</v>
      </c>
      <c r="U48">
        <v>3.5</v>
      </c>
      <c r="V48">
        <v>38.0666666666667</v>
      </c>
      <c r="W48">
        <v>2.0851</v>
      </c>
      <c r="X48">
        <v>48.0666666666667</v>
      </c>
      <c r="Y48">
        <v>1.1752</v>
      </c>
    </row>
    <row r="49" ht="15" spans="13:25">
      <c r="M49" s="1">
        <v>37</v>
      </c>
      <c r="N49" s="1">
        <v>36</v>
      </c>
      <c r="O49" s="1">
        <v>37</v>
      </c>
      <c r="U49">
        <v>4.5</v>
      </c>
      <c r="V49">
        <v>38.2</v>
      </c>
      <c r="W49">
        <v>1.784</v>
      </c>
      <c r="X49">
        <v>48.7</v>
      </c>
      <c r="Y49">
        <v>0.9994</v>
      </c>
    </row>
    <row r="50" ht="15" spans="1:25">
      <c r="A50" s="1" t="s">
        <v>47</v>
      </c>
      <c r="B50" s="1">
        <v>26</v>
      </c>
      <c r="C50" s="1">
        <v>29.4</v>
      </c>
      <c r="D50" s="1">
        <v>37.9</v>
      </c>
      <c r="E50" s="1">
        <v>39.5</v>
      </c>
      <c r="F50" s="1">
        <v>39.5</v>
      </c>
      <c r="G50" s="1">
        <v>36.5</v>
      </c>
      <c r="H50" s="1">
        <v>37.4</v>
      </c>
      <c r="I50" s="1">
        <v>38.9</v>
      </c>
      <c r="J50" s="1">
        <v>39.1</v>
      </c>
      <c r="K50" s="1">
        <v>39.4</v>
      </c>
      <c r="U50">
        <v>5.5</v>
      </c>
      <c r="V50">
        <v>38.8333333333333</v>
      </c>
      <c r="W50">
        <v>2.0781</v>
      </c>
      <c r="X50">
        <v>49.3</v>
      </c>
      <c r="Y50">
        <v>1.2221</v>
      </c>
    </row>
    <row r="51" ht="15" spans="1:25">
      <c r="A51" s="1"/>
      <c r="B51" s="1">
        <v>23</v>
      </c>
      <c r="C51" s="1">
        <v>28.3</v>
      </c>
      <c r="D51" s="1">
        <v>36.4</v>
      </c>
      <c r="E51" s="1">
        <v>37.4</v>
      </c>
      <c r="F51" s="1">
        <v>37</v>
      </c>
      <c r="G51" s="1">
        <v>38.3</v>
      </c>
      <c r="H51" s="1">
        <v>38.9</v>
      </c>
      <c r="I51" s="1">
        <v>36.6</v>
      </c>
      <c r="J51" s="1">
        <v>37.7</v>
      </c>
      <c r="K51" s="1">
        <v>39.6</v>
      </c>
      <c r="M51" s="1">
        <v>37.9</v>
      </c>
      <c r="N51" s="1">
        <v>36.4</v>
      </c>
      <c r="O51" s="1">
        <v>35.2</v>
      </c>
      <c r="U51">
        <v>6.5</v>
      </c>
      <c r="V51">
        <v>38.9333333333333</v>
      </c>
      <c r="W51">
        <v>2.7099</v>
      </c>
      <c r="X51">
        <v>49.5333333333333</v>
      </c>
      <c r="Y51">
        <v>1.6741</v>
      </c>
    </row>
    <row r="52" ht="15" spans="1:25">
      <c r="A52" s="1"/>
      <c r="B52" s="1">
        <v>21</v>
      </c>
      <c r="C52" s="1">
        <v>28</v>
      </c>
      <c r="D52" s="1">
        <v>35.2</v>
      </c>
      <c r="E52" s="1">
        <v>36.5</v>
      </c>
      <c r="F52" s="1">
        <v>37.7</v>
      </c>
      <c r="G52" s="1">
        <v>39.8</v>
      </c>
      <c r="H52" s="1">
        <v>40.2</v>
      </c>
      <c r="I52" s="1">
        <v>41.3</v>
      </c>
      <c r="J52" s="1">
        <v>42</v>
      </c>
      <c r="K52" s="1">
        <v>39.7</v>
      </c>
      <c r="M52" s="1">
        <v>45.8</v>
      </c>
      <c r="N52" s="1">
        <v>44.6</v>
      </c>
      <c r="O52" s="1">
        <v>45.1</v>
      </c>
      <c r="U52">
        <v>7.5</v>
      </c>
      <c r="V52">
        <v>39.6</v>
      </c>
      <c r="W52">
        <v>3.3194</v>
      </c>
      <c r="X52">
        <v>50.2</v>
      </c>
      <c r="Y52">
        <v>1.889</v>
      </c>
    </row>
    <row r="53" ht="15" spans="1:25">
      <c r="A53" s="1"/>
      <c r="B53" s="1">
        <f t="shared" ref="B53:K53" si="0">AVERAGE(B50:B52)</f>
        <v>23.3333333333333</v>
      </c>
      <c r="C53" s="1">
        <f t="shared" si="0"/>
        <v>28.5666666666667</v>
      </c>
      <c r="D53" s="1">
        <f t="shared" si="0"/>
        <v>36.5</v>
      </c>
      <c r="E53" s="1">
        <f t="shared" si="0"/>
        <v>37.8</v>
      </c>
      <c r="F53" s="1">
        <f t="shared" si="0"/>
        <v>38.0666666666667</v>
      </c>
      <c r="G53" s="1">
        <f t="shared" si="0"/>
        <v>38.2</v>
      </c>
      <c r="H53" s="1">
        <f t="shared" si="0"/>
        <v>38.8333333333333</v>
      </c>
      <c r="I53" s="1">
        <f t="shared" si="0"/>
        <v>38.9333333333333</v>
      </c>
      <c r="J53" s="1">
        <f t="shared" si="0"/>
        <v>39.6</v>
      </c>
      <c r="K53" s="1">
        <f t="shared" si="0"/>
        <v>39.5666666666667</v>
      </c>
      <c r="U53">
        <v>8.5</v>
      </c>
      <c r="V53">
        <v>39.5666666666667</v>
      </c>
      <c r="W53">
        <v>0.5151</v>
      </c>
      <c r="X53">
        <v>50.0666666666667</v>
      </c>
      <c r="Y53">
        <v>0.2906</v>
      </c>
    </row>
    <row r="54" ht="15" spans="13:15">
      <c r="M54" s="1">
        <v>39.5</v>
      </c>
      <c r="N54" s="1">
        <v>37.4</v>
      </c>
      <c r="O54" s="1">
        <v>36.5</v>
      </c>
    </row>
    <row r="55" ht="15" spans="1:15">
      <c r="A55" t="s">
        <v>6</v>
      </c>
      <c r="B55" s="1">
        <v>31</v>
      </c>
      <c r="C55" s="1">
        <v>37</v>
      </c>
      <c r="D55" s="1">
        <v>45.8</v>
      </c>
      <c r="E55" s="1">
        <v>48.3</v>
      </c>
      <c r="F55" s="1">
        <v>49.3</v>
      </c>
      <c r="G55" s="1">
        <v>49.7</v>
      </c>
      <c r="H55" s="1">
        <v>49.9</v>
      </c>
      <c r="I55" s="1">
        <v>49.2</v>
      </c>
      <c r="J55" s="1">
        <v>50.2</v>
      </c>
      <c r="K55" s="1">
        <v>51</v>
      </c>
      <c r="M55" s="1">
        <v>48.3</v>
      </c>
      <c r="N55" s="1">
        <v>46.6</v>
      </c>
      <c r="O55" s="1">
        <v>47.1</v>
      </c>
    </row>
    <row r="56" ht="15" spans="2:11">
      <c r="B56" s="1">
        <v>20</v>
      </c>
      <c r="C56" s="1">
        <v>36</v>
      </c>
      <c r="D56" s="1">
        <v>44.6</v>
      </c>
      <c r="E56" s="1">
        <v>46.6</v>
      </c>
      <c r="F56" s="1">
        <v>46.8</v>
      </c>
      <c r="G56" s="1">
        <v>47.6</v>
      </c>
      <c r="H56" s="1">
        <v>48.2</v>
      </c>
      <c r="I56" s="1">
        <v>49.5</v>
      </c>
      <c r="J56" s="1">
        <v>49.8</v>
      </c>
      <c r="K56" s="1">
        <v>50.2</v>
      </c>
    </row>
    <row r="57" ht="15" spans="2:15">
      <c r="B57" s="1">
        <v>22</v>
      </c>
      <c r="C57" s="1">
        <v>37</v>
      </c>
      <c r="D57" s="1">
        <v>45.1</v>
      </c>
      <c r="E57" s="1">
        <v>47.1</v>
      </c>
      <c r="F57" s="1">
        <v>48.1</v>
      </c>
      <c r="G57" s="1">
        <v>48.8</v>
      </c>
      <c r="H57" s="1">
        <v>49.8</v>
      </c>
      <c r="I57" s="1">
        <v>49.9</v>
      </c>
      <c r="J57" s="1">
        <v>50.6</v>
      </c>
      <c r="K57" s="1">
        <v>49</v>
      </c>
      <c r="M57" s="1">
        <v>39.5</v>
      </c>
      <c r="N57" s="1">
        <v>37</v>
      </c>
      <c r="O57" s="1">
        <v>37.7</v>
      </c>
    </row>
    <row r="58" ht="15" spans="2:15">
      <c r="B58" s="1">
        <f t="shared" ref="B58:K58" si="1">AVERAGE(B55:B57)</f>
        <v>24.3333333333333</v>
      </c>
      <c r="C58" s="1">
        <f t="shared" si="1"/>
        <v>36.6666666666667</v>
      </c>
      <c r="D58" s="1">
        <f t="shared" si="1"/>
        <v>45.1666666666667</v>
      </c>
      <c r="E58" s="1">
        <f t="shared" si="1"/>
        <v>47.3333333333333</v>
      </c>
      <c r="F58" s="1">
        <f t="shared" si="1"/>
        <v>48.0666666666667</v>
      </c>
      <c r="G58" s="1">
        <f t="shared" si="1"/>
        <v>48.7</v>
      </c>
      <c r="H58" s="1">
        <f t="shared" si="1"/>
        <v>49.3</v>
      </c>
      <c r="I58" s="1">
        <f t="shared" si="1"/>
        <v>49.5333333333333</v>
      </c>
      <c r="J58" s="1">
        <f t="shared" si="1"/>
        <v>50.2</v>
      </c>
      <c r="K58" s="1">
        <f t="shared" si="1"/>
        <v>50.0666666666667</v>
      </c>
      <c r="M58" s="1">
        <v>49.3</v>
      </c>
      <c r="N58" s="1">
        <v>46.8</v>
      </c>
      <c r="O58" s="1">
        <v>48.1</v>
      </c>
    </row>
    <row r="61" spans="1:11">
      <c r="A61" t="s">
        <v>18</v>
      </c>
      <c r="B61">
        <v>2.6324</v>
      </c>
      <c r="C61">
        <v>1.3046</v>
      </c>
      <c r="D61">
        <v>1.4606</v>
      </c>
      <c r="E61">
        <v>1.6811</v>
      </c>
      <c r="F61">
        <v>2.0851</v>
      </c>
      <c r="G61">
        <v>1.784</v>
      </c>
      <c r="H61">
        <v>2.0781</v>
      </c>
      <c r="I61">
        <v>2.7099</v>
      </c>
      <c r="J61">
        <v>3.3194</v>
      </c>
      <c r="K61">
        <v>0.5151</v>
      </c>
    </row>
    <row r="62" spans="2:11">
      <c r="B62">
        <v>6.3283</v>
      </c>
      <c r="C62">
        <v>0.5877</v>
      </c>
      <c r="D62">
        <v>2.6017</v>
      </c>
      <c r="E62">
        <v>0.8885</v>
      </c>
      <c r="F62">
        <v>1.5099</v>
      </c>
      <c r="G62">
        <v>1.399</v>
      </c>
      <c r="H62">
        <v>1.9244</v>
      </c>
      <c r="I62">
        <v>2.0442</v>
      </c>
      <c r="J62">
        <v>0.6226</v>
      </c>
      <c r="K62">
        <v>1.0419</v>
      </c>
    </row>
    <row r="63" spans="1:11">
      <c r="A63" t="s">
        <v>18</v>
      </c>
      <c r="B63">
        <v>1.5125</v>
      </c>
      <c r="C63">
        <v>0.7686</v>
      </c>
      <c r="D63">
        <v>0.7952</v>
      </c>
      <c r="E63">
        <v>0.8959</v>
      </c>
      <c r="F63">
        <v>1.1752</v>
      </c>
      <c r="G63">
        <v>0.9994</v>
      </c>
      <c r="H63">
        <v>1.2221</v>
      </c>
      <c r="I63">
        <v>1.6741</v>
      </c>
      <c r="J63">
        <v>1.889</v>
      </c>
      <c r="K63">
        <v>0.2906</v>
      </c>
    </row>
    <row r="64" spans="2:11">
      <c r="B64">
        <v>3.5453</v>
      </c>
      <c r="C64">
        <v>0.3397</v>
      </c>
      <c r="D64">
        <v>1.5954</v>
      </c>
      <c r="E64">
        <v>0.513</v>
      </c>
      <c r="F64">
        <v>0.9236</v>
      </c>
      <c r="G64">
        <v>0.8055</v>
      </c>
      <c r="H64">
        <v>1.1693</v>
      </c>
      <c r="I64">
        <v>1.1961</v>
      </c>
      <c r="J64">
        <v>0.3595</v>
      </c>
      <c r="K64">
        <v>0.6015</v>
      </c>
    </row>
    <row r="65" spans="2:11">
      <c r="B65" t="s">
        <v>22</v>
      </c>
      <c r="C65" t="s">
        <v>22</v>
      </c>
      <c r="D65" t="s">
        <v>22</v>
      </c>
      <c r="E65" t="s">
        <v>22</v>
      </c>
      <c r="F65" t="s">
        <v>22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</row>
    <row r="66" spans="2:11">
      <c r="B66" t="s">
        <v>22</v>
      </c>
      <c r="C66" t="s">
        <v>24</v>
      </c>
      <c r="D66" t="s">
        <v>23</v>
      </c>
      <c r="E66" t="s">
        <v>24</v>
      </c>
      <c r="F66" t="s">
        <v>23</v>
      </c>
      <c r="G66" t="s">
        <v>24</v>
      </c>
      <c r="H66" t="s">
        <v>23</v>
      </c>
      <c r="I66" t="s">
        <v>23</v>
      </c>
      <c r="J66" t="s">
        <v>23</v>
      </c>
      <c r="K66" t="s">
        <v>24</v>
      </c>
    </row>
    <row r="68" spans="1:11">
      <c r="A68" s="4" t="s">
        <v>48</v>
      </c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>
      <c r="B69" s="4" t="s">
        <v>32</v>
      </c>
      <c r="C69" s="4" t="s">
        <v>33</v>
      </c>
      <c r="D69" s="4" t="s">
        <v>3</v>
      </c>
      <c r="E69" s="4"/>
      <c r="F69" s="4"/>
      <c r="G69" s="4"/>
      <c r="H69" s="4"/>
      <c r="I69" s="4"/>
      <c r="J69" s="4"/>
      <c r="K69" s="4"/>
    </row>
    <row r="70" spans="1:11">
      <c r="A70" s="4" t="s">
        <v>49</v>
      </c>
      <c r="B70" s="4">
        <v>0.384</v>
      </c>
      <c r="C70" s="4"/>
      <c r="D70" s="4"/>
      <c r="E70" s="4" t="s">
        <v>12</v>
      </c>
      <c r="F70" s="4"/>
      <c r="G70" s="4"/>
      <c r="H70" s="4" t="s">
        <v>13</v>
      </c>
      <c r="I70" s="4"/>
      <c r="J70" s="4"/>
      <c r="K70" s="4" t="s">
        <v>14</v>
      </c>
    </row>
    <row r="71" spans="1:18">
      <c r="A71" t="s">
        <v>15</v>
      </c>
      <c r="B71" s="4">
        <v>1.161</v>
      </c>
      <c r="C71" s="4">
        <v>1.21</v>
      </c>
      <c r="D71" s="4">
        <v>1.182</v>
      </c>
      <c r="E71" s="4">
        <f>B71-0.384</f>
        <v>0.777</v>
      </c>
      <c r="F71" s="4">
        <f>C71-0.384</f>
        <v>0.826</v>
      </c>
      <c r="G71" s="4">
        <f>D71-0.384</f>
        <v>0.798</v>
      </c>
      <c r="H71" s="4">
        <f>(E71+0.007)/14.253/0.2</f>
        <v>0.27502981828387</v>
      </c>
      <c r="I71" s="4">
        <f>(F71+0.007)/14.253/0.2</f>
        <v>0.292219181926612</v>
      </c>
      <c r="J71" s="4">
        <f>(G71+0.007)/14.253/0.2</f>
        <v>0.282396688416474</v>
      </c>
      <c r="K71" s="4">
        <f>AVERAGE(H71:J71)</f>
        <v>0.283215229542319</v>
      </c>
      <c r="M71" s="4"/>
      <c r="N71" s="6">
        <v>0</v>
      </c>
      <c r="O71" s="6">
        <v>3</v>
      </c>
      <c r="P71" s="6">
        <v>6</v>
      </c>
      <c r="Q71" s="6">
        <v>12</v>
      </c>
      <c r="R71" s="6">
        <v>24</v>
      </c>
    </row>
    <row r="72" ht="15" spans="1:24">
      <c r="A72" t="s">
        <v>16</v>
      </c>
      <c r="B72" s="4">
        <v>1.197</v>
      </c>
      <c r="C72" s="4">
        <v>1.178</v>
      </c>
      <c r="D72" s="4">
        <v>1.161</v>
      </c>
      <c r="E72" s="4">
        <f>B72-0.384</f>
        <v>0.813</v>
      </c>
      <c r="F72" s="4">
        <f>C72-0.384</f>
        <v>0.794</v>
      </c>
      <c r="G72" s="4">
        <f>D72-0.384</f>
        <v>0.777</v>
      </c>
      <c r="H72" s="4">
        <f>(E72+0.007)/14.253/0.2</f>
        <v>0.287658738511191</v>
      </c>
      <c r="I72" s="4">
        <f>(F72+0.007)/14.253/0.2</f>
        <v>0.280993475057883</v>
      </c>
      <c r="J72" s="4">
        <f>(G72+0.007)/14.253/0.2</f>
        <v>0.27502981828387</v>
      </c>
      <c r="K72" s="4">
        <f>AVERAGE(H72:J72)</f>
        <v>0.281227343950981</v>
      </c>
      <c r="M72" s="1" t="s">
        <v>5</v>
      </c>
      <c r="N72" s="4">
        <v>0.283215229542319</v>
      </c>
      <c r="O72" s="4">
        <v>0.286372459599149</v>
      </c>
      <c r="P72" s="4">
        <v>0.29256998526626</v>
      </c>
      <c r="Q72" s="4">
        <v>0.306134381065974</v>
      </c>
      <c r="R72" s="4">
        <v>0.316190743469211</v>
      </c>
      <c r="T72">
        <v>0.27502981828387</v>
      </c>
      <c r="U72">
        <v>0.29888444537992</v>
      </c>
      <c r="V72">
        <v>0.298533642040272</v>
      </c>
      <c r="W72">
        <v>0.308706938890058</v>
      </c>
      <c r="X72">
        <v>0.314319792324423</v>
      </c>
    </row>
    <row r="73" ht="15" spans="13:24">
      <c r="M73" s="1" t="s">
        <v>6</v>
      </c>
      <c r="N73">
        <v>0.281227343950981</v>
      </c>
      <c r="O73">
        <v>0.278771720573447</v>
      </c>
      <c r="P73">
        <v>0.270469374868449</v>
      </c>
      <c r="Q73">
        <v>0.266727472578872</v>
      </c>
      <c r="R73">
        <v>0.263804111415141</v>
      </c>
      <c r="T73">
        <v>0.292219181926612</v>
      </c>
      <c r="U73">
        <v>0.282396688416474</v>
      </c>
      <c r="V73">
        <v>0.291166771907669</v>
      </c>
      <c r="W73">
        <v>0.298533642040272</v>
      </c>
      <c r="X73">
        <v>0.324843892513857</v>
      </c>
    </row>
    <row r="74" spans="1:24">
      <c r="A74" s="6" t="s">
        <v>17</v>
      </c>
      <c r="B74" s="4">
        <v>1.229</v>
      </c>
      <c r="C74" s="4">
        <v>1.182</v>
      </c>
      <c r="D74" s="4">
        <v>1.169</v>
      </c>
      <c r="E74" s="4">
        <f>B74-0.384</f>
        <v>0.845</v>
      </c>
      <c r="F74" s="4">
        <f>C74-0.384</f>
        <v>0.798</v>
      </c>
      <c r="G74" s="4">
        <f>D74-0.384</f>
        <v>0.785</v>
      </c>
      <c r="H74" s="4">
        <f>(E74+0.007)/14.253/0.2</f>
        <v>0.29888444537992</v>
      </c>
      <c r="I74" s="4">
        <f>(F74+0.007)/14.253/0.2</f>
        <v>0.282396688416474</v>
      </c>
      <c r="J74" s="4">
        <f>(G74+0.007)/14.253/0.2</f>
        <v>0.277836245001052</v>
      </c>
      <c r="K74" s="4">
        <f>AVERAGE(H74:J74)</f>
        <v>0.286372459599149</v>
      </c>
      <c r="T74">
        <v>0.282396688416474</v>
      </c>
      <c r="U74">
        <v>0.277836245001052</v>
      </c>
      <c r="V74">
        <v>0.288009541850838</v>
      </c>
      <c r="W74">
        <v>0.311162562267593</v>
      </c>
      <c r="X74">
        <v>0.309408545569354</v>
      </c>
    </row>
    <row r="75" spans="1:24">
      <c r="A75" s="7" t="s">
        <v>19</v>
      </c>
      <c r="B75" s="4">
        <v>1.191</v>
      </c>
      <c r="C75" s="4">
        <v>1.151</v>
      </c>
      <c r="D75" s="4">
        <v>1.173</v>
      </c>
      <c r="E75" s="4">
        <f>B75-0.384</f>
        <v>0.807</v>
      </c>
      <c r="F75" s="4">
        <f>C75-0.384</f>
        <v>0.767</v>
      </c>
      <c r="G75" s="4">
        <f>D75-0.384</f>
        <v>0.789</v>
      </c>
      <c r="H75" s="4">
        <f>(E75+0.007)/14.253/0.2</f>
        <v>0.285553918473304</v>
      </c>
      <c r="I75" s="4">
        <f>(F75+0.007)/14.253/0.2</f>
        <v>0.271521784887392</v>
      </c>
      <c r="J75" s="4">
        <f>(G75+0.007)/14.253/0.2</f>
        <v>0.279239458359644</v>
      </c>
      <c r="K75" s="4">
        <f>AVERAGE(H75:J75)</f>
        <v>0.278771720573447</v>
      </c>
      <c r="M75" t="s">
        <v>18</v>
      </c>
      <c r="N75">
        <v>0.00862</v>
      </c>
      <c r="O75">
        <v>0.01107</v>
      </c>
      <c r="P75">
        <v>0.0054</v>
      </c>
      <c r="Q75">
        <v>0.0067</v>
      </c>
      <c r="R75">
        <v>0.00789</v>
      </c>
      <c r="T75">
        <v>0.287658738511191</v>
      </c>
      <c r="U75">
        <v>0.285553918473304</v>
      </c>
      <c r="V75">
        <v>0.270820178208097</v>
      </c>
      <c r="W75">
        <v>0.27187258822704</v>
      </c>
      <c r="X75">
        <v>0.259945274679015</v>
      </c>
    </row>
    <row r="76" spans="13:24">
      <c r="M76" t="s">
        <v>18</v>
      </c>
      <c r="N76">
        <v>0.00632</v>
      </c>
      <c r="O76">
        <v>0.00703</v>
      </c>
      <c r="P76">
        <v>0.01035</v>
      </c>
      <c r="Q76">
        <v>0.01015</v>
      </c>
      <c r="R76">
        <v>0.00386</v>
      </c>
      <c r="T76">
        <v>0.280993475057883</v>
      </c>
      <c r="U76">
        <v>0.271521784887392</v>
      </c>
      <c r="V76">
        <v>0.280642671718235</v>
      </c>
      <c r="W76">
        <v>0.273275801585631</v>
      </c>
      <c r="X76">
        <v>0.263804111415141</v>
      </c>
    </row>
    <row r="77" spans="1:24">
      <c r="A77" s="7" t="s">
        <v>20</v>
      </c>
      <c r="B77" s="4">
        <v>1.228</v>
      </c>
      <c r="C77" s="4">
        <v>1.207</v>
      </c>
      <c r="D77" s="4">
        <v>1.198</v>
      </c>
      <c r="E77" s="4">
        <f>B77-0.384</f>
        <v>0.844</v>
      </c>
      <c r="F77" s="4">
        <f>C77-0.384</f>
        <v>0.823</v>
      </c>
      <c r="G77" s="4">
        <f>D77-0.384</f>
        <v>0.814</v>
      </c>
      <c r="H77" s="4">
        <f>(E77+0.007)/14.253/0.2</f>
        <v>0.298533642040272</v>
      </c>
      <c r="I77" s="4">
        <f>(F77+0.007)/14.253/0.2</f>
        <v>0.291166771907669</v>
      </c>
      <c r="J77" s="4">
        <f>(G77+0.007)/14.253/0.2</f>
        <v>0.288009541850838</v>
      </c>
      <c r="K77" s="4">
        <f>AVERAGE(H77:J77)</f>
        <v>0.29256998526626</v>
      </c>
      <c r="M77" t="s">
        <v>27</v>
      </c>
      <c r="N77">
        <v>0.764</v>
      </c>
      <c r="O77">
        <v>0.347</v>
      </c>
      <c r="P77">
        <v>0.031</v>
      </c>
      <c r="Q77">
        <v>0.05</v>
      </c>
      <c r="R77">
        <v>0.002</v>
      </c>
      <c r="T77">
        <v>0.27502981828387</v>
      </c>
      <c r="U77">
        <v>0.279239458359644</v>
      </c>
      <c r="V77">
        <v>0.259945274679015</v>
      </c>
      <c r="W77">
        <v>0.255034027923946</v>
      </c>
      <c r="X77">
        <v>0.267662948151266</v>
      </c>
    </row>
    <row r="78" spans="1:11">
      <c r="A78" s="7" t="s">
        <v>21</v>
      </c>
      <c r="B78" s="4">
        <v>1.149</v>
      </c>
      <c r="C78" s="4">
        <v>1.177</v>
      </c>
      <c r="D78" s="4">
        <v>1.118</v>
      </c>
      <c r="E78" s="4">
        <f>B78-0.384</f>
        <v>0.765</v>
      </c>
      <c r="F78" s="4">
        <f>C78-0.384</f>
        <v>0.793</v>
      </c>
      <c r="G78" s="4">
        <f>D78-0.384</f>
        <v>0.734</v>
      </c>
      <c r="H78" s="4">
        <f>(E78+0.007)/14.253/0.2</f>
        <v>0.270820178208097</v>
      </c>
      <c r="I78" s="4">
        <f>(F78+0.007)/14.253/0.2</f>
        <v>0.280642671718235</v>
      </c>
      <c r="J78" s="4">
        <f>(G78+0.007)/14.253/0.2</f>
        <v>0.259945274679015</v>
      </c>
      <c r="K78" s="4">
        <f>AVERAGE(H78:J78)</f>
        <v>0.270469374868449</v>
      </c>
    </row>
    <row r="80" spans="1:11">
      <c r="A80" s="7" t="s">
        <v>26</v>
      </c>
      <c r="B80" s="4">
        <v>1.257</v>
      </c>
      <c r="C80" s="4">
        <v>1.228</v>
      </c>
      <c r="D80" s="4">
        <v>1.264</v>
      </c>
      <c r="E80" s="4">
        <f>B80-0.384</f>
        <v>0.873</v>
      </c>
      <c r="F80" s="4">
        <f>C80-0.384</f>
        <v>0.844</v>
      </c>
      <c r="G80" s="4">
        <f>D80-0.384</f>
        <v>0.88</v>
      </c>
      <c r="H80" s="4">
        <f>(E80+0.007)/14.253/0.2</f>
        <v>0.308706938890058</v>
      </c>
      <c r="I80" s="4">
        <f>(F80+0.007)/14.253/0.2</f>
        <v>0.298533642040272</v>
      </c>
      <c r="J80" s="4">
        <f>(G80+0.007)/14.253/0.2</f>
        <v>0.311162562267593</v>
      </c>
      <c r="K80" s="4">
        <f>AVERAGE(H80:J80)</f>
        <v>0.306134381065974</v>
      </c>
    </row>
    <row r="81" ht="15" spans="1:26">
      <c r="A81" s="7" t="s">
        <v>29</v>
      </c>
      <c r="B81" s="4">
        <v>1.152</v>
      </c>
      <c r="C81" s="4">
        <v>1.156</v>
      </c>
      <c r="D81" s="4">
        <v>1.104</v>
      </c>
      <c r="E81" s="4">
        <f>B81-0.384</f>
        <v>0.768</v>
      </c>
      <c r="F81" s="4">
        <f>C81-0.384</f>
        <v>0.772</v>
      </c>
      <c r="G81" s="4">
        <f>D81-0.384</f>
        <v>0.72</v>
      </c>
      <c r="H81" s="4">
        <f>(E81+0.007)/14.253/0.2</f>
        <v>0.27187258822704</v>
      </c>
      <c r="I81" s="4">
        <f>(F81+0.007)/14.253/0.2</f>
        <v>0.273275801585631</v>
      </c>
      <c r="J81" s="4">
        <f>(G81+0.007)/14.253/0.2</f>
        <v>0.255034027923946</v>
      </c>
      <c r="K81" s="4">
        <f>AVERAGE(H81:J81)</f>
        <v>0.266727472578872</v>
      </c>
      <c r="U81" t="s">
        <v>4</v>
      </c>
      <c r="V81" t="s">
        <v>50</v>
      </c>
      <c r="X81" s="1" t="s">
        <v>5</v>
      </c>
      <c r="Z81" s="1" t="s">
        <v>6</v>
      </c>
    </row>
    <row r="82" spans="21:27">
      <c r="U82" t="s">
        <v>9</v>
      </c>
      <c r="V82" t="s">
        <v>51</v>
      </c>
      <c r="W82">
        <v>0</v>
      </c>
      <c r="X82">
        <v>0.283215229542319</v>
      </c>
      <c r="Y82">
        <v>0.00862</v>
      </c>
      <c r="Z82">
        <v>0.281227343950981</v>
      </c>
      <c r="AA82">
        <v>0.00632</v>
      </c>
    </row>
    <row r="83" spans="1:27">
      <c r="A83" s="7" t="s">
        <v>30</v>
      </c>
      <c r="B83" s="4">
        <v>1.273</v>
      </c>
      <c r="C83" s="4">
        <v>1.303</v>
      </c>
      <c r="D83" s="4">
        <v>1.259</v>
      </c>
      <c r="E83" s="4">
        <f>B83-0.384</f>
        <v>0.889</v>
      </c>
      <c r="F83" s="4">
        <f>C83-0.384</f>
        <v>0.919</v>
      </c>
      <c r="G83" s="4">
        <f>D83-0.384</f>
        <v>0.875</v>
      </c>
      <c r="H83" s="4">
        <f>(E83+0.007)/14.253/0.2</f>
        <v>0.314319792324423</v>
      </c>
      <c r="I83" s="4">
        <f>(F83+0.007)/14.253/0.2</f>
        <v>0.324843892513857</v>
      </c>
      <c r="J83" s="4">
        <f>(G83+0.007)/14.253/0.2</f>
        <v>0.309408545569354</v>
      </c>
      <c r="K83" s="4">
        <f>AVERAGE(H83:J83)</f>
        <v>0.316190743469211</v>
      </c>
      <c r="W83">
        <v>3</v>
      </c>
      <c r="X83">
        <v>0.286372459599149</v>
      </c>
      <c r="Y83">
        <v>0.01107</v>
      </c>
      <c r="Z83">
        <v>0.278771720573447</v>
      </c>
      <c r="AA83">
        <v>0.00703</v>
      </c>
    </row>
    <row r="84" spans="1:27">
      <c r="A84" s="7" t="s">
        <v>31</v>
      </c>
      <c r="B84" s="4">
        <v>1.118</v>
      </c>
      <c r="C84" s="4">
        <v>1.129</v>
      </c>
      <c r="D84" s="4">
        <v>1.14</v>
      </c>
      <c r="E84" s="4">
        <f>B84-0.384</f>
        <v>0.734</v>
      </c>
      <c r="F84" s="4">
        <f>C84-0.384</f>
        <v>0.745</v>
      </c>
      <c r="G84" s="4">
        <f>D84-0.384</f>
        <v>0.756</v>
      </c>
      <c r="H84" s="4">
        <f>(E84+0.007)/14.253/0.2</f>
        <v>0.259945274679015</v>
      </c>
      <c r="I84" s="4">
        <f>(F84+0.007)/14.253/0.2</f>
        <v>0.263804111415141</v>
      </c>
      <c r="J84" s="4">
        <f>(G84+0.007)/14.253/0.2</f>
        <v>0.267662948151266</v>
      </c>
      <c r="K84" s="4">
        <f>AVERAGE(H84:J84)</f>
        <v>0.263804111415141</v>
      </c>
      <c r="W84">
        <v>6</v>
      </c>
      <c r="X84">
        <v>0.29256998526626</v>
      </c>
      <c r="Y84">
        <v>0.0054</v>
      </c>
      <c r="Z84">
        <v>0.270469374868449</v>
      </c>
      <c r="AA84">
        <v>0.01035</v>
      </c>
    </row>
    <row r="85" spans="23:27">
      <c r="W85">
        <v>12</v>
      </c>
      <c r="X85">
        <v>0.306134381065974</v>
      </c>
      <c r="Y85">
        <v>0.0067</v>
      </c>
      <c r="Z85">
        <v>0.266727472578872</v>
      </c>
      <c r="AA85">
        <v>0.01015</v>
      </c>
    </row>
    <row r="86" spans="23:27">
      <c r="W86">
        <v>24</v>
      </c>
      <c r="X86">
        <v>0.316190743469211</v>
      </c>
      <c r="Y86">
        <v>0.00789</v>
      </c>
      <c r="Z86">
        <v>0.263804111415141</v>
      </c>
      <c r="AA86">
        <v>0.00386</v>
      </c>
    </row>
    <row r="92" spans="1:4">
      <c r="A92" s="4" t="s">
        <v>52</v>
      </c>
      <c r="B92" s="4"/>
      <c r="C92" s="4"/>
      <c r="D92" s="4"/>
    </row>
    <row r="93" spans="1:4">
      <c r="A93" s="4"/>
      <c r="B93" s="4" t="s">
        <v>32</v>
      </c>
      <c r="C93" s="4" t="s">
        <v>33</v>
      </c>
      <c r="D93" s="4" t="s">
        <v>3</v>
      </c>
    </row>
    <row r="94" spans="1:11">
      <c r="A94" s="4" t="s">
        <v>11</v>
      </c>
      <c r="B94" s="4">
        <v>0.873</v>
      </c>
      <c r="D94" s="4"/>
      <c r="E94" t="s">
        <v>53</v>
      </c>
      <c r="H94" t="s">
        <v>13</v>
      </c>
      <c r="K94" t="s">
        <v>14</v>
      </c>
    </row>
    <row r="95" spans="1:11">
      <c r="A95" t="s">
        <v>15</v>
      </c>
      <c r="B95" s="4">
        <v>0.236</v>
      </c>
      <c r="C95" s="4">
        <v>0.242</v>
      </c>
      <c r="D95" s="4">
        <v>0.221</v>
      </c>
      <c r="E95">
        <f>(0.873-B95)/0.873*100</f>
        <v>72.9667812142039</v>
      </c>
      <c r="F95">
        <f>(0.873-C95)/0.873*100</f>
        <v>72.2794959908362</v>
      </c>
      <c r="G95">
        <f>(0.873-D95)/0.873*100</f>
        <v>74.6849942726231</v>
      </c>
      <c r="H95">
        <f>20*E95/(100-E95)/0.2/100</f>
        <v>2.69915254237288</v>
      </c>
      <c r="I95">
        <f>20*F95/(100-F95)/0.2/100</f>
        <v>2.60743801652893</v>
      </c>
      <c r="J95">
        <f>20*G95/(100-G95)/0.2/100</f>
        <v>2.95022624434389</v>
      </c>
      <c r="K95">
        <f>AVERAGE(H95:J95)</f>
        <v>2.75227226774857</v>
      </c>
    </row>
    <row r="96" spans="1:11">
      <c r="A96" t="s">
        <v>16</v>
      </c>
      <c r="B96" s="4">
        <v>0.251</v>
      </c>
      <c r="C96" s="4">
        <v>0.217</v>
      </c>
      <c r="D96" s="4">
        <v>0.224</v>
      </c>
      <c r="E96">
        <f>(0.873-B96)/0.873*100</f>
        <v>71.2485681557847</v>
      </c>
      <c r="F96">
        <f>(0.873-C96)/0.873*100</f>
        <v>75.1431844215349</v>
      </c>
      <c r="G96">
        <f>(0.873-D96)/0.873*100</f>
        <v>74.3413516609393</v>
      </c>
      <c r="H96">
        <f>20*E96/(100-E96)/0.2/100</f>
        <v>2.47808764940239</v>
      </c>
      <c r="I96">
        <f>20*F96/(100-F96)/0.2/100</f>
        <v>3.02304147465438</v>
      </c>
      <c r="J96">
        <f>20*G96/(100-G96)/0.2/100</f>
        <v>2.89732142857143</v>
      </c>
      <c r="K96">
        <f>AVERAGE(H96:J96)</f>
        <v>2.79948351754273</v>
      </c>
    </row>
    <row r="97" spans="13:17">
      <c r="M97">
        <v>2.69915254237288</v>
      </c>
      <c r="N97">
        <v>2.39688715953307</v>
      </c>
      <c r="O97">
        <v>2.60743801652893</v>
      </c>
      <c r="P97">
        <v>2.15162454873646</v>
      </c>
      <c r="Q97">
        <v>2.56326530612245</v>
      </c>
    </row>
    <row r="98" spans="1:17">
      <c r="A98" s="6" t="s">
        <v>17</v>
      </c>
      <c r="B98" s="4">
        <v>0.257</v>
      </c>
      <c r="C98" s="4">
        <v>0.227</v>
      </c>
      <c r="D98" s="4">
        <v>0.206</v>
      </c>
      <c r="E98">
        <f>(0.873-B98)/0.873*100</f>
        <v>70.561282932417</v>
      </c>
      <c r="F98">
        <f>(0.873-C98)/0.873*100</f>
        <v>73.9977090492554</v>
      </c>
      <c r="G98">
        <f>(0.873-D98)/0.873*100</f>
        <v>76.4032073310424</v>
      </c>
      <c r="H98">
        <f>20*E98/(100-E98)/0.2/100</f>
        <v>2.39688715953307</v>
      </c>
      <c r="I98">
        <f>20*F98/(100-F98)/0.2/100</f>
        <v>2.84581497797357</v>
      </c>
      <c r="J98">
        <f>20*G98/(100-G98)/0.2/100</f>
        <v>3.2378640776699</v>
      </c>
      <c r="K98">
        <f>AVERAGE(H98:J98)</f>
        <v>2.82685540505885</v>
      </c>
      <c r="M98">
        <v>2.60743801652893</v>
      </c>
      <c r="N98">
        <v>2.84581497797357</v>
      </c>
      <c r="O98">
        <v>2.82894736842105</v>
      </c>
      <c r="P98">
        <v>2.76293103448276</v>
      </c>
      <c r="Q98">
        <v>2.05244755244755</v>
      </c>
    </row>
    <row r="99" spans="1:17">
      <c r="A99" s="7" t="s">
        <v>19</v>
      </c>
      <c r="B99" s="4">
        <v>0.185</v>
      </c>
      <c r="C99" s="4">
        <v>0.186</v>
      </c>
      <c r="D99" s="4">
        <v>0.167</v>
      </c>
      <c r="E99">
        <f>(0.873-B99)/0.873*100</f>
        <v>78.8087056128293</v>
      </c>
      <c r="F99">
        <f>(0.873-C99)/0.873*100</f>
        <v>78.6941580756014</v>
      </c>
      <c r="G99">
        <f>(0.873-D99)/0.873*100</f>
        <v>80.8705612829324</v>
      </c>
      <c r="H99">
        <f>20*E99/(100-E99)/0.2/100</f>
        <v>3.71891891891892</v>
      </c>
      <c r="I99">
        <f>20*F99/(100-F99)/0.2/100</f>
        <v>3.69354838709677</v>
      </c>
      <c r="J99">
        <f>20*G99/(100-G99)/0.2/100</f>
        <v>4.22754491017964</v>
      </c>
      <c r="K99">
        <f>AVERAGE(H99:J99)</f>
        <v>3.88000407206511</v>
      </c>
      <c r="M99">
        <v>2.95022624434389</v>
      </c>
      <c r="N99">
        <v>3.2378640776699</v>
      </c>
      <c r="O99">
        <v>2.86283185840708</v>
      </c>
      <c r="P99">
        <v>3.04166666666667</v>
      </c>
      <c r="Q99">
        <v>2.26966292134831</v>
      </c>
    </row>
    <row r="100" spans="13:17">
      <c r="M100">
        <v>2.47808764940239</v>
      </c>
      <c r="N100">
        <v>3.71891891891892</v>
      </c>
      <c r="O100">
        <v>3.02304147465438</v>
      </c>
      <c r="P100">
        <v>2.71489361702128</v>
      </c>
      <c r="Q100">
        <v>2.57786885245902</v>
      </c>
    </row>
    <row r="101" spans="1:17">
      <c r="A101" s="7" t="s">
        <v>20</v>
      </c>
      <c r="B101" s="4">
        <v>0.242</v>
      </c>
      <c r="C101" s="4">
        <v>0.228</v>
      </c>
      <c r="D101" s="4">
        <v>0.226</v>
      </c>
      <c r="E101">
        <f>(0.873-B101)/0.873*100</f>
        <v>72.2794959908362</v>
      </c>
      <c r="F101">
        <f>(0.873-C101)/0.873*100</f>
        <v>73.8831615120275</v>
      </c>
      <c r="G101">
        <f>(0.873-D101)/0.873*100</f>
        <v>74.1122565864834</v>
      </c>
      <c r="H101">
        <f>20*E101/(100-E101)/0.2/100</f>
        <v>2.60743801652893</v>
      </c>
      <c r="I101">
        <f>20*F101/(100-F101)/0.2/100</f>
        <v>2.82894736842105</v>
      </c>
      <c r="J101">
        <f>20*G101/(100-G101)/0.2/100</f>
        <v>2.86283185840708</v>
      </c>
      <c r="K101">
        <f>AVERAGE(H101:J101)</f>
        <v>2.76640574778569</v>
      </c>
      <c r="M101">
        <v>3.02304147465438</v>
      </c>
      <c r="N101">
        <v>3.69354838709677</v>
      </c>
      <c r="O101">
        <v>3.45408163265306</v>
      </c>
      <c r="P101">
        <v>2.98630136986301</v>
      </c>
      <c r="Q101">
        <v>2.39688715953308</v>
      </c>
    </row>
    <row r="102" spans="1:17">
      <c r="A102" s="7" t="s">
        <v>21</v>
      </c>
      <c r="B102" s="4">
        <v>0.217</v>
      </c>
      <c r="C102" s="4">
        <v>0.196</v>
      </c>
      <c r="D102" s="4">
        <v>0.182</v>
      </c>
      <c r="E102">
        <f>(0.873-B102)/0.873*100</f>
        <v>75.1431844215349</v>
      </c>
      <c r="F102">
        <f>(0.873-C102)/0.873*100</f>
        <v>77.5486827033219</v>
      </c>
      <c r="G102">
        <f>(0.873-D102)/0.873*100</f>
        <v>79.1523482245132</v>
      </c>
      <c r="H102">
        <f>20*E102/(100-E102)/0.2/100</f>
        <v>3.02304147465438</v>
      </c>
      <c r="I102">
        <f>20*F102/(100-F102)/0.2/100</f>
        <v>3.45408163265306</v>
      </c>
      <c r="J102">
        <f>20*G102/(100-G102)/0.2/100</f>
        <v>3.7967032967033</v>
      </c>
      <c r="K102">
        <f>AVERAGE(H102:J102)</f>
        <v>3.42460880133691</v>
      </c>
      <c r="M102">
        <v>2.89732142857143</v>
      </c>
      <c r="N102">
        <v>4.22754491017964</v>
      </c>
      <c r="O102">
        <v>3.7967032967033</v>
      </c>
      <c r="P102">
        <v>2.77922077922078</v>
      </c>
      <c r="Q102">
        <v>2.47808764940239</v>
      </c>
    </row>
    <row r="104" spans="1:11">
      <c r="A104" s="7" t="s">
        <v>26</v>
      </c>
      <c r="B104" s="4">
        <v>0.277</v>
      </c>
      <c r="C104" s="4">
        <v>0.232</v>
      </c>
      <c r="D104" s="4">
        <v>0.216</v>
      </c>
      <c r="E104">
        <f>(0.873-B104)/0.873*100</f>
        <v>68.270332187858</v>
      </c>
      <c r="F104">
        <f>(0.873-C104)/0.873*100</f>
        <v>73.4249713631157</v>
      </c>
      <c r="G104">
        <f>(0.873-D104)/0.873*100</f>
        <v>75.2577319587629</v>
      </c>
      <c r="H104">
        <f>20*E104/(100-E104)/0.2/100</f>
        <v>2.15162454873646</v>
      </c>
      <c r="I104">
        <f>20*F104/(100-F104)/0.2/100</f>
        <v>2.76293103448276</v>
      </c>
      <c r="J104">
        <f>20*G104/(100-G104)/0.2/100</f>
        <v>3.04166666666667</v>
      </c>
      <c r="K104">
        <f>AVERAGE(H104:J104)</f>
        <v>2.6520740832953</v>
      </c>
    </row>
    <row r="105" spans="1:11">
      <c r="A105" s="7" t="s">
        <v>29</v>
      </c>
      <c r="B105" s="4">
        <v>0.235</v>
      </c>
      <c r="C105" s="4">
        <v>0.219</v>
      </c>
      <c r="D105" s="4">
        <v>0.231</v>
      </c>
      <c r="E105">
        <f>(0.873-B105)/0.873*100</f>
        <v>73.0813287514319</v>
      </c>
      <c r="F105">
        <f>(0.873-C105)/0.873*100</f>
        <v>74.914089347079</v>
      </c>
      <c r="G105">
        <f>(0.873-D105)/0.873*100</f>
        <v>73.5395189003437</v>
      </c>
      <c r="H105">
        <f>20*E105/(100-E105)/0.2/100</f>
        <v>2.71489361702128</v>
      </c>
      <c r="I105">
        <f>20*F105/(100-F105)/0.2/100</f>
        <v>2.98630136986301</v>
      </c>
      <c r="J105">
        <f>20*G105/(100-G105)/0.2/100</f>
        <v>2.77922077922078</v>
      </c>
      <c r="K105">
        <f>AVERAGE(H105:J105)</f>
        <v>2.82680525536836</v>
      </c>
    </row>
    <row r="107" spans="1:11">
      <c r="A107" s="7" t="s">
        <v>30</v>
      </c>
      <c r="B107" s="4">
        <v>0.245</v>
      </c>
      <c r="C107" s="4">
        <v>0.286</v>
      </c>
      <c r="D107" s="4">
        <v>0.267</v>
      </c>
      <c r="E107">
        <f>(0.873-B107)/0.873*100</f>
        <v>71.9358533791523</v>
      </c>
      <c r="F107">
        <f>(0.873-C107)/0.873*100</f>
        <v>67.2394043528064</v>
      </c>
      <c r="G107">
        <f>(0.873-D107)/0.873*100</f>
        <v>69.4158075601375</v>
      </c>
      <c r="H107">
        <f>20*E107/(100-E107)/0.2/100</f>
        <v>2.56326530612245</v>
      </c>
      <c r="I107">
        <f>20*F107/(100-F107)/0.2/100</f>
        <v>2.05244755244755</v>
      </c>
      <c r="J107">
        <f>20*G107/(100-G107)/0.2/100</f>
        <v>2.26966292134831</v>
      </c>
      <c r="K107">
        <f>AVERAGE(H107:J107)</f>
        <v>2.29512525997277</v>
      </c>
    </row>
    <row r="108" spans="1:11">
      <c r="A108" s="7" t="s">
        <v>31</v>
      </c>
      <c r="B108" s="4">
        <v>0.244</v>
      </c>
      <c r="C108" s="4">
        <v>0.257</v>
      </c>
      <c r="D108" s="4">
        <v>0.251</v>
      </c>
      <c r="E108">
        <f>(0.873-B108)/0.873*100</f>
        <v>72.0504009163803</v>
      </c>
      <c r="F108">
        <f>(0.873-C108)/0.873*100</f>
        <v>70.561282932417</v>
      </c>
      <c r="G108">
        <f>(0.873-D108)/0.873*100</f>
        <v>71.2485681557847</v>
      </c>
      <c r="H108">
        <f>20*E108/(100-E108)/0.2/100</f>
        <v>2.57786885245902</v>
      </c>
      <c r="I108">
        <f>20*F108/(100-F108)/0.2/100</f>
        <v>2.39688715953307</v>
      </c>
      <c r="J108">
        <f>20*G108/(100-G108)/0.2/100</f>
        <v>2.47808764940239</v>
      </c>
      <c r="K108">
        <f>AVERAGE(H108:J108)</f>
        <v>2.48428122046483</v>
      </c>
    </row>
    <row r="109" ht="15" spans="19:21">
      <c r="S109" s="1" t="s">
        <v>5</v>
      </c>
      <c r="U109" s="1" t="s">
        <v>6</v>
      </c>
    </row>
    <row r="110" spans="16:22">
      <c r="P110" t="s">
        <v>4</v>
      </c>
      <c r="Q110" t="s">
        <v>52</v>
      </c>
      <c r="R110">
        <v>0</v>
      </c>
      <c r="S110">
        <v>2.75227226774857</v>
      </c>
      <c r="T110">
        <v>0.17745</v>
      </c>
      <c r="U110">
        <v>2.79948351754273</v>
      </c>
      <c r="V110">
        <v>0.28535</v>
      </c>
    </row>
    <row r="111" spans="16:22">
      <c r="P111" t="s">
        <v>9</v>
      </c>
      <c r="Q111" t="s">
        <v>54</v>
      </c>
      <c r="R111">
        <v>3</v>
      </c>
      <c r="S111">
        <v>2.82685540505885</v>
      </c>
      <c r="T111">
        <v>0.42081</v>
      </c>
      <c r="U111">
        <v>3.88000407206511</v>
      </c>
      <c r="V111">
        <v>0.30125</v>
      </c>
    </row>
    <row r="112" spans="3:22">
      <c r="C112" s="6">
        <v>0</v>
      </c>
      <c r="D112" s="6">
        <v>3</v>
      </c>
      <c r="E112" s="6">
        <v>6</v>
      </c>
      <c r="F112" s="6">
        <v>12</v>
      </c>
      <c r="G112" s="6">
        <v>24</v>
      </c>
      <c r="R112">
        <v>6</v>
      </c>
      <c r="S112">
        <v>2.76640574778568</v>
      </c>
      <c r="T112">
        <v>0.13871</v>
      </c>
      <c r="U112">
        <v>3.42460880133691</v>
      </c>
      <c r="V112">
        <v>0.38767</v>
      </c>
    </row>
    <row r="113" ht="15" spans="2:22">
      <c r="B113" s="1" t="s">
        <v>5</v>
      </c>
      <c r="C113">
        <v>2.75227226774857</v>
      </c>
      <c r="D113">
        <v>2.82685540505885</v>
      </c>
      <c r="E113">
        <v>2.76640574778568</v>
      </c>
      <c r="F113">
        <v>2.6520740832953</v>
      </c>
      <c r="G113">
        <v>2.29512525997277</v>
      </c>
      <c r="R113">
        <v>12</v>
      </c>
      <c r="S113">
        <v>2.6520740832953</v>
      </c>
      <c r="T113">
        <v>0.45526</v>
      </c>
      <c r="U113">
        <v>2.82680525536836</v>
      </c>
      <c r="V113">
        <v>0.14182</v>
      </c>
    </row>
    <row r="114" ht="15" spans="2:22">
      <c r="B114" s="1" t="s">
        <v>6</v>
      </c>
      <c r="C114">
        <v>2.79948351754273</v>
      </c>
      <c r="D114">
        <v>3.88000407206511</v>
      </c>
      <c r="E114">
        <v>3.42460880133691</v>
      </c>
      <c r="F114">
        <v>2.82680525536836</v>
      </c>
      <c r="G114">
        <v>2.48428122046483</v>
      </c>
      <c r="R114">
        <v>24</v>
      </c>
      <c r="S114">
        <v>2.29512525997277</v>
      </c>
      <c r="T114">
        <v>0.25636</v>
      </c>
      <c r="U114">
        <v>2.48428122046483</v>
      </c>
      <c r="V114">
        <v>0.09065</v>
      </c>
    </row>
    <row r="116" spans="2:7">
      <c r="B116" t="s">
        <v>18</v>
      </c>
      <c r="C116">
        <v>0.17745</v>
      </c>
      <c r="D116">
        <v>0.42081</v>
      </c>
      <c r="E116">
        <v>0.13871</v>
      </c>
      <c r="F116">
        <v>0.45526</v>
      </c>
      <c r="G116">
        <v>0.25636</v>
      </c>
    </row>
    <row r="117" spans="2:7">
      <c r="B117" t="s">
        <v>18</v>
      </c>
      <c r="C117">
        <v>0.28535</v>
      </c>
      <c r="D117">
        <v>0.30125</v>
      </c>
      <c r="E117">
        <v>0.38767</v>
      </c>
      <c r="F117">
        <v>0.14182</v>
      </c>
      <c r="G117">
        <v>0.09065</v>
      </c>
    </row>
    <row r="118" spans="2:7">
      <c r="B118" t="s">
        <v>27</v>
      </c>
      <c r="C118">
        <v>0.82</v>
      </c>
      <c r="D118">
        <v>0.024</v>
      </c>
      <c r="E118">
        <v>0.05</v>
      </c>
      <c r="F118">
        <v>0.56</v>
      </c>
      <c r="G118">
        <v>0.295</v>
      </c>
    </row>
    <row r="120" spans="4:4">
      <c r="D120">
        <f>(D113-C113)/C113*100</f>
        <v>2.70987497073794</v>
      </c>
    </row>
    <row r="121" spans="4:4">
      <c r="D121">
        <f>(D114-C114)/C114*100</f>
        <v>38.5971393562915</v>
      </c>
    </row>
    <row r="129" spans="1:5">
      <c r="A129" s="4" t="s">
        <v>55</v>
      </c>
      <c r="B129" s="4"/>
      <c r="C129" s="4"/>
      <c r="D129" s="4"/>
      <c r="E129" s="4"/>
    </row>
    <row r="130" spans="1:7">
      <c r="A130" s="4"/>
      <c r="B130" s="5" t="s">
        <v>32</v>
      </c>
      <c r="C130" s="5"/>
      <c r="D130" s="5" t="s">
        <v>2</v>
      </c>
      <c r="E130" s="5"/>
      <c r="F130" s="5" t="s">
        <v>3</v>
      </c>
      <c r="G130" s="5"/>
    </row>
    <row r="131" spans="1:11">
      <c r="A131" s="4" t="s">
        <v>11</v>
      </c>
      <c r="B131" s="4"/>
      <c r="C131" s="4"/>
      <c r="D131" s="4"/>
      <c r="E131" s="4"/>
      <c r="H131" t="s">
        <v>12</v>
      </c>
      <c r="K131" t="s">
        <v>13</v>
      </c>
    </row>
    <row r="132" spans="1:20">
      <c r="A132" t="s">
        <v>15</v>
      </c>
      <c r="B132" s="4">
        <v>0.102</v>
      </c>
      <c r="C132" s="4">
        <v>0.11</v>
      </c>
      <c r="D132" s="4">
        <v>0.059</v>
      </c>
      <c r="E132" s="4">
        <v>0.065</v>
      </c>
      <c r="F132">
        <v>0.081</v>
      </c>
      <c r="G132">
        <v>0.089</v>
      </c>
      <c r="H132">
        <f>C132-B132</f>
        <v>0.00800000000000001</v>
      </c>
      <c r="I132">
        <f>E132-D132</f>
        <v>0.00600000000000001</v>
      </c>
      <c r="J132">
        <f>G132-F132</f>
        <v>0.00799999999999999</v>
      </c>
      <c r="K132">
        <f>20*H132/0.2</f>
        <v>0.800000000000001</v>
      </c>
      <c r="L132">
        <f>20*I132/0.2</f>
        <v>0.600000000000001</v>
      </c>
      <c r="M132">
        <f>20*J132/0.2</f>
        <v>0.799999999999999</v>
      </c>
      <c r="N132">
        <f>AVERAGE(K132:M132)</f>
        <v>0.733333333333334</v>
      </c>
      <c r="P132">
        <v>0.800000000000001</v>
      </c>
      <c r="Q132">
        <v>0.999999999999999</v>
      </c>
      <c r="R132">
        <v>0.8</v>
      </c>
      <c r="S132">
        <v>0.600000000000001</v>
      </c>
      <c r="T132">
        <v>0.899999999999999</v>
      </c>
    </row>
    <row r="133" spans="1:20">
      <c r="A133" t="s">
        <v>16</v>
      </c>
      <c r="B133" s="4">
        <v>0.123</v>
      </c>
      <c r="C133" s="4">
        <v>0.13</v>
      </c>
      <c r="D133" s="4">
        <v>0.074</v>
      </c>
      <c r="E133" s="4">
        <v>0.08</v>
      </c>
      <c r="F133">
        <v>0.162</v>
      </c>
      <c r="G133">
        <v>0.169</v>
      </c>
      <c r="H133">
        <f>C133-B133</f>
        <v>0.00700000000000001</v>
      </c>
      <c r="I133">
        <f>E133-D133</f>
        <v>0.00600000000000001</v>
      </c>
      <c r="J133">
        <f>G133-F133</f>
        <v>0.00700000000000001</v>
      </c>
      <c r="K133">
        <f>20*H133/0.2</f>
        <v>0.700000000000001</v>
      </c>
      <c r="L133">
        <f>20*I133/0.2</f>
        <v>0.600000000000001</v>
      </c>
      <c r="M133">
        <f>20*J133/0.2</f>
        <v>0.700000000000001</v>
      </c>
      <c r="N133">
        <f>AVERAGE(K133:M133)</f>
        <v>0.666666666666667</v>
      </c>
      <c r="P133">
        <v>0.600000000000001</v>
      </c>
      <c r="Q133">
        <v>0.8</v>
      </c>
      <c r="R133">
        <v>0.700000000000001</v>
      </c>
      <c r="S133">
        <v>0.600000000000001</v>
      </c>
      <c r="T133">
        <v>0.799999999999999</v>
      </c>
    </row>
    <row r="134" spans="16:20">
      <c r="P134">
        <v>0.799999999999999</v>
      </c>
      <c r="Q134">
        <v>1.1</v>
      </c>
      <c r="R134">
        <v>1.5</v>
      </c>
      <c r="S134">
        <v>0.700000000000001</v>
      </c>
      <c r="T134">
        <v>1.1</v>
      </c>
    </row>
    <row r="135" spans="1:20">
      <c r="A135" s="6" t="s">
        <v>17</v>
      </c>
      <c r="B135" s="4">
        <v>0.077</v>
      </c>
      <c r="C135" s="4">
        <v>0.087</v>
      </c>
      <c r="D135" s="4">
        <v>0.043</v>
      </c>
      <c r="E135" s="4">
        <v>0.051</v>
      </c>
      <c r="F135">
        <v>0.056</v>
      </c>
      <c r="G135">
        <v>0.067</v>
      </c>
      <c r="H135">
        <f>C135-B135</f>
        <v>0.00999999999999999</v>
      </c>
      <c r="I135">
        <f>E135-D135</f>
        <v>0.008</v>
      </c>
      <c r="J135">
        <f>G135-F135</f>
        <v>0.011</v>
      </c>
      <c r="K135">
        <f>20*H135/0.2</f>
        <v>0.999999999999999</v>
      </c>
      <c r="L135">
        <f>20*I135/0.2</f>
        <v>0.8</v>
      </c>
      <c r="M135">
        <f>20*J135/0.2</f>
        <v>1.1</v>
      </c>
      <c r="N135">
        <f>AVERAGE(K135:M135)</f>
        <v>0.966666666666666</v>
      </c>
      <c r="P135">
        <v>0.700000000000001</v>
      </c>
      <c r="Q135">
        <v>3</v>
      </c>
      <c r="R135">
        <v>1.4</v>
      </c>
      <c r="S135">
        <v>0.899999999999999</v>
      </c>
      <c r="T135">
        <v>1.9</v>
      </c>
    </row>
    <row r="136" spans="1:20">
      <c r="A136" s="7" t="s">
        <v>19</v>
      </c>
      <c r="B136" s="4">
        <v>0.048</v>
      </c>
      <c r="C136" s="4">
        <v>0.078</v>
      </c>
      <c r="D136" s="4">
        <v>0.044</v>
      </c>
      <c r="E136" s="4">
        <v>0.07</v>
      </c>
      <c r="F136">
        <v>0.117</v>
      </c>
      <c r="G136">
        <v>0.145</v>
      </c>
      <c r="H136">
        <f>C136-B136</f>
        <v>0.03</v>
      </c>
      <c r="I136">
        <f>E136-D136</f>
        <v>0.026</v>
      </c>
      <c r="J136">
        <f>G136-F136</f>
        <v>0.028</v>
      </c>
      <c r="K136">
        <f>20*H136/0.2</f>
        <v>3</v>
      </c>
      <c r="L136">
        <f>20*I136/0.2</f>
        <v>2.6</v>
      </c>
      <c r="M136">
        <f>20*J136/0.2</f>
        <v>2.8</v>
      </c>
      <c r="N136">
        <f>AVERAGE(K136:M136)</f>
        <v>2.8</v>
      </c>
      <c r="P136">
        <v>0.600000000000001</v>
      </c>
      <c r="Q136">
        <v>2.6</v>
      </c>
      <c r="R136">
        <v>1.2</v>
      </c>
      <c r="S136">
        <v>0.799999999999999</v>
      </c>
      <c r="T136">
        <v>1.5</v>
      </c>
    </row>
    <row r="137" spans="16:20">
      <c r="P137">
        <v>0.700000000000001</v>
      </c>
      <c r="Q137">
        <v>2.8</v>
      </c>
      <c r="R137">
        <v>1.4</v>
      </c>
      <c r="S137">
        <v>0.900000000000001</v>
      </c>
      <c r="T137">
        <v>1.4</v>
      </c>
    </row>
    <row r="138" spans="1:14">
      <c r="A138" s="7" t="s">
        <v>20</v>
      </c>
      <c r="B138" s="4">
        <v>0.033</v>
      </c>
      <c r="C138" s="4">
        <v>0.041</v>
      </c>
      <c r="D138" s="4">
        <v>0.051</v>
      </c>
      <c r="E138" s="4">
        <v>0.058</v>
      </c>
      <c r="F138">
        <v>0.031</v>
      </c>
      <c r="G138">
        <v>0.046</v>
      </c>
      <c r="H138">
        <f>C138-B138</f>
        <v>0.008</v>
      </c>
      <c r="I138">
        <f>E138-D138</f>
        <v>0.00700000000000001</v>
      </c>
      <c r="J138">
        <f>G138-F138</f>
        <v>0.015</v>
      </c>
      <c r="K138">
        <f>20*H138/0.2</f>
        <v>0.8</v>
      </c>
      <c r="L138">
        <f>20*I138/0.2</f>
        <v>0.700000000000001</v>
      </c>
      <c r="M138">
        <f>20*J138/0.2</f>
        <v>1.5</v>
      </c>
      <c r="N138">
        <f>AVERAGE(K138:M138)</f>
        <v>1</v>
      </c>
    </row>
    <row r="139" spans="1:14">
      <c r="A139" s="7" t="s">
        <v>21</v>
      </c>
      <c r="B139" s="4">
        <v>0.044</v>
      </c>
      <c r="C139" s="4">
        <v>0.058</v>
      </c>
      <c r="D139" s="4">
        <v>0.052</v>
      </c>
      <c r="E139" s="4">
        <v>0.064</v>
      </c>
      <c r="F139">
        <v>0.144</v>
      </c>
      <c r="G139">
        <v>0.158</v>
      </c>
      <c r="H139">
        <f>C139-B139</f>
        <v>0.014</v>
      </c>
      <c r="I139">
        <f>E139-D139</f>
        <v>0.012</v>
      </c>
      <c r="J139">
        <f>G139-F139</f>
        <v>0.014</v>
      </c>
      <c r="K139">
        <f>20*H139/0.2</f>
        <v>1.4</v>
      </c>
      <c r="L139">
        <f>20*I139/0.2</f>
        <v>1.2</v>
      </c>
      <c r="M139">
        <f>20*J139/0.2</f>
        <v>1.4</v>
      </c>
      <c r="N139">
        <f>AVERAGE(K139:M139)</f>
        <v>1.33333333333333</v>
      </c>
    </row>
    <row r="141" spans="1:14">
      <c r="A141" s="7" t="s">
        <v>26</v>
      </c>
      <c r="B141" s="4">
        <v>0.079</v>
      </c>
      <c r="C141" s="4">
        <v>0.085</v>
      </c>
      <c r="D141" s="4">
        <v>0.09</v>
      </c>
      <c r="E141" s="4">
        <v>0.096</v>
      </c>
      <c r="F141">
        <v>0.051</v>
      </c>
      <c r="G141">
        <v>0.058</v>
      </c>
      <c r="H141">
        <f>C141-B141</f>
        <v>0.00600000000000001</v>
      </c>
      <c r="I141">
        <f>E141-D141</f>
        <v>0.00600000000000001</v>
      </c>
      <c r="J141">
        <f>G141-F141</f>
        <v>0.00700000000000001</v>
      </c>
      <c r="K141">
        <f>20*H141/0.2</f>
        <v>0.600000000000001</v>
      </c>
      <c r="L141">
        <f>20*I141/0.2</f>
        <v>0.600000000000001</v>
      </c>
      <c r="M141">
        <f>20*J141/0.2</f>
        <v>0.700000000000001</v>
      </c>
      <c r="N141">
        <f>AVERAGE(K141:M141)</f>
        <v>0.633333333333334</v>
      </c>
    </row>
    <row r="142" spans="1:14">
      <c r="A142" s="7" t="s">
        <v>29</v>
      </c>
      <c r="B142" s="4">
        <v>0.08</v>
      </c>
      <c r="C142" s="4">
        <v>0.089</v>
      </c>
      <c r="D142" s="4">
        <v>0.078</v>
      </c>
      <c r="E142" s="4">
        <v>0.086</v>
      </c>
      <c r="F142">
        <v>0.207</v>
      </c>
      <c r="G142">
        <v>0.216</v>
      </c>
      <c r="H142">
        <f>C142-B142</f>
        <v>0.00899999999999999</v>
      </c>
      <c r="I142">
        <f>E142-D142</f>
        <v>0.00799999999999999</v>
      </c>
      <c r="J142">
        <f>G142-F142</f>
        <v>0.00900000000000001</v>
      </c>
      <c r="K142">
        <f>20*H142/0.2</f>
        <v>0.899999999999999</v>
      </c>
      <c r="L142">
        <f>20*I142/0.2</f>
        <v>0.799999999999999</v>
      </c>
      <c r="M142">
        <f>20*J142/0.2</f>
        <v>0.900000000000001</v>
      </c>
      <c r="N142">
        <f>AVERAGE(K142:M142)</f>
        <v>0.866666666666667</v>
      </c>
    </row>
    <row r="144" spans="1:14">
      <c r="A144" s="7" t="s">
        <v>30</v>
      </c>
      <c r="B144" s="4">
        <v>0.062</v>
      </c>
      <c r="C144" s="4">
        <v>0.071</v>
      </c>
      <c r="D144" s="4">
        <v>0.066</v>
      </c>
      <c r="E144" s="4">
        <v>0.074</v>
      </c>
      <c r="F144">
        <v>0.051</v>
      </c>
      <c r="G144">
        <v>0.059</v>
      </c>
      <c r="H144">
        <f>C144-B144</f>
        <v>0.00899999999999999</v>
      </c>
      <c r="I144">
        <f>E144-D144</f>
        <v>0.00799999999999999</v>
      </c>
      <c r="J144">
        <f>G144-F144</f>
        <v>0.008</v>
      </c>
      <c r="K144">
        <f>20*H144/0.2</f>
        <v>0.899999999999999</v>
      </c>
      <c r="L144">
        <f>20*I144/0.2</f>
        <v>0.799999999999999</v>
      </c>
      <c r="M144">
        <f>20*J144/0.2</f>
        <v>0.8</v>
      </c>
      <c r="N144">
        <f>AVERAGE(K144:M144)</f>
        <v>0.833333333333333</v>
      </c>
    </row>
    <row r="145" spans="1:14">
      <c r="A145" s="7" t="s">
        <v>31</v>
      </c>
      <c r="B145" s="4">
        <v>0.04</v>
      </c>
      <c r="C145" s="4">
        <v>0.059</v>
      </c>
      <c r="D145" s="4">
        <v>0.061</v>
      </c>
      <c r="E145" s="4">
        <v>0.076</v>
      </c>
      <c r="F145" s="4">
        <v>0.13</v>
      </c>
      <c r="G145">
        <v>0.144</v>
      </c>
      <c r="H145">
        <f>C145-B145</f>
        <v>0.019</v>
      </c>
      <c r="I145">
        <f>E145-D145</f>
        <v>0.015</v>
      </c>
      <c r="J145">
        <f>G145-F145</f>
        <v>0.014</v>
      </c>
      <c r="K145">
        <f>20*H145/0.2</f>
        <v>1.9</v>
      </c>
      <c r="L145">
        <f>20*I145/0.2</f>
        <v>1.5</v>
      </c>
      <c r="M145">
        <f>20*J145/0.2</f>
        <v>1.4</v>
      </c>
      <c r="N145">
        <f>AVERAGE(K145:M145)</f>
        <v>1.6</v>
      </c>
    </row>
    <row r="147" ht="15" spans="18:20">
      <c r="R147" s="1" t="s">
        <v>5</v>
      </c>
      <c r="T147" s="1" t="s">
        <v>6</v>
      </c>
    </row>
    <row r="148" spans="5:21">
      <c r="E148">
        <v>0</v>
      </c>
      <c r="F148">
        <v>3</v>
      </c>
      <c r="G148">
        <v>6</v>
      </c>
      <c r="H148">
        <v>12</v>
      </c>
      <c r="I148">
        <v>24</v>
      </c>
      <c r="Q148">
        <v>0</v>
      </c>
      <c r="R148">
        <v>0.733333333333334</v>
      </c>
      <c r="S148">
        <v>0.11547</v>
      </c>
      <c r="T148">
        <v>0.666666666666667</v>
      </c>
      <c r="U148">
        <v>0.05774</v>
      </c>
    </row>
    <row r="149" ht="15" spans="4:21">
      <c r="D149" s="1" t="s">
        <v>5</v>
      </c>
      <c r="E149">
        <v>0.733333333333334</v>
      </c>
      <c r="F149">
        <v>0.966666666666666</v>
      </c>
      <c r="G149">
        <v>1</v>
      </c>
      <c r="H149">
        <v>0.633333333333334</v>
      </c>
      <c r="I149">
        <v>0.833333333333333</v>
      </c>
      <c r="O149" t="s">
        <v>4</v>
      </c>
      <c r="P149" t="s">
        <v>55</v>
      </c>
      <c r="Q149">
        <v>3</v>
      </c>
      <c r="R149">
        <v>0.966666666666666</v>
      </c>
      <c r="S149">
        <v>0.15275</v>
      </c>
      <c r="T149">
        <v>2.8</v>
      </c>
      <c r="U149">
        <v>0.2</v>
      </c>
    </row>
    <row r="150" ht="15" spans="4:21">
      <c r="D150" s="1" t="s">
        <v>6</v>
      </c>
      <c r="E150">
        <v>0.666666666666667</v>
      </c>
      <c r="F150">
        <v>2.8</v>
      </c>
      <c r="G150">
        <v>1.33333333333333</v>
      </c>
      <c r="H150">
        <v>0.866666666666667</v>
      </c>
      <c r="I150">
        <v>1.6</v>
      </c>
      <c r="O150" t="s">
        <v>9</v>
      </c>
      <c r="P150" t="s">
        <v>54</v>
      </c>
      <c r="Q150">
        <v>6</v>
      </c>
      <c r="R150">
        <v>1</v>
      </c>
      <c r="S150">
        <v>0.43589</v>
      </c>
      <c r="T150">
        <v>1.33333333333333</v>
      </c>
      <c r="U150">
        <v>0.11547</v>
      </c>
    </row>
    <row r="151" spans="17:21">
      <c r="Q151">
        <v>12</v>
      </c>
      <c r="R151">
        <v>0.633333333333334</v>
      </c>
      <c r="S151">
        <v>0.05774</v>
      </c>
      <c r="T151">
        <v>0.866666666666667</v>
      </c>
      <c r="U151">
        <v>0.05774</v>
      </c>
    </row>
    <row r="152" spans="4:21">
      <c r="D152" t="s">
        <v>18</v>
      </c>
      <c r="E152">
        <v>0.11547</v>
      </c>
      <c r="F152">
        <v>0.15275</v>
      </c>
      <c r="G152">
        <v>0.43589</v>
      </c>
      <c r="H152">
        <v>0.05774</v>
      </c>
      <c r="I152">
        <v>0.15275</v>
      </c>
      <c r="Q152">
        <v>24</v>
      </c>
      <c r="R152">
        <v>0.933333333333333</v>
      </c>
      <c r="S152">
        <v>0.15275</v>
      </c>
      <c r="T152">
        <v>1.6</v>
      </c>
      <c r="U152">
        <v>0.26458</v>
      </c>
    </row>
    <row r="153" spans="4:9">
      <c r="D153" t="s">
        <v>18</v>
      </c>
      <c r="E153">
        <v>0.05774</v>
      </c>
      <c r="F153">
        <v>0.2</v>
      </c>
      <c r="G153">
        <v>0.11547</v>
      </c>
      <c r="H153">
        <v>0.05774</v>
      </c>
      <c r="I153">
        <v>0.26458</v>
      </c>
    </row>
    <row r="154" spans="4:9">
      <c r="D154" t="s">
        <v>27</v>
      </c>
      <c r="E154">
        <v>0.422</v>
      </c>
      <c r="F154">
        <v>0</v>
      </c>
      <c r="G154">
        <v>0.27</v>
      </c>
      <c r="H154">
        <v>0.008</v>
      </c>
      <c r="I154">
        <v>0.019</v>
      </c>
    </row>
    <row r="156" spans="6:7">
      <c r="F156">
        <f>(F149-E149)/E149*100</f>
        <v>31.8181818181816</v>
      </c>
      <c r="G156">
        <f>(G149-E149)/E149*100</f>
        <v>36.3636363636362</v>
      </c>
    </row>
    <row r="157" spans="6:7">
      <c r="F157">
        <f>(F150-E150)/E150*100</f>
        <v>320</v>
      </c>
      <c r="G157">
        <f>(G150-E150)/E150*100</f>
        <v>99.9999999999994</v>
      </c>
    </row>
    <row r="159" spans="14:17">
      <c r="N159">
        <v>0.800000000000001</v>
      </c>
      <c r="O159">
        <v>0.600000000000001</v>
      </c>
      <c r="P159">
        <v>0.799999999999999</v>
      </c>
      <c r="Q159">
        <f>AVERAGE(N159:P159)</f>
        <v>0.733333333333334</v>
      </c>
    </row>
    <row r="160" spans="14:17">
      <c r="N160">
        <v>0.700000000000001</v>
      </c>
      <c r="O160">
        <v>0.600000000000001</v>
      </c>
      <c r="P160">
        <v>0.700000000000001</v>
      </c>
      <c r="Q160">
        <f>AVERAGE(N160:P160)</f>
        <v>0.666666666666668</v>
      </c>
    </row>
    <row r="162" spans="14:17">
      <c r="N162">
        <v>0.999999999999999</v>
      </c>
      <c r="O162">
        <v>0.8</v>
      </c>
      <c r="P162">
        <v>1.1</v>
      </c>
      <c r="Q162">
        <f>AVERAGE(N162:P162)</f>
        <v>0.966666666666666</v>
      </c>
    </row>
    <row r="163" spans="14:17">
      <c r="N163">
        <v>3</v>
      </c>
      <c r="O163">
        <v>2.6</v>
      </c>
      <c r="P163">
        <v>2.8</v>
      </c>
      <c r="Q163">
        <f>AVERAGE(N163:P163)</f>
        <v>2.8</v>
      </c>
    </row>
    <row r="165" spans="14:17">
      <c r="N165">
        <v>0.8</v>
      </c>
      <c r="O165">
        <v>0.700000000000001</v>
      </c>
      <c r="P165">
        <v>1.5</v>
      </c>
      <c r="Q165">
        <f>AVERAGE(N165:P165)</f>
        <v>1</v>
      </c>
    </row>
    <row r="166" spans="14:17">
      <c r="N166">
        <v>1.4</v>
      </c>
      <c r="O166">
        <v>1.2</v>
      </c>
      <c r="P166">
        <v>1.4</v>
      </c>
      <c r="Q166">
        <f>AVERAGE(N166:P166)</f>
        <v>1.33333333333333</v>
      </c>
    </row>
    <row r="168" spans="14:17">
      <c r="N168">
        <v>0.600000000000001</v>
      </c>
      <c r="O168">
        <v>0.600000000000001</v>
      </c>
      <c r="P168">
        <v>0.700000000000001</v>
      </c>
      <c r="Q168">
        <f>AVERAGE(N168:P168)</f>
        <v>0.633333333333334</v>
      </c>
    </row>
    <row r="169" spans="14:17">
      <c r="N169">
        <v>0.899999999999999</v>
      </c>
      <c r="O169">
        <v>0.799999999999999</v>
      </c>
      <c r="P169">
        <v>0.900000000000001</v>
      </c>
      <c r="Q169">
        <f>AVERAGE(N169:P169)</f>
        <v>0.866666666666666</v>
      </c>
    </row>
    <row r="171" spans="14:17">
      <c r="N171">
        <v>0.899999999999999</v>
      </c>
      <c r="O171">
        <v>0.799999999999999</v>
      </c>
      <c r="P171">
        <v>0.700000000000001</v>
      </c>
      <c r="Q171">
        <f>AVERAGE(N171:P171)</f>
        <v>0.8</v>
      </c>
    </row>
    <row r="172" spans="14:17">
      <c r="N172">
        <v>1.9</v>
      </c>
      <c r="O172">
        <v>1.5</v>
      </c>
      <c r="P172">
        <v>1.4</v>
      </c>
      <c r="Q172">
        <f>AVERAGE(N172:P172)</f>
        <v>1.6</v>
      </c>
    </row>
    <row r="177" spans="1:1">
      <c r="A177" t="s">
        <v>56</v>
      </c>
    </row>
    <row r="178" spans="1:11">
      <c r="A178" s="4" t="s">
        <v>11</v>
      </c>
      <c r="B178" t="s">
        <v>57</v>
      </c>
      <c r="C178" t="s">
        <v>58</v>
      </c>
      <c r="D178" t="s">
        <v>57</v>
      </c>
      <c r="E178" t="s">
        <v>58</v>
      </c>
      <c r="F178" t="s">
        <v>57</v>
      </c>
      <c r="G178" t="s">
        <v>58</v>
      </c>
      <c r="H178" t="s">
        <v>12</v>
      </c>
      <c r="K178" t="s">
        <v>13</v>
      </c>
    </row>
    <row r="179" spans="1:13">
      <c r="A179" t="s">
        <v>15</v>
      </c>
      <c r="B179" s="4">
        <v>0.102</v>
      </c>
      <c r="C179" s="4">
        <v>0.11</v>
      </c>
      <c r="D179" s="4">
        <v>0.059</v>
      </c>
      <c r="E179" s="4">
        <v>0.065</v>
      </c>
      <c r="F179">
        <v>0.081</v>
      </c>
      <c r="G179">
        <v>0.089</v>
      </c>
      <c r="H179">
        <f>C179-B179</f>
        <v>0.00800000000000001</v>
      </c>
      <c r="I179">
        <f>E179-D179</f>
        <v>0.00600000000000001</v>
      </c>
      <c r="J179">
        <f>G179-F179</f>
        <v>0.00799999999999999</v>
      </c>
      <c r="K179">
        <f t="shared" ref="K179:K192" si="2">678*H179/0.01</f>
        <v>542.4</v>
      </c>
      <c r="L179">
        <f t="shared" ref="L179:L192" si="3">678*I179/0.01</f>
        <v>406.8</v>
      </c>
      <c r="M179">
        <f t="shared" ref="M179:M192" si="4">678*J179/0.01</f>
        <v>542.4</v>
      </c>
    </row>
    <row r="180" spans="1:13">
      <c r="A180" t="s">
        <v>16</v>
      </c>
      <c r="B180" s="4">
        <v>0.123</v>
      </c>
      <c r="C180" s="4">
        <v>0.13</v>
      </c>
      <c r="D180" s="4">
        <v>0.074</v>
      </c>
      <c r="E180" s="4">
        <v>0.08</v>
      </c>
      <c r="F180">
        <v>0.162</v>
      </c>
      <c r="G180">
        <v>0.169</v>
      </c>
      <c r="H180">
        <f>C180-B180</f>
        <v>0.00700000000000001</v>
      </c>
      <c r="I180">
        <f>E180-D180</f>
        <v>0.00600000000000001</v>
      </c>
      <c r="J180">
        <f>G180-F180</f>
        <v>0.00700000000000001</v>
      </c>
      <c r="K180">
        <f t="shared" si="2"/>
        <v>474.6</v>
      </c>
      <c r="L180">
        <f t="shared" si="3"/>
        <v>406.8</v>
      </c>
      <c r="M180">
        <f t="shared" si="4"/>
        <v>474.6</v>
      </c>
    </row>
    <row r="181" spans="11:13">
      <c r="K181">
        <f t="shared" si="2"/>
        <v>0</v>
      </c>
      <c r="L181">
        <f t="shared" si="3"/>
        <v>0</v>
      </c>
      <c r="M181">
        <f t="shared" si="4"/>
        <v>0</v>
      </c>
    </row>
    <row r="182" spans="1:13">
      <c r="A182" s="6" t="s">
        <v>17</v>
      </c>
      <c r="B182" s="4">
        <v>0.077</v>
      </c>
      <c r="C182" s="4">
        <v>0.087</v>
      </c>
      <c r="D182" s="4">
        <v>0.043</v>
      </c>
      <c r="E182" s="4">
        <v>0.051</v>
      </c>
      <c r="F182">
        <v>0.056</v>
      </c>
      <c r="G182">
        <v>0.067</v>
      </c>
      <c r="H182">
        <f>C182-B182</f>
        <v>0.00999999999999999</v>
      </c>
      <c r="I182">
        <f>E182-D182</f>
        <v>0.008</v>
      </c>
      <c r="J182">
        <f>G182-F182</f>
        <v>0.011</v>
      </c>
      <c r="K182">
        <f t="shared" si="2"/>
        <v>678</v>
      </c>
      <c r="L182">
        <f t="shared" si="3"/>
        <v>542.4</v>
      </c>
      <c r="M182">
        <f t="shared" si="4"/>
        <v>745.8</v>
      </c>
    </row>
    <row r="183" spans="1:13">
      <c r="A183" s="7" t="s">
        <v>19</v>
      </c>
      <c r="B183" s="4">
        <v>0.048</v>
      </c>
      <c r="C183" s="4">
        <v>0.078</v>
      </c>
      <c r="D183" s="4">
        <v>0.044</v>
      </c>
      <c r="E183" s="4">
        <v>0.07</v>
      </c>
      <c r="F183">
        <v>0.117</v>
      </c>
      <c r="G183">
        <v>0.145</v>
      </c>
      <c r="H183">
        <f>C183-B183</f>
        <v>0.03</v>
      </c>
      <c r="I183">
        <f>E183-D183</f>
        <v>0.026</v>
      </c>
      <c r="J183">
        <f>G183-F183</f>
        <v>0.028</v>
      </c>
      <c r="K183">
        <f t="shared" si="2"/>
        <v>2034</v>
      </c>
      <c r="L183">
        <f t="shared" si="3"/>
        <v>1762.8</v>
      </c>
      <c r="M183">
        <f t="shared" si="4"/>
        <v>1898.4</v>
      </c>
    </row>
    <row r="184" spans="11:13">
      <c r="K184">
        <f t="shared" si="2"/>
        <v>0</v>
      </c>
      <c r="L184">
        <f t="shared" si="3"/>
        <v>0</v>
      </c>
      <c r="M184">
        <f t="shared" si="4"/>
        <v>0</v>
      </c>
    </row>
    <row r="185" spans="1:13">
      <c r="A185" s="7" t="s">
        <v>20</v>
      </c>
      <c r="B185" s="4">
        <v>0.033</v>
      </c>
      <c r="C185" s="4">
        <v>0.041</v>
      </c>
      <c r="D185" s="4">
        <v>0.051</v>
      </c>
      <c r="E185" s="4">
        <v>0.058</v>
      </c>
      <c r="F185">
        <v>0.031</v>
      </c>
      <c r="G185">
        <v>0.046</v>
      </c>
      <c r="H185">
        <f>C185-B185</f>
        <v>0.008</v>
      </c>
      <c r="I185">
        <f>E185-D185</f>
        <v>0.00700000000000001</v>
      </c>
      <c r="J185">
        <f>G185-F185</f>
        <v>0.015</v>
      </c>
      <c r="K185">
        <f t="shared" si="2"/>
        <v>542.4</v>
      </c>
      <c r="L185">
        <f t="shared" si="3"/>
        <v>474.6</v>
      </c>
      <c r="M185">
        <f t="shared" si="4"/>
        <v>1017</v>
      </c>
    </row>
    <row r="186" ht="15" spans="1:21">
      <c r="A186" s="7" t="s">
        <v>21</v>
      </c>
      <c r="B186" s="4">
        <v>0.044</v>
      </c>
      <c r="C186" s="4">
        <v>0.058</v>
      </c>
      <c r="D186" s="4">
        <v>0.052</v>
      </c>
      <c r="E186" s="4">
        <v>0.064</v>
      </c>
      <c r="F186">
        <v>0.144</v>
      </c>
      <c r="G186">
        <v>0.158</v>
      </c>
      <c r="H186">
        <f>C186-B186</f>
        <v>0.014</v>
      </c>
      <c r="I186">
        <f>E186-D186</f>
        <v>0.012</v>
      </c>
      <c r="J186">
        <f>G186-F186</f>
        <v>0.014</v>
      </c>
      <c r="K186">
        <f t="shared" si="2"/>
        <v>949.2</v>
      </c>
      <c r="L186">
        <f t="shared" si="3"/>
        <v>813.6</v>
      </c>
      <c r="M186">
        <f t="shared" si="4"/>
        <v>949.200000000001</v>
      </c>
      <c r="S186" s="1" t="s">
        <v>5</v>
      </c>
      <c r="U186" s="1" t="s">
        <v>6</v>
      </c>
    </row>
    <row r="187" spans="11:22">
      <c r="K187">
        <f t="shared" si="2"/>
        <v>0</v>
      </c>
      <c r="L187">
        <f t="shared" si="3"/>
        <v>0</v>
      </c>
      <c r="M187">
        <f t="shared" si="4"/>
        <v>0</v>
      </c>
      <c r="P187" t="s">
        <v>4</v>
      </c>
      <c r="Q187" t="s">
        <v>56</v>
      </c>
      <c r="R187">
        <v>0</v>
      </c>
      <c r="S187">
        <v>0.71547</v>
      </c>
      <c r="T187">
        <v>0.00547</v>
      </c>
      <c r="U187">
        <v>0.79774</v>
      </c>
      <c r="V187">
        <v>0.05774</v>
      </c>
    </row>
    <row r="188" spans="1:22">
      <c r="A188" s="7" t="s">
        <v>26</v>
      </c>
      <c r="B188" s="4">
        <v>0.079</v>
      </c>
      <c r="C188" s="4">
        <v>0.085</v>
      </c>
      <c r="D188" s="4">
        <v>0.09</v>
      </c>
      <c r="E188" s="4">
        <v>0.096</v>
      </c>
      <c r="F188">
        <v>0.051</v>
      </c>
      <c r="G188">
        <v>0.058</v>
      </c>
      <c r="H188">
        <f>C188-B188</f>
        <v>0.00600000000000001</v>
      </c>
      <c r="I188">
        <f>E188-D188</f>
        <v>0.00600000000000001</v>
      </c>
      <c r="J188">
        <f>G188-F188</f>
        <v>0.00700000000000001</v>
      </c>
      <c r="K188">
        <f t="shared" si="2"/>
        <v>406.8</v>
      </c>
      <c r="L188">
        <f t="shared" si="3"/>
        <v>406.8</v>
      </c>
      <c r="M188">
        <f t="shared" si="4"/>
        <v>474.6</v>
      </c>
      <c r="P188" t="s">
        <v>9</v>
      </c>
      <c r="Q188" t="s">
        <v>54</v>
      </c>
      <c r="R188">
        <v>3</v>
      </c>
      <c r="S188">
        <v>0.7575</v>
      </c>
      <c r="T188">
        <v>0.05275</v>
      </c>
      <c r="U188">
        <v>1.3275</v>
      </c>
      <c r="V188">
        <v>0.12</v>
      </c>
    </row>
    <row r="189" spans="1:22">
      <c r="A189" s="7" t="s">
        <v>29</v>
      </c>
      <c r="B189" s="4">
        <v>0.08</v>
      </c>
      <c r="C189" s="4">
        <v>0.089</v>
      </c>
      <c r="D189" s="4">
        <v>0.078</v>
      </c>
      <c r="E189" s="4">
        <v>0.086</v>
      </c>
      <c r="F189">
        <v>0.207</v>
      </c>
      <c r="G189">
        <v>0.216</v>
      </c>
      <c r="H189">
        <f>C189-B189</f>
        <v>0.00899999999999999</v>
      </c>
      <c r="I189">
        <f>E189-D189</f>
        <v>0.00799999999999999</v>
      </c>
      <c r="J189">
        <f>G189-F189</f>
        <v>0.00900000000000001</v>
      </c>
      <c r="K189">
        <f t="shared" si="2"/>
        <v>610.2</v>
      </c>
      <c r="L189">
        <f t="shared" si="3"/>
        <v>542.4</v>
      </c>
      <c r="M189">
        <f t="shared" si="4"/>
        <v>610.200000000001</v>
      </c>
      <c r="R189">
        <v>6</v>
      </c>
      <c r="S189">
        <v>0.75589</v>
      </c>
      <c r="T189">
        <v>0.05893</v>
      </c>
      <c r="U189">
        <v>1.21547</v>
      </c>
      <c r="V189">
        <v>0.05547</v>
      </c>
    </row>
    <row r="190" spans="11:22">
      <c r="K190">
        <f t="shared" si="2"/>
        <v>0</v>
      </c>
      <c r="L190">
        <f t="shared" si="3"/>
        <v>0</v>
      </c>
      <c r="M190">
        <f t="shared" si="4"/>
        <v>0</v>
      </c>
      <c r="R190">
        <v>12</v>
      </c>
      <c r="S190">
        <v>0.73774</v>
      </c>
      <c r="T190">
        <v>0.05774</v>
      </c>
      <c r="U190">
        <v>0.95774</v>
      </c>
      <c r="V190">
        <v>0.05774</v>
      </c>
    </row>
    <row r="191" spans="1:22">
      <c r="A191" s="7" t="s">
        <v>30</v>
      </c>
      <c r="B191" s="4">
        <v>0.062</v>
      </c>
      <c r="C191" s="4">
        <v>0.071</v>
      </c>
      <c r="D191" s="4">
        <v>0.066</v>
      </c>
      <c r="E191" s="4">
        <v>0.074</v>
      </c>
      <c r="F191">
        <v>0.051</v>
      </c>
      <c r="G191">
        <v>0.058</v>
      </c>
      <c r="H191">
        <f>C191-B191</f>
        <v>0.00899999999999999</v>
      </c>
      <c r="I191">
        <f>E191-D191</f>
        <v>0.00799999999999999</v>
      </c>
      <c r="J191">
        <f>G191-F191</f>
        <v>0.00700000000000001</v>
      </c>
      <c r="K191">
        <f t="shared" si="2"/>
        <v>610.2</v>
      </c>
      <c r="L191">
        <f t="shared" si="3"/>
        <v>542.4</v>
      </c>
      <c r="M191">
        <f t="shared" si="4"/>
        <v>474.6</v>
      </c>
      <c r="R191">
        <v>24</v>
      </c>
      <c r="S191">
        <v>0.72275</v>
      </c>
      <c r="T191">
        <v>0.05275</v>
      </c>
      <c r="U191">
        <v>0.94458</v>
      </c>
      <c r="V191" s="9" t="s">
        <v>59</v>
      </c>
    </row>
    <row r="192" spans="1:13">
      <c r="A192" s="7" t="s">
        <v>31</v>
      </c>
      <c r="B192" s="4">
        <v>0.04</v>
      </c>
      <c r="C192" s="4">
        <v>0.059</v>
      </c>
      <c r="D192" s="4">
        <v>0.061</v>
      </c>
      <c r="E192" s="4">
        <v>0.076</v>
      </c>
      <c r="F192" s="4">
        <v>0.13</v>
      </c>
      <c r="G192">
        <v>0.144</v>
      </c>
      <c r="H192">
        <f>C192-B192</f>
        <v>0.019</v>
      </c>
      <c r="I192">
        <f>E192-D192</f>
        <v>0.015</v>
      </c>
      <c r="J192">
        <f>G192-F192</f>
        <v>0.014</v>
      </c>
      <c r="K192">
        <f t="shared" si="2"/>
        <v>1288.2</v>
      </c>
      <c r="L192">
        <f t="shared" si="3"/>
        <v>1017</v>
      </c>
      <c r="M192">
        <f t="shared" si="4"/>
        <v>949.199999999999</v>
      </c>
    </row>
    <row r="197" spans="5:9">
      <c r="E197">
        <v>0</v>
      </c>
      <c r="F197">
        <v>3</v>
      </c>
      <c r="G197">
        <v>6</v>
      </c>
      <c r="H197">
        <v>12</v>
      </c>
      <c r="I197">
        <v>24</v>
      </c>
    </row>
    <row r="198" ht="15" spans="4:9">
      <c r="D198" s="1" t="s">
        <v>5</v>
      </c>
      <c r="E198">
        <v>0.71547</v>
      </c>
      <c r="F198">
        <v>0.7575</v>
      </c>
      <c r="G198">
        <v>0.75589</v>
      </c>
      <c r="H198">
        <v>0.73774</v>
      </c>
      <c r="I198">
        <v>0.72275</v>
      </c>
    </row>
    <row r="199" ht="15" spans="4:9">
      <c r="D199" s="1" t="s">
        <v>6</v>
      </c>
      <c r="E199">
        <v>0.79774</v>
      </c>
      <c r="F199">
        <v>1.3275</v>
      </c>
      <c r="G199">
        <v>1.21547</v>
      </c>
      <c r="H199">
        <v>0.95774</v>
      </c>
      <c r="I199">
        <v>0.94458</v>
      </c>
    </row>
    <row r="202" spans="5:9">
      <c r="E202">
        <v>0.00547</v>
      </c>
      <c r="F202">
        <v>0.05275</v>
      </c>
      <c r="G202">
        <v>0.05893</v>
      </c>
      <c r="H202">
        <v>0.05774</v>
      </c>
      <c r="I202">
        <v>0.05275</v>
      </c>
    </row>
    <row r="203" spans="5:9">
      <c r="E203">
        <v>0.05774</v>
      </c>
      <c r="F203">
        <v>0.12</v>
      </c>
      <c r="G203">
        <v>0.05547</v>
      </c>
      <c r="H203">
        <v>0.05774</v>
      </c>
      <c r="I203" s="9" t="s">
        <v>59</v>
      </c>
    </row>
    <row r="204" spans="6:6">
      <c r="F204">
        <f>(F199-E199)/E199*100</f>
        <v>66.4076014741645</v>
      </c>
    </row>
  </sheetData>
  <mergeCells count="3">
    <mergeCell ref="B130:C130"/>
    <mergeCell ref="D130:E130"/>
    <mergeCell ref="F130:G130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5"/>
  <sheetViews>
    <sheetView tabSelected="1" zoomScale="85" zoomScaleNormal="85" topLeftCell="A55" workbookViewId="0">
      <selection activeCell="M11" sqref="M11"/>
    </sheetView>
  </sheetViews>
  <sheetFormatPr defaultColWidth="9" defaultRowHeight="14"/>
  <cols>
    <col min="2" max="2" width="15.7545454545455" customWidth="1"/>
    <col min="5" max="5" width="12.6272727272727"/>
    <col min="7" max="10" width="12.6272727272727"/>
    <col min="13" max="15" width="12.6272727272727"/>
  </cols>
  <sheetData>
    <row r="1" spans="1:1">
      <c r="A1">
        <v>9.14</v>
      </c>
    </row>
    <row r="2" spans="1:8">
      <c r="A2" t="s">
        <v>60</v>
      </c>
      <c r="B2">
        <v>24.84</v>
      </c>
      <c r="C2">
        <v>22.61</v>
      </c>
      <c r="D2">
        <v>22.11</v>
      </c>
      <c r="E2">
        <v>20.77</v>
      </c>
      <c r="F2">
        <v>27.71</v>
      </c>
      <c r="G2">
        <v>23.62</v>
      </c>
      <c r="H2">
        <f>AVERAGE(B2:G2)</f>
        <v>23.61</v>
      </c>
    </row>
    <row r="3" spans="2:8">
      <c r="B3">
        <v>26.45</v>
      </c>
      <c r="C3">
        <v>23.51</v>
      </c>
      <c r="D3">
        <v>23.28</v>
      </c>
      <c r="E3">
        <v>20.64</v>
      </c>
      <c r="F3">
        <v>22.04</v>
      </c>
      <c r="G3">
        <v>25.47</v>
      </c>
      <c r="H3">
        <f>AVERAGE(B3:G3)</f>
        <v>23.565</v>
      </c>
    </row>
    <row r="4" spans="2:8">
      <c r="B4">
        <v>24.91</v>
      </c>
      <c r="C4">
        <v>22.06</v>
      </c>
      <c r="D4">
        <v>20.66</v>
      </c>
      <c r="E4">
        <v>21.54</v>
      </c>
      <c r="F4">
        <v>24.88</v>
      </c>
      <c r="G4">
        <v>23.31</v>
      </c>
      <c r="H4">
        <f>AVERAGE(B4:G4)</f>
        <v>22.8933333333333</v>
      </c>
    </row>
    <row r="5" spans="2:8">
      <c r="B5">
        <v>24.53</v>
      </c>
      <c r="C5">
        <v>21.85</v>
      </c>
      <c r="D5">
        <v>26.48</v>
      </c>
      <c r="E5">
        <v>23.05</v>
      </c>
      <c r="F5">
        <v>19.21</v>
      </c>
      <c r="G5">
        <v>17.68</v>
      </c>
      <c r="H5">
        <f>AVERAGE(B5:G5)</f>
        <v>22.1333333333333</v>
      </c>
    </row>
    <row r="7" spans="1:16">
      <c r="A7" t="s">
        <v>61</v>
      </c>
      <c r="B7">
        <v>24.07</v>
      </c>
      <c r="C7">
        <v>21.69</v>
      </c>
      <c r="D7">
        <v>25.67</v>
      </c>
      <c r="E7">
        <v>23.74</v>
      </c>
      <c r="F7">
        <v>25.83</v>
      </c>
      <c r="G7">
        <v>23.86</v>
      </c>
      <c r="H7">
        <f>AVERAGE(B7:G7)</f>
        <v>24.1433333333333</v>
      </c>
      <c r="M7">
        <v>23.61</v>
      </c>
      <c r="N7">
        <v>24.1433333333333</v>
      </c>
      <c r="P7">
        <v>24.1433333333333</v>
      </c>
    </row>
    <row r="8" spans="2:16">
      <c r="B8">
        <v>31.43</v>
      </c>
      <c r="C8">
        <v>25.1</v>
      </c>
      <c r="D8">
        <v>25.49</v>
      </c>
      <c r="E8">
        <v>25.01</v>
      </c>
      <c r="F8">
        <v>24.73</v>
      </c>
      <c r="G8">
        <v>21.92</v>
      </c>
      <c r="H8">
        <f>AVERAGE(B8:G8)</f>
        <v>25.6133333333333</v>
      </c>
      <c r="M8">
        <v>23.565</v>
      </c>
      <c r="N8">
        <v>25.6133333333333</v>
      </c>
      <c r="P8">
        <v>25.6133333333333</v>
      </c>
    </row>
    <row r="9" spans="2:16">
      <c r="B9">
        <v>28.71</v>
      </c>
      <c r="C9">
        <v>25.3</v>
      </c>
      <c r="D9">
        <v>28.69</v>
      </c>
      <c r="E9">
        <v>26.28</v>
      </c>
      <c r="F9">
        <v>27.71</v>
      </c>
      <c r="G9">
        <v>23.72</v>
      </c>
      <c r="H9">
        <f>AVERAGE(B9:G9)</f>
        <v>26.735</v>
      </c>
      <c r="M9">
        <v>22.8933333333333</v>
      </c>
      <c r="N9">
        <v>26.735</v>
      </c>
      <c r="P9">
        <v>26.735</v>
      </c>
    </row>
    <row r="10" spans="2:16">
      <c r="B10">
        <v>28.54</v>
      </c>
      <c r="C10">
        <v>24.08</v>
      </c>
      <c r="D10">
        <v>25.42</v>
      </c>
      <c r="E10">
        <v>22.89</v>
      </c>
      <c r="F10">
        <v>24.05</v>
      </c>
      <c r="G10">
        <v>22.72</v>
      </c>
      <c r="H10">
        <f>AVERAGE(B10:G10)</f>
        <v>24.6166666666667</v>
      </c>
      <c r="M10">
        <v>22.1333333333333</v>
      </c>
      <c r="N10">
        <v>24.6166666666667</v>
      </c>
      <c r="P10">
        <v>24.6166666666667</v>
      </c>
    </row>
    <row r="11" spans="13:16">
      <c r="M11">
        <f>AVERAGE(M7:M10)</f>
        <v>23.0504166666666</v>
      </c>
      <c r="N11">
        <f>AVERAGE(N7:N10)</f>
        <v>25.2770833333333</v>
      </c>
      <c r="P11">
        <v>23.61</v>
      </c>
    </row>
    <row r="12" spans="13:16">
      <c r="M12">
        <f>(N11-M11)/N11*100</f>
        <v>8.80903321519826</v>
      </c>
      <c r="P12">
        <v>23.565</v>
      </c>
    </row>
    <row r="13" spans="12:16">
      <c r="L13" t="s">
        <v>18</v>
      </c>
      <c r="M13">
        <v>0.6937</v>
      </c>
      <c r="N13">
        <v>1.14893</v>
      </c>
      <c r="P13">
        <v>22.8933333333333</v>
      </c>
    </row>
    <row r="14" spans="1:16">
      <c r="A14">
        <v>9.16</v>
      </c>
      <c r="L14" t="s">
        <v>27</v>
      </c>
      <c r="M14">
        <v>0.016</v>
      </c>
      <c r="P14">
        <v>22.1333333333333</v>
      </c>
    </row>
    <row r="16" spans="1:17">
      <c r="A16" t="s">
        <v>61</v>
      </c>
      <c r="B16">
        <v>39.48</v>
      </c>
      <c r="C16">
        <v>37.89</v>
      </c>
      <c r="D16">
        <v>36.95</v>
      </c>
      <c r="E16">
        <v>33.03</v>
      </c>
      <c r="F16">
        <v>38.97</v>
      </c>
      <c r="G16">
        <v>34.95</v>
      </c>
      <c r="H16">
        <f>AVERAGE(B16:G16)</f>
        <v>36.8783333333333</v>
      </c>
      <c r="M16">
        <v>33.4316666666667</v>
      </c>
      <c r="N16">
        <v>36.8783333333333</v>
      </c>
      <c r="P16">
        <v>35.045</v>
      </c>
      <c r="Q16">
        <v>36.8783333333333</v>
      </c>
    </row>
    <row r="17" spans="2:17">
      <c r="B17">
        <v>42.63</v>
      </c>
      <c r="C17">
        <v>33.61</v>
      </c>
      <c r="D17">
        <v>38.2</v>
      </c>
      <c r="E17">
        <v>32.93</v>
      </c>
      <c r="F17">
        <v>40.13</v>
      </c>
      <c r="G17">
        <v>33.9</v>
      </c>
      <c r="H17">
        <f>AVERAGE(B17:G17)</f>
        <v>36.9</v>
      </c>
      <c r="M17">
        <v>33.5366666666667</v>
      </c>
      <c r="N17">
        <v>36.9</v>
      </c>
      <c r="P17">
        <v>36.9</v>
      </c>
      <c r="Q17">
        <v>36.9</v>
      </c>
    </row>
    <row r="18" spans="2:17">
      <c r="B18">
        <v>42.23</v>
      </c>
      <c r="C18">
        <v>34.42</v>
      </c>
      <c r="D18">
        <v>39.47</v>
      </c>
      <c r="E18">
        <v>33.73</v>
      </c>
      <c r="F18">
        <v>40.32</v>
      </c>
      <c r="G18">
        <v>37.12</v>
      </c>
      <c r="H18">
        <f>AVERAGE(B18:G18)</f>
        <v>37.8816666666667</v>
      </c>
      <c r="M18">
        <v>34.1</v>
      </c>
      <c r="N18">
        <v>37.8816666666667</v>
      </c>
      <c r="P18">
        <v>34.1</v>
      </c>
      <c r="Q18">
        <v>37.8816666666667</v>
      </c>
    </row>
    <row r="19" spans="2:17">
      <c r="B19">
        <v>38.88</v>
      </c>
      <c r="C19">
        <v>35.23</v>
      </c>
      <c r="D19">
        <v>37.18</v>
      </c>
      <c r="E19">
        <v>32.21</v>
      </c>
      <c r="F19">
        <v>39.88</v>
      </c>
      <c r="G19">
        <v>36.15</v>
      </c>
      <c r="H19">
        <f>AVERAGE(B19:G19)</f>
        <v>36.5883333333333</v>
      </c>
      <c r="M19">
        <v>31.0083333333333</v>
      </c>
      <c r="N19">
        <v>36.5883333333333</v>
      </c>
      <c r="P19">
        <v>31.0083333333333</v>
      </c>
      <c r="Q19">
        <v>36.5883333333333</v>
      </c>
    </row>
    <row r="20" spans="13:17">
      <c r="M20">
        <f>AVERAGE(M16:M19)</f>
        <v>33.0191666666667</v>
      </c>
      <c r="N20">
        <f>AVERAGE(N16:N19)</f>
        <v>37.0620833333333</v>
      </c>
      <c r="P20">
        <v>33.4316666666667</v>
      </c>
      <c r="Q20">
        <v>33.4316666666667</v>
      </c>
    </row>
    <row r="21" spans="1:17">
      <c r="A21" t="s">
        <v>60</v>
      </c>
      <c r="B21">
        <v>35.37</v>
      </c>
      <c r="C21">
        <v>30.68</v>
      </c>
      <c r="D21">
        <v>34.62</v>
      </c>
      <c r="E21">
        <v>33.5</v>
      </c>
      <c r="F21">
        <v>34.72</v>
      </c>
      <c r="G21">
        <v>31.7</v>
      </c>
      <c r="H21">
        <f>AVERAGE(B21:G21)</f>
        <v>33.4316666666667</v>
      </c>
      <c r="P21">
        <v>43.5366666666667</v>
      </c>
      <c r="Q21">
        <v>33.5366666666667</v>
      </c>
    </row>
    <row r="22" spans="2:17">
      <c r="B22">
        <v>42.4</v>
      </c>
      <c r="C22">
        <v>31.29</v>
      </c>
      <c r="D22">
        <v>33.07</v>
      </c>
      <c r="E22">
        <v>32.14</v>
      </c>
      <c r="F22">
        <v>32.72</v>
      </c>
      <c r="G22">
        <v>29.6</v>
      </c>
      <c r="H22">
        <f>AVERAGE(B22:G22)</f>
        <v>33.5366666666667</v>
      </c>
      <c r="M22">
        <f>(N20-M20)/N20*100</f>
        <v>10.9084981281408</v>
      </c>
      <c r="P22">
        <v>37.8816666666667</v>
      </c>
      <c r="Q22">
        <v>34.1</v>
      </c>
    </row>
    <row r="23" spans="2:17">
      <c r="B23">
        <v>37.02</v>
      </c>
      <c r="C23">
        <v>34.68</v>
      </c>
      <c r="D23">
        <v>32.31</v>
      </c>
      <c r="E23">
        <v>31.58</v>
      </c>
      <c r="F23">
        <v>35.45</v>
      </c>
      <c r="G23">
        <v>33.56</v>
      </c>
      <c r="H23">
        <f>AVERAGE(B23:G23)</f>
        <v>34.1</v>
      </c>
      <c r="P23">
        <v>34.0883333333333</v>
      </c>
      <c r="Q23">
        <v>31.0083333333333</v>
      </c>
    </row>
    <row r="24" spans="2:14">
      <c r="B24">
        <v>34.78</v>
      </c>
      <c r="C24">
        <v>30.04</v>
      </c>
      <c r="D24">
        <v>39.77</v>
      </c>
      <c r="E24">
        <v>33.78</v>
      </c>
      <c r="F24">
        <v>24.3</v>
      </c>
      <c r="G24">
        <v>23.38</v>
      </c>
      <c r="H24">
        <f>AVERAGE(B24:G24)</f>
        <v>31.0083333333333</v>
      </c>
      <c r="L24" t="s">
        <v>18</v>
      </c>
      <c r="M24">
        <v>0.565</v>
      </c>
      <c r="N24">
        <v>1.372</v>
      </c>
    </row>
    <row r="25" spans="12:13">
      <c r="L25" t="s">
        <v>27</v>
      </c>
      <c r="M25">
        <v>0.002</v>
      </c>
    </row>
    <row r="28" spans="1:1">
      <c r="A28">
        <v>9.16</v>
      </c>
    </row>
    <row r="29" spans="1:12">
      <c r="A29" t="s">
        <v>62</v>
      </c>
      <c r="B29">
        <v>24.57</v>
      </c>
      <c r="C29">
        <v>23.5</v>
      </c>
      <c r="D29">
        <v>24.85</v>
      </c>
      <c r="E29">
        <v>24.32</v>
      </c>
      <c r="F29">
        <v>24.03</v>
      </c>
      <c r="G29">
        <v>24.25</v>
      </c>
      <c r="H29">
        <v>24.88</v>
      </c>
      <c r="I29">
        <v>23.52</v>
      </c>
      <c r="J29">
        <v>26.56</v>
      </c>
      <c r="K29">
        <v>25.45</v>
      </c>
      <c r="L29">
        <f>AVERAGE(B29:K29)</f>
        <v>24.593</v>
      </c>
    </row>
    <row r="30" spans="2:15">
      <c r="B30">
        <v>21.4</v>
      </c>
      <c r="C30">
        <v>20.81</v>
      </c>
      <c r="D30">
        <v>20.46</v>
      </c>
      <c r="E30">
        <v>19.39</v>
      </c>
      <c r="F30">
        <v>22.42</v>
      </c>
      <c r="G30">
        <v>22.08</v>
      </c>
      <c r="H30">
        <v>19.57</v>
      </c>
      <c r="I30">
        <v>18.69</v>
      </c>
      <c r="J30">
        <v>21.26</v>
      </c>
      <c r="K30">
        <v>20.58</v>
      </c>
      <c r="L30">
        <f>AVERAGE(B30:K30)</f>
        <v>20.666</v>
      </c>
      <c r="N30">
        <v>24.593</v>
      </c>
      <c r="O30">
        <v>30.017</v>
      </c>
    </row>
    <row r="31" spans="2:15">
      <c r="B31">
        <v>24.86</v>
      </c>
      <c r="C31">
        <v>21.59</v>
      </c>
      <c r="D31">
        <v>22.71</v>
      </c>
      <c r="E31">
        <v>21.48</v>
      </c>
      <c r="F31">
        <v>24.3</v>
      </c>
      <c r="G31">
        <v>22.85</v>
      </c>
      <c r="H31">
        <v>17.43</v>
      </c>
      <c r="I31">
        <v>16.28</v>
      </c>
      <c r="J31">
        <v>24.41</v>
      </c>
      <c r="K31">
        <v>22.68</v>
      </c>
      <c r="L31">
        <f>AVERAGE(B31:K31)</f>
        <v>21.859</v>
      </c>
      <c r="N31">
        <v>20.666</v>
      </c>
      <c r="O31">
        <v>32.714</v>
      </c>
    </row>
    <row r="32" spans="14:15">
      <c r="N32">
        <v>21.859</v>
      </c>
      <c r="O32">
        <v>32.839</v>
      </c>
    </row>
    <row r="33" spans="14:15">
      <c r="N33">
        <f>AVERAGE(N30:N32)</f>
        <v>22.3726666666667</v>
      </c>
      <c r="O33">
        <f>AVERAGE(O30:O32)</f>
        <v>31.8566666666667</v>
      </c>
    </row>
    <row r="34" spans="1:12">
      <c r="A34" t="s">
        <v>63</v>
      </c>
      <c r="B34">
        <v>26.51</v>
      </c>
      <c r="C34">
        <v>24.66</v>
      </c>
      <c r="D34">
        <v>34.72</v>
      </c>
      <c r="E34">
        <v>33.69</v>
      </c>
      <c r="F34">
        <v>31.48</v>
      </c>
      <c r="G34">
        <v>30.44</v>
      </c>
      <c r="H34">
        <v>30.61</v>
      </c>
      <c r="I34">
        <v>29.25</v>
      </c>
      <c r="J34">
        <v>30.19</v>
      </c>
      <c r="K34">
        <v>28.62</v>
      </c>
      <c r="L34">
        <f>AVERAGE(B34:K34)</f>
        <v>30.017</v>
      </c>
    </row>
    <row r="35" spans="2:15">
      <c r="B35">
        <v>34.72</v>
      </c>
      <c r="C35">
        <v>31.38</v>
      </c>
      <c r="D35">
        <v>35.27</v>
      </c>
      <c r="E35">
        <v>34.39</v>
      </c>
      <c r="F35">
        <v>35.03</v>
      </c>
      <c r="G35">
        <v>34.28</v>
      </c>
      <c r="H35">
        <v>28.46</v>
      </c>
      <c r="I35">
        <v>27.35</v>
      </c>
      <c r="J35">
        <v>33.45</v>
      </c>
      <c r="K35">
        <v>32.81</v>
      </c>
      <c r="L35">
        <f>AVERAGE(B35:K35)</f>
        <v>32.714</v>
      </c>
      <c r="N35">
        <v>2.01326</v>
      </c>
      <c r="O35">
        <v>1.59442</v>
      </c>
    </row>
    <row r="36" spans="2:14">
      <c r="B36">
        <v>36.31</v>
      </c>
      <c r="C36">
        <v>34.08</v>
      </c>
      <c r="D36">
        <v>33.79</v>
      </c>
      <c r="E36">
        <v>32.28</v>
      </c>
      <c r="F36">
        <v>33.42</v>
      </c>
      <c r="G36">
        <v>32.21</v>
      </c>
      <c r="H36">
        <v>34.39</v>
      </c>
      <c r="I36">
        <v>32.65</v>
      </c>
      <c r="J36">
        <v>30.59</v>
      </c>
      <c r="K36">
        <v>28.67</v>
      </c>
      <c r="L36">
        <f>AVERAGE(B36:K36)</f>
        <v>32.839</v>
      </c>
      <c r="M36" t="s">
        <v>64</v>
      </c>
      <c r="N36">
        <v>0.003</v>
      </c>
    </row>
    <row r="41" ht="15" spans="6:6">
      <c r="F41" s="1"/>
    </row>
    <row r="42" ht="15" spans="6:6">
      <c r="F42" s="1"/>
    </row>
    <row r="43" ht="15" spans="6:6">
      <c r="F43" s="1"/>
    </row>
    <row r="44" ht="15" spans="6:6">
      <c r="F44" s="1"/>
    </row>
    <row r="45" ht="15" spans="6:6">
      <c r="F45" s="1"/>
    </row>
    <row r="46" ht="15" spans="6:6">
      <c r="F46" s="1"/>
    </row>
    <row r="47" ht="15" spans="6:6">
      <c r="F47" s="1"/>
    </row>
    <row r="48" ht="15" spans="6:6">
      <c r="F48" s="1"/>
    </row>
    <row r="52" spans="17:17">
      <c r="Q52">
        <v>45.643</v>
      </c>
    </row>
    <row r="53" spans="17:17">
      <c r="Q53">
        <v>46.714</v>
      </c>
    </row>
    <row r="54" spans="17:17">
      <c r="Q54">
        <v>47.142</v>
      </c>
    </row>
    <row r="55" spans="14:17">
      <c r="N55">
        <v>38.519</v>
      </c>
      <c r="O55">
        <v>45.643</v>
      </c>
      <c r="Q55">
        <v>38.519</v>
      </c>
    </row>
    <row r="56" spans="1:17">
      <c r="A56" t="s">
        <v>65</v>
      </c>
      <c r="B56">
        <v>40.05</v>
      </c>
      <c r="C56">
        <v>37.97</v>
      </c>
      <c r="D56">
        <v>40.89</v>
      </c>
      <c r="E56">
        <v>36.05</v>
      </c>
      <c r="F56">
        <v>38.53</v>
      </c>
      <c r="G56">
        <v>37.33</v>
      </c>
      <c r="H56">
        <v>40.01</v>
      </c>
      <c r="I56">
        <v>36.44</v>
      </c>
      <c r="J56">
        <v>41.24</v>
      </c>
      <c r="K56">
        <v>36.68</v>
      </c>
      <c r="L56">
        <f>AVERAGE(B56:K56)</f>
        <v>38.519</v>
      </c>
      <c r="N56">
        <v>35.596</v>
      </c>
      <c r="O56">
        <v>46.714</v>
      </c>
      <c r="Q56">
        <v>35.596</v>
      </c>
    </row>
    <row r="57" spans="2:17">
      <c r="B57">
        <v>39.06</v>
      </c>
      <c r="C57">
        <v>37.42</v>
      </c>
      <c r="D57">
        <v>36.65</v>
      </c>
      <c r="E57">
        <v>31.31</v>
      </c>
      <c r="F57">
        <v>35.57</v>
      </c>
      <c r="G57">
        <v>32.78</v>
      </c>
      <c r="H57">
        <v>35.22</v>
      </c>
      <c r="I57">
        <v>32.85</v>
      </c>
      <c r="J57">
        <v>38.71</v>
      </c>
      <c r="K57">
        <v>36.39</v>
      </c>
      <c r="L57">
        <f>AVERAGE(B57:K57)</f>
        <v>35.596</v>
      </c>
      <c r="N57">
        <v>35.228</v>
      </c>
      <c r="O57">
        <v>47.142</v>
      </c>
      <c r="Q57">
        <v>35.228</v>
      </c>
    </row>
    <row r="58" spans="2:15">
      <c r="B58">
        <v>38.75</v>
      </c>
      <c r="C58">
        <v>33.76</v>
      </c>
      <c r="D58">
        <v>36.81</v>
      </c>
      <c r="E58">
        <v>32.46</v>
      </c>
      <c r="F58">
        <v>30.84</v>
      </c>
      <c r="G58">
        <v>28.42</v>
      </c>
      <c r="H58">
        <v>41.86</v>
      </c>
      <c r="I58">
        <v>33.14</v>
      </c>
      <c r="J58">
        <v>42.29</v>
      </c>
      <c r="K58">
        <v>33.95</v>
      </c>
      <c r="L58">
        <f>AVERAGE(B58:K58)</f>
        <v>35.228</v>
      </c>
      <c r="N58">
        <f>AVERAGE(N55:N57)</f>
        <v>36.4476666666667</v>
      </c>
      <c r="O58">
        <f>AVERAGE(O55:O57)</f>
        <v>46.4996666666667</v>
      </c>
    </row>
    <row r="60" spans="14:14">
      <c r="N60">
        <f>(O58-N58)/O58*100</f>
        <v>21.6173592642241</v>
      </c>
    </row>
    <row r="61" spans="1:12">
      <c r="A61" t="s">
        <v>63</v>
      </c>
      <c r="B61">
        <v>46.58</v>
      </c>
      <c r="C61">
        <v>42.74</v>
      </c>
      <c r="D61">
        <v>47.26</v>
      </c>
      <c r="E61">
        <v>42.8</v>
      </c>
      <c r="F61">
        <v>51.83</v>
      </c>
      <c r="G61">
        <v>46.18</v>
      </c>
      <c r="H61">
        <v>48.9</v>
      </c>
      <c r="I61">
        <v>44.19</v>
      </c>
      <c r="J61">
        <v>45.59</v>
      </c>
      <c r="K61">
        <v>40.36</v>
      </c>
      <c r="L61">
        <f>AVERAGE(B61:K61)</f>
        <v>45.643</v>
      </c>
    </row>
    <row r="62" spans="2:15">
      <c r="B62">
        <v>49.58</v>
      </c>
      <c r="C62">
        <v>45.72</v>
      </c>
      <c r="D62">
        <v>49.06</v>
      </c>
      <c r="E62">
        <v>45.05</v>
      </c>
      <c r="F62">
        <v>53.09</v>
      </c>
      <c r="G62">
        <v>45.76</v>
      </c>
      <c r="H62">
        <v>41.09</v>
      </c>
      <c r="I62">
        <v>39.41</v>
      </c>
      <c r="J62">
        <v>50.12</v>
      </c>
      <c r="K62">
        <v>48.26</v>
      </c>
      <c r="L62">
        <f>AVERAGE(B62:K62)</f>
        <v>46.714</v>
      </c>
      <c r="N62">
        <v>0.77214</v>
      </c>
      <c r="O62">
        <v>1.803</v>
      </c>
    </row>
    <row r="63" spans="2:14">
      <c r="B63">
        <v>51.99</v>
      </c>
      <c r="C63">
        <v>46.16</v>
      </c>
      <c r="D63">
        <v>51.76</v>
      </c>
      <c r="E63">
        <v>47.13</v>
      </c>
      <c r="F63">
        <v>47.55</v>
      </c>
      <c r="G63">
        <v>45.61</v>
      </c>
      <c r="H63">
        <v>43.6</v>
      </c>
      <c r="I63">
        <v>42.2</v>
      </c>
      <c r="J63">
        <v>47.86</v>
      </c>
      <c r="K63">
        <v>47.56</v>
      </c>
      <c r="L63">
        <f>AVERAGE(B63:K63)</f>
        <v>47.142</v>
      </c>
      <c r="M63" t="s">
        <v>27</v>
      </c>
      <c r="N63">
        <v>0.001</v>
      </c>
    </row>
    <row r="66" spans="3:5">
      <c r="C66" t="s">
        <v>66</v>
      </c>
      <c r="D66" t="s">
        <v>67</v>
      </c>
      <c r="E66" t="s">
        <v>68</v>
      </c>
    </row>
    <row r="67" ht="15" spans="2:10">
      <c r="B67" t="s">
        <v>69</v>
      </c>
      <c r="C67">
        <v>25.2770833333333</v>
      </c>
      <c r="D67">
        <v>37.0620833333333</v>
      </c>
      <c r="E67" s="1">
        <v>51.2430266666667</v>
      </c>
      <c r="H67" s="1" t="s">
        <v>5</v>
      </c>
      <c r="J67" s="1" t="s">
        <v>70</v>
      </c>
    </row>
    <row r="68" ht="15" spans="2:11">
      <c r="B68" t="s">
        <v>71</v>
      </c>
      <c r="C68">
        <v>23.0504166666667</v>
      </c>
      <c r="D68">
        <v>33.0191666666667</v>
      </c>
      <c r="E68" s="1">
        <v>38.8263333333333</v>
      </c>
      <c r="G68" t="s">
        <v>67</v>
      </c>
      <c r="H68">
        <v>31.8566666666667</v>
      </c>
      <c r="I68">
        <v>2.01326</v>
      </c>
      <c r="J68">
        <v>31.8566666666667</v>
      </c>
      <c r="K68">
        <v>1.59442</v>
      </c>
    </row>
    <row r="69" spans="2:11">
      <c r="B69" t="s">
        <v>72</v>
      </c>
      <c r="C69">
        <v>9</v>
      </c>
      <c r="D69">
        <v>22.3726666666667</v>
      </c>
      <c r="E69">
        <v>46.4996666666667</v>
      </c>
      <c r="G69" t="s">
        <v>68</v>
      </c>
      <c r="H69">
        <v>46.4996666666667</v>
      </c>
      <c r="I69">
        <v>1.803</v>
      </c>
      <c r="J69">
        <v>36.4476666666667</v>
      </c>
      <c r="K69">
        <v>0.77214</v>
      </c>
    </row>
    <row r="70" spans="2:11">
      <c r="B70" t="s">
        <v>73</v>
      </c>
      <c r="C70">
        <v>9</v>
      </c>
      <c r="D70">
        <v>31.8566666666667</v>
      </c>
      <c r="E70">
        <v>36.4476666666667</v>
      </c>
      <c r="G70" t="s">
        <v>66</v>
      </c>
      <c r="H70">
        <v>25.2770833333333</v>
      </c>
      <c r="I70">
        <v>1.14893</v>
      </c>
      <c r="J70">
        <v>23.0504166666667</v>
      </c>
      <c r="K70">
        <v>0.6937</v>
      </c>
    </row>
    <row r="71" spans="2:11">
      <c r="B71" t="s">
        <v>18</v>
      </c>
      <c r="C71">
        <v>1.14893</v>
      </c>
      <c r="D71">
        <v>1.372</v>
      </c>
      <c r="E71">
        <v>1.0253</v>
      </c>
      <c r="G71" t="s">
        <v>67</v>
      </c>
      <c r="H71">
        <v>37.0620833333333</v>
      </c>
      <c r="I71">
        <v>1.372</v>
      </c>
      <c r="J71">
        <v>33.0191666666667</v>
      </c>
      <c r="K71">
        <v>0.565</v>
      </c>
    </row>
    <row r="72" spans="3:5">
      <c r="C72">
        <v>0.6937</v>
      </c>
      <c r="D72">
        <v>0.565</v>
      </c>
      <c r="E72">
        <v>0.732</v>
      </c>
    </row>
    <row r="73" spans="3:5">
      <c r="C73">
        <v>0</v>
      </c>
      <c r="D73">
        <v>2.01326</v>
      </c>
      <c r="E73">
        <v>1.803</v>
      </c>
    </row>
    <row r="74" spans="3:5">
      <c r="C74">
        <v>0</v>
      </c>
      <c r="D74">
        <v>1.59442</v>
      </c>
      <c r="E74">
        <v>0.77214</v>
      </c>
    </row>
    <row r="82" spans="2:8">
      <c r="B82" t="s">
        <v>69</v>
      </c>
      <c r="D82" t="s">
        <v>71</v>
      </c>
      <c r="F82" t="s">
        <v>72</v>
      </c>
      <c r="H82" t="s">
        <v>73</v>
      </c>
    </row>
    <row r="83" spans="1:9">
      <c r="A83" t="s">
        <v>66</v>
      </c>
      <c r="B83">
        <v>25.2770833333333</v>
      </c>
      <c r="C83">
        <v>1.14893</v>
      </c>
      <c r="D83">
        <v>23.0504166666667</v>
      </c>
      <c r="E83">
        <v>0.6937</v>
      </c>
      <c r="F83">
        <v>9</v>
      </c>
      <c r="G83">
        <v>0</v>
      </c>
      <c r="H83">
        <v>9</v>
      </c>
      <c r="I83">
        <v>0</v>
      </c>
    </row>
    <row r="84" spans="1:9">
      <c r="A84" t="s">
        <v>67</v>
      </c>
      <c r="B84">
        <v>37.0620833333333</v>
      </c>
      <c r="C84">
        <v>1.372</v>
      </c>
      <c r="D84">
        <v>33.0191666666667</v>
      </c>
      <c r="E84">
        <v>0.565</v>
      </c>
      <c r="F84">
        <v>22.3726666666667</v>
      </c>
      <c r="G84">
        <v>2.01326</v>
      </c>
      <c r="H84">
        <v>31.8566666666667</v>
      </c>
      <c r="I84">
        <v>1.59442</v>
      </c>
    </row>
    <row r="85" ht="15" spans="1:9">
      <c r="A85" t="s">
        <v>68</v>
      </c>
      <c r="B85" s="1">
        <v>51.2430266666667</v>
      </c>
      <c r="C85">
        <v>1.0253</v>
      </c>
      <c r="D85" s="1">
        <v>38.8263333333333</v>
      </c>
      <c r="E85">
        <v>0.732</v>
      </c>
      <c r="F85">
        <v>46.4996666666667</v>
      </c>
      <c r="G85">
        <v>1.803</v>
      </c>
      <c r="H85">
        <v>36.4476666666667</v>
      </c>
      <c r="I85">
        <v>0.77214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4"/>
  <sheetViews>
    <sheetView topLeftCell="A43" workbookViewId="0">
      <selection activeCell="M60" sqref="M60"/>
    </sheetView>
  </sheetViews>
  <sheetFormatPr defaultColWidth="9" defaultRowHeight="15"/>
  <cols>
    <col min="1" max="1" width="13.6363636363636" style="1" customWidth="1"/>
    <col min="2" max="15" width="9" style="1"/>
    <col min="16" max="16" width="9.18181818181818" style="1"/>
    <col min="17" max="16384" width="9" style="1"/>
  </cols>
  <sheetData>
    <row r="1" spans="1:1">
      <c r="A1" s="1" t="s">
        <v>74</v>
      </c>
    </row>
    <row r="2" spans="1:7">
      <c r="A2" s="1" t="s">
        <v>75</v>
      </c>
      <c r="B2" s="1">
        <v>54.95</v>
      </c>
      <c r="C2" s="1">
        <v>53.09</v>
      </c>
      <c r="D2" s="1">
        <v>49.59</v>
      </c>
      <c r="E2" s="1">
        <v>53.59</v>
      </c>
      <c r="F2" s="1">
        <v>52.77</v>
      </c>
      <c r="G2" s="1">
        <f>AVERAGE(B2:F2)</f>
        <v>52.798</v>
      </c>
    </row>
    <row r="3" spans="1:7">
      <c r="A3" s="1" t="s">
        <v>76</v>
      </c>
      <c r="B3" s="1">
        <v>28.03</v>
      </c>
      <c r="C3" s="1">
        <v>29.12</v>
      </c>
      <c r="D3" s="1">
        <v>29.91</v>
      </c>
      <c r="E3" s="1">
        <v>28.88</v>
      </c>
      <c r="F3" s="1">
        <v>30.14</v>
      </c>
      <c r="G3" s="1">
        <f>AVERAGE(B3:F3)</f>
        <v>29.216</v>
      </c>
    </row>
    <row r="4" spans="1:7">
      <c r="A4" s="1" t="s">
        <v>70</v>
      </c>
      <c r="B4" s="1">
        <v>33.71</v>
      </c>
      <c r="C4" s="1">
        <v>33.35</v>
      </c>
      <c r="D4" s="1">
        <v>35.25</v>
      </c>
      <c r="E4" s="1">
        <v>31.08</v>
      </c>
      <c r="F4" s="1">
        <v>35.48</v>
      </c>
      <c r="G4" s="1">
        <f>AVERAGE(B4:F4)</f>
        <v>33.774</v>
      </c>
    </row>
    <row r="5" spans="1:7">
      <c r="A5" s="1" t="s">
        <v>77</v>
      </c>
      <c r="B5" s="1">
        <v>28.76</v>
      </c>
      <c r="C5" s="1">
        <v>29.13</v>
      </c>
      <c r="D5" s="1">
        <v>27.93</v>
      </c>
      <c r="E5" s="1">
        <v>27.17</v>
      </c>
      <c r="F5" s="1">
        <v>27.84</v>
      </c>
      <c r="G5" s="1">
        <f>AVERAGE(B5:F5)</f>
        <v>28.166</v>
      </c>
    </row>
    <row r="7" spans="1:1">
      <c r="A7" s="1" t="s">
        <v>78</v>
      </c>
    </row>
    <row r="8" spans="1:14">
      <c r="A8" s="1" t="s">
        <v>75</v>
      </c>
      <c r="B8" s="1">
        <v>61.14</v>
      </c>
      <c r="C8" s="1">
        <v>60.21</v>
      </c>
      <c r="D8" s="1">
        <v>61.59</v>
      </c>
      <c r="E8" s="1">
        <v>61.66</v>
      </c>
      <c r="F8" s="1">
        <v>62.59</v>
      </c>
      <c r="G8" s="1">
        <f>AVERAGE(B8:F8)</f>
        <v>61.438</v>
      </c>
      <c r="L8" s="1" t="s">
        <v>79</v>
      </c>
      <c r="N8" s="1" t="s">
        <v>18</v>
      </c>
    </row>
    <row r="9" spans="1:15">
      <c r="A9" s="1" t="s">
        <v>76</v>
      </c>
      <c r="B9" s="1">
        <v>20.05</v>
      </c>
      <c r="C9" s="1">
        <v>22.03</v>
      </c>
      <c r="D9" s="1">
        <v>23.22</v>
      </c>
      <c r="E9" s="1">
        <v>22.42</v>
      </c>
      <c r="F9" s="1">
        <v>21.52</v>
      </c>
      <c r="G9" s="1">
        <f>AVERAGE(B9:F9)</f>
        <v>21.848</v>
      </c>
      <c r="J9" s="2" t="s">
        <v>74</v>
      </c>
      <c r="K9" s="1" t="s">
        <v>5</v>
      </c>
      <c r="L9" s="1">
        <v>52.798</v>
      </c>
      <c r="M9" s="1" t="s">
        <v>22</v>
      </c>
      <c r="N9" s="1">
        <v>2.7269</v>
      </c>
      <c r="O9" s="1">
        <v>1.2495</v>
      </c>
    </row>
    <row r="10" spans="1:15">
      <c r="A10" s="1" t="s">
        <v>70</v>
      </c>
      <c r="B10" s="1">
        <v>32.54</v>
      </c>
      <c r="C10" s="1">
        <v>31.81</v>
      </c>
      <c r="D10" s="1">
        <v>32.6</v>
      </c>
      <c r="E10" s="1">
        <v>32.73</v>
      </c>
      <c r="F10" s="1">
        <v>33.76</v>
      </c>
      <c r="G10" s="1">
        <f>AVERAGE(B10:F10)</f>
        <v>32.688</v>
      </c>
      <c r="J10" s="2"/>
      <c r="K10" s="1" t="s">
        <v>70</v>
      </c>
      <c r="L10" s="1">
        <v>33.774</v>
      </c>
      <c r="M10" s="1" t="s">
        <v>24</v>
      </c>
      <c r="N10" s="1">
        <v>1.8274</v>
      </c>
      <c r="O10" s="1">
        <v>0.7971</v>
      </c>
    </row>
    <row r="11" spans="1:15">
      <c r="A11" s="1" t="s">
        <v>77</v>
      </c>
      <c r="B11" s="1">
        <v>15.86</v>
      </c>
      <c r="C11" s="1">
        <v>17.58</v>
      </c>
      <c r="D11" s="1">
        <v>19.21</v>
      </c>
      <c r="E11" s="1">
        <v>18.77</v>
      </c>
      <c r="F11" s="1">
        <v>19.2</v>
      </c>
      <c r="G11" s="1">
        <f>AVERAGE(B11:F11)</f>
        <v>18.124</v>
      </c>
      <c r="J11" s="2" t="s">
        <v>78</v>
      </c>
      <c r="K11" s="1" t="s">
        <v>5</v>
      </c>
      <c r="L11" s="1">
        <v>61.438</v>
      </c>
      <c r="M11" s="1" t="s">
        <v>22</v>
      </c>
      <c r="N11" s="1">
        <v>0.8828</v>
      </c>
      <c r="O11" s="1">
        <v>0.3983</v>
      </c>
    </row>
    <row r="12" spans="10:15">
      <c r="J12" s="2"/>
      <c r="K12" s="1" t="s">
        <v>70</v>
      </c>
      <c r="L12" s="1">
        <v>32.688</v>
      </c>
      <c r="M12" s="1" t="s">
        <v>24</v>
      </c>
      <c r="N12" s="1">
        <v>0.8039</v>
      </c>
      <c r="O12" s="3">
        <v>0.337</v>
      </c>
    </row>
    <row r="13" spans="1:15">
      <c r="A13" s="1" t="s">
        <v>80</v>
      </c>
      <c r="J13" s="2" t="s">
        <v>80</v>
      </c>
      <c r="K13" s="1" t="s">
        <v>5</v>
      </c>
      <c r="L13" s="1">
        <v>63.6</v>
      </c>
      <c r="M13" s="1" t="s">
        <v>22</v>
      </c>
      <c r="N13" s="1">
        <v>3.1812</v>
      </c>
      <c r="O13" s="1">
        <v>1.5534</v>
      </c>
    </row>
    <row r="14" spans="1:40">
      <c r="A14" s="1" t="s">
        <v>75</v>
      </c>
      <c r="B14" s="1">
        <v>65.4</v>
      </c>
      <c r="C14" s="1">
        <v>63.38</v>
      </c>
      <c r="D14" s="1">
        <v>62.79</v>
      </c>
      <c r="E14" s="1">
        <v>62.33</v>
      </c>
      <c r="F14" s="1">
        <v>64.1</v>
      </c>
      <c r="G14" s="1">
        <f>AVERAGE(B14:F14)</f>
        <v>63.6</v>
      </c>
      <c r="J14" s="2"/>
      <c r="K14" s="1" t="s">
        <v>70</v>
      </c>
      <c r="L14" s="1">
        <v>36.328</v>
      </c>
      <c r="M14" s="1" t="s">
        <v>24</v>
      </c>
      <c r="N14" s="1">
        <v>2.5939</v>
      </c>
      <c r="O14" s="1">
        <v>1.2629</v>
      </c>
      <c r="R14" s="1" t="s">
        <v>5</v>
      </c>
      <c r="T14" s="1" t="s">
        <v>81</v>
      </c>
      <c r="V14" s="1" t="s">
        <v>82</v>
      </c>
      <c r="X14" s="1" t="s">
        <v>83</v>
      </c>
      <c r="Z14" s="1" t="s">
        <v>84</v>
      </c>
      <c r="AB14" s="1" t="s">
        <v>85</v>
      </c>
      <c r="AD14" s="1" t="s">
        <v>86</v>
      </c>
      <c r="AF14" s="1" t="s">
        <v>87</v>
      </c>
      <c r="AH14" s="1" t="s">
        <v>88</v>
      </c>
      <c r="AJ14" s="1" t="s">
        <v>89</v>
      </c>
      <c r="AL14" s="1" t="s">
        <v>90</v>
      </c>
      <c r="AN14" s="1" t="s">
        <v>91</v>
      </c>
    </row>
    <row r="15" spans="1:41">
      <c r="A15" s="1" t="s">
        <v>76</v>
      </c>
      <c r="B15" s="1">
        <v>23.04</v>
      </c>
      <c r="C15" s="1">
        <v>22.79</v>
      </c>
      <c r="D15" s="1">
        <v>22.82</v>
      </c>
      <c r="E15" s="1">
        <v>23.59</v>
      </c>
      <c r="F15" s="1">
        <v>23.65</v>
      </c>
      <c r="G15" s="1">
        <f>AVERAGE(B15:F15)</f>
        <v>23.178</v>
      </c>
      <c r="J15" s="2" t="s">
        <v>92</v>
      </c>
      <c r="K15" s="1" t="s">
        <v>5</v>
      </c>
      <c r="L15" s="1">
        <v>66.424</v>
      </c>
      <c r="M15" s="1" t="s">
        <v>22</v>
      </c>
      <c r="N15" s="1">
        <v>2.7617</v>
      </c>
      <c r="O15" s="1">
        <v>1.2691</v>
      </c>
      <c r="R15" s="1">
        <v>61.438</v>
      </c>
      <c r="S15" s="1">
        <v>0.8828</v>
      </c>
      <c r="T15" s="1">
        <v>32.688</v>
      </c>
      <c r="U15" s="1">
        <v>0.8039</v>
      </c>
      <c r="V15" s="1">
        <v>63.6</v>
      </c>
      <c r="W15" s="1">
        <v>3.1812</v>
      </c>
      <c r="X15" s="1">
        <v>36.328</v>
      </c>
      <c r="Y15" s="1">
        <v>2.5939</v>
      </c>
      <c r="Z15" s="1">
        <v>66.424</v>
      </c>
      <c r="AA15" s="1">
        <v>2.7617</v>
      </c>
      <c r="AB15" s="1">
        <v>36.328</v>
      </c>
      <c r="AC15" s="1">
        <v>0.9543</v>
      </c>
      <c r="AD15" s="1">
        <v>28.956</v>
      </c>
      <c r="AE15" s="1">
        <v>0.5172</v>
      </c>
      <c r="AF15" s="1">
        <v>27.518</v>
      </c>
      <c r="AG15" s="1">
        <v>1.4611</v>
      </c>
      <c r="AH15" s="1">
        <v>51.914</v>
      </c>
      <c r="AI15" s="1">
        <v>2.3445</v>
      </c>
      <c r="AJ15" s="1">
        <v>29.934</v>
      </c>
      <c r="AK15" s="1">
        <v>1.9025</v>
      </c>
      <c r="AL15" s="1">
        <v>33.222</v>
      </c>
      <c r="AM15" s="1">
        <v>4.1112</v>
      </c>
      <c r="AN15" s="1">
        <v>31.82</v>
      </c>
      <c r="AO15" s="3">
        <v>1.043</v>
      </c>
    </row>
    <row r="16" spans="1:15">
      <c r="A16" s="1" t="s">
        <v>70</v>
      </c>
      <c r="B16" s="1">
        <v>35.72</v>
      </c>
      <c r="C16" s="1">
        <v>36.67</v>
      </c>
      <c r="D16" s="1">
        <v>36.52</v>
      </c>
      <c r="E16" s="1">
        <v>35.84</v>
      </c>
      <c r="F16" s="1">
        <v>36.89</v>
      </c>
      <c r="G16" s="1">
        <f>AVERAGE(B16:F16)</f>
        <v>36.328</v>
      </c>
      <c r="J16" s="2"/>
      <c r="K16" s="1" t="s">
        <v>70</v>
      </c>
      <c r="L16" s="1">
        <f>AVERAGE(G16:K16)</f>
        <v>36.328</v>
      </c>
      <c r="M16" s="1" t="s">
        <v>24</v>
      </c>
      <c r="N16" s="1">
        <v>0.9543</v>
      </c>
      <c r="O16" s="1">
        <v>0.4243</v>
      </c>
    </row>
    <row r="17" spans="1:20">
      <c r="A17" s="1" t="s">
        <v>77</v>
      </c>
      <c r="B17" s="1">
        <v>22.19</v>
      </c>
      <c r="C17" s="1">
        <v>22.22</v>
      </c>
      <c r="D17" s="1">
        <v>20.69</v>
      </c>
      <c r="E17" s="1">
        <v>21.78</v>
      </c>
      <c r="F17" s="1">
        <v>21.87</v>
      </c>
      <c r="G17" s="1">
        <f>AVERAGE(B17:F17)</f>
        <v>21.75</v>
      </c>
      <c r="J17" s="2" t="s">
        <v>93</v>
      </c>
      <c r="K17" s="1" t="s">
        <v>5</v>
      </c>
      <c r="L17" s="1">
        <v>45.2525</v>
      </c>
      <c r="M17" s="1" t="s">
        <v>22</v>
      </c>
      <c r="N17" s="1">
        <v>1.8163</v>
      </c>
      <c r="O17" s="3">
        <v>0.909</v>
      </c>
      <c r="R17" s="1" t="s">
        <v>5</v>
      </c>
      <c r="T17" s="1" t="s">
        <v>70</v>
      </c>
    </row>
    <row r="18" spans="10:21">
      <c r="J18" s="2"/>
      <c r="K18" s="1" t="s">
        <v>70</v>
      </c>
      <c r="L18" s="1">
        <v>15.1525</v>
      </c>
      <c r="M18" s="1" t="s">
        <v>24</v>
      </c>
      <c r="N18" s="1">
        <v>1.4124</v>
      </c>
      <c r="O18" s="1">
        <v>0.6614</v>
      </c>
      <c r="Q18" s="1" t="s">
        <v>78</v>
      </c>
      <c r="R18" s="1">
        <v>61.438</v>
      </c>
      <c r="S18" s="1">
        <v>0.8828</v>
      </c>
      <c r="T18" s="1">
        <v>32.688</v>
      </c>
      <c r="U18" s="1">
        <v>0.8039</v>
      </c>
    </row>
    <row r="19" spans="1:21">
      <c r="A19" s="1" t="s">
        <v>92</v>
      </c>
      <c r="J19" s="2" t="s">
        <v>94</v>
      </c>
      <c r="K19" s="1" t="s">
        <v>5</v>
      </c>
      <c r="L19" s="1">
        <v>28.956</v>
      </c>
      <c r="M19" s="1" t="s">
        <v>22</v>
      </c>
      <c r="N19" s="1">
        <v>0.5172</v>
      </c>
      <c r="O19" s="1">
        <v>0.2305</v>
      </c>
      <c r="Q19" s="1" t="s">
        <v>80</v>
      </c>
      <c r="R19" s="1">
        <v>63.6</v>
      </c>
      <c r="S19" s="1">
        <v>3.1812</v>
      </c>
      <c r="T19" s="1">
        <v>36.328</v>
      </c>
      <c r="U19" s="1">
        <v>2.5939</v>
      </c>
    </row>
    <row r="20" spans="1:21">
      <c r="A20" s="1" t="s">
        <v>75</v>
      </c>
      <c r="B20" s="1">
        <v>67.91</v>
      </c>
      <c r="C20" s="1">
        <v>63.68</v>
      </c>
      <c r="D20" s="1">
        <v>66.5</v>
      </c>
      <c r="E20" s="1">
        <v>68.58</v>
      </c>
      <c r="F20" s="1">
        <v>65.45</v>
      </c>
      <c r="G20" s="1">
        <f>AVERAGE(B20:F20)</f>
        <v>66.424</v>
      </c>
      <c r="J20" s="2"/>
      <c r="K20" s="1" t="s">
        <v>70</v>
      </c>
      <c r="L20" s="1">
        <v>27.518</v>
      </c>
      <c r="M20" s="1" t="s">
        <v>22</v>
      </c>
      <c r="N20" s="1">
        <v>1.4611</v>
      </c>
      <c r="O20" s="1">
        <v>0.6721</v>
      </c>
      <c r="Q20" s="1" t="s">
        <v>92</v>
      </c>
      <c r="R20" s="1">
        <v>66.424</v>
      </c>
      <c r="S20" s="1">
        <v>2.7617</v>
      </c>
      <c r="T20" s="1">
        <v>36.328</v>
      </c>
      <c r="U20" s="1">
        <v>0.9543</v>
      </c>
    </row>
    <row r="21" spans="1:21">
      <c r="A21" s="1" t="s">
        <v>76</v>
      </c>
      <c r="B21" s="1">
        <v>36.09</v>
      </c>
      <c r="C21" s="1">
        <v>35.79</v>
      </c>
      <c r="D21" s="1">
        <v>37.45</v>
      </c>
      <c r="E21" s="1">
        <v>36.39</v>
      </c>
      <c r="F21" s="1">
        <v>36.76</v>
      </c>
      <c r="G21" s="1">
        <f>AVERAGE(B21:F21)</f>
        <v>36.496</v>
      </c>
      <c r="J21" s="2">
        <v>1</v>
      </c>
      <c r="K21" s="1" t="s">
        <v>5</v>
      </c>
      <c r="L21" s="1">
        <v>51.914</v>
      </c>
      <c r="M21" s="1" t="s">
        <v>22</v>
      </c>
      <c r="N21" s="1">
        <v>2.3445</v>
      </c>
      <c r="O21" s="1">
        <v>1.0205</v>
      </c>
      <c r="Q21" s="1" t="s">
        <v>94</v>
      </c>
      <c r="R21" s="1">
        <v>28.956</v>
      </c>
      <c r="S21" s="1">
        <v>0.5172</v>
      </c>
      <c r="T21" s="1">
        <v>27.518</v>
      </c>
      <c r="U21" s="1">
        <v>1.4611</v>
      </c>
    </row>
    <row r="22" spans="1:21">
      <c r="A22" s="1" t="s">
        <v>70</v>
      </c>
      <c r="B22" s="1">
        <v>41.96</v>
      </c>
      <c r="C22" s="1">
        <v>40.25</v>
      </c>
      <c r="D22" s="1">
        <v>41.05</v>
      </c>
      <c r="E22" s="1">
        <v>41.58</v>
      </c>
      <c r="F22" s="1">
        <v>41.63</v>
      </c>
      <c r="G22" s="1">
        <f>AVERAGE(B22:F22)</f>
        <v>41.294</v>
      </c>
      <c r="J22" s="2"/>
      <c r="K22" s="1" t="s">
        <v>70</v>
      </c>
      <c r="L22" s="1">
        <v>29.934</v>
      </c>
      <c r="M22" s="1" t="s">
        <v>24</v>
      </c>
      <c r="N22" s="1">
        <v>1.9025</v>
      </c>
      <c r="O22" s="3">
        <v>0.858</v>
      </c>
      <c r="Q22" s="1">
        <v>1</v>
      </c>
      <c r="R22" s="1">
        <v>51.914</v>
      </c>
      <c r="S22" s="1">
        <v>2.3445</v>
      </c>
      <c r="T22" s="1">
        <v>29.934</v>
      </c>
      <c r="U22" s="1">
        <v>1.9025</v>
      </c>
    </row>
    <row r="23" spans="1:21">
      <c r="A23" s="1" t="s">
        <v>77</v>
      </c>
      <c r="B23" s="1">
        <v>29.57</v>
      </c>
      <c r="C23" s="1">
        <v>29.98</v>
      </c>
      <c r="D23" s="1">
        <v>30.32</v>
      </c>
      <c r="E23" s="1">
        <v>30.85</v>
      </c>
      <c r="F23" s="1">
        <v>28.71</v>
      </c>
      <c r="G23" s="1">
        <f>AVERAGE(B23:F23)</f>
        <v>29.886</v>
      </c>
      <c r="J23" s="2">
        <v>2</v>
      </c>
      <c r="K23" s="1" t="s">
        <v>5</v>
      </c>
      <c r="L23" s="1">
        <v>33.222</v>
      </c>
      <c r="M23" s="1" t="s">
        <v>22</v>
      </c>
      <c r="N23" s="1">
        <v>4.1112</v>
      </c>
      <c r="O23" s="1">
        <v>1.8403</v>
      </c>
      <c r="Q23" s="1">
        <v>2</v>
      </c>
      <c r="R23" s="1">
        <v>33.222</v>
      </c>
      <c r="S23" s="1">
        <v>4.1112</v>
      </c>
      <c r="T23" s="1">
        <v>31.82</v>
      </c>
      <c r="U23" s="3">
        <v>1.043</v>
      </c>
    </row>
    <row r="24" spans="10:15">
      <c r="J24" s="2"/>
      <c r="K24" s="1" t="s">
        <v>70</v>
      </c>
      <c r="L24" s="1">
        <v>31.82</v>
      </c>
      <c r="M24" s="1" t="s">
        <v>22</v>
      </c>
      <c r="N24" s="3">
        <v>1.043</v>
      </c>
      <c r="O24" s="1">
        <v>0.4432</v>
      </c>
    </row>
    <row r="25" spans="1:1">
      <c r="A25" s="1" t="s">
        <v>93</v>
      </c>
    </row>
    <row r="26" spans="1:6">
      <c r="A26" s="1" t="s">
        <v>75</v>
      </c>
      <c r="B26" s="1">
        <v>45.97</v>
      </c>
      <c r="C26" s="1">
        <v>46.22</v>
      </c>
      <c r="D26" s="1">
        <v>45.38</v>
      </c>
      <c r="E26" s="1">
        <v>43.44</v>
      </c>
      <c r="F26" s="1">
        <f>AVERAGE(B26:E26)</f>
        <v>45.2525</v>
      </c>
    </row>
    <row r="27" spans="1:6">
      <c r="A27" s="1" t="s">
        <v>76</v>
      </c>
      <c r="B27" s="1">
        <v>34.02</v>
      </c>
      <c r="C27" s="1">
        <v>34.56</v>
      </c>
      <c r="D27" s="1">
        <v>34.48</v>
      </c>
      <c r="E27" s="1">
        <v>34.74</v>
      </c>
      <c r="F27" s="1">
        <f>AVERAGE(B27:E27)</f>
        <v>34.45</v>
      </c>
    </row>
    <row r="28" spans="1:6">
      <c r="A28" s="1" t="s">
        <v>70</v>
      </c>
      <c r="B28" s="1">
        <v>14.2</v>
      </c>
      <c r="C28" s="1">
        <v>14.76</v>
      </c>
      <c r="D28" s="1">
        <v>16.69</v>
      </c>
      <c r="E28" s="1">
        <v>14.96</v>
      </c>
      <c r="F28" s="1">
        <f>AVERAGE(B28:E28)</f>
        <v>15.1525</v>
      </c>
    </row>
    <row r="29" spans="1:6">
      <c r="A29" s="1" t="s">
        <v>77</v>
      </c>
      <c r="B29" s="1">
        <v>16.6</v>
      </c>
      <c r="C29" s="1">
        <v>11.12</v>
      </c>
      <c r="D29" s="1">
        <v>13.81</v>
      </c>
      <c r="E29" s="1">
        <v>14.26</v>
      </c>
      <c r="F29" s="1">
        <f>AVERAGE(B29:E29)</f>
        <v>13.9475</v>
      </c>
    </row>
    <row r="31" spans="1:1">
      <c r="A31" s="1">
        <v>1</v>
      </c>
    </row>
    <row r="32" spans="1:7">
      <c r="A32" s="1" t="s">
        <v>75</v>
      </c>
      <c r="B32" s="1">
        <v>50.8</v>
      </c>
      <c r="C32" s="1">
        <v>50.74</v>
      </c>
      <c r="D32" s="1">
        <v>52.15</v>
      </c>
      <c r="E32" s="1">
        <v>53.04</v>
      </c>
      <c r="F32" s="1">
        <v>52.84</v>
      </c>
      <c r="G32" s="1">
        <f>AVERAGE(B32:F32)</f>
        <v>51.914</v>
      </c>
    </row>
    <row r="33" spans="1:22">
      <c r="A33" s="1" t="s">
        <v>76</v>
      </c>
      <c r="B33" s="1">
        <v>30.59</v>
      </c>
      <c r="C33" s="1">
        <v>29.74</v>
      </c>
      <c r="D33" s="1">
        <v>29.34</v>
      </c>
      <c r="E33" s="1">
        <v>30.81</v>
      </c>
      <c r="F33" s="1">
        <v>30.7</v>
      </c>
      <c r="G33" s="1">
        <f>AVERAGE(B33:F33)</f>
        <v>30.236</v>
      </c>
      <c r="V33" s="1" t="s">
        <v>12</v>
      </c>
    </row>
    <row r="34" spans="1:7">
      <c r="A34" s="1" t="s">
        <v>70</v>
      </c>
      <c r="B34" s="1">
        <v>29.97</v>
      </c>
      <c r="C34" s="1">
        <v>30.26</v>
      </c>
      <c r="D34" s="1">
        <v>29.02</v>
      </c>
      <c r="E34" s="1">
        <v>29.84</v>
      </c>
      <c r="F34" s="1">
        <v>30.58</v>
      </c>
      <c r="G34" s="1">
        <f>AVERAGE(B34:F34)</f>
        <v>29.934</v>
      </c>
    </row>
    <row r="35" spans="1:7">
      <c r="A35" s="1" t="s">
        <v>77</v>
      </c>
      <c r="B35" s="1">
        <v>15.83</v>
      </c>
      <c r="C35" s="1">
        <v>17.92</v>
      </c>
      <c r="D35" s="1">
        <v>17</v>
      </c>
      <c r="E35" s="1">
        <v>17.41</v>
      </c>
      <c r="F35" s="1">
        <v>16.58</v>
      </c>
      <c r="G35" s="1">
        <f>AVERAGE(B35:F35)</f>
        <v>16.948</v>
      </c>
    </row>
    <row r="37" spans="1:1">
      <c r="A37" s="1" t="s">
        <v>94</v>
      </c>
    </row>
    <row r="38" spans="1:7">
      <c r="A38" s="1" t="s">
        <v>75</v>
      </c>
      <c r="B38" s="1">
        <v>29.56</v>
      </c>
      <c r="C38" s="1">
        <v>28.55</v>
      </c>
      <c r="D38" s="1">
        <v>28.27</v>
      </c>
      <c r="E38" s="1">
        <v>29.36</v>
      </c>
      <c r="F38" s="1">
        <v>29.04</v>
      </c>
      <c r="G38" s="1">
        <f>AVERAGE(B38:F38)</f>
        <v>28.956</v>
      </c>
    </row>
    <row r="39" spans="1:7">
      <c r="A39" s="1" t="s">
        <v>76</v>
      </c>
      <c r="B39" s="1">
        <v>21.23</v>
      </c>
      <c r="C39" s="1">
        <v>22.91</v>
      </c>
      <c r="D39" s="1">
        <v>25.6</v>
      </c>
      <c r="E39" s="1">
        <v>22.3</v>
      </c>
      <c r="F39" s="1">
        <v>23.42</v>
      </c>
      <c r="G39" s="1">
        <f>AVERAGE(B39:F39)</f>
        <v>23.092</v>
      </c>
    </row>
    <row r="40" spans="1:7">
      <c r="A40" s="1" t="s">
        <v>70</v>
      </c>
      <c r="B40" s="1">
        <v>28.34</v>
      </c>
      <c r="C40" s="1">
        <v>27.83</v>
      </c>
      <c r="D40" s="1">
        <v>27.11</v>
      </c>
      <c r="E40" s="1">
        <v>26.7</v>
      </c>
      <c r="F40" s="1">
        <v>27.61</v>
      </c>
      <c r="G40" s="1">
        <f>AVERAGE(B40:F40)</f>
        <v>27.518</v>
      </c>
    </row>
    <row r="41" spans="1:7">
      <c r="A41" s="1" t="s">
        <v>77</v>
      </c>
      <c r="B41" s="1">
        <v>20.26</v>
      </c>
      <c r="C41" s="1">
        <v>21.05</v>
      </c>
      <c r="D41" s="1">
        <v>21.93</v>
      </c>
      <c r="E41" s="1">
        <v>21.19</v>
      </c>
      <c r="F41" s="1">
        <v>20.85</v>
      </c>
      <c r="G41" s="1">
        <f>AVERAGE(B41:F41)</f>
        <v>21.056</v>
      </c>
    </row>
    <row r="43" spans="1:1">
      <c r="A43" s="1">
        <v>2</v>
      </c>
    </row>
    <row r="44" spans="1:7">
      <c r="A44" s="1" t="s">
        <v>75</v>
      </c>
      <c r="B44" s="1">
        <v>38.15</v>
      </c>
      <c r="C44" s="1">
        <v>31.13</v>
      </c>
      <c r="D44" s="1">
        <v>30.91</v>
      </c>
      <c r="E44" s="1">
        <v>30.36</v>
      </c>
      <c r="F44" s="1">
        <v>35.56</v>
      </c>
      <c r="G44" s="1">
        <f>AVERAGE(B44:F44)</f>
        <v>33.222</v>
      </c>
    </row>
    <row r="45" spans="1:7">
      <c r="A45" s="1" t="s">
        <v>76</v>
      </c>
      <c r="B45" s="1">
        <v>28.82</v>
      </c>
      <c r="C45" s="1">
        <v>28.49</v>
      </c>
      <c r="D45" s="1">
        <v>29.81</v>
      </c>
      <c r="E45" s="1">
        <v>29.29</v>
      </c>
      <c r="F45" s="1">
        <v>29.8</v>
      </c>
      <c r="G45" s="1">
        <f>AVERAGE(B45:F45)</f>
        <v>29.242</v>
      </c>
    </row>
    <row r="46" spans="1:16">
      <c r="A46" s="1" t="s">
        <v>70</v>
      </c>
      <c r="B46" s="1">
        <v>30.83</v>
      </c>
      <c r="C46" s="1">
        <v>32.65</v>
      </c>
      <c r="D46" s="1">
        <v>32.98</v>
      </c>
      <c r="E46" s="1">
        <v>31.65</v>
      </c>
      <c r="F46" s="1">
        <v>30.99</v>
      </c>
      <c r="G46" s="1">
        <f>AVERAGE(B46:F46)</f>
        <v>31.82</v>
      </c>
      <c r="K46" s="1" t="s">
        <v>78</v>
      </c>
      <c r="L46" s="1" t="s">
        <v>80</v>
      </c>
      <c r="M46" s="1" t="s">
        <v>92</v>
      </c>
      <c r="N46" s="1" t="s">
        <v>94</v>
      </c>
      <c r="O46" s="1">
        <v>1</v>
      </c>
      <c r="P46" s="1">
        <v>2</v>
      </c>
    </row>
    <row r="47" spans="1:16">
      <c r="A47" s="1" t="s">
        <v>77</v>
      </c>
      <c r="B47" s="1">
        <v>26.89</v>
      </c>
      <c r="C47" s="1">
        <v>27.02</v>
      </c>
      <c r="D47" s="1">
        <v>26.18</v>
      </c>
      <c r="E47" s="1">
        <v>25.77</v>
      </c>
      <c r="F47" s="1">
        <v>26.92</v>
      </c>
      <c r="G47" s="1">
        <f>AVERAGE(B47:F47)</f>
        <v>26.556</v>
      </c>
      <c r="J47" s="1" t="s">
        <v>5</v>
      </c>
      <c r="K47" s="1">
        <v>61.438</v>
      </c>
      <c r="L47" s="1">
        <v>63.6</v>
      </c>
      <c r="M47" s="1">
        <v>66.424</v>
      </c>
      <c r="N47" s="1">
        <v>28.956</v>
      </c>
      <c r="O47" s="1">
        <v>51.914</v>
      </c>
      <c r="P47" s="1">
        <v>33.222</v>
      </c>
    </row>
    <row r="48" spans="10:16">
      <c r="J48" s="1" t="s">
        <v>70</v>
      </c>
      <c r="K48" s="1">
        <v>32.688</v>
      </c>
      <c r="L48" s="1">
        <v>36.328</v>
      </c>
      <c r="M48" s="1">
        <f>AVERAGE(H48:L48)</f>
        <v>34.508</v>
      </c>
      <c r="N48" s="1">
        <v>27.518</v>
      </c>
      <c r="O48" s="1">
        <v>29.934</v>
      </c>
      <c r="P48" s="1">
        <v>31.82</v>
      </c>
    </row>
    <row r="50" spans="11:16">
      <c r="K50" s="1">
        <v>0.8828</v>
      </c>
      <c r="L50" s="1">
        <v>3.1812</v>
      </c>
      <c r="M50" s="1">
        <v>2.7617</v>
      </c>
      <c r="N50" s="1">
        <v>0.5172</v>
      </c>
      <c r="O50" s="1">
        <v>2.3445</v>
      </c>
      <c r="P50" s="1">
        <v>4.1112</v>
      </c>
    </row>
    <row r="51" spans="11:16">
      <c r="K51" s="1">
        <v>0.8039</v>
      </c>
      <c r="L51" s="1">
        <v>2.5939</v>
      </c>
      <c r="M51" s="1">
        <v>0.9543</v>
      </c>
      <c r="N51" s="1">
        <v>1.4611</v>
      </c>
      <c r="O51" s="1">
        <v>1.9025</v>
      </c>
      <c r="P51" s="3">
        <v>1.043</v>
      </c>
    </row>
    <row r="53" spans="11:16">
      <c r="K53" s="1" t="s">
        <v>22</v>
      </c>
      <c r="L53" s="1" t="s">
        <v>22</v>
      </c>
      <c r="M53" s="1" t="s">
        <v>22</v>
      </c>
      <c r="N53" s="1" t="s">
        <v>22</v>
      </c>
      <c r="O53" s="1" t="s">
        <v>22</v>
      </c>
      <c r="P53" s="1" t="s">
        <v>22</v>
      </c>
    </row>
    <row r="54" spans="11:16">
      <c r="K54" s="1" t="s">
        <v>24</v>
      </c>
      <c r="L54" s="1" t="s">
        <v>24</v>
      </c>
      <c r="M54" s="1" t="s">
        <v>24</v>
      </c>
      <c r="N54" s="1" t="s">
        <v>22</v>
      </c>
      <c r="O54" s="1" t="s">
        <v>24</v>
      </c>
      <c r="P54" s="1" t="s">
        <v>22</v>
      </c>
    </row>
  </sheetData>
  <mergeCells count="8">
    <mergeCell ref="J9:J10"/>
    <mergeCell ref="J11:J12"/>
    <mergeCell ref="J13:J14"/>
    <mergeCell ref="J15:J16"/>
    <mergeCell ref="J17:J18"/>
    <mergeCell ref="J19:J20"/>
    <mergeCell ref="J21:J22"/>
    <mergeCell ref="J23:J24"/>
  </mergeCells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慧慧子</cp:lastModifiedBy>
  <dcterms:created xsi:type="dcterms:W3CDTF">2023-05-12T11:15:00Z</dcterms:created>
  <dcterms:modified xsi:type="dcterms:W3CDTF">2024-01-27T16:42:29Z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1788BF1A3CEA44808C9FD7FCCC52DE1D_12</vt:lpwstr>
  </property>
</Properties>
</file>