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5"/>
  </bookViews>
  <sheets>
    <sheet name="Cq value" sheetId="5" r:id="rId1"/>
    <sheet name="12h VS 0h" sheetId="3" r:id="rId2"/>
    <sheet name="24h VS 0h" sheetId="6" r:id="rId3"/>
    <sheet name="36h VS 0h" sheetId="7" r:id="rId4"/>
    <sheet name="48h VS 0h" sheetId="8" r:id="rId5"/>
    <sheet name="RAW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<sst xmlns="http://schemas.openxmlformats.org/spreadsheetml/2006/main" count="144" uniqueCount="45">
  <si>
    <r>
      <rPr>
        <b/>
        <sz val="12"/>
        <color theme="1"/>
        <rFont val="Times New Roman"/>
        <charset val="134"/>
      </rPr>
      <t>Supplemental table 2</t>
    </r>
    <r>
      <rPr>
        <b/>
        <sz val="12"/>
        <color theme="1"/>
        <rFont val="宋体"/>
        <charset val="134"/>
      </rPr>
      <t>：</t>
    </r>
    <r>
      <rPr>
        <b/>
        <sz val="12"/>
        <color theme="1"/>
        <rFont val="Times New Roman"/>
        <charset val="134"/>
      </rPr>
      <t xml:space="preserve">Real-time quantitative fluorescent PCR (qRT-PCR) was used to evaluate the expression pattern of selected </t>
    </r>
    <r>
      <rPr>
        <b/>
        <i/>
        <sz val="12"/>
        <color theme="1"/>
        <rFont val="Times New Roman"/>
        <charset val="134"/>
      </rPr>
      <t>OsRRM1</t>
    </r>
    <r>
      <rPr>
        <b/>
        <sz val="12"/>
        <color theme="1"/>
        <rFont val="Times New Roman"/>
        <charset val="134"/>
      </rPr>
      <t xml:space="preserve"> gene after rice blast infection.</t>
    </r>
  </si>
  <si>
    <t>0h(CK)</t>
  </si>
  <si>
    <t>12h</t>
  </si>
  <si>
    <t>24h</t>
  </si>
  <si>
    <t>36h</t>
  </si>
  <si>
    <t>48h</t>
  </si>
  <si>
    <t>0h-1</t>
  </si>
  <si>
    <t>0h-2</t>
  </si>
  <si>
    <t>0h-3</t>
  </si>
  <si>
    <t>12h-1</t>
  </si>
  <si>
    <t>12h-2</t>
  </si>
  <si>
    <t>12h-3</t>
  </si>
  <si>
    <t>24h-1</t>
  </si>
  <si>
    <t>24h-2</t>
  </si>
  <si>
    <t>24h-3</t>
  </si>
  <si>
    <t>36h-1</t>
  </si>
  <si>
    <t>48h-1</t>
  </si>
  <si>
    <t>48h-2</t>
  </si>
  <si>
    <t>48h-3</t>
  </si>
  <si>
    <t>RRM1-15</t>
  </si>
  <si>
    <t>RRM1-61</t>
  </si>
  <si>
    <t>RRM1-76</t>
  </si>
  <si>
    <t>RRM1-207</t>
  </si>
  <si>
    <t>actin</t>
  </si>
  <si>
    <r>
      <rPr>
        <sz val="12"/>
        <color theme="1"/>
        <rFont val="Times New Roman"/>
        <charset val="134"/>
      </rPr>
      <t xml:space="preserve">Above are the Cq values of the four candidate </t>
    </r>
    <r>
      <rPr>
        <i/>
        <sz val="12"/>
        <color theme="1"/>
        <rFont val="Times New Roman"/>
        <charset val="134"/>
      </rPr>
      <t>OsRRM1</t>
    </r>
    <r>
      <rPr>
        <sz val="12"/>
        <color theme="1"/>
        <rFont val="Times New Roman"/>
        <charset val="134"/>
      </rPr>
      <t xml:space="preserve"> genes and the internal reference gene actin. Samples were collected at 0, 12, 24, 36 and 48h after infection with Rice blast fungus (</t>
    </r>
    <r>
      <rPr>
        <i/>
        <sz val="12"/>
        <color theme="1"/>
        <rFont val="Times New Roman"/>
        <charset val="134"/>
      </rPr>
      <t>guy11</t>
    </r>
    <r>
      <rPr>
        <sz val="12"/>
        <color theme="1"/>
        <rFont val="Times New Roman"/>
        <charset val="134"/>
      </rPr>
      <t>). The table includes three experimental replicates and three biological replicates.</t>
    </r>
  </si>
  <si>
    <t>gene</t>
  </si>
  <si>
    <t>Cq Mean(0h)</t>
  </si>
  <si>
    <t>Cq Mean(12h)</t>
  </si>
  <si>
    <t>ΔCq(0h)</t>
  </si>
  <si>
    <t>ΔCq(12h)</t>
  </si>
  <si>
    <t>ΔΔCq</t>
  </si>
  <si>
    <t>2-ΔΔCq</t>
  </si>
  <si>
    <t>2-ΔΔCq Mean</t>
  </si>
  <si>
    <t>The Cq value of 12h is compared with the Cq value of 0h to calculate 2^(-ΔΔCq).</t>
  </si>
  <si>
    <t>Cq Mean(24h)</t>
  </si>
  <si>
    <t>ΔCq(24h)</t>
  </si>
  <si>
    <t>2-ΔΔCT</t>
  </si>
  <si>
    <t>2-ΔΔCT Mean</t>
  </si>
  <si>
    <t>The Cq value of 24h is compared with the Cq value of 0h to calculate 2^(-ΔΔCq).</t>
  </si>
  <si>
    <t>Cq Mean(36h)</t>
  </si>
  <si>
    <t>ΔCq(36h)</t>
  </si>
  <si>
    <t>Cq Mean(48h)</t>
  </si>
  <si>
    <t>ΔCq(48h)</t>
  </si>
  <si>
    <r>
      <t xml:space="preserve">The relative expression of selected </t>
    </r>
    <r>
      <rPr>
        <i/>
        <sz val="11"/>
        <color theme="1"/>
        <rFont val="宋体"/>
        <charset val="134"/>
        <scheme val="minor"/>
      </rPr>
      <t>OsRRM1</t>
    </r>
    <r>
      <rPr>
        <sz val="11"/>
        <color theme="1"/>
        <rFont val="宋体"/>
        <charset val="134"/>
        <scheme val="minor"/>
      </rPr>
      <t xml:space="preserve"> gene was detected by qRT-PCR after infection with rice blast fungus.</t>
    </r>
  </si>
  <si>
    <t>0h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</si>
</sst>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i/>
      <sz val="11"/>
      <color theme="1"/>
      <name val="宋体"/>
      <charset val="134"/>
      <scheme val="minor"/>
    </font>
    <font>
      <i/>
      <sz val="11"/>
      <color rgb="FF000000"/>
      <name val="宋体"/>
      <charset val="134"/>
      <scheme val="minor"/>
    </font>
    <font>
      <sz val="11"/>
      <color indexed="8"/>
      <name val="等线"/>
      <charset val="134"/>
    </font>
    <font>
      <sz val="1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  <font>
      <b/>
      <i/>
      <sz val="12"/>
      <color theme="1"/>
      <name val="Times New Roman"/>
      <charset val="134"/>
    </font>
    <font>
      <i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>
      <alignment vertical="center"/>
    </xf>
    <xf numFmtId="176" fontId="1" fillId="0" borderId="0" xfId="0" applyNumberFormat="1" applyFont="1" applyAlignment="1"/>
    <xf numFmtId="177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6" fontId="1" fillId="0" borderId="1" xfId="0" applyNumberFormat="1" applyFont="1" applyBorder="1" applyAlignment="1"/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/>
    <xf numFmtId="177" fontId="5" fillId="0" borderId="0" xfId="0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NumberFormat="1" applyFont="1" applyFill="1" applyBorder="1" applyAlignment="1" applyProtection="1"/>
    <xf numFmtId="0" fontId="8" fillId="0" borderId="1" xfId="0" applyFont="1" applyBorder="1">
      <alignment vertical="center"/>
    </xf>
    <xf numFmtId="0" fontId="9" fillId="0" borderId="1" xfId="0" applyNumberFormat="1" applyFont="1" applyFill="1" applyBorder="1" applyAlignment="1" applyProtection="1"/>
    <xf numFmtId="0" fontId="7" fillId="0" borderId="1" xfId="0" applyFont="1" applyBorder="1">
      <alignment vertical="center"/>
    </xf>
    <xf numFmtId="0" fontId="1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A1" sqref="A1:P1"/>
    </sheetView>
  </sheetViews>
  <sheetFormatPr defaultColWidth="9" defaultRowHeight="14.4"/>
  <sheetData>
    <row r="1" ht="30" customHeight="1" spans="1:16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>
      <c r="A2" s="20"/>
      <c r="B2" s="21" t="s">
        <v>1</v>
      </c>
      <c r="C2" s="21"/>
      <c r="D2" s="21"/>
      <c r="E2" s="21" t="s">
        <v>2</v>
      </c>
      <c r="F2" s="21"/>
      <c r="G2" s="21"/>
      <c r="H2" s="21" t="s">
        <v>3</v>
      </c>
      <c r="I2" s="21"/>
      <c r="J2" s="21"/>
      <c r="K2" s="21" t="s">
        <v>4</v>
      </c>
      <c r="L2" s="21"/>
      <c r="M2" s="21"/>
      <c r="N2" s="21" t="s">
        <v>5</v>
      </c>
      <c r="O2" s="21"/>
      <c r="P2" s="21"/>
    </row>
    <row r="3" spans="1:16">
      <c r="A3" s="22"/>
      <c r="B3" s="22" t="s">
        <v>6</v>
      </c>
      <c r="C3" s="22" t="s">
        <v>7</v>
      </c>
      <c r="D3" s="22" t="s">
        <v>8</v>
      </c>
      <c r="E3" s="22" t="s">
        <v>9</v>
      </c>
      <c r="F3" s="22" t="s">
        <v>10</v>
      </c>
      <c r="G3" s="22" t="s">
        <v>11</v>
      </c>
      <c r="H3" s="22" t="s">
        <v>12</v>
      </c>
      <c r="I3" s="22" t="s">
        <v>13</v>
      </c>
      <c r="J3" s="22" t="s">
        <v>14</v>
      </c>
      <c r="K3" s="22" t="s">
        <v>15</v>
      </c>
      <c r="L3" s="22" t="s">
        <v>15</v>
      </c>
      <c r="M3" s="22" t="s">
        <v>15</v>
      </c>
      <c r="N3" s="22" t="s">
        <v>16</v>
      </c>
      <c r="O3" s="22" t="s">
        <v>17</v>
      </c>
      <c r="P3" s="22" t="s">
        <v>18</v>
      </c>
    </row>
    <row r="4" spans="1:16">
      <c r="A4" s="23" t="s">
        <v>19</v>
      </c>
      <c r="B4" s="24">
        <v>31.91</v>
      </c>
      <c r="C4" s="22">
        <v>31.16</v>
      </c>
      <c r="D4" s="22">
        <v>31.64</v>
      </c>
      <c r="E4" s="24">
        <v>29.41</v>
      </c>
      <c r="F4" s="22">
        <v>28.68</v>
      </c>
      <c r="G4" s="22">
        <v>29.13</v>
      </c>
      <c r="H4" s="24">
        <v>29.41</v>
      </c>
      <c r="I4" s="22">
        <v>29.25</v>
      </c>
      <c r="J4" s="22">
        <v>29.54</v>
      </c>
      <c r="K4" s="24">
        <v>29.12</v>
      </c>
      <c r="L4" s="22">
        <v>28.69</v>
      </c>
      <c r="M4" s="22">
        <v>29.46</v>
      </c>
      <c r="N4" s="24">
        <v>28.92</v>
      </c>
      <c r="O4" s="22">
        <v>29.33</v>
      </c>
      <c r="P4" s="22">
        <v>28.79</v>
      </c>
    </row>
    <row r="5" spans="1:16">
      <c r="A5" s="23" t="s">
        <v>19</v>
      </c>
      <c r="B5" s="24">
        <v>31.98</v>
      </c>
      <c r="C5" s="22">
        <v>31.78</v>
      </c>
      <c r="D5" s="22">
        <v>31.56</v>
      </c>
      <c r="E5" s="24">
        <v>29.57</v>
      </c>
      <c r="F5" s="22">
        <v>28.97</v>
      </c>
      <c r="G5" s="22">
        <v>29.61</v>
      </c>
      <c r="H5" s="24">
        <v>29.52</v>
      </c>
      <c r="I5" s="22">
        <v>29.64</v>
      </c>
      <c r="J5" s="22">
        <v>29.34</v>
      </c>
      <c r="K5" s="24">
        <v>29.21</v>
      </c>
      <c r="L5" s="22">
        <v>28.47</v>
      </c>
      <c r="M5" s="22">
        <v>29.34</v>
      </c>
      <c r="N5" s="24">
        <v>29.36</v>
      </c>
      <c r="O5" s="22">
        <v>29.12</v>
      </c>
      <c r="P5" s="22">
        <v>29.17</v>
      </c>
    </row>
    <row r="6" spans="1:16">
      <c r="A6" s="23" t="s">
        <v>19</v>
      </c>
      <c r="B6" s="24">
        <v>31.95</v>
      </c>
      <c r="C6" s="22">
        <v>31.68</v>
      </c>
      <c r="D6" s="22">
        <v>31.49</v>
      </c>
      <c r="E6" s="24">
        <v>29.32</v>
      </c>
      <c r="F6" s="22">
        <v>28.94</v>
      </c>
      <c r="G6" s="22">
        <v>29.45</v>
      </c>
      <c r="H6" s="24">
        <v>29.31</v>
      </c>
      <c r="I6" s="22">
        <v>29.91</v>
      </c>
      <c r="J6" s="22">
        <v>29.87</v>
      </c>
      <c r="K6" s="24">
        <v>29.02</v>
      </c>
      <c r="L6" s="22">
        <v>29.08</v>
      </c>
      <c r="M6" s="22">
        <v>29.15</v>
      </c>
      <c r="N6" s="24">
        <v>28.91</v>
      </c>
      <c r="O6" s="22">
        <v>29.06</v>
      </c>
      <c r="P6" s="22">
        <v>29.51</v>
      </c>
    </row>
    <row r="7" spans="1:16">
      <c r="A7" s="23" t="s">
        <v>20</v>
      </c>
      <c r="B7" s="24">
        <v>25.46</v>
      </c>
      <c r="C7" s="22">
        <v>25.31</v>
      </c>
      <c r="D7" s="22">
        <v>25.66</v>
      </c>
      <c r="E7" s="24">
        <v>23.97</v>
      </c>
      <c r="F7" s="22">
        <v>23.85</v>
      </c>
      <c r="G7" s="22">
        <v>23.77</v>
      </c>
      <c r="H7" s="24">
        <v>24.61</v>
      </c>
      <c r="I7" s="22">
        <v>24.65</v>
      </c>
      <c r="J7" s="22">
        <v>24.38</v>
      </c>
      <c r="K7" s="24">
        <v>24.23</v>
      </c>
      <c r="L7" s="22">
        <v>24.61</v>
      </c>
      <c r="M7" s="22">
        <v>24.1</v>
      </c>
      <c r="N7" s="24">
        <v>24.69</v>
      </c>
      <c r="O7" s="22">
        <v>24.38</v>
      </c>
      <c r="P7" s="22">
        <v>24.32</v>
      </c>
    </row>
    <row r="8" spans="1:16">
      <c r="A8" s="23" t="s">
        <v>20</v>
      </c>
      <c r="B8" s="24">
        <v>25.44</v>
      </c>
      <c r="C8" s="22">
        <v>25.61</v>
      </c>
      <c r="D8" s="22">
        <v>25.84</v>
      </c>
      <c r="E8" s="24">
        <v>23.69</v>
      </c>
      <c r="F8" s="22">
        <v>23.86</v>
      </c>
      <c r="G8" s="22">
        <v>23.66</v>
      </c>
      <c r="H8" s="24">
        <v>24.21</v>
      </c>
      <c r="I8" s="22">
        <v>24.29</v>
      </c>
      <c r="J8" s="22">
        <v>24.85</v>
      </c>
      <c r="K8" s="24">
        <v>24.44</v>
      </c>
      <c r="L8" s="22">
        <v>24.31</v>
      </c>
      <c r="M8" s="22">
        <v>24.06</v>
      </c>
      <c r="N8" s="24">
        <v>24.86</v>
      </c>
      <c r="O8" s="22">
        <v>24.68</v>
      </c>
      <c r="P8" s="22">
        <v>24.59</v>
      </c>
    </row>
    <row r="9" spans="1:16">
      <c r="A9" s="23" t="s">
        <v>20</v>
      </c>
      <c r="B9" s="24">
        <v>25.71</v>
      </c>
      <c r="C9" s="22">
        <v>25.45</v>
      </c>
      <c r="D9" s="22">
        <v>25.39</v>
      </c>
      <c r="E9" s="24">
        <v>23.87</v>
      </c>
      <c r="F9" s="22">
        <v>23.61</v>
      </c>
      <c r="G9" s="22">
        <v>23.59</v>
      </c>
      <c r="H9" s="24">
        <v>24.6</v>
      </c>
      <c r="I9" s="22">
        <v>24.39</v>
      </c>
      <c r="J9" s="22">
        <v>24.55</v>
      </c>
      <c r="K9" s="24">
        <v>24.12</v>
      </c>
      <c r="L9" s="22">
        <v>24.55</v>
      </c>
      <c r="M9" s="22">
        <v>24.51</v>
      </c>
      <c r="N9" s="24">
        <v>24.96</v>
      </c>
      <c r="O9" s="22">
        <v>24.39</v>
      </c>
      <c r="P9" s="22">
        <v>24.47</v>
      </c>
    </row>
    <row r="10" spans="1:16">
      <c r="A10" s="23" t="s">
        <v>21</v>
      </c>
      <c r="B10" s="24">
        <v>26.55</v>
      </c>
      <c r="C10" s="22">
        <v>26.98</v>
      </c>
      <c r="D10" s="22">
        <v>27.1</v>
      </c>
      <c r="E10" s="24">
        <v>25.54</v>
      </c>
      <c r="F10" s="22">
        <v>25.42</v>
      </c>
      <c r="G10" s="22">
        <v>25.31</v>
      </c>
      <c r="H10" s="24">
        <v>25.32</v>
      </c>
      <c r="I10" s="22">
        <v>25.34</v>
      </c>
      <c r="J10" s="22">
        <v>25.4</v>
      </c>
      <c r="K10" s="24">
        <v>25.62</v>
      </c>
      <c r="L10" s="24">
        <v>25.41</v>
      </c>
      <c r="M10" s="24">
        <v>25.55</v>
      </c>
      <c r="N10" s="24">
        <v>25.89</v>
      </c>
      <c r="O10" s="24">
        <v>25.87</v>
      </c>
      <c r="P10" s="24">
        <v>25.87</v>
      </c>
    </row>
    <row r="11" spans="1:16">
      <c r="A11" s="23" t="s">
        <v>21</v>
      </c>
      <c r="B11" s="24">
        <v>26.57</v>
      </c>
      <c r="C11" s="22">
        <v>26.67</v>
      </c>
      <c r="D11" s="22">
        <v>26.69</v>
      </c>
      <c r="E11" s="24">
        <v>25.1</v>
      </c>
      <c r="F11" s="22">
        <v>25.33</v>
      </c>
      <c r="G11" s="22">
        <v>25.44</v>
      </c>
      <c r="H11" s="24">
        <v>25.11</v>
      </c>
      <c r="I11" s="22">
        <v>25.4</v>
      </c>
      <c r="J11" s="22">
        <v>25.36</v>
      </c>
      <c r="K11" s="24">
        <v>25.85</v>
      </c>
      <c r="L11" s="24">
        <v>25.52</v>
      </c>
      <c r="M11" s="24">
        <v>25.61</v>
      </c>
      <c r="N11" s="24">
        <v>26.07</v>
      </c>
      <c r="O11" s="24">
        <v>25.95</v>
      </c>
      <c r="P11" s="24">
        <v>25.84</v>
      </c>
    </row>
    <row r="12" spans="1:16">
      <c r="A12" s="23" t="s">
        <v>21</v>
      </c>
      <c r="B12" s="24">
        <v>26.46</v>
      </c>
      <c r="C12" s="22">
        <v>26.85</v>
      </c>
      <c r="D12" s="22">
        <v>26.88</v>
      </c>
      <c r="E12" s="24">
        <v>25.06</v>
      </c>
      <c r="F12" s="22">
        <v>25.2</v>
      </c>
      <c r="G12" s="22">
        <v>25.19</v>
      </c>
      <c r="H12" s="24">
        <v>24.87</v>
      </c>
      <c r="I12" s="22">
        <v>25.55</v>
      </c>
      <c r="J12" s="22">
        <v>25.25</v>
      </c>
      <c r="K12" s="24">
        <v>25.39</v>
      </c>
      <c r="L12" s="24">
        <v>25.31</v>
      </c>
      <c r="M12" s="24">
        <v>25.54</v>
      </c>
      <c r="N12" s="24">
        <v>26.09</v>
      </c>
      <c r="O12" s="24">
        <v>25.91</v>
      </c>
      <c r="P12" s="24">
        <v>25.78</v>
      </c>
    </row>
    <row r="13" spans="1:16">
      <c r="A13" s="23" t="s">
        <v>22</v>
      </c>
      <c r="B13" s="24">
        <v>29.1</v>
      </c>
      <c r="C13" s="24">
        <v>29.41</v>
      </c>
      <c r="D13" s="22">
        <v>29.24</v>
      </c>
      <c r="E13" s="24">
        <v>27.11</v>
      </c>
      <c r="F13" s="24">
        <v>27.33</v>
      </c>
      <c r="G13" s="24">
        <v>26.89</v>
      </c>
      <c r="H13" s="24">
        <v>27.39</v>
      </c>
      <c r="I13" s="24">
        <v>27.18</v>
      </c>
      <c r="J13" s="24">
        <v>27.51</v>
      </c>
      <c r="K13" s="24">
        <v>27.98</v>
      </c>
      <c r="L13" s="24">
        <v>27.61</v>
      </c>
      <c r="M13" s="24">
        <v>27.77</v>
      </c>
      <c r="N13" s="24">
        <v>29.23</v>
      </c>
      <c r="O13" s="24">
        <v>28.98</v>
      </c>
      <c r="P13" s="24">
        <v>28.92</v>
      </c>
    </row>
    <row r="14" spans="1:16">
      <c r="A14" s="23" t="s">
        <v>22</v>
      </c>
      <c r="B14" s="24">
        <v>29.01</v>
      </c>
      <c r="C14" s="24">
        <v>28.92</v>
      </c>
      <c r="D14" s="22">
        <v>29.16</v>
      </c>
      <c r="E14" s="24">
        <v>26.98</v>
      </c>
      <c r="F14" s="24">
        <v>27.06</v>
      </c>
      <c r="G14" s="24">
        <v>26.85</v>
      </c>
      <c r="H14" s="24">
        <v>27.33</v>
      </c>
      <c r="I14" s="24">
        <v>27.26</v>
      </c>
      <c r="J14" s="24">
        <v>27.31</v>
      </c>
      <c r="K14" s="24">
        <v>28.45</v>
      </c>
      <c r="L14" s="24">
        <v>27.54</v>
      </c>
      <c r="M14" s="24">
        <v>27.61</v>
      </c>
      <c r="N14" s="24">
        <v>28.34</v>
      </c>
      <c r="O14" s="24">
        <v>28.85</v>
      </c>
      <c r="P14" s="24">
        <v>28.94</v>
      </c>
    </row>
    <row r="15" spans="1:16">
      <c r="A15" s="23" t="s">
        <v>22</v>
      </c>
      <c r="B15" s="24">
        <v>29.15</v>
      </c>
      <c r="C15" s="24">
        <v>29.31</v>
      </c>
      <c r="D15" s="22">
        <v>29.18</v>
      </c>
      <c r="E15" s="24">
        <v>26.93</v>
      </c>
      <c r="F15" s="24">
        <v>27.01</v>
      </c>
      <c r="G15" s="24">
        <v>26.93</v>
      </c>
      <c r="H15" s="24">
        <v>27.41</v>
      </c>
      <c r="I15" s="24">
        <v>27.49</v>
      </c>
      <c r="J15" s="24">
        <v>27.38</v>
      </c>
      <c r="K15" s="24">
        <v>28.71</v>
      </c>
      <c r="L15" s="24">
        <v>27.33</v>
      </c>
      <c r="M15" s="24">
        <v>27.5</v>
      </c>
      <c r="N15" s="24">
        <v>29.02</v>
      </c>
      <c r="O15" s="24">
        <v>28.77</v>
      </c>
      <c r="P15" s="24">
        <v>28.68</v>
      </c>
    </row>
    <row r="16" spans="1:16">
      <c r="A16" s="23" t="s">
        <v>23</v>
      </c>
      <c r="B16" s="24">
        <v>23.59</v>
      </c>
      <c r="C16" s="24">
        <v>23.87</v>
      </c>
      <c r="D16" s="22">
        <v>23.71</v>
      </c>
      <c r="E16" s="24">
        <v>23.44</v>
      </c>
      <c r="F16" s="24">
        <v>23.87</v>
      </c>
      <c r="G16" s="24">
        <v>23.65</v>
      </c>
      <c r="H16" s="24">
        <v>23.94</v>
      </c>
      <c r="I16" s="24">
        <v>23.25</v>
      </c>
      <c r="J16" s="24">
        <v>23.05</v>
      </c>
      <c r="K16" s="24">
        <v>23.66</v>
      </c>
      <c r="L16" s="24">
        <v>23.78</v>
      </c>
      <c r="M16" s="24">
        <v>23.48</v>
      </c>
      <c r="N16" s="24">
        <v>23.47</v>
      </c>
      <c r="O16" s="24">
        <v>23.38</v>
      </c>
      <c r="P16" s="24">
        <v>23.86</v>
      </c>
    </row>
    <row r="17" spans="1:16">
      <c r="A17" s="23" t="s">
        <v>23</v>
      </c>
      <c r="B17" s="24">
        <v>23.78</v>
      </c>
      <c r="C17" s="24">
        <v>23.59</v>
      </c>
      <c r="D17" s="22">
        <v>23.64</v>
      </c>
      <c r="E17" s="24">
        <v>23.21</v>
      </c>
      <c r="F17" s="24">
        <v>23.67</v>
      </c>
      <c r="G17" s="24">
        <v>23.41</v>
      </c>
      <c r="H17" s="24">
        <v>23.05</v>
      </c>
      <c r="I17" s="24">
        <v>23.46</v>
      </c>
      <c r="J17" s="24">
        <v>23.36</v>
      </c>
      <c r="K17" s="24">
        <v>23.5</v>
      </c>
      <c r="L17" s="24">
        <v>23.73</v>
      </c>
      <c r="M17" s="24">
        <v>23.39</v>
      </c>
      <c r="N17" s="24">
        <v>23.39</v>
      </c>
      <c r="O17" s="24">
        <v>23.29</v>
      </c>
      <c r="P17" s="24">
        <v>23.65</v>
      </c>
    </row>
    <row r="18" spans="1:16">
      <c r="A18" s="25" t="s">
        <v>23</v>
      </c>
      <c r="B18" s="26">
        <v>23.51</v>
      </c>
      <c r="C18" s="26">
        <v>23.91</v>
      </c>
      <c r="D18" s="27">
        <v>23.65</v>
      </c>
      <c r="E18" s="26">
        <v>23.46</v>
      </c>
      <c r="F18" s="26">
        <v>23.38</v>
      </c>
      <c r="G18" s="26">
        <v>23.64</v>
      </c>
      <c r="H18" s="26">
        <v>23.23</v>
      </c>
      <c r="I18" s="26">
        <v>23.26</v>
      </c>
      <c r="J18" s="26">
        <v>22.97</v>
      </c>
      <c r="K18" s="26">
        <v>23.36</v>
      </c>
      <c r="L18" s="26">
        <v>23.64</v>
      </c>
      <c r="M18" s="26">
        <v>23.46</v>
      </c>
      <c r="N18" s="26">
        <v>23.33</v>
      </c>
      <c r="O18" s="26">
        <v>23.21</v>
      </c>
      <c r="P18" s="26">
        <v>23.4</v>
      </c>
    </row>
    <row r="19" ht="45" customHeight="1" spans="1:16">
      <c r="A19" s="28" t="s">
        <v>24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</sheetData>
  <mergeCells count="7">
    <mergeCell ref="A1:P1"/>
    <mergeCell ref="B2:D2"/>
    <mergeCell ref="E2:G2"/>
    <mergeCell ref="H2:J2"/>
    <mergeCell ref="K2:M2"/>
    <mergeCell ref="N2:P2"/>
    <mergeCell ref="A19:P1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8" sqref="A18:H18"/>
    </sheetView>
  </sheetViews>
  <sheetFormatPr defaultColWidth="9" defaultRowHeight="14.4" outlineLevelCol="7"/>
  <cols>
    <col min="2" max="2" width="17.5555555555556" customWidth="1"/>
    <col min="3" max="3" width="13.8888888888889" customWidth="1"/>
    <col min="6" max="6" width="11.6666666666667" customWidth="1"/>
    <col min="8" max="8" width="14" customWidth="1"/>
  </cols>
  <sheetData>
    <row r="1" spans="1:8">
      <c r="A1" s="18"/>
      <c r="B1" s="18"/>
      <c r="C1" s="18"/>
      <c r="D1" s="18"/>
      <c r="E1" s="18"/>
      <c r="F1" s="18"/>
      <c r="G1" s="18"/>
      <c r="H1" s="18"/>
    </row>
    <row r="2" spans="1:8">
      <c r="A2" s="3" t="s">
        <v>25</v>
      </c>
      <c r="B2" s="3" t="s">
        <v>26</v>
      </c>
      <c r="C2" s="3" t="s">
        <v>27</v>
      </c>
      <c r="D2" s="11" t="s">
        <v>28</v>
      </c>
      <c r="E2" s="11" t="s">
        <v>29</v>
      </c>
      <c r="F2" s="11" t="s">
        <v>30</v>
      </c>
      <c r="G2" s="11" t="s">
        <v>31</v>
      </c>
      <c r="H2" s="11" t="s">
        <v>32</v>
      </c>
    </row>
    <row r="3" spans="1:8">
      <c r="A3" s="5" t="s">
        <v>19</v>
      </c>
      <c r="B3" s="12">
        <f>AVERAGE('Cq value'!B4:D4)</f>
        <v>31.57</v>
      </c>
      <c r="C3" s="12">
        <f>AVERAGE('Cq value'!E4:G4)</f>
        <v>29.0733333333333</v>
      </c>
      <c r="D3" s="12">
        <f>B3-AVERAGE($B$15:$B$17)</f>
        <v>7.87555555555556</v>
      </c>
      <c r="E3" s="12">
        <f>C3-AVERAGE($B$15:$B$17)</f>
        <v>5.37888888888889</v>
      </c>
      <c r="F3" s="12">
        <f>E3-D3</f>
        <v>-2.49666666666667</v>
      </c>
      <c r="G3" s="12">
        <f>2^-F3</f>
        <v>5.64379922847221</v>
      </c>
      <c r="H3" s="13">
        <f>AVERAGE(G3:G5)</f>
        <v>5.47527023878311</v>
      </c>
    </row>
    <row r="4" spans="1:8">
      <c r="A4" s="5" t="s">
        <v>19</v>
      </c>
      <c r="B4" s="12">
        <f>AVERAGE('Cq value'!B5:D5)</f>
        <v>31.7733333333333</v>
      </c>
      <c r="C4" s="12">
        <f>AVERAGE('Cq value'!E5:G5)</f>
        <v>29.3833333333333</v>
      </c>
      <c r="D4" s="12">
        <f>B4-AVERAGE($B$15:$B$17)</f>
        <v>8.07888888888889</v>
      </c>
      <c r="E4" s="12">
        <f t="shared" ref="E4:E14" si="0">C4-AVERAGE($B$15:$B$17)</f>
        <v>5.68888888888889</v>
      </c>
      <c r="F4" s="12">
        <f t="shared" ref="F4:F14" si="1">E4-D4</f>
        <v>-2.39</v>
      </c>
      <c r="G4" s="12">
        <f t="shared" ref="G4:G14" si="2">2^-F4</f>
        <v>5.24157361543346</v>
      </c>
      <c r="H4" s="13"/>
    </row>
    <row r="5" spans="1:8">
      <c r="A5" s="5" t="s">
        <v>19</v>
      </c>
      <c r="B5" s="12">
        <f>AVERAGE('Cq value'!B6:D6)</f>
        <v>31.7066666666667</v>
      </c>
      <c r="C5" s="12">
        <f>AVERAGE('Cq value'!E6:G6)</f>
        <v>29.2366666666667</v>
      </c>
      <c r="D5" s="12">
        <f t="shared" ref="D4:D14" si="3">B5-AVERAGE($B$15:$B$17)</f>
        <v>8.01222222222222</v>
      </c>
      <c r="E5" s="12">
        <f t="shared" si="0"/>
        <v>5.54222222222223</v>
      </c>
      <c r="F5" s="12">
        <f t="shared" si="1"/>
        <v>-2.47</v>
      </c>
      <c r="G5" s="12">
        <f t="shared" si="2"/>
        <v>5.54043787244368</v>
      </c>
      <c r="H5" s="13"/>
    </row>
    <row r="6" spans="1:8">
      <c r="A6" s="5" t="s">
        <v>20</v>
      </c>
      <c r="B6" s="12">
        <f>AVERAGE('Cq value'!B7:D7)</f>
        <v>25.4766666666667</v>
      </c>
      <c r="C6" s="12">
        <f>AVERAGE('Cq value'!E7:G7)</f>
        <v>23.8633333333333</v>
      </c>
      <c r="D6" s="12">
        <f t="shared" si="3"/>
        <v>1.78222222222222</v>
      </c>
      <c r="E6" s="12">
        <f t="shared" si="0"/>
        <v>0.16888888888889</v>
      </c>
      <c r="F6" s="12">
        <f t="shared" si="1"/>
        <v>-1.61333333333333</v>
      </c>
      <c r="G6" s="12">
        <f t="shared" si="2"/>
        <v>3.05957938704798</v>
      </c>
      <c r="H6" s="13">
        <f>AVERAGE(G6:G8)</f>
        <v>3.44055686128498</v>
      </c>
    </row>
    <row r="7" spans="1:8">
      <c r="A7" s="5" t="s">
        <v>20</v>
      </c>
      <c r="B7" s="12">
        <f>AVERAGE('Cq value'!B8:D8)</f>
        <v>25.63</v>
      </c>
      <c r="C7" s="12">
        <f>AVERAGE('Cq value'!E8:G8)</f>
        <v>23.7366666666667</v>
      </c>
      <c r="D7" s="12">
        <f t="shared" si="3"/>
        <v>1.93555555555556</v>
      </c>
      <c r="E7" s="12">
        <f t="shared" si="0"/>
        <v>0.0422222222222217</v>
      </c>
      <c r="F7" s="12">
        <f t="shared" si="1"/>
        <v>-1.89333333333333</v>
      </c>
      <c r="G7" s="12">
        <f t="shared" si="2"/>
        <v>3.7149256401542</v>
      </c>
      <c r="H7" s="13"/>
    </row>
    <row r="8" spans="1:8">
      <c r="A8" s="5" t="s">
        <v>20</v>
      </c>
      <c r="B8" s="12">
        <f>AVERAGE('Cq value'!B9:D9)</f>
        <v>25.5166666666667</v>
      </c>
      <c r="C8" s="12">
        <f>AVERAGE('Cq value'!E9:G9)</f>
        <v>23.69</v>
      </c>
      <c r="D8" s="12">
        <f t="shared" si="3"/>
        <v>1.82222222222222</v>
      </c>
      <c r="E8" s="12">
        <f t="shared" si="0"/>
        <v>-0.00444444444444159</v>
      </c>
      <c r="F8" s="12">
        <f t="shared" si="1"/>
        <v>-1.82666666666666</v>
      </c>
      <c r="G8" s="12">
        <f t="shared" si="2"/>
        <v>3.54716555665276</v>
      </c>
      <c r="H8" s="13"/>
    </row>
    <row r="9" spans="1:8">
      <c r="A9" s="5" t="s">
        <v>21</v>
      </c>
      <c r="B9" s="12">
        <f>AVERAGE('Cq value'!B10:D10)</f>
        <v>26.8766666666667</v>
      </c>
      <c r="C9" s="12">
        <f>AVERAGE('Cq value'!E10:G10)</f>
        <v>25.4233333333333</v>
      </c>
      <c r="D9" s="12">
        <f t="shared" si="3"/>
        <v>3.18222222222222</v>
      </c>
      <c r="E9" s="12">
        <f t="shared" si="0"/>
        <v>1.72888888888889</v>
      </c>
      <c r="F9" s="12">
        <f t="shared" si="1"/>
        <v>-1.45333333333333</v>
      </c>
      <c r="G9" s="12">
        <f t="shared" si="2"/>
        <v>2.73840025790238</v>
      </c>
      <c r="H9" s="13">
        <f t="shared" ref="H9" si="4">AVERAGE(G9:G11)</f>
        <v>2.76103884660936</v>
      </c>
    </row>
    <row r="10" spans="1:8">
      <c r="A10" s="5" t="s">
        <v>21</v>
      </c>
      <c r="B10" s="12">
        <f>AVERAGE('Cq value'!B11:D11)</f>
        <v>26.6433333333333</v>
      </c>
      <c r="C10" s="12">
        <f>AVERAGE('Cq value'!E11:G11)</f>
        <v>25.29</v>
      </c>
      <c r="D10" s="12">
        <f t="shared" si="3"/>
        <v>2.94888888888889</v>
      </c>
      <c r="E10" s="12">
        <f t="shared" si="0"/>
        <v>1.59555555555556</v>
      </c>
      <c r="F10" s="12">
        <f t="shared" si="1"/>
        <v>-1.35333333333333</v>
      </c>
      <c r="G10" s="12">
        <f t="shared" si="2"/>
        <v>2.55501778465582</v>
      </c>
      <c r="H10" s="13"/>
    </row>
    <row r="11" spans="1:8">
      <c r="A11" s="5" t="s">
        <v>21</v>
      </c>
      <c r="B11" s="12">
        <f>AVERAGE('Cq value'!B12:D12)</f>
        <v>26.73</v>
      </c>
      <c r="C11" s="12">
        <f>AVERAGE('Cq value'!E12:G12)</f>
        <v>25.15</v>
      </c>
      <c r="D11" s="12">
        <f t="shared" si="3"/>
        <v>3.03555555555556</v>
      </c>
      <c r="E11" s="12">
        <f t="shared" si="0"/>
        <v>1.45555555555556</v>
      </c>
      <c r="F11" s="12">
        <f t="shared" si="1"/>
        <v>-1.58</v>
      </c>
      <c r="G11" s="12">
        <f t="shared" si="2"/>
        <v>2.98969849726987</v>
      </c>
      <c r="H11" s="13"/>
    </row>
    <row r="12" spans="1:8">
      <c r="A12" s="5" t="s">
        <v>22</v>
      </c>
      <c r="B12" s="12">
        <f>AVERAGE('Cq value'!B13:D13)</f>
        <v>29.25</v>
      </c>
      <c r="C12" s="12">
        <f>AVERAGE('Cq value'!E13:G13)</f>
        <v>27.11</v>
      </c>
      <c r="D12" s="12">
        <f t="shared" si="3"/>
        <v>5.55555555555556</v>
      </c>
      <c r="E12" s="12">
        <f t="shared" si="0"/>
        <v>3.41555555555556</v>
      </c>
      <c r="F12" s="12">
        <f t="shared" si="1"/>
        <v>-2.14</v>
      </c>
      <c r="G12" s="12">
        <f t="shared" si="2"/>
        <v>4.40762046350644</v>
      </c>
      <c r="H12" s="13">
        <f t="shared" ref="H12" si="5">AVERAGE(G12:G14)</f>
        <v>4.458552498471</v>
      </c>
    </row>
    <row r="13" spans="1:8">
      <c r="A13" s="5" t="s">
        <v>22</v>
      </c>
      <c r="B13" s="12">
        <f>AVERAGE('Cq value'!B14:D14)</f>
        <v>29.03</v>
      </c>
      <c r="C13" s="12">
        <f>AVERAGE('Cq value'!E14:G14)</f>
        <v>26.9633333333333</v>
      </c>
      <c r="D13" s="12">
        <f t="shared" si="3"/>
        <v>5.33555555555556</v>
      </c>
      <c r="E13" s="12">
        <f t="shared" si="0"/>
        <v>3.26888888888889</v>
      </c>
      <c r="F13" s="12">
        <f t="shared" si="1"/>
        <v>-2.06666666666667</v>
      </c>
      <c r="G13" s="12">
        <f t="shared" si="2"/>
        <v>4.18917649128251</v>
      </c>
      <c r="H13" s="13"/>
    </row>
    <row r="14" spans="1:8">
      <c r="A14" s="5" t="s">
        <v>22</v>
      </c>
      <c r="B14" s="12">
        <f>AVERAGE('Cq value'!B15:D15)</f>
        <v>29.2133333333333</v>
      </c>
      <c r="C14" s="12">
        <f>AVERAGE('Cq value'!E15:G15)</f>
        <v>26.9566666666667</v>
      </c>
      <c r="D14" s="12">
        <f t="shared" si="3"/>
        <v>5.51888888888888</v>
      </c>
      <c r="E14" s="12">
        <f t="shared" si="0"/>
        <v>3.26222222222222</v>
      </c>
      <c r="F14" s="12">
        <f t="shared" si="1"/>
        <v>-2.25666666666666</v>
      </c>
      <c r="G14" s="12">
        <f t="shared" si="2"/>
        <v>4.77886054062406</v>
      </c>
      <c r="H14" s="13"/>
    </row>
    <row r="15" spans="1:7">
      <c r="A15" s="5" t="s">
        <v>23</v>
      </c>
      <c r="B15" s="12">
        <f>AVERAGE('Cq value'!B16:D16)</f>
        <v>23.7233333333333</v>
      </c>
      <c r="C15" s="12">
        <f>AVERAGE('Cq value'!E16:G16)</f>
        <v>23.6533333333333</v>
      </c>
      <c r="D15" s="12"/>
      <c r="E15" s="12"/>
      <c r="F15" s="12"/>
      <c r="G15" s="12"/>
    </row>
    <row r="16" spans="1:7">
      <c r="A16" s="5" t="s">
        <v>23</v>
      </c>
      <c r="B16" s="12">
        <f>AVERAGE('Cq value'!B17:D17)</f>
        <v>23.67</v>
      </c>
      <c r="C16" s="12">
        <f>AVERAGE('Cq value'!E17:G17)</f>
        <v>23.43</v>
      </c>
      <c r="D16" s="12"/>
      <c r="E16" s="12"/>
      <c r="F16" s="12"/>
      <c r="G16" s="12"/>
    </row>
    <row r="17" spans="1:8">
      <c r="A17" s="15" t="s">
        <v>23</v>
      </c>
      <c r="B17" s="16">
        <f>AVERAGE('Cq value'!B18:D18)</f>
        <v>23.69</v>
      </c>
      <c r="C17" s="16">
        <f>AVERAGE('Cq value'!E18:G18)</f>
        <v>23.4933333333333</v>
      </c>
      <c r="D17" s="16"/>
      <c r="E17" s="16"/>
      <c r="F17" s="16"/>
      <c r="G17" s="16"/>
      <c r="H17" s="10"/>
    </row>
    <row r="18" spans="1:8">
      <c r="A18" s="17" t="s">
        <v>33</v>
      </c>
      <c r="B18" s="17"/>
      <c r="C18" s="17"/>
      <c r="D18" s="17"/>
      <c r="E18" s="17"/>
      <c r="F18" s="17"/>
      <c r="G18" s="17"/>
      <c r="H18" s="17"/>
    </row>
  </sheetData>
  <mergeCells count="6">
    <mergeCell ref="A1:H1"/>
    <mergeCell ref="A18:H18"/>
    <mergeCell ref="H3:H5"/>
    <mergeCell ref="H6:H8"/>
    <mergeCell ref="H9:H11"/>
    <mergeCell ref="H12:H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8" sqref="A18:H18"/>
    </sheetView>
  </sheetViews>
  <sheetFormatPr defaultColWidth="9" defaultRowHeight="14.4" outlineLevelCol="7"/>
  <cols>
    <col min="2" max="2" width="12.7777777777778" customWidth="1"/>
    <col min="3" max="3" width="13.8888888888889" customWidth="1"/>
    <col min="8" max="8" width="14" customWidth="1"/>
  </cols>
  <sheetData>
    <row r="1" spans="1:8">
      <c r="A1" s="10"/>
      <c r="B1" s="10"/>
      <c r="C1" s="10"/>
      <c r="D1" s="10"/>
      <c r="E1" s="10"/>
      <c r="F1" s="10"/>
      <c r="G1" s="10"/>
      <c r="H1" s="10"/>
    </row>
    <row r="2" spans="1:8">
      <c r="A2" s="3" t="s">
        <v>25</v>
      </c>
      <c r="B2" s="3" t="s">
        <v>26</v>
      </c>
      <c r="C2" s="3" t="s">
        <v>34</v>
      </c>
      <c r="D2" s="11" t="s">
        <v>28</v>
      </c>
      <c r="E2" s="11" t="s">
        <v>35</v>
      </c>
      <c r="F2" s="11" t="s">
        <v>30</v>
      </c>
      <c r="G2" s="11" t="s">
        <v>36</v>
      </c>
      <c r="H2" s="11" t="s">
        <v>37</v>
      </c>
    </row>
    <row r="3" spans="1:8">
      <c r="A3" s="5" t="s">
        <v>19</v>
      </c>
      <c r="B3" s="12">
        <f>AVERAGE('Cq value'!B4:D4)</f>
        <v>31.57</v>
      </c>
      <c r="C3" s="12">
        <f>AVERAGE('Cq value'!H4:J4)</f>
        <v>29.4</v>
      </c>
      <c r="D3" s="12">
        <f>B3-AVERAGE($B$15:$B$17)</f>
        <v>7.87555555555556</v>
      </c>
      <c r="E3" s="12">
        <f>C3-AVERAGE($B$15:$B$17)</f>
        <v>5.70555555555555</v>
      </c>
      <c r="F3" s="12">
        <f>E3-D3</f>
        <v>-2.17000000000001</v>
      </c>
      <c r="G3" s="12">
        <f>2^-F3</f>
        <v>4.50023393875527</v>
      </c>
      <c r="H3" s="13">
        <f>AVERAGE(G3:G5)</f>
        <v>4.4541481214564</v>
      </c>
    </row>
    <row r="4" spans="1:8">
      <c r="A4" s="5" t="s">
        <v>19</v>
      </c>
      <c r="B4" s="12">
        <f>AVERAGE('Cq value'!B5:D5)</f>
        <v>31.7733333333333</v>
      </c>
      <c r="C4" s="12">
        <f>AVERAGE('Cq value'!H5:J5)</f>
        <v>29.5</v>
      </c>
      <c r="D4" s="12">
        <f t="shared" ref="D4:D14" si="0">B4-AVERAGE($B$15:$B$17)</f>
        <v>8.07888888888889</v>
      </c>
      <c r="E4" s="12">
        <f t="shared" ref="E4:E14" si="1">C4-AVERAGE($B$15:$B$17)</f>
        <v>5.80555555555556</v>
      </c>
      <c r="F4" s="12">
        <f t="shared" ref="F4:F14" si="2">E4-D4</f>
        <v>-2.27333333333334</v>
      </c>
      <c r="G4" s="12">
        <f t="shared" ref="G4:G14" si="3">2^-F4</f>
        <v>4.83438822538708</v>
      </c>
      <c r="H4" s="13"/>
    </row>
    <row r="5" spans="1:8">
      <c r="A5" s="5" t="s">
        <v>19</v>
      </c>
      <c r="B5" s="12">
        <f>AVERAGE('Cq value'!B6:D6)</f>
        <v>31.7066666666667</v>
      </c>
      <c r="C5" s="12">
        <f>AVERAGE('Cq value'!H6:J6)</f>
        <v>29.6966666666667</v>
      </c>
      <c r="D5" s="12">
        <f t="shared" si="0"/>
        <v>8.01222222222222</v>
      </c>
      <c r="E5" s="12">
        <f t="shared" si="1"/>
        <v>6.00222222222223</v>
      </c>
      <c r="F5" s="12">
        <f t="shared" si="2"/>
        <v>-2.00999999999999</v>
      </c>
      <c r="G5" s="12">
        <f t="shared" si="3"/>
        <v>4.02782220022686</v>
      </c>
      <c r="H5" s="13"/>
    </row>
    <row r="6" spans="1:8">
      <c r="A6" s="5" t="s">
        <v>20</v>
      </c>
      <c r="B6" s="12">
        <f>AVERAGE('Cq value'!B7:D7)</f>
        <v>25.4766666666667</v>
      </c>
      <c r="C6" s="12">
        <f>AVERAGE('Cq value'!H7:J7)</f>
        <v>24.5466666666667</v>
      </c>
      <c r="D6" s="12">
        <f t="shared" si="0"/>
        <v>1.78222222222222</v>
      </c>
      <c r="E6" s="12">
        <f t="shared" si="1"/>
        <v>0.852222222222224</v>
      </c>
      <c r="F6" s="12">
        <f t="shared" si="2"/>
        <v>-0.929999999999996</v>
      </c>
      <c r="G6" s="12">
        <f t="shared" si="3"/>
        <v>1.90527599608787</v>
      </c>
      <c r="H6" s="13">
        <f>AVERAGE(G6:G8)</f>
        <v>2.05855669678794</v>
      </c>
    </row>
    <row r="7" spans="1:8">
      <c r="A7" s="5" t="s">
        <v>20</v>
      </c>
      <c r="B7" s="12">
        <f>AVERAGE('Cq value'!B8:D8)</f>
        <v>25.63</v>
      </c>
      <c r="C7" s="12">
        <f>AVERAGE('Cq value'!H8:J8)</f>
        <v>24.45</v>
      </c>
      <c r="D7" s="12">
        <f t="shared" si="0"/>
        <v>1.93555555555556</v>
      </c>
      <c r="E7" s="12">
        <f t="shared" si="1"/>
        <v>0.755555555555556</v>
      </c>
      <c r="F7" s="12">
        <f t="shared" si="2"/>
        <v>-1.18</v>
      </c>
      <c r="G7" s="12">
        <f t="shared" si="3"/>
        <v>2.2657677705916</v>
      </c>
      <c r="H7" s="13"/>
    </row>
    <row r="8" spans="1:8">
      <c r="A8" s="5" t="s">
        <v>20</v>
      </c>
      <c r="B8" s="12">
        <f>AVERAGE('Cq value'!B9:D9)</f>
        <v>25.5166666666667</v>
      </c>
      <c r="C8" s="12">
        <f>AVERAGE('Cq value'!H9:J9)</f>
        <v>24.5133333333333</v>
      </c>
      <c r="D8" s="12">
        <f t="shared" si="0"/>
        <v>1.82222222222222</v>
      </c>
      <c r="E8" s="12">
        <f t="shared" si="1"/>
        <v>0.818888888888893</v>
      </c>
      <c r="F8" s="12">
        <f t="shared" si="2"/>
        <v>-1.00333333333333</v>
      </c>
      <c r="G8" s="12">
        <f t="shared" si="3"/>
        <v>2.00462632368434</v>
      </c>
      <c r="H8" s="13"/>
    </row>
    <row r="9" spans="1:8">
      <c r="A9" s="5" t="s">
        <v>21</v>
      </c>
      <c r="B9" s="12">
        <f>AVERAGE('Cq value'!B10:D10)</f>
        <v>26.8766666666667</v>
      </c>
      <c r="C9" s="12">
        <f>AVERAGE('Cq value'!H10:J10)</f>
        <v>25.3533333333333</v>
      </c>
      <c r="D9" s="12">
        <f t="shared" si="0"/>
        <v>3.18222222222222</v>
      </c>
      <c r="E9" s="12">
        <f t="shared" si="1"/>
        <v>1.65888888888889</v>
      </c>
      <c r="F9" s="12">
        <f t="shared" si="2"/>
        <v>-1.52333333333333</v>
      </c>
      <c r="G9" s="12">
        <f t="shared" si="3"/>
        <v>2.87454443715783</v>
      </c>
      <c r="H9" s="13">
        <f t="shared" ref="H9" si="4">AVERAGE(G9:G11)</f>
        <v>2.75702990002387</v>
      </c>
    </row>
    <row r="10" spans="1:8">
      <c r="A10" s="5" t="s">
        <v>21</v>
      </c>
      <c r="B10" s="12">
        <f>AVERAGE('Cq value'!B11:D11)</f>
        <v>26.6433333333333</v>
      </c>
      <c r="C10" s="12">
        <f>AVERAGE('Cq value'!H11:J11)</f>
        <v>25.29</v>
      </c>
      <c r="D10" s="12">
        <f t="shared" si="0"/>
        <v>2.94888888888889</v>
      </c>
      <c r="E10" s="12">
        <f t="shared" si="1"/>
        <v>1.59555555555556</v>
      </c>
      <c r="F10" s="12">
        <f t="shared" si="2"/>
        <v>-1.35333333333333</v>
      </c>
      <c r="G10" s="12">
        <f t="shared" si="3"/>
        <v>2.55501778465582</v>
      </c>
      <c r="H10" s="13"/>
    </row>
    <row r="11" spans="1:8">
      <c r="A11" s="5" t="s">
        <v>21</v>
      </c>
      <c r="B11" s="12">
        <f>AVERAGE('Cq value'!B12:D12)</f>
        <v>26.73</v>
      </c>
      <c r="C11" s="12">
        <f>AVERAGE('Cq value'!H12:J12)</f>
        <v>25.2233333333333</v>
      </c>
      <c r="D11" s="12">
        <f t="shared" si="0"/>
        <v>3.03555555555556</v>
      </c>
      <c r="E11" s="12">
        <f t="shared" si="1"/>
        <v>1.52888888888889</v>
      </c>
      <c r="F11" s="12">
        <f t="shared" si="2"/>
        <v>-1.50666666666667</v>
      </c>
      <c r="G11" s="12">
        <f t="shared" si="3"/>
        <v>2.84152747825795</v>
      </c>
      <c r="H11" s="13"/>
    </row>
    <row r="12" spans="1:8">
      <c r="A12" s="5" t="s">
        <v>22</v>
      </c>
      <c r="B12" s="12">
        <f>AVERAGE('Cq value'!B13:D13)</f>
        <v>29.25</v>
      </c>
      <c r="C12" s="12">
        <f>AVERAGE('Cq value'!H13:J13)</f>
        <v>27.36</v>
      </c>
      <c r="D12" s="12">
        <f t="shared" si="0"/>
        <v>5.55555555555556</v>
      </c>
      <c r="E12" s="12">
        <f t="shared" si="1"/>
        <v>3.66555555555556</v>
      </c>
      <c r="F12" s="12">
        <f t="shared" si="2"/>
        <v>-1.89</v>
      </c>
      <c r="G12" s="12">
        <f t="shared" si="3"/>
        <v>3.70635224756148</v>
      </c>
      <c r="H12" s="13">
        <f t="shared" ref="H12" si="5">AVERAGE(G12:G14)</f>
        <v>3.49126618626267</v>
      </c>
    </row>
    <row r="13" spans="1:8">
      <c r="A13" s="5" t="s">
        <v>22</v>
      </c>
      <c r="B13" s="12">
        <f>AVERAGE('Cq value'!B14:D14)</f>
        <v>29.03</v>
      </c>
      <c r="C13" s="12">
        <f>AVERAGE('Cq value'!H14:J14)</f>
        <v>27.3</v>
      </c>
      <c r="D13" s="12">
        <f t="shared" si="0"/>
        <v>5.33555555555556</v>
      </c>
      <c r="E13" s="12">
        <f t="shared" si="1"/>
        <v>3.60555555555556</v>
      </c>
      <c r="F13" s="12">
        <f t="shared" si="2"/>
        <v>-1.73</v>
      </c>
      <c r="G13" s="12">
        <f t="shared" si="3"/>
        <v>3.31727818325777</v>
      </c>
      <c r="H13" s="13"/>
    </row>
    <row r="14" spans="1:8">
      <c r="A14" s="5" t="s">
        <v>22</v>
      </c>
      <c r="B14" s="12">
        <f>AVERAGE('Cq value'!B15:D15)</f>
        <v>29.2133333333333</v>
      </c>
      <c r="C14" s="12">
        <f>AVERAGE('Cq value'!H15:J15)</f>
        <v>27.4266666666667</v>
      </c>
      <c r="D14" s="12">
        <f t="shared" si="0"/>
        <v>5.51888888888888</v>
      </c>
      <c r="E14" s="12">
        <f t="shared" si="1"/>
        <v>3.73222222222222</v>
      </c>
      <c r="F14" s="12">
        <f t="shared" si="2"/>
        <v>-1.78666666666666</v>
      </c>
      <c r="G14" s="12">
        <f t="shared" si="3"/>
        <v>3.45016812796875</v>
      </c>
      <c r="H14" s="13"/>
    </row>
    <row r="15" spans="1:7">
      <c r="A15" s="5" t="s">
        <v>23</v>
      </c>
      <c r="B15" s="12">
        <f>AVERAGE('Cq value'!B16:D16)</f>
        <v>23.7233333333333</v>
      </c>
      <c r="C15" s="12">
        <f>AVERAGE('Cq value'!H16:J16)</f>
        <v>23.4133333333333</v>
      </c>
      <c r="D15" s="12"/>
      <c r="E15" s="12"/>
      <c r="F15" s="12"/>
      <c r="G15" s="12"/>
    </row>
    <row r="16" spans="1:7">
      <c r="A16" s="5" t="s">
        <v>23</v>
      </c>
      <c r="B16" s="12">
        <f>AVERAGE('Cq value'!B17:D17)</f>
        <v>23.67</v>
      </c>
      <c r="C16" s="12">
        <f>AVERAGE('Cq value'!H17:J17)</f>
        <v>23.29</v>
      </c>
      <c r="D16" s="12"/>
      <c r="E16" s="12"/>
      <c r="F16" s="12"/>
      <c r="G16" s="12"/>
    </row>
    <row r="17" spans="1:8">
      <c r="A17" s="15" t="s">
        <v>23</v>
      </c>
      <c r="B17" s="16">
        <f>AVERAGE('Cq value'!B18:D18)</f>
        <v>23.69</v>
      </c>
      <c r="C17" s="16">
        <f>AVERAGE('Cq value'!H18:J18)</f>
        <v>23.1533333333333</v>
      </c>
      <c r="D17" s="16"/>
      <c r="E17" s="16"/>
      <c r="F17" s="16"/>
      <c r="G17" s="16"/>
      <c r="H17" s="10"/>
    </row>
    <row r="18" spans="1:8">
      <c r="A18" s="17" t="s">
        <v>38</v>
      </c>
      <c r="B18" s="17"/>
      <c r="C18" s="17"/>
      <c r="D18" s="17"/>
      <c r="E18" s="17"/>
      <c r="F18" s="17"/>
      <c r="G18" s="17"/>
      <c r="H18" s="17"/>
    </row>
  </sheetData>
  <mergeCells count="5">
    <mergeCell ref="A18:H18"/>
    <mergeCell ref="H3:H5"/>
    <mergeCell ref="H6:H8"/>
    <mergeCell ref="H9:H11"/>
    <mergeCell ref="H12:H1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8" sqref="A18:H18"/>
    </sheetView>
  </sheetViews>
  <sheetFormatPr defaultColWidth="9" defaultRowHeight="14.4" outlineLevelCol="7"/>
  <cols>
    <col min="2" max="2" width="12.7777777777778" customWidth="1"/>
    <col min="3" max="3" width="13.8888888888889" customWidth="1"/>
    <col min="4" max="4" width="8.33333333333333" customWidth="1"/>
    <col min="5" max="5" width="9.33333333333333" customWidth="1"/>
    <col min="8" max="8" width="14" customWidth="1"/>
  </cols>
  <sheetData>
    <row r="1" spans="1:8">
      <c r="A1" s="10"/>
      <c r="B1" s="10"/>
      <c r="C1" s="10"/>
      <c r="D1" s="10"/>
      <c r="E1" s="10"/>
      <c r="F1" s="10"/>
      <c r="G1" s="10"/>
      <c r="H1" s="10"/>
    </row>
    <row r="2" spans="1:8">
      <c r="A2" s="3" t="s">
        <v>25</v>
      </c>
      <c r="B2" s="3" t="s">
        <v>26</v>
      </c>
      <c r="C2" s="3" t="s">
        <v>39</v>
      </c>
      <c r="D2" s="11" t="s">
        <v>28</v>
      </c>
      <c r="E2" s="11" t="s">
        <v>40</v>
      </c>
      <c r="F2" s="11" t="s">
        <v>30</v>
      </c>
      <c r="G2" s="11" t="s">
        <v>36</v>
      </c>
      <c r="H2" s="11" t="s">
        <v>37</v>
      </c>
    </row>
    <row r="3" spans="1:8">
      <c r="A3" s="5" t="s">
        <v>19</v>
      </c>
      <c r="B3" s="12">
        <f>AVERAGE('Cq value'!B4:D4)</f>
        <v>31.57</v>
      </c>
      <c r="C3" s="12">
        <f>AVERAGE('Cq value'!K4:M4)</f>
        <v>29.09</v>
      </c>
      <c r="D3" s="12">
        <f>B3-AVERAGE($B$15:$B$17)</f>
        <v>7.87555555555556</v>
      </c>
      <c r="E3" s="12">
        <f>C3-AVERAGE($B$15:$B$17)</f>
        <v>5.39555555555556</v>
      </c>
      <c r="F3" s="12">
        <f>E3-D3</f>
        <v>-2.48</v>
      </c>
      <c r="G3" s="12">
        <f>2^-F3</f>
        <v>5.57897466540162</v>
      </c>
      <c r="H3" s="13">
        <f>AVERAGE(G3:G5)</f>
        <v>6.1820109474209</v>
      </c>
    </row>
    <row r="4" spans="1:8">
      <c r="A4" s="5" t="s">
        <v>19</v>
      </c>
      <c r="B4" s="12">
        <f>AVERAGE('Cq value'!B5:D5)</f>
        <v>31.7733333333333</v>
      </c>
      <c r="C4" s="12">
        <f>AVERAGE('Cq value'!K5:M5)</f>
        <v>29.0066666666667</v>
      </c>
      <c r="D4" s="12">
        <f>B4-AVERAGE($B$15:$B$17)</f>
        <v>8.07888888888889</v>
      </c>
      <c r="E4" s="12">
        <f t="shared" ref="E4:E14" si="0">C4-AVERAGE($B$15:$B$17)</f>
        <v>5.31222222222222</v>
      </c>
      <c r="F4" s="12">
        <f t="shared" ref="F4:F14" si="1">E4-D4</f>
        <v>-2.76666666666667</v>
      </c>
      <c r="G4" s="12">
        <f t="shared" ref="G4:G14" si="2">2^-F4</f>
        <v>6.80533728760687</v>
      </c>
      <c r="H4" s="14"/>
    </row>
    <row r="5" spans="1:8">
      <c r="A5" s="5" t="s">
        <v>19</v>
      </c>
      <c r="B5" s="12">
        <f>AVERAGE('Cq value'!B6:D6)</f>
        <v>31.7066666666667</v>
      </c>
      <c r="C5" s="12">
        <f>AVERAGE('Cq value'!K6:M6)</f>
        <v>29.0833333333333</v>
      </c>
      <c r="D5" s="12">
        <f t="shared" ref="D5:D15" si="3">B5-AVERAGE($B$15:$B$17)</f>
        <v>8.01222222222222</v>
      </c>
      <c r="E5" s="12">
        <f t="shared" si="0"/>
        <v>5.38888888888889</v>
      </c>
      <c r="F5" s="12">
        <f t="shared" si="1"/>
        <v>-2.62333333333333</v>
      </c>
      <c r="G5" s="12">
        <f t="shared" si="2"/>
        <v>6.16172088925419</v>
      </c>
      <c r="H5" s="14"/>
    </row>
    <row r="6" spans="1:8">
      <c r="A6" s="5" t="s">
        <v>20</v>
      </c>
      <c r="B6" s="12">
        <f>AVERAGE('Cq value'!B7:D7)</f>
        <v>25.4766666666667</v>
      </c>
      <c r="C6" s="12">
        <f>AVERAGE('Cq value'!K7:M7)</f>
        <v>24.3133333333333</v>
      </c>
      <c r="D6" s="12">
        <f t="shared" si="3"/>
        <v>1.78222222222222</v>
      </c>
      <c r="E6" s="12">
        <f t="shared" si="0"/>
        <v>0.61888888888889</v>
      </c>
      <c r="F6" s="12">
        <f t="shared" si="1"/>
        <v>-1.16333333333333</v>
      </c>
      <c r="G6" s="12">
        <f t="shared" si="2"/>
        <v>2.23974320809351</v>
      </c>
      <c r="H6" s="13">
        <f>AVERAGE(G6:G8)</f>
        <v>2.32836410516818</v>
      </c>
    </row>
    <row r="7" spans="1:8">
      <c r="A7" s="5" t="s">
        <v>20</v>
      </c>
      <c r="B7" s="12">
        <f>AVERAGE('Cq value'!B8:D8)</f>
        <v>25.63</v>
      </c>
      <c r="C7" s="12">
        <f>AVERAGE('Cq value'!K8:M8)</f>
        <v>24.27</v>
      </c>
      <c r="D7" s="12">
        <f t="shared" si="3"/>
        <v>1.93555555555556</v>
      </c>
      <c r="E7" s="12">
        <f t="shared" si="0"/>
        <v>0.575555555555557</v>
      </c>
      <c r="F7" s="12">
        <f t="shared" si="1"/>
        <v>-1.36</v>
      </c>
      <c r="G7" s="12">
        <f t="shared" si="2"/>
        <v>2.56685179512581</v>
      </c>
      <c r="H7" s="14"/>
    </row>
    <row r="8" spans="1:8">
      <c r="A8" s="5" t="s">
        <v>20</v>
      </c>
      <c r="B8" s="12">
        <f>AVERAGE('Cq value'!B9:D9)</f>
        <v>25.5166666666667</v>
      </c>
      <c r="C8" s="12">
        <f>AVERAGE('Cq value'!K9:M9)</f>
        <v>24.3933333333333</v>
      </c>
      <c r="D8" s="12">
        <f t="shared" si="3"/>
        <v>1.82222222222222</v>
      </c>
      <c r="E8" s="12">
        <f t="shared" si="0"/>
        <v>0.698888888888892</v>
      </c>
      <c r="F8" s="12">
        <f t="shared" si="1"/>
        <v>-1.12333333333333</v>
      </c>
      <c r="G8" s="12">
        <f t="shared" si="2"/>
        <v>2.17849731228522</v>
      </c>
      <c r="H8" s="14"/>
    </row>
    <row r="9" spans="1:8">
      <c r="A9" s="5" t="s">
        <v>21</v>
      </c>
      <c r="B9" s="12">
        <f>AVERAGE('Cq value'!B10:D10)</f>
        <v>26.8766666666667</v>
      </c>
      <c r="C9" s="12">
        <f>AVERAGE('Cq value'!K10:M10)</f>
        <v>25.5266666666667</v>
      </c>
      <c r="D9" s="12">
        <f t="shared" si="3"/>
        <v>3.18222222222222</v>
      </c>
      <c r="E9" s="12">
        <f t="shared" si="0"/>
        <v>1.83222222222222</v>
      </c>
      <c r="F9" s="12">
        <f t="shared" si="1"/>
        <v>-1.35</v>
      </c>
      <c r="G9" s="12">
        <f t="shared" si="2"/>
        <v>2.54912125463852</v>
      </c>
      <c r="H9" s="13">
        <f t="shared" ref="H9" si="4">AVERAGE(G9:G11)</f>
        <v>2.33901618002065</v>
      </c>
    </row>
    <row r="10" spans="1:8">
      <c r="A10" s="5" t="s">
        <v>21</v>
      </c>
      <c r="B10" s="12">
        <f>AVERAGE('Cq value'!B11:D11)</f>
        <v>26.6433333333333</v>
      </c>
      <c r="C10" s="12">
        <f>AVERAGE('Cq value'!K11:M11)</f>
        <v>25.66</v>
      </c>
      <c r="D10" s="12">
        <f t="shared" si="3"/>
        <v>2.94888888888889</v>
      </c>
      <c r="E10" s="12">
        <f t="shared" si="0"/>
        <v>1.96555555555556</v>
      </c>
      <c r="F10" s="12">
        <f t="shared" si="1"/>
        <v>-0.983333333333334</v>
      </c>
      <c r="G10" s="12">
        <f t="shared" si="2"/>
        <v>1.97702804070579</v>
      </c>
      <c r="H10" s="14"/>
    </row>
    <row r="11" spans="1:8">
      <c r="A11" s="5" t="s">
        <v>21</v>
      </c>
      <c r="B11" s="12">
        <f>AVERAGE('Cq value'!B12:D12)</f>
        <v>26.73</v>
      </c>
      <c r="C11" s="12">
        <f>AVERAGE('Cq value'!K12:M12)</f>
        <v>25.4133333333333</v>
      </c>
      <c r="D11" s="12">
        <f t="shared" si="3"/>
        <v>3.03555555555556</v>
      </c>
      <c r="E11" s="12">
        <f t="shared" si="0"/>
        <v>1.71888888888889</v>
      </c>
      <c r="F11" s="12">
        <f t="shared" si="1"/>
        <v>-1.31666666666666</v>
      </c>
      <c r="G11" s="12">
        <f t="shared" si="2"/>
        <v>2.49089924471764</v>
      </c>
      <c r="H11" s="14"/>
    </row>
    <row r="12" spans="1:8">
      <c r="A12" s="5" t="s">
        <v>22</v>
      </c>
      <c r="B12" s="12">
        <f>AVERAGE('Cq value'!B13:D13)</f>
        <v>29.25</v>
      </c>
      <c r="C12" s="12">
        <f>AVERAGE('Cq value'!K13:M13)</f>
        <v>27.7866666666667</v>
      </c>
      <c r="D12" s="12">
        <f t="shared" si="3"/>
        <v>5.55555555555556</v>
      </c>
      <c r="E12" s="12">
        <f t="shared" si="0"/>
        <v>4.09222222222222</v>
      </c>
      <c r="F12" s="12">
        <f t="shared" si="1"/>
        <v>-1.46333333333333</v>
      </c>
      <c r="G12" s="12">
        <f t="shared" si="2"/>
        <v>2.75744733797156</v>
      </c>
      <c r="H12" s="13">
        <f t="shared" ref="H12" si="5">AVERAGE(G12:G14)</f>
        <v>2.52531038764808</v>
      </c>
    </row>
    <row r="13" spans="1:8">
      <c r="A13" s="5" t="s">
        <v>22</v>
      </c>
      <c r="B13" s="12">
        <f>AVERAGE('Cq value'!B14:D14)</f>
        <v>29.03</v>
      </c>
      <c r="C13" s="12">
        <f>AVERAGE('Cq value'!K14:M14)</f>
        <v>27.8666666666667</v>
      </c>
      <c r="D13" s="12">
        <f t="shared" si="3"/>
        <v>5.33555555555556</v>
      </c>
      <c r="E13" s="12">
        <f t="shared" si="0"/>
        <v>4.17222222222222</v>
      </c>
      <c r="F13" s="12">
        <f t="shared" si="1"/>
        <v>-1.16333333333334</v>
      </c>
      <c r="G13" s="12">
        <f t="shared" si="2"/>
        <v>2.23974320809352</v>
      </c>
      <c r="H13" s="14"/>
    </row>
    <row r="14" spans="1:8">
      <c r="A14" s="5" t="s">
        <v>22</v>
      </c>
      <c r="B14" s="12">
        <f>AVERAGE('Cq value'!B15:D15)</f>
        <v>29.2133333333333</v>
      </c>
      <c r="C14" s="12">
        <f>AVERAGE('Cq value'!K15:M15)</f>
        <v>27.8466666666667</v>
      </c>
      <c r="D14" s="12">
        <f t="shared" si="3"/>
        <v>5.51888888888888</v>
      </c>
      <c r="E14" s="12">
        <f t="shared" si="0"/>
        <v>4.15222222222222</v>
      </c>
      <c r="F14" s="12">
        <f t="shared" si="1"/>
        <v>-1.36666666666666</v>
      </c>
      <c r="G14" s="12">
        <f t="shared" si="2"/>
        <v>2.57874061687915</v>
      </c>
      <c r="H14" s="14"/>
    </row>
    <row r="15" spans="1:7">
      <c r="A15" s="5" t="s">
        <v>23</v>
      </c>
      <c r="B15" s="12">
        <f>AVERAGE('Cq value'!B16:D16)</f>
        <v>23.7233333333333</v>
      </c>
      <c r="C15" s="12">
        <f>AVERAGE('Cq value'!K16:M16)</f>
        <v>23.64</v>
      </c>
      <c r="D15" s="12"/>
      <c r="E15" s="12"/>
      <c r="F15" s="12"/>
      <c r="G15" s="12"/>
    </row>
    <row r="16" spans="1:7">
      <c r="A16" s="5" t="s">
        <v>23</v>
      </c>
      <c r="B16" s="12">
        <f>AVERAGE('Cq value'!B17:D17)</f>
        <v>23.67</v>
      </c>
      <c r="C16" s="12">
        <f>AVERAGE('Cq value'!K17:M17)</f>
        <v>23.54</v>
      </c>
      <c r="D16" s="12"/>
      <c r="E16" s="12"/>
      <c r="F16" s="12"/>
      <c r="G16" s="12"/>
    </row>
    <row r="17" spans="1:8">
      <c r="A17" s="15" t="s">
        <v>23</v>
      </c>
      <c r="B17" s="16">
        <f>AVERAGE('Cq value'!B18:D18)</f>
        <v>23.69</v>
      </c>
      <c r="C17" s="16">
        <f>AVERAGE('Cq value'!K18:M18)</f>
        <v>23.4866666666667</v>
      </c>
      <c r="D17" s="16"/>
      <c r="E17" s="16"/>
      <c r="F17" s="16"/>
      <c r="G17" s="16"/>
      <c r="H17" s="10"/>
    </row>
    <row r="18" spans="1:8">
      <c r="A18" s="17" t="s">
        <v>38</v>
      </c>
      <c r="B18" s="17"/>
      <c r="C18" s="17"/>
      <c r="D18" s="17"/>
      <c r="E18" s="17"/>
      <c r="F18" s="17"/>
      <c r="G18" s="17"/>
      <c r="H18" s="17"/>
    </row>
  </sheetData>
  <mergeCells count="5">
    <mergeCell ref="A18:H18"/>
    <mergeCell ref="H3:H5"/>
    <mergeCell ref="H6:H8"/>
    <mergeCell ref="H9:H11"/>
    <mergeCell ref="H12:H1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8" sqref="A18:H18"/>
    </sheetView>
  </sheetViews>
  <sheetFormatPr defaultColWidth="9" defaultRowHeight="14.4" outlineLevelCol="7"/>
  <cols>
    <col min="2" max="2" width="12.7777777777778" customWidth="1"/>
    <col min="3" max="3" width="13.8888888888889" customWidth="1"/>
    <col min="8" max="8" width="14" customWidth="1"/>
  </cols>
  <sheetData>
    <row r="1" spans="1:8">
      <c r="A1" s="10"/>
      <c r="B1" s="10"/>
      <c r="C1" s="10"/>
      <c r="D1" s="10"/>
      <c r="E1" s="10"/>
      <c r="F1" s="10"/>
      <c r="G1" s="10"/>
      <c r="H1" s="10"/>
    </row>
    <row r="2" spans="1:8">
      <c r="A2" s="3" t="s">
        <v>25</v>
      </c>
      <c r="B2" s="3" t="s">
        <v>26</v>
      </c>
      <c r="C2" s="3" t="s">
        <v>41</v>
      </c>
      <c r="D2" s="11" t="s">
        <v>28</v>
      </c>
      <c r="E2" s="11" t="s">
        <v>42</v>
      </c>
      <c r="F2" s="11" t="s">
        <v>30</v>
      </c>
      <c r="G2" s="11" t="s">
        <v>36</v>
      </c>
      <c r="H2" s="11" t="s">
        <v>37</v>
      </c>
    </row>
    <row r="3" spans="1:8">
      <c r="A3" s="5" t="s">
        <v>19</v>
      </c>
      <c r="B3" s="12">
        <f>AVERAGE('Cq value'!B4:D4)</f>
        <v>31.57</v>
      </c>
      <c r="C3" s="12">
        <f>AVERAGE('Cq value'!N4:P4)</f>
        <v>29.0133333333333</v>
      </c>
      <c r="D3" s="12">
        <f>B3-AVERAGE($B$15:$B$17)</f>
        <v>7.87555555555556</v>
      </c>
      <c r="E3" s="12">
        <f>C3-AVERAGE($B$15:$B$17)</f>
        <v>5.31888888888889</v>
      </c>
      <c r="F3" s="12">
        <f>E3-D3</f>
        <v>-2.55666666666667</v>
      </c>
      <c r="G3" s="12">
        <f>2^-F3</f>
        <v>5.88346745674382</v>
      </c>
      <c r="H3" s="13">
        <f>AVERAGE(G3:G5)</f>
        <v>5.86992076397597</v>
      </c>
    </row>
    <row r="4" spans="1:8">
      <c r="A4" s="5" t="s">
        <v>19</v>
      </c>
      <c r="B4" s="12">
        <f>AVERAGE('Cq value'!B5:D5)</f>
        <v>31.7733333333333</v>
      </c>
      <c r="C4" s="12">
        <f>AVERAGE('Cq value'!N5:P5)</f>
        <v>29.2166666666667</v>
      </c>
      <c r="D4" s="12">
        <f>B4-AVERAGE($B$15:$B$17)</f>
        <v>8.07888888888889</v>
      </c>
      <c r="E4" s="12">
        <f t="shared" ref="E4:E14" si="0">C4-AVERAGE($B$15:$B$17)</f>
        <v>5.52222222222223</v>
      </c>
      <c r="F4" s="12">
        <f t="shared" ref="F4:F14" si="1">E4-D4</f>
        <v>-2.55666666666667</v>
      </c>
      <c r="G4" s="12">
        <f t="shared" ref="G4:G14" si="2">2^-F4</f>
        <v>5.88346745674381</v>
      </c>
      <c r="H4" s="14"/>
    </row>
    <row r="5" spans="1:8">
      <c r="A5" s="5" t="s">
        <v>19</v>
      </c>
      <c r="B5" s="12">
        <f>AVERAGE('Cq value'!B6:D6)</f>
        <v>31.7066666666667</v>
      </c>
      <c r="C5" s="12">
        <f>AVERAGE('Cq value'!N6:P6)</f>
        <v>29.16</v>
      </c>
      <c r="D5" s="12">
        <f>B5-AVERAGE($B$15:$B$17)</f>
        <v>8.01222222222222</v>
      </c>
      <c r="E5" s="12">
        <f t="shared" si="0"/>
        <v>5.46555555555556</v>
      </c>
      <c r="F5" s="12">
        <f t="shared" si="1"/>
        <v>-2.54666666666666</v>
      </c>
      <c r="G5" s="12">
        <f t="shared" si="2"/>
        <v>5.84282737844028</v>
      </c>
      <c r="H5" s="14"/>
    </row>
    <row r="6" spans="1:8">
      <c r="A6" s="5" t="s">
        <v>20</v>
      </c>
      <c r="B6" s="12">
        <f>AVERAGE('Cq value'!B7:D7)</f>
        <v>25.4766666666667</v>
      </c>
      <c r="C6" s="12">
        <f>AVERAGE('Cq value'!N7:P7)</f>
        <v>24.4633333333333</v>
      </c>
      <c r="D6" s="12">
        <f t="shared" ref="D5:D15" si="3">B6-AVERAGE($B$15:$B$17)</f>
        <v>1.78222222222222</v>
      </c>
      <c r="E6" s="12">
        <f t="shared" si="0"/>
        <v>0.768888888888892</v>
      </c>
      <c r="F6" s="12">
        <f t="shared" si="1"/>
        <v>-1.01333333333333</v>
      </c>
      <c r="G6" s="12">
        <f t="shared" si="2"/>
        <v>2.01856960242374</v>
      </c>
      <c r="H6" s="13">
        <f>AVERAGE(G6:G8)</f>
        <v>1.92991013143432</v>
      </c>
    </row>
    <row r="7" spans="1:8">
      <c r="A7" s="5" t="s">
        <v>20</v>
      </c>
      <c r="B7" s="12">
        <f>AVERAGE('Cq value'!B8:D8)</f>
        <v>25.63</v>
      </c>
      <c r="C7" s="12">
        <f>AVERAGE('Cq value'!N8:P8)</f>
        <v>24.71</v>
      </c>
      <c r="D7" s="12">
        <f t="shared" si="3"/>
        <v>1.93555555555556</v>
      </c>
      <c r="E7" s="12">
        <f t="shared" si="0"/>
        <v>1.01555555555555</v>
      </c>
      <c r="F7" s="12">
        <f t="shared" si="1"/>
        <v>-0.920000000000002</v>
      </c>
      <c r="G7" s="12">
        <f t="shared" si="2"/>
        <v>1.89211529345119</v>
      </c>
      <c r="H7" s="14"/>
    </row>
    <row r="8" spans="1:8">
      <c r="A8" s="5" t="s">
        <v>20</v>
      </c>
      <c r="B8" s="12">
        <f>AVERAGE('Cq value'!B9:D9)</f>
        <v>25.5166666666667</v>
      </c>
      <c r="C8" s="12">
        <f>AVERAGE('Cq value'!N9:P9)</f>
        <v>24.6066666666667</v>
      </c>
      <c r="D8" s="12">
        <f t="shared" si="3"/>
        <v>1.82222222222222</v>
      </c>
      <c r="E8" s="12">
        <f t="shared" si="0"/>
        <v>0.912222222222223</v>
      </c>
      <c r="F8" s="12">
        <f t="shared" si="1"/>
        <v>-0.91</v>
      </c>
      <c r="G8" s="12">
        <f t="shared" si="2"/>
        <v>1.87904549842802</v>
      </c>
      <c r="H8" s="14"/>
    </row>
    <row r="9" spans="1:8">
      <c r="A9" s="5" t="s">
        <v>21</v>
      </c>
      <c r="B9" s="12">
        <f>AVERAGE('Cq value'!B10:D10)</f>
        <v>26.8766666666667</v>
      </c>
      <c r="C9" s="12">
        <f>AVERAGE('Cq value'!N10:P10)</f>
        <v>25.8766666666667</v>
      </c>
      <c r="D9" s="12">
        <f t="shared" si="3"/>
        <v>3.18222222222222</v>
      </c>
      <c r="E9" s="12">
        <f t="shared" si="0"/>
        <v>2.18222222222223</v>
      </c>
      <c r="F9" s="12">
        <f t="shared" si="1"/>
        <v>-0.999999999999996</v>
      </c>
      <c r="G9" s="12">
        <f t="shared" si="2"/>
        <v>2</v>
      </c>
      <c r="H9" s="13">
        <f t="shared" ref="H9" si="4">AVERAGE(G9:G11)</f>
        <v>1.7861373645753</v>
      </c>
    </row>
    <row r="10" spans="1:8">
      <c r="A10" s="5" t="s">
        <v>21</v>
      </c>
      <c r="B10" s="12">
        <f>AVERAGE('Cq value'!B11:D11)</f>
        <v>26.6433333333333</v>
      </c>
      <c r="C10" s="12">
        <f>AVERAGE('Cq value'!N11:P11)</f>
        <v>25.9533333333333</v>
      </c>
      <c r="D10" s="12">
        <f t="shared" si="3"/>
        <v>2.94888888888889</v>
      </c>
      <c r="E10" s="12">
        <f t="shared" si="0"/>
        <v>2.25888888888889</v>
      </c>
      <c r="F10" s="12">
        <f t="shared" si="1"/>
        <v>-0.690000000000001</v>
      </c>
      <c r="G10" s="12">
        <f t="shared" si="2"/>
        <v>1.61328351844425</v>
      </c>
      <c r="H10" s="14"/>
    </row>
    <row r="11" spans="1:8">
      <c r="A11" s="5" t="s">
        <v>21</v>
      </c>
      <c r="B11" s="12">
        <f>AVERAGE('Cq value'!B12:D12)</f>
        <v>26.73</v>
      </c>
      <c r="C11" s="12">
        <f>AVERAGE('Cq value'!N12:P12)</f>
        <v>25.9266666666667</v>
      </c>
      <c r="D11" s="12">
        <f t="shared" si="3"/>
        <v>3.03555555555556</v>
      </c>
      <c r="E11" s="12">
        <f t="shared" si="0"/>
        <v>2.23222222222222</v>
      </c>
      <c r="F11" s="12">
        <f t="shared" si="1"/>
        <v>-0.803333333333335</v>
      </c>
      <c r="G11" s="12">
        <f t="shared" si="2"/>
        <v>1.74512857528165</v>
      </c>
      <c r="H11" s="14"/>
    </row>
    <row r="12" spans="1:8">
      <c r="A12" s="5" t="s">
        <v>22</v>
      </c>
      <c r="B12" s="12">
        <f>AVERAGE('Cq value'!B13:D13)</f>
        <v>29.25</v>
      </c>
      <c r="C12" s="12">
        <f>AVERAGE('Cq value'!N13:P13)</f>
        <v>29.0433333333333</v>
      </c>
      <c r="D12" s="12">
        <f t="shared" si="3"/>
        <v>5.55555555555556</v>
      </c>
      <c r="E12" s="12">
        <f t="shared" si="0"/>
        <v>5.34888888888889</v>
      </c>
      <c r="F12" s="12">
        <f t="shared" si="1"/>
        <v>-0.206666666666667</v>
      </c>
      <c r="G12" s="12">
        <f t="shared" si="2"/>
        <v>1.15401875176356</v>
      </c>
      <c r="H12" s="13">
        <f t="shared" ref="H12" si="5">AVERAGE(G12:G14)</f>
        <v>1.23758090150784</v>
      </c>
    </row>
    <row r="13" spans="1:8">
      <c r="A13" s="5" t="s">
        <v>22</v>
      </c>
      <c r="B13" s="12">
        <f>AVERAGE('Cq value'!B14:D14)</f>
        <v>29.03</v>
      </c>
      <c r="C13" s="12">
        <f>AVERAGE('Cq value'!N14:P14)</f>
        <v>28.71</v>
      </c>
      <c r="D13" s="12">
        <f t="shared" si="3"/>
        <v>5.33555555555556</v>
      </c>
      <c r="E13" s="12">
        <f t="shared" si="0"/>
        <v>5.01555555555555</v>
      </c>
      <c r="F13" s="12">
        <f t="shared" si="1"/>
        <v>-0.320000000000004</v>
      </c>
      <c r="G13" s="12">
        <f t="shared" si="2"/>
        <v>1.24833054890162</v>
      </c>
      <c r="H13" s="14"/>
    </row>
    <row r="14" spans="1:8">
      <c r="A14" s="5" t="s">
        <v>22</v>
      </c>
      <c r="B14" s="12">
        <f>AVERAGE('Cq value'!B15:D15)</f>
        <v>29.2133333333333</v>
      </c>
      <c r="C14" s="12">
        <f>AVERAGE('Cq value'!N15:P15)</f>
        <v>28.8233333333333</v>
      </c>
      <c r="D14" s="12">
        <f t="shared" si="3"/>
        <v>5.51888888888888</v>
      </c>
      <c r="E14" s="12">
        <f t="shared" si="0"/>
        <v>5.12888888888889</v>
      </c>
      <c r="F14" s="12">
        <f t="shared" si="1"/>
        <v>-0.389999999999993</v>
      </c>
      <c r="G14" s="12">
        <f t="shared" si="2"/>
        <v>1.31039340385836</v>
      </c>
      <c r="H14" s="14"/>
    </row>
    <row r="15" spans="1:7">
      <c r="A15" s="5" t="s">
        <v>23</v>
      </c>
      <c r="B15" s="12">
        <f>AVERAGE('Cq value'!B16:D16)</f>
        <v>23.7233333333333</v>
      </c>
      <c r="C15" s="12">
        <f>AVERAGE('Cq value'!N16:P16)</f>
        <v>23.57</v>
      </c>
      <c r="D15" s="12"/>
      <c r="E15" s="12"/>
      <c r="F15" s="12"/>
      <c r="G15" s="12"/>
    </row>
    <row r="16" spans="1:7">
      <c r="A16" s="5" t="s">
        <v>23</v>
      </c>
      <c r="B16" s="12">
        <f>AVERAGE('Cq value'!B17:D17)</f>
        <v>23.67</v>
      </c>
      <c r="C16" s="12">
        <f>AVERAGE('Cq value'!N17:P17)</f>
        <v>23.4433333333333</v>
      </c>
      <c r="D16" s="12"/>
      <c r="E16" s="12"/>
      <c r="F16" s="12"/>
      <c r="G16" s="12"/>
    </row>
    <row r="17" spans="1:8">
      <c r="A17" s="15" t="s">
        <v>23</v>
      </c>
      <c r="B17" s="16">
        <f>AVERAGE('Cq value'!B18:D18)</f>
        <v>23.69</v>
      </c>
      <c r="C17" s="16">
        <f>AVERAGE('Cq value'!N18:P18)</f>
        <v>23.3133333333333</v>
      </c>
      <c r="D17" s="16"/>
      <c r="E17" s="16"/>
      <c r="F17" s="16"/>
      <c r="G17" s="16"/>
      <c r="H17" s="10"/>
    </row>
    <row r="18" spans="1:8">
      <c r="A18" s="17" t="s">
        <v>38</v>
      </c>
      <c r="B18" s="17"/>
      <c r="C18" s="17"/>
      <c r="D18" s="17"/>
      <c r="E18" s="17"/>
      <c r="F18" s="17"/>
      <c r="G18" s="17"/>
      <c r="H18" s="17"/>
    </row>
  </sheetData>
  <mergeCells count="5">
    <mergeCell ref="A18:H18"/>
    <mergeCell ref="H3:H5"/>
    <mergeCell ref="H6:H8"/>
    <mergeCell ref="H9:H11"/>
    <mergeCell ref="H12:H1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F13" sqref="F13"/>
    </sheetView>
  </sheetViews>
  <sheetFormatPr defaultColWidth="9" defaultRowHeight="14.4" outlineLevelRow="5"/>
  <sheetData>
    <row r="1" spans="1:16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3" t="s">
        <v>25</v>
      </c>
      <c r="B2" s="4" t="s">
        <v>44</v>
      </c>
      <c r="C2" s="4"/>
      <c r="D2" s="4"/>
      <c r="E2" s="4" t="s">
        <v>2</v>
      </c>
      <c r="F2" s="4"/>
      <c r="G2" s="4"/>
      <c r="H2" s="4" t="s">
        <v>3</v>
      </c>
      <c r="I2" s="4"/>
      <c r="J2" s="4"/>
      <c r="K2" s="4" t="s">
        <v>4</v>
      </c>
      <c r="L2" s="4"/>
      <c r="M2" s="4"/>
      <c r="N2" s="4" t="s">
        <v>5</v>
      </c>
      <c r="O2" s="4"/>
      <c r="P2" s="4"/>
    </row>
    <row r="3" spans="1:16">
      <c r="A3" s="5" t="s">
        <v>19</v>
      </c>
      <c r="B3" s="6">
        <v>1.08</v>
      </c>
      <c r="C3" s="6">
        <v>0.94</v>
      </c>
      <c r="D3" s="6">
        <v>0.99</v>
      </c>
      <c r="E3" s="6">
        <v>5.64</v>
      </c>
      <c r="F3" s="6">
        <v>5.24</v>
      </c>
      <c r="G3" s="6">
        <v>5.54</v>
      </c>
      <c r="H3" s="6">
        <v>4.5</v>
      </c>
      <c r="I3" s="6">
        <v>4.83</v>
      </c>
      <c r="J3" s="6">
        <v>4.03</v>
      </c>
      <c r="K3" s="6">
        <v>5.58</v>
      </c>
      <c r="L3" s="6">
        <v>6.81</v>
      </c>
      <c r="M3" s="6">
        <v>6.16</v>
      </c>
      <c r="N3" s="6">
        <v>5.88</v>
      </c>
      <c r="O3" s="6">
        <v>5.88</v>
      </c>
      <c r="P3" s="6">
        <v>5.84</v>
      </c>
    </row>
    <row r="4" spans="1:16">
      <c r="A4" s="7" t="s">
        <v>20</v>
      </c>
      <c r="B4" s="6">
        <v>1.047294123</v>
      </c>
      <c r="C4" s="6">
        <v>0.937354497</v>
      </c>
      <c r="D4" s="6">
        <v>1.01865581</v>
      </c>
      <c r="E4" s="6">
        <v>3.06</v>
      </c>
      <c r="F4" s="6">
        <v>3.71</v>
      </c>
      <c r="G4" s="6">
        <v>3.55</v>
      </c>
      <c r="H4" s="6">
        <v>1.91</v>
      </c>
      <c r="I4" s="6">
        <v>2.27</v>
      </c>
      <c r="J4" s="6">
        <v>2</v>
      </c>
      <c r="K4" s="6">
        <v>2.24</v>
      </c>
      <c r="L4" s="6">
        <v>2.57</v>
      </c>
      <c r="M4" s="6">
        <v>2.18</v>
      </c>
      <c r="N4" s="6">
        <v>2.02</v>
      </c>
      <c r="O4" s="6">
        <v>1.89</v>
      </c>
      <c r="P4" s="6">
        <v>1.88</v>
      </c>
    </row>
    <row r="5" spans="1:16">
      <c r="A5" s="7" t="s">
        <v>21</v>
      </c>
      <c r="B5" s="6">
        <v>0.91806402</v>
      </c>
      <c r="C5" s="6">
        <v>1.076737568</v>
      </c>
      <c r="D5" s="6">
        <v>1.01161944</v>
      </c>
      <c r="E5" s="6">
        <v>2.74</v>
      </c>
      <c r="F5" s="6">
        <v>2.56</v>
      </c>
      <c r="G5" s="6">
        <v>2.99</v>
      </c>
      <c r="H5" s="6">
        <v>2.87</v>
      </c>
      <c r="I5" s="6">
        <v>2.56</v>
      </c>
      <c r="J5" s="6">
        <v>2.84</v>
      </c>
      <c r="K5" s="6">
        <v>2.55</v>
      </c>
      <c r="L5" s="6">
        <v>1.98</v>
      </c>
      <c r="M5" s="6">
        <v>2.49</v>
      </c>
      <c r="N5" s="6">
        <v>2</v>
      </c>
      <c r="O5" s="6">
        <v>1.61</v>
      </c>
      <c r="P5" s="6">
        <v>1.75</v>
      </c>
    </row>
    <row r="6" spans="1:16">
      <c r="A6" s="8" t="s">
        <v>22</v>
      </c>
      <c r="B6" s="9">
        <v>0.941696017</v>
      </c>
      <c r="C6" s="9">
        <v>1.09682498</v>
      </c>
      <c r="D6" s="9">
        <v>0.968170696</v>
      </c>
      <c r="E6" s="9">
        <v>4.41</v>
      </c>
      <c r="F6" s="9">
        <v>4.19</v>
      </c>
      <c r="G6" s="9">
        <v>4.78</v>
      </c>
      <c r="H6" s="9">
        <v>3.71</v>
      </c>
      <c r="I6" s="9">
        <v>3.32</v>
      </c>
      <c r="J6" s="9">
        <v>3.45</v>
      </c>
      <c r="K6" s="9">
        <v>2.76</v>
      </c>
      <c r="L6" s="9">
        <v>2.24</v>
      </c>
      <c r="M6" s="9">
        <v>2.58</v>
      </c>
      <c r="N6" s="9">
        <v>1.15402</v>
      </c>
      <c r="O6" s="9">
        <v>1.24833</v>
      </c>
      <c r="P6" s="9">
        <v>1.31039</v>
      </c>
    </row>
  </sheetData>
  <mergeCells count="6">
    <mergeCell ref="A1:P1"/>
    <mergeCell ref="B2:D2"/>
    <mergeCell ref="E2:G2"/>
    <mergeCell ref="H2:J2"/>
    <mergeCell ref="K2:M2"/>
    <mergeCell ref="N2:P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Cq value</vt:lpstr>
      <vt:lpstr>12h VS 0h</vt:lpstr>
      <vt:lpstr>24h VS 0h</vt:lpstr>
      <vt:lpstr>36h VS 0h</vt:lpstr>
      <vt:lpstr>48h VS 0h</vt:lpstr>
      <vt:lpstr>RAW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jiangxinlei</dc:creator>
  <cp:lastModifiedBy>JIANGXINL</cp:lastModifiedBy>
  <dcterms:created xsi:type="dcterms:W3CDTF">2023-05-12T11:15:00Z</dcterms:created>
  <dcterms:modified xsi:type="dcterms:W3CDTF">2024-01-29T08:52:56Z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