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rtin Masters\Submission to PeerJ\"/>
    </mc:Choice>
  </mc:AlternateContent>
  <xr:revisionPtr revIDLastSave="0" documentId="13_ncr:1_{523200FD-4BED-443B-B9F5-808422836528}" xr6:coauthVersionLast="47" xr6:coauthVersionMax="47" xr10:uidLastSave="{00000000-0000-0000-0000-000000000000}"/>
  <bookViews>
    <workbookView xWindow="-108" yWindow="-108" windowWidth="23256" windowHeight="12456" firstSheet="3" activeTab="6" xr2:uid="{CF756C4B-778F-4AB9-8920-D15CD8F25521}"/>
  </bookViews>
  <sheets>
    <sheet name="IL-6" sheetId="1" r:id="rId1"/>
    <sheet name="CRP" sheetId="2" r:id="rId2"/>
    <sheet name="IgG" sheetId="3" r:id="rId3"/>
    <sheet name="Vaccination status and IgG" sheetId="12" r:id="rId4"/>
    <sheet name="Age and Sex" sheetId="6" r:id="rId5"/>
    <sheet name="Number and duration of symptoms" sheetId="5" r:id="rId6"/>
    <sheet name="With post-COVID-19" sheetId="7" r:id="rId7"/>
    <sheet name="Without post-COVID-19" sheetId="8" r:id="rId8"/>
    <sheet name="With PCC- date of COVID-19 diag" sheetId="14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8" l="1"/>
  <c r="D30" i="8"/>
  <c r="H14" i="7" l="1"/>
  <c r="C30" i="8"/>
  <c r="C14" i="7"/>
  <c r="B14" i="7"/>
  <c r="G171" i="1"/>
  <c r="I171" i="1" s="1"/>
  <c r="G172" i="1"/>
  <c r="I172" i="1" s="1"/>
  <c r="G173" i="1"/>
  <c r="I173" i="1" s="1"/>
  <c r="G174" i="1"/>
  <c r="I174" i="1" s="1"/>
  <c r="G175" i="1"/>
  <c r="I175" i="1" s="1"/>
  <c r="G176" i="1"/>
  <c r="I176" i="1" s="1"/>
  <c r="G177" i="1"/>
  <c r="I177" i="1" s="1"/>
  <c r="G178" i="1"/>
  <c r="I178" i="1" s="1"/>
  <c r="G179" i="1"/>
  <c r="I179" i="1" s="1"/>
  <c r="G180" i="1"/>
  <c r="I180" i="1" s="1"/>
  <c r="G181" i="1"/>
  <c r="I181" i="1" s="1"/>
  <c r="G182" i="1"/>
  <c r="I182" i="1" s="1"/>
  <c r="G183" i="1"/>
  <c r="I183" i="1" s="1"/>
  <c r="G184" i="1"/>
  <c r="I184" i="1" s="1"/>
  <c r="G185" i="1"/>
  <c r="I185" i="1" s="1"/>
  <c r="G186" i="1"/>
  <c r="I186" i="1" s="1"/>
  <c r="G187" i="1"/>
  <c r="I187" i="1" s="1"/>
  <c r="G188" i="1"/>
  <c r="I188" i="1" s="1"/>
  <c r="G189" i="1"/>
  <c r="I189" i="1" s="1"/>
  <c r="G190" i="1"/>
  <c r="I190" i="1" s="1"/>
  <c r="G170" i="1"/>
  <c r="I170" i="1" s="1"/>
  <c r="G95" i="1"/>
  <c r="I95" i="1" s="1"/>
  <c r="G96" i="1"/>
  <c r="I96" i="1" s="1"/>
  <c r="G97" i="1"/>
  <c r="I97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110" i="1"/>
  <c r="I110" i="1" s="1"/>
  <c r="G111" i="1"/>
  <c r="I111" i="1" s="1"/>
  <c r="G112" i="1"/>
  <c r="I112" i="1" s="1"/>
  <c r="G113" i="1"/>
  <c r="I113" i="1" s="1"/>
  <c r="G114" i="1"/>
  <c r="I114" i="1" s="1"/>
  <c r="G115" i="1"/>
  <c r="I115" i="1" s="1"/>
  <c r="G116" i="1"/>
  <c r="I116" i="1" s="1"/>
  <c r="G117" i="1"/>
  <c r="I117" i="1" s="1"/>
  <c r="G118" i="1"/>
  <c r="I118" i="1" s="1"/>
  <c r="G119" i="1"/>
  <c r="I119" i="1" s="1"/>
  <c r="G120" i="1"/>
  <c r="I120" i="1" s="1"/>
  <c r="G121" i="1"/>
  <c r="I121" i="1" s="1"/>
  <c r="G122" i="1"/>
  <c r="I122" i="1" s="1"/>
  <c r="G123" i="1"/>
  <c r="I123" i="1" s="1"/>
  <c r="G124" i="1"/>
  <c r="I124" i="1" s="1"/>
  <c r="G125" i="1"/>
  <c r="I125" i="1" s="1"/>
  <c r="G126" i="1"/>
  <c r="I126" i="1" s="1"/>
  <c r="G127" i="1"/>
  <c r="I127" i="1" s="1"/>
  <c r="G128" i="1"/>
  <c r="I128" i="1" s="1"/>
  <c r="G129" i="1"/>
  <c r="I129" i="1" s="1"/>
  <c r="G130" i="1"/>
  <c r="I130" i="1" s="1"/>
  <c r="G131" i="1"/>
  <c r="I131" i="1" s="1"/>
  <c r="G132" i="1"/>
  <c r="I132" i="1" s="1"/>
  <c r="G133" i="1"/>
  <c r="I133" i="1" s="1"/>
  <c r="G134" i="1"/>
  <c r="I134" i="1" s="1"/>
  <c r="G135" i="1"/>
  <c r="I135" i="1" s="1"/>
  <c r="G136" i="1"/>
  <c r="I136" i="1" s="1"/>
  <c r="G137" i="1"/>
  <c r="I137" i="1" s="1"/>
  <c r="G138" i="1"/>
  <c r="I138" i="1" s="1"/>
  <c r="G139" i="1"/>
  <c r="I139" i="1" s="1"/>
  <c r="G140" i="1"/>
  <c r="I140" i="1" s="1"/>
  <c r="G141" i="1"/>
  <c r="I141" i="1" s="1"/>
  <c r="G142" i="1"/>
  <c r="I142" i="1" s="1"/>
  <c r="G143" i="1"/>
  <c r="I143" i="1" s="1"/>
  <c r="G144" i="1"/>
  <c r="I144" i="1" s="1"/>
  <c r="G145" i="1"/>
  <c r="I145" i="1" s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I151" i="1" s="1"/>
  <c r="G152" i="1"/>
  <c r="I152" i="1" s="1"/>
  <c r="G153" i="1"/>
  <c r="I153" i="1" s="1"/>
  <c r="G154" i="1"/>
  <c r="I154" i="1" s="1"/>
  <c r="G155" i="1"/>
  <c r="I155" i="1" s="1"/>
  <c r="G156" i="1"/>
  <c r="I156" i="1" s="1"/>
  <c r="G157" i="1"/>
  <c r="I157" i="1" s="1"/>
  <c r="G158" i="1"/>
  <c r="I158" i="1" s="1"/>
  <c r="G159" i="1"/>
  <c r="I159" i="1" s="1"/>
  <c r="G160" i="1"/>
  <c r="I160" i="1" s="1"/>
  <c r="G161" i="1"/>
  <c r="I161" i="1" s="1"/>
  <c r="G162" i="1"/>
  <c r="I162" i="1" s="1"/>
  <c r="G163" i="1"/>
  <c r="I163" i="1" s="1"/>
  <c r="G164" i="1"/>
  <c r="I164" i="1" s="1"/>
  <c r="G165" i="1"/>
  <c r="I165" i="1" s="1"/>
  <c r="G166" i="1"/>
  <c r="I166" i="1" s="1"/>
  <c r="G167" i="1"/>
  <c r="I167" i="1" s="1"/>
  <c r="G168" i="1"/>
  <c r="I168" i="1" s="1"/>
  <c r="G169" i="1"/>
  <c r="I169" i="1" s="1"/>
  <c r="G91" i="1"/>
  <c r="I91" i="1" s="1"/>
  <c r="G92" i="1"/>
  <c r="I92" i="1" s="1"/>
  <c r="G93" i="1"/>
  <c r="I93" i="1" s="1"/>
  <c r="G94" i="1"/>
  <c r="I94" i="1" s="1"/>
  <c r="G90" i="1"/>
  <c r="I90" i="1" s="1"/>
  <c r="G13" i="1"/>
  <c r="I13" i="1" s="1"/>
  <c r="G14" i="1"/>
  <c r="I14" i="1" s="1"/>
  <c r="G15" i="1"/>
  <c r="I15" i="1" s="1"/>
  <c r="G16" i="1"/>
  <c r="I16" i="1" s="1"/>
  <c r="G17" i="1"/>
  <c r="I17" i="1" s="1"/>
  <c r="G18" i="1"/>
  <c r="I18" i="1" s="1"/>
  <c r="G19" i="1"/>
  <c r="I19" i="1" s="1"/>
  <c r="G20" i="1"/>
  <c r="I20" i="1" s="1"/>
  <c r="G21" i="1"/>
  <c r="I21" i="1" s="1"/>
  <c r="G22" i="1"/>
  <c r="I22" i="1" s="1"/>
  <c r="G23" i="1"/>
  <c r="I23" i="1" s="1"/>
  <c r="G24" i="1"/>
  <c r="I24" i="1" s="1"/>
  <c r="G25" i="1"/>
  <c r="I25" i="1" s="1"/>
  <c r="G26" i="1"/>
  <c r="I26" i="1" s="1"/>
  <c r="G27" i="1"/>
  <c r="I27" i="1" s="1"/>
  <c r="G28" i="1"/>
  <c r="I28" i="1" s="1"/>
  <c r="G29" i="1"/>
  <c r="I29" i="1" s="1"/>
  <c r="G30" i="1"/>
  <c r="I30" i="1" s="1"/>
  <c r="G31" i="1"/>
  <c r="I31" i="1" s="1"/>
  <c r="G32" i="1"/>
  <c r="I32" i="1" s="1"/>
  <c r="G33" i="1"/>
  <c r="I33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64" i="1"/>
  <c r="I64" i="1" s="1"/>
  <c r="G65" i="1"/>
  <c r="I65" i="1" s="1"/>
  <c r="G66" i="1"/>
  <c r="I66" i="1" s="1"/>
  <c r="G67" i="1"/>
  <c r="I67" i="1" s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G80" i="1"/>
  <c r="I80" i="1" s="1"/>
  <c r="G81" i="1"/>
  <c r="I81" i="1" s="1"/>
  <c r="G82" i="1"/>
  <c r="I82" i="1" s="1"/>
  <c r="G83" i="1"/>
  <c r="I83" i="1" s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3" i="1"/>
  <c r="I3" i="1" s="1"/>
  <c r="G4" i="1"/>
  <c r="I4" i="1" s="1"/>
  <c r="G5" i="1"/>
  <c r="I5" i="1" s="1"/>
  <c r="G6" i="1"/>
  <c r="I6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G2" i="1"/>
  <c r="I2" i="1" s="1"/>
  <c r="G14" i="6"/>
  <c r="G8" i="6"/>
  <c r="J3" i="6"/>
  <c r="J2" i="6"/>
  <c r="G2" i="6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7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90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2" i="2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7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90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2" i="1"/>
  <c r="R3" i="1" l="1"/>
  <c r="Q3" i="1"/>
  <c r="P3" i="1"/>
  <c r="R2" i="1"/>
  <c r="Q2" i="1"/>
  <c r="P2" i="1"/>
  <c r="R26" i="1"/>
  <c r="R25" i="1"/>
  <c r="Q26" i="1"/>
  <c r="Q25" i="1"/>
  <c r="P26" i="1"/>
  <c r="P25" i="1"/>
  <c r="N7" i="2"/>
  <c r="N6" i="2"/>
  <c r="M7" i="2"/>
  <c r="M6" i="2"/>
  <c r="L7" i="2"/>
  <c r="L6" i="2"/>
  <c r="R41" i="2"/>
  <c r="R40" i="2"/>
  <c r="R39" i="2"/>
  <c r="R38" i="2"/>
  <c r="R37" i="2"/>
  <c r="R36" i="2"/>
  <c r="R35" i="2"/>
  <c r="R34" i="2"/>
  <c r="S34" i="2" s="1"/>
  <c r="R26" i="2"/>
  <c r="R25" i="2"/>
  <c r="R24" i="2"/>
  <c r="R23" i="2"/>
  <c r="R22" i="2"/>
  <c r="R21" i="2"/>
  <c r="R20" i="2"/>
  <c r="R19" i="2"/>
  <c r="Q12" i="2"/>
  <c r="Q11" i="2"/>
  <c r="Q10" i="2"/>
  <c r="Q9" i="2"/>
  <c r="Q8" i="2"/>
  <c r="Q7" i="2"/>
  <c r="Q6" i="2"/>
  <c r="V38" i="1"/>
  <c r="V37" i="1"/>
  <c r="V36" i="1"/>
  <c r="V35" i="1"/>
  <c r="V34" i="1"/>
  <c r="V33" i="1"/>
  <c r="V32" i="1"/>
  <c r="V31" i="1"/>
  <c r="V25" i="1"/>
  <c r="V24" i="1"/>
  <c r="V23" i="1"/>
  <c r="V22" i="1"/>
  <c r="V21" i="1"/>
  <c r="V20" i="1"/>
  <c r="V19" i="1"/>
  <c r="V18" i="1"/>
  <c r="U13" i="1"/>
  <c r="U12" i="1"/>
  <c r="U11" i="1"/>
  <c r="U10" i="1"/>
  <c r="U9" i="1"/>
  <c r="U8" i="1"/>
  <c r="U7" i="1"/>
  <c r="W33" i="1" l="1"/>
  <c r="W32" i="1"/>
  <c r="S23" i="2"/>
  <c r="W37" i="1"/>
  <c r="W21" i="1"/>
  <c r="W34" i="1"/>
  <c r="W38" i="1"/>
  <c r="W22" i="1"/>
  <c r="W35" i="1"/>
  <c r="W36" i="1"/>
  <c r="W25" i="1"/>
  <c r="S24" i="2"/>
  <c r="S40" i="2"/>
  <c r="S37" i="2"/>
  <c r="S20" i="2"/>
  <c r="S38" i="2"/>
  <c r="S21" i="2"/>
  <c r="S39" i="2"/>
  <c r="S22" i="2"/>
  <c r="S25" i="2"/>
  <c r="S26" i="2"/>
  <c r="S41" i="2"/>
  <c r="S36" i="2"/>
  <c r="S35" i="2"/>
  <c r="W19" i="1"/>
  <c r="W20" i="1"/>
  <c r="W23" i="1"/>
  <c r="W24" i="1"/>
</calcChain>
</file>

<file path=xl/sharedStrings.xml><?xml version="1.0" encoding="utf-8"?>
<sst xmlns="http://schemas.openxmlformats.org/spreadsheetml/2006/main" count="881" uniqueCount="406">
  <si>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</si>
  <si>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</si>
  <si>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</si>
  <si>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</si>
  <si>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</si>
  <si>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</si>
  <si>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</si>
  <si>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</si>
  <si>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</si>
  <si>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</si>
  <si>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</si>
  <si>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</si>
  <si>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</si>
  <si>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</si>
  <si>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</si>
  <si>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</si>
  <si>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</si>
  <si>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</si>
  <si>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</si>
  <si>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</si>
  <si>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</si>
  <si>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</si>
  <si>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</si>
  <si>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</si>
  <si>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</si>
  <si>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</si>
  <si>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</si>
  <si>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</si>
  <si>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</si>
  <si>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</si>
  <si>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</si>
  <si>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</si>
  <si>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</si>
  <si>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</si>
  <si>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</si>
  <si>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</si>
  <si>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</si>
  <si>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</si>
  <si>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</si>
  <si>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</si>
  <si>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</si>
  <si>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</si>
  <si>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</si>
  <si>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Sample 44</t>
  </si>
  <si>
    <t>Sample 45</t>
  </si>
  <si>
    <t>Sample 46</t>
  </si>
  <si>
    <t>Sample 47</t>
  </si>
  <si>
    <t>Sample 48</t>
  </si>
  <si>
    <t>Sample 49</t>
  </si>
  <si>
    <t>Sample 50</t>
  </si>
  <si>
    <t>Sample 51</t>
  </si>
  <si>
    <t>Sample 52</t>
  </si>
  <si>
    <t>Sample 53</t>
  </si>
  <si>
    <t>Sample 54</t>
  </si>
  <si>
    <t>Sample 55</t>
  </si>
  <si>
    <t>Sample 56</t>
  </si>
  <si>
    <t>Sample 57</t>
  </si>
  <si>
    <t>Sample 58</t>
  </si>
  <si>
    <t>Sample 59</t>
  </si>
  <si>
    <t>Sample 60</t>
  </si>
  <si>
    <t>Sample 61</t>
  </si>
  <si>
    <t>Sample 62</t>
  </si>
  <si>
    <t>Sample 63</t>
  </si>
  <si>
    <t>Sample 64</t>
  </si>
  <si>
    <t>Sample 65</t>
  </si>
  <si>
    <t>Sample 66</t>
  </si>
  <si>
    <t>Sample 67</t>
  </si>
  <si>
    <t>Sample 68</t>
  </si>
  <si>
    <t>Sample 69</t>
  </si>
  <si>
    <t>Sample 70</t>
  </si>
  <si>
    <t>Sample 71</t>
  </si>
  <si>
    <t>Sample 72</t>
  </si>
  <si>
    <t>Sample 73</t>
  </si>
  <si>
    <t>Sample 74</t>
  </si>
  <si>
    <t>Sample 75</t>
  </si>
  <si>
    <t>Sample 76</t>
  </si>
  <si>
    <t>Sample 77</t>
  </si>
  <si>
    <t>Sample 78</t>
  </si>
  <si>
    <t>Sample 79</t>
  </si>
  <si>
    <t>Sample 80</t>
  </si>
  <si>
    <t>Sample 81</t>
  </si>
  <si>
    <t>Sample 82</t>
  </si>
  <si>
    <t>Sample 83</t>
  </si>
  <si>
    <t>Sample 84</t>
  </si>
  <si>
    <t>Sample 85</t>
  </si>
  <si>
    <t>Sample 86</t>
  </si>
  <si>
    <t>Sample 87</t>
  </si>
  <si>
    <t>Sample 88</t>
  </si>
  <si>
    <t>Sample 89</t>
  </si>
  <si>
    <t>Sample 90</t>
  </si>
  <si>
    <t>Sample 91</t>
  </si>
  <si>
    <t>Sample 92</t>
  </si>
  <si>
    <t>Sample 93</t>
  </si>
  <si>
    <t>Sample 94</t>
  </si>
  <si>
    <t>Sample 95</t>
  </si>
  <si>
    <t>Sample 96</t>
  </si>
  <si>
    <t>Sample 97</t>
  </si>
  <si>
    <t>Sample 98</t>
  </si>
  <si>
    <t>Sample 99</t>
  </si>
  <si>
    <t>Sample 100</t>
  </si>
  <si>
    <t>Sample 101</t>
  </si>
  <si>
    <t>Sample 102</t>
  </si>
  <si>
    <t>Sample 103</t>
  </si>
  <si>
    <t>Sample 104</t>
  </si>
  <si>
    <t>Sample 105</t>
  </si>
  <si>
    <t>Sample 106</t>
  </si>
  <si>
    <t>Sample 107</t>
  </si>
  <si>
    <t>Sample 108</t>
  </si>
  <si>
    <t>Sample 109</t>
  </si>
  <si>
    <t>Sample 110</t>
  </si>
  <si>
    <t>Sample 111</t>
  </si>
  <si>
    <t>Sample 112</t>
  </si>
  <si>
    <t>Sample 113</t>
  </si>
  <si>
    <t>Sample 114</t>
  </si>
  <si>
    <t>Sample 115</t>
  </si>
  <si>
    <t>Sample 116</t>
  </si>
  <si>
    <t>Sample 117</t>
  </si>
  <si>
    <t>Sample 118</t>
  </si>
  <si>
    <t>Sample 119</t>
  </si>
  <si>
    <t>Sample 120</t>
  </si>
  <si>
    <t>Sample 121</t>
  </si>
  <si>
    <t>Sample 122</t>
  </si>
  <si>
    <t>Sample 123</t>
  </si>
  <si>
    <t>Sample 124</t>
  </si>
  <si>
    <t>Sample 125</t>
  </si>
  <si>
    <t>Sample 126</t>
  </si>
  <si>
    <t>Sample 127</t>
  </si>
  <si>
    <t>Sample 128</t>
  </si>
  <si>
    <t>Sample 129</t>
  </si>
  <si>
    <t>Sample 130</t>
  </si>
  <si>
    <t>Sample 131</t>
  </si>
  <si>
    <t>Sample 132</t>
  </si>
  <si>
    <t>Sample 133</t>
  </si>
  <si>
    <t>Sample 134</t>
  </si>
  <si>
    <t>Sample 135</t>
  </si>
  <si>
    <t>Sample 136</t>
  </si>
  <si>
    <t>Sample 137</t>
  </si>
  <si>
    <t>Sample 138</t>
  </si>
  <si>
    <t>Sample 139</t>
  </si>
  <si>
    <t>Sample 140</t>
  </si>
  <si>
    <t>Sample 141</t>
  </si>
  <si>
    <t>Sample 142</t>
  </si>
  <si>
    <t>Sample 143</t>
  </si>
  <si>
    <t>Sample 144</t>
  </si>
  <si>
    <t>Sample 145</t>
  </si>
  <si>
    <t>Sample 146</t>
  </si>
  <si>
    <t>Sample 147</t>
  </si>
  <si>
    <t>Sample 148</t>
  </si>
  <si>
    <t>Sample 149</t>
  </si>
  <si>
    <t>Sample 150</t>
  </si>
  <si>
    <t>Sample 151</t>
  </si>
  <si>
    <t>Sample 152</t>
  </si>
  <si>
    <t>Sample 153</t>
  </si>
  <si>
    <t>Sample 154</t>
  </si>
  <si>
    <t>Sample 155</t>
  </si>
  <si>
    <t>Sample 156</t>
  </si>
  <si>
    <t>Sample 157</t>
  </si>
  <si>
    <t>Sample 158</t>
  </si>
  <si>
    <t>Sample 159</t>
  </si>
  <si>
    <t>Sample 160</t>
  </si>
  <si>
    <t>Sample 161</t>
  </si>
  <si>
    <t>Sample 162</t>
  </si>
  <si>
    <t>Sample 163</t>
  </si>
  <si>
    <t>Sample 164</t>
  </si>
  <si>
    <t>Sample 165</t>
  </si>
  <si>
    <t>Sample 166</t>
  </si>
  <si>
    <t>Sample 167</t>
  </si>
  <si>
    <t>Sample 168</t>
  </si>
  <si>
    <t>Sample 169</t>
  </si>
  <si>
    <t>Sample 170</t>
  </si>
  <si>
    <t>Sample 171</t>
  </si>
  <si>
    <t>Sample 172</t>
  </si>
  <si>
    <t>Sample 173</t>
  </si>
  <si>
    <t>Sample 174</t>
  </si>
  <si>
    <t>Sample 175</t>
  </si>
  <si>
    <t>Sample 176</t>
  </si>
  <si>
    <t>Sample 177</t>
  </si>
  <si>
    <t>Sample 178</t>
  </si>
  <si>
    <t>Sample 179</t>
  </si>
  <si>
    <t>Sample 180</t>
  </si>
  <si>
    <t>Sample 181</t>
  </si>
  <si>
    <t>Sample 182</t>
  </si>
  <si>
    <t>Sample 183</t>
  </si>
  <si>
    <t>Sample 184</t>
  </si>
  <si>
    <t>Sample 185</t>
  </si>
  <si>
    <t>Sample 186</t>
  </si>
  <si>
    <t>Sample 187</t>
  </si>
  <si>
    <t>Sample 188</t>
  </si>
  <si>
    <t>Sample 189</t>
  </si>
  <si>
    <t>Participant</t>
  </si>
  <si>
    <t>Standard</t>
  </si>
  <si>
    <t>Absorbance</t>
  </si>
  <si>
    <t>Standard values for Samples 1–88</t>
  </si>
  <si>
    <t>Standard values for Samples 89–168</t>
  </si>
  <si>
    <t>Absorbance for std 2</t>
  </si>
  <si>
    <t>Absorbance for std 1</t>
  </si>
  <si>
    <t>Average</t>
  </si>
  <si>
    <t>Corrected</t>
  </si>
  <si>
    <t>Standard values for Samples 169–189</t>
  </si>
  <si>
    <t>Standard values for samples 1–88</t>
  </si>
  <si>
    <t>Standard (pg/ml)</t>
  </si>
  <si>
    <t>Concentration ??</t>
  </si>
  <si>
    <t>CRP Absorbance</t>
  </si>
  <si>
    <t>IL-6 Absorbance</t>
  </si>
  <si>
    <t>Blank Corrected</t>
  </si>
  <si>
    <t>Blank corrected</t>
  </si>
  <si>
    <t>x3</t>
  </si>
  <si>
    <t>x2</t>
  </si>
  <si>
    <t>x</t>
  </si>
  <si>
    <t>c</t>
  </si>
  <si>
    <t>Samples 1-88</t>
  </si>
  <si>
    <t>Samples 89-168</t>
  </si>
  <si>
    <t>Samples 169-189</t>
  </si>
  <si>
    <t>Final Conc. (2× dilution factor)</t>
  </si>
  <si>
    <t>Final conc. (20 × dilution factor)</t>
  </si>
  <si>
    <t>Interpretation</t>
  </si>
  <si>
    <t>37539 pg/ml</t>
  </si>
  <si>
    <t>18238 pg/ml</t>
  </si>
  <si>
    <t>18167 pg/ml</t>
  </si>
  <si>
    <t>&lt; 4.688 pg/ml</t>
  </si>
  <si>
    <t>&gt; 300 pg/ml</t>
  </si>
  <si>
    <t>30529.8 pg/ml</t>
  </si>
  <si>
    <t>35673.4 pg/ml</t>
  </si>
  <si>
    <t>9723.8 pg/ml</t>
  </si>
  <si>
    <t>16428.8 pg/ml</t>
  </si>
  <si>
    <t xml:space="preserve">15277.4 pg/ml </t>
  </si>
  <si>
    <t>&gt; 40000 pg/ml</t>
  </si>
  <si>
    <t>33510.8 pg/ml</t>
  </si>
  <si>
    <t>16014.8 pg/ml</t>
  </si>
  <si>
    <t>26978 pg/ml</t>
  </si>
  <si>
    <t>5956 pg/ml</t>
  </si>
  <si>
    <t>20130.6 pg/ml</t>
  </si>
  <si>
    <t>21520.6 pg/ml</t>
  </si>
  <si>
    <t>12897.2 pg/ml</t>
  </si>
  <si>
    <t>21323 pg/ml</t>
  </si>
  <si>
    <t>27950.4 pg/ml</t>
  </si>
  <si>
    <t>14306.2 pg/ml</t>
  </si>
  <si>
    <t>33210.8 pg/ml</t>
  </si>
  <si>
    <t>18382.6 pg/ml</t>
  </si>
  <si>
    <t>16090.6 pg/ml</t>
  </si>
  <si>
    <t>39486.2 pg/ml</t>
  </si>
  <si>
    <t>16618.4 pg/ml</t>
  </si>
  <si>
    <t>39181.6 pg/ml</t>
  </si>
  <si>
    <t>46366.8 pg/ml</t>
  </si>
  <si>
    <t>45399 pg/ml</t>
  </si>
  <si>
    <t>50423.6 pg/ml</t>
  </si>
  <si>
    <t>46614.6 pg/ml</t>
  </si>
  <si>
    <t>35149.8 pg/ml</t>
  </si>
  <si>
    <t>22562.6 pg/ml</t>
  </si>
  <si>
    <t>46026 pg/ml</t>
  </si>
  <si>
    <t>41961 pg/ml</t>
  </si>
  <si>
    <t>46505.2 pg/ml</t>
  </si>
  <si>
    <t>47983.8 pg/ml</t>
  </si>
  <si>
    <t>39557.4 pg/ml</t>
  </si>
  <si>
    <t>20840.2 pg/ml</t>
  </si>
  <si>
    <t>13529.4 pg/ml</t>
  </si>
  <si>
    <t>45243.4 pg/ml</t>
  </si>
  <si>
    <t>46310.8 pg/ml</t>
  </si>
  <si>
    <t>29028.8 pg/ml</t>
  </si>
  <si>
    <t>42270.2 pg/ml</t>
  </si>
  <si>
    <t>16027.6 pg/ml</t>
  </si>
  <si>
    <t>49603.6 pg/ml</t>
  </si>
  <si>
    <t>40394.8 pg/ml</t>
  </si>
  <si>
    <t>47398.4 pg/ml</t>
  </si>
  <si>
    <t>22599.8 pg/ml</t>
  </si>
  <si>
    <t>48125 pg/ml</t>
  </si>
  <si>
    <t>24274.4 pg/ml</t>
  </si>
  <si>
    <t>30254.6 pg/ml</t>
  </si>
  <si>
    <t>49903.6 pg/ml</t>
  </si>
  <si>
    <t>45085.2 pg/ml</t>
  </si>
  <si>
    <t>28020 pg/ml</t>
  </si>
  <si>
    <t>36762.2 pg/ml</t>
  </si>
  <si>
    <t>29406.6 pg/ml</t>
  </si>
  <si>
    <t>30201.6 pg/ml</t>
  </si>
  <si>
    <t>38286.8 pg/ml</t>
  </si>
  <si>
    <t xml:space="preserve">37109.2 pg/ml </t>
  </si>
  <si>
    <t xml:space="preserve">36492.6 pg/ml </t>
  </si>
  <si>
    <t xml:space="preserve">21323 pg/ml </t>
  </si>
  <si>
    <t xml:space="preserve">38828.4 pg/ml </t>
  </si>
  <si>
    <t xml:space="preserve">37328.4 pg/ml </t>
  </si>
  <si>
    <t xml:space="preserve">35105.8 pg/ml </t>
  </si>
  <si>
    <t xml:space="preserve">18167 pg/ml </t>
  </si>
  <si>
    <t xml:space="preserve">35366.6 pg/ml </t>
  </si>
  <si>
    <t xml:space="preserve">36738.4 pg/ml </t>
  </si>
  <si>
    <t xml:space="preserve">34458.4 pg/ml </t>
  </si>
  <si>
    <t xml:space="preserve">39456.4 pg/ml </t>
  </si>
  <si>
    <t xml:space="preserve">30721.8 pg/ml </t>
  </si>
  <si>
    <t xml:space="preserve">33313.2 pg/ml </t>
  </si>
  <si>
    <t xml:space="preserve">45642.8 pg/ml </t>
  </si>
  <si>
    <t xml:space="preserve">38379.4 pg/ml </t>
  </si>
  <si>
    <t xml:space="preserve">25999.4 pg/ml </t>
  </si>
  <si>
    <t xml:space="preserve">48148.2 pg/ml </t>
  </si>
  <si>
    <t xml:space="preserve">46141 pg/ml </t>
  </si>
  <si>
    <t xml:space="preserve">47195.4 pg/ml </t>
  </si>
  <si>
    <t xml:space="preserve">46803.2 pg/ml </t>
  </si>
  <si>
    <t xml:space="preserve">39139.6 pg/ml </t>
  </si>
  <si>
    <t xml:space="preserve">46169.4 pg/ml </t>
  </si>
  <si>
    <t xml:space="preserve">18892.8 pg/ml </t>
  </si>
  <si>
    <t xml:space="preserve">50442.4 pg/ml </t>
  </si>
  <si>
    <t>Final titers (×1000) (Units/mL)</t>
  </si>
  <si>
    <t>IgG titers (units/mL)</t>
  </si>
  <si>
    <t>Participant ID</t>
  </si>
  <si>
    <t>number of symptoms</t>
  </si>
  <si>
    <t>DURATION OF RECOVERY (1, less than two weeks; 2, two weeks to four weeks)</t>
  </si>
  <si>
    <t>id</t>
  </si>
  <si>
    <t>Mean age</t>
  </si>
  <si>
    <t>Frequency of male and female</t>
  </si>
  <si>
    <t>Males</t>
  </si>
  <si>
    <t>Female</t>
  </si>
  <si>
    <t>Median age</t>
  </si>
  <si>
    <t>Range</t>
  </si>
  <si>
    <t>18–71</t>
  </si>
  <si>
    <t>Concent. Minus blank</t>
  </si>
  <si>
    <t>Blank Conc.</t>
  </si>
  <si>
    <t>31.54 pg/ml</t>
  </si>
  <si>
    <t>13 pg/ml</t>
  </si>
  <si>
    <t>17.04 pg/ml</t>
  </si>
  <si>
    <t>17.84 pg/ml</t>
  </si>
  <si>
    <t>362.2 pg/ml</t>
  </si>
  <si>
    <t>49.92 pg/ml</t>
  </si>
  <si>
    <t xml:space="preserve">29.12 pg/ml </t>
  </si>
  <si>
    <t>21.64 pg/ml</t>
  </si>
  <si>
    <t>94.88 pg/ml</t>
  </si>
  <si>
    <t>55.5 pg/ml</t>
  </si>
  <si>
    <t>&gt;300 pg/ml</t>
  </si>
  <si>
    <t>62.64 pg/ml</t>
  </si>
  <si>
    <t>122 pg/ml</t>
  </si>
  <si>
    <t>356.14 pg/ml</t>
  </si>
  <si>
    <t>135.84 pg/ml</t>
  </si>
  <si>
    <t>12.18 pg/ml</t>
  </si>
  <si>
    <t>24.3 pg/ml</t>
  </si>
  <si>
    <t>39.54 pg/ml</t>
  </si>
  <si>
    <t>90.18 pg/ml</t>
  </si>
  <si>
    <t>13.8 pg/ml</t>
  </si>
  <si>
    <t>10.56 pg/ml</t>
  </si>
  <si>
    <t xml:space="preserve">20.26 pg/ml </t>
  </si>
  <si>
    <t>115.66 pg/ml</t>
  </si>
  <si>
    <t>23.76 pg/ml</t>
  </si>
  <si>
    <t>17.9 pg/ml</t>
  </si>
  <si>
    <t>460.34 pg/ml</t>
  </si>
  <si>
    <t>29.72 pg/ml</t>
  </si>
  <si>
    <t>39.9 pg/ml</t>
  </si>
  <si>
    <t>25.74 pg/ml</t>
  </si>
  <si>
    <t>10.24 pg/ml</t>
  </si>
  <si>
    <t>48.26 pg/ml</t>
  </si>
  <si>
    <t>175.82 pg/ml</t>
  </si>
  <si>
    <t>14.04 pg/ml</t>
  </si>
  <si>
    <t>37.84 pg/ml</t>
  </si>
  <si>
    <t>41.98 pg/ml</t>
  </si>
  <si>
    <t>195.64 pg/ml</t>
  </si>
  <si>
    <t>12.14 pg/ml</t>
  </si>
  <si>
    <t>46.16 pg/ml</t>
  </si>
  <si>
    <t>21.8 pg/ml</t>
  </si>
  <si>
    <t>72.18 pg/ml</t>
  </si>
  <si>
    <t>472.76 pg/ml</t>
  </si>
  <si>
    <t>65.52 pg/ml</t>
  </si>
  <si>
    <t>27.72 pg/ml</t>
  </si>
  <si>
    <t>67.74 pg/ml</t>
  </si>
  <si>
    <t>168.36 pg/ml</t>
  </si>
  <si>
    <t>148.44 pg/ml</t>
  </si>
  <si>
    <t>217.54 pg/ml</t>
  </si>
  <si>
    <t>550.32 pg/ml</t>
  </si>
  <si>
    <t>178.3 pg/ml</t>
  </si>
  <si>
    <t>99.8 pg/ml</t>
  </si>
  <si>
    <t>163.36 pg/ml</t>
  </si>
  <si>
    <t>50.9 pg/ml</t>
  </si>
  <si>
    <t>74.86 pg/ml</t>
  </si>
  <si>
    <t>10.46 pg/ml</t>
  </si>
  <si>
    <t>19.66 pg/ml</t>
  </si>
  <si>
    <t>13.5 pg/ml</t>
  </si>
  <si>
    <t>100.86 pg/ml</t>
  </si>
  <si>
    <t>25.14 pg/ml</t>
  </si>
  <si>
    <t>60.72 pg/ml</t>
  </si>
  <si>
    <t>31.5 pg/ml</t>
  </si>
  <si>
    <t>9.7 pg/ml</t>
  </si>
  <si>
    <t xml:space="preserve">444.92 pg/ml </t>
  </si>
  <si>
    <t xml:space="preserve">511.8 pg/ml </t>
  </si>
  <si>
    <t xml:space="preserve">143.48 pg/ml </t>
  </si>
  <si>
    <t>Blank Absorbance</t>
  </si>
  <si>
    <t>Sample conc.</t>
  </si>
  <si>
    <t>2× dilution factor</t>
  </si>
  <si>
    <t>Number of Symptoms</t>
  </si>
  <si>
    <t>Duration of Recovery (1, less than two weeks; 2, two weeks to four weeks)</t>
  </si>
  <si>
    <t>IgG titers</t>
  </si>
  <si>
    <t>Vaccination (1-yes; 2-no)</t>
  </si>
  <si>
    <t xml:space="preserve">Vaccination </t>
  </si>
  <si>
    <t>Group</t>
  </si>
  <si>
    <t>Participant Id</t>
  </si>
  <si>
    <t>Date of COVID-19 diagnosis</t>
  </si>
  <si>
    <t>asthma</t>
  </si>
  <si>
    <t xml:space="preserve">asthma </t>
  </si>
  <si>
    <t>COVID-19 Vaccination (1, yes; 2, no)</t>
  </si>
  <si>
    <t>Sex (1, male; 2, female)</t>
  </si>
  <si>
    <t>Age</t>
  </si>
  <si>
    <t>chronic condition</t>
  </si>
  <si>
    <t>Last COVID-19 diagnosis</t>
  </si>
  <si>
    <t>Fever (1, yes; 2, no)</t>
  </si>
  <si>
    <t>cough (1, yes; 2, no)</t>
  </si>
  <si>
    <t>Shortness of breath (1, yes; 2, no)</t>
  </si>
  <si>
    <t>Sore throat (1, yes; 2, no)</t>
  </si>
  <si>
    <t>Runny/stuffy nose (1, yes; 2, no)</t>
  </si>
  <si>
    <t>Muscle/body aches (1, yes; 2, no)</t>
  </si>
  <si>
    <t>Headaches (1, yes; 2, no)</t>
  </si>
  <si>
    <t>Fatigue (1, yes; 2, no)</t>
  </si>
  <si>
    <t>Diarrhea (1, yes; 2, no)</t>
  </si>
  <si>
    <t>Loss of tase/smell (1, yes; 2, 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</si>
</sst>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ourier New"/>
      <family val="3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  <family val="2"/>
    </font>
    <font>
      <sz val="11"/>
      <color rgb="FF202124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theme="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6" fillId="0" borderId="0">
      <protection locked="0"/>
    </xf>
  </cellStyleXfs>
  <cellXfs count="38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3" borderId="0" xfId="0" applyFill="1" applyAlignment="1">
      <alignment vertical="center"/>
    </xf>
    <xf numFmtId="0" fontId="2" fillId="2" borderId="0" xfId="0" applyFont="1" applyFill="1"/>
    <xf numFmtId="0" fontId="0" fillId="4" borderId="2" xfId="0" applyFill="1" applyBorder="1"/>
    <xf numFmtId="0" fontId="0" fillId="3" borderId="3" xfId="0" applyFill="1" applyBorder="1"/>
    <xf numFmtId="0" fontId="0" fillId="5" borderId="0" xfId="0" applyFill="1"/>
    <xf numFmtId="0" fontId="7" fillId="0" borderId="0" xfId="1" applyFont="1" applyAlignment="1"/>
    <xf numFmtId="0" fontId="8" fillId="0" borderId="0" xfId="0" applyFont="1"/>
    <xf numFmtId="0" fontId="4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0" fontId="0" fillId="0" borderId="0" xfId="0" applyNumberFormat="1"/>
    <xf numFmtId="0" fontId="0" fillId="6" borderId="0" xfId="0" applyFill="1"/>
    <xf numFmtId="0" fontId="0" fillId="5" borderId="4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0" xfId="0" applyFill="1"/>
    <xf numFmtId="0" fontId="0" fillId="5" borderId="5" xfId="0" applyFill="1" applyBorder="1"/>
    <xf numFmtId="0" fontId="0" fillId="8" borderId="4" xfId="0" applyFill="1" applyBorder="1"/>
    <xf numFmtId="0" fontId="0" fillId="8" borderId="5" xfId="0" applyFill="1" applyBorder="1"/>
    <xf numFmtId="0" fontId="0" fillId="8" borderId="0" xfId="0" applyFill="1"/>
    <xf numFmtId="0" fontId="0" fillId="8" borderId="6" xfId="0" applyFill="1" applyBorder="1"/>
    <xf numFmtId="0" fontId="0" fillId="8" borderId="7" xfId="0" applyFill="1" applyBorder="1"/>
    <xf numFmtId="0" fontId="2" fillId="9" borderId="4" xfId="0" applyFont="1" applyFill="1" applyBorder="1"/>
    <xf numFmtId="0" fontId="2" fillId="9" borderId="5" xfId="0" applyFont="1" applyFill="1" applyBorder="1"/>
    <xf numFmtId="0" fontId="2" fillId="9" borderId="0" xfId="0" applyFont="1" applyFill="1"/>
    <xf numFmtId="0" fontId="2" fillId="10" borderId="5" xfId="0" applyFont="1" applyFill="1" applyBorder="1"/>
    <xf numFmtId="17" fontId="0" fillId="0" borderId="0" xfId="0" applyNumberFormat="1"/>
    <xf numFmtId="49" fontId="0" fillId="0" borderId="0" xfId="0" quotePrefix="1" applyNumberFormat="1" applyAlignment="1">
      <alignment horizontal="right"/>
    </xf>
    <xf numFmtId="49" fontId="0" fillId="0" borderId="0" xfId="0" applyNumberFormat="1" applyAlignment="1">
      <alignment horizontal="right"/>
    </xf>
  </cellXfs>
  <cellStyles count="3">
    <cellStyle name="Normal" xfId="0" builtinId="0"/>
    <cellStyle name="Normal 2" xfId="2" xr:uid="{F88770E4-BB30-4022-8432-2CD290C16A98}"/>
    <cellStyle name="Normal 3" xfId="1" xr:uid="{2614D085-2009-4FB8-AE4E-B324B6C7D6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194</xdr:row>
      <xdr:rowOff>0</xdr:rowOff>
    </xdr:from>
    <xdr:to>
      <xdr:col>7</xdr:col>
      <xdr:colOff>721320</xdr:colOff>
      <xdr:row>216</xdr:row>
      <xdr:rowOff>90926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9406B-1D5B-5BDD-3300-173C62953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1260" y="35844480"/>
          <a:ext cx="5400000" cy="41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193</xdr:row>
      <xdr:rowOff>0</xdr:rowOff>
    </xdr:from>
    <xdr:to>
      <xdr:col>5</xdr:col>
      <xdr:colOff>938530</xdr:colOff>
      <xdr:row>214</xdr:row>
      <xdr:rowOff>41275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A6DDA55-4782-3BB1-35F9-8CACE4C070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" y="35661600"/>
          <a:ext cx="5731510" cy="38817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548640</xdr:colOff>
      <xdr:row>193</xdr:row>
      <xdr:rowOff>30480</xdr:rowOff>
    </xdr:from>
    <xdr:to>
      <xdr:col>14</xdr:col>
      <xdr:colOff>1494790</xdr:colOff>
      <xdr:row>214</xdr:row>
      <xdr:rowOff>71755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EAD9B6-B45A-474C-9B54-31F86833CF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5420" y="35692080"/>
          <a:ext cx="5731510" cy="38817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1150620</xdr:colOff>
      <xdr:row>192</xdr:row>
      <xdr:rowOff>167640</xdr:rowOff>
    </xdr:from>
    <xdr:to>
      <xdr:col>22</xdr:col>
      <xdr:colOff>367030</xdr:colOff>
      <xdr:row>214</xdr:row>
      <xdr:rowOff>26035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31A0C5-753A-A34B-4558-4C12B79B71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02100" y="35646360"/>
          <a:ext cx="5731510" cy="38817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4442E-4ACE-43AB-B6C2-8F545BAC5626}">
  <dimension ref="A1:W432"/>
  <sheetViews>
    <sheetView topLeftCell="B1" workbookViewId="0">
      <selection activeCell="I20" sqref="I20"/>
    </sheetView>
  </sheetViews>
  <sheetFormatPr defaultRowHeight="14.4" x14ac:dyDescent="0.3"/>
  <cols>
    <col min="1" max="1" width="11.6640625" customWidth="1"/>
    <col min="2" max="2" width="15.33203125" customWidth="1"/>
    <col min="4" max="4" width="17.33203125" customWidth="1"/>
    <col min="5" max="5" width="17.33203125" style="20" customWidth="1"/>
    <col min="6" max="6" width="12.6640625" customWidth="1"/>
    <col min="7" max="7" width="20.6640625" customWidth="1"/>
    <col min="8" max="8" width="16.109375" customWidth="1"/>
    <col min="9" max="9" width="18.109375" customWidth="1"/>
    <col min="10" max="10" width="20.6640625" customWidth="1"/>
    <col min="16" max="16" width="12" bestFit="1" customWidth="1"/>
    <col min="17" max="17" width="16.88671875" bestFit="1" customWidth="1"/>
    <col min="18" max="18" width="19.33203125" customWidth="1"/>
    <col min="19" max="19" width="18.33203125" customWidth="1"/>
    <col min="20" max="21" width="19.33203125" bestFit="1" customWidth="1"/>
    <col min="23" max="23" width="15.109375" bestFit="1" customWidth="1"/>
  </cols>
  <sheetData>
    <row r="1" spans="1:21" x14ac:dyDescent="0.3">
      <c r="A1" s="31" t="s">
        <v>189</v>
      </c>
      <c r="B1" s="32" t="s">
        <v>203</v>
      </c>
      <c r="C1" s="33" t="s">
        <v>378</v>
      </c>
      <c r="D1" s="32" t="s">
        <v>205</v>
      </c>
      <c r="E1" s="32" t="s">
        <v>379</v>
      </c>
      <c r="F1" s="34" t="s">
        <v>313</v>
      </c>
      <c r="G1" s="34" t="s">
        <v>312</v>
      </c>
      <c r="H1" s="34" t="s">
        <v>380</v>
      </c>
      <c r="I1" s="34" t="s">
        <v>213</v>
      </c>
      <c r="J1" s="34" t="s">
        <v>215</v>
      </c>
      <c r="P1" t="s">
        <v>210</v>
      </c>
      <c r="Q1" t="s">
        <v>211</v>
      </c>
      <c r="R1" t="s">
        <v>212</v>
      </c>
    </row>
    <row r="2" spans="1:21" x14ac:dyDescent="0.3">
      <c r="A2" s="22" t="s">
        <v>0</v>
      </c>
      <c r="B2" s="23">
        <v>0.17199999999999999</v>
      </c>
      <c r="C2" s="24">
        <v>0.20499999999999999</v>
      </c>
      <c r="D2" s="23">
        <f t="shared" ref="D2:D33" si="0">B2-$C$2</f>
        <v>-3.3000000000000002E-2</v>
      </c>
      <c r="E2" s="24">
        <v>67.59</v>
      </c>
      <c r="F2" s="24">
        <v>81.08</v>
      </c>
      <c r="G2" s="24">
        <f t="shared" ref="G2:G33" si="1">E2-$F$2</f>
        <v>-13.489999999999995</v>
      </c>
      <c r="H2" s="24">
        <v>2</v>
      </c>
      <c r="I2" s="24">
        <f t="shared" ref="I2:I33" si="2">G2*$H$2</f>
        <v>-26.97999999999999</v>
      </c>
      <c r="J2" s="24" t="s">
        <v>219</v>
      </c>
      <c r="O2" t="s">
        <v>206</v>
      </c>
      <c r="P2">
        <f>57703654669011*10^-9</f>
        <v>57703.654669011004</v>
      </c>
      <c r="Q2">
        <f>6.97468884786896*10^-9</f>
        <v>6.9746888478689607E-9</v>
      </c>
      <c r="R2">
        <f>-2.60507788383872*10^-9</f>
        <v>-2.6050778838387202E-9</v>
      </c>
    </row>
    <row r="3" spans="1:21" x14ac:dyDescent="0.3">
      <c r="A3" s="22" t="s">
        <v>1</v>
      </c>
      <c r="B3" s="23">
        <v>0.161</v>
      </c>
      <c r="C3" s="24"/>
      <c r="D3" s="23">
        <f t="shared" si="0"/>
        <v>-4.3999999999999984E-2</v>
      </c>
      <c r="E3" s="24">
        <v>63.06</v>
      </c>
      <c r="F3" s="24"/>
      <c r="G3" s="24">
        <f t="shared" si="1"/>
        <v>-18.019999999999996</v>
      </c>
      <c r="H3" s="24"/>
      <c r="I3" s="24">
        <f t="shared" si="2"/>
        <v>-36.039999999999992</v>
      </c>
      <c r="J3" s="24" t="s">
        <v>219</v>
      </c>
      <c r="O3" t="s">
        <v>207</v>
      </c>
      <c r="P3">
        <f>6.13983051338843*10^-7</f>
        <v>6.1398305133884304E-7</v>
      </c>
      <c r="Q3" s="6">
        <f>-3.42676315000695*10^-6</f>
        <v>-3.4267631500069502E-6</v>
      </c>
      <c r="R3">
        <f>- 2.33468093685202*10^-6</f>
        <v>-2.33468093685202E-6</v>
      </c>
    </row>
    <row r="4" spans="1:21" x14ac:dyDescent="0.3">
      <c r="A4" s="22" t="s">
        <v>2</v>
      </c>
      <c r="B4" s="23">
        <v>0.157</v>
      </c>
      <c r="C4" s="24"/>
      <c r="D4" s="23">
        <f t="shared" si="0"/>
        <v>-4.7999999999999987E-2</v>
      </c>
      <c r="E4" s="24">
        <v>61.4</v>
      </c>
      <c r="F4" s="24"/>
      <c r="G4" s="24">
        <f t="shared" si="1"/>
        <v>-19.68</v>
      </c>
      <c r="H4" s="24"/>
      <c r="I4" s="24">
        <f t="shared" si="2"/>
        <v>-39.36</v>
      </c>
      <c r="J4" s="24" t="s">
        <v>219</v>
      </c>
      <c r="O4" t="s">
        <v>208</v>
      </c>
      <c r="P4">
        <v>2.3276427131622402E-3</v>
      </c>
      <c r="Q4">
        <v>1.5139864294594701E-3</v>
      </c>
      <c r="R4">
        <v>2.82708825961989E-3</v>
      </c>
      <c r="S4" t="s">
        <v>192</v>
      </c>
    </row>
    <row r="5" spans="1:21" x14ac:dyDescent="0.3">
      <c r="A5" s="22" t="s">
        <v>3</v>
      </c>
      <c r="B5" s="23">
        <v>0.151</v>
      </c>
      <c r="C5" s="24"/>
      <c r="D5" s="23">
        <f t="shared" si="0"/>
        <v>-5.3999999999999992E-2</v>
      </c>
      <c r="E5" s="24">
        <v>58.92</v>
      </c>
      <c r="F5" s="24"/>
      <c r="G5" s="24">
        <f t="shared" si="1"/>
        <v>-22.159999999999997</v>
      </c>
      <c r="H5" s="24"/>
      <c r="I5" s="24">
        <f t="shared" si="2"/>
        <v>-44.319999999999993</v>
      </c>
      <c r="J5" s="24" t="s">
        <v>219</v>
      </c>
      <c r="O5" t="s">
        <v>209</v>
      </c>
      <c r="P5">
        <v>1.13734678183347E-2</v>
      </c>
      <c r="Q5">
        <v>1.0052728081576E-2</v>
      </c>
      <c r="R5">
        <v>1.3690931590555301E-2</v>
      </c>
      <c r="S5" t="s">
        <v>200</v>
      </c>
      <c r="T5" t="s">
        <v>191</v>
      </c>
      <c r="U5" t="s">
        <v>204</v>
      </c>
    </row>
    <row r="6" spans="1:21" x14ac:dyDescent="0.3">
      <c r="A6" s="22" t="s">
        <v>4</v>
      </c>
      <c r="B6" s="23">
        <v>8.1000000000000003E-2</v>
      </c>
      <c r="C6" s="24"/>
      <c r="D6" s="23">
        <f t="shared" si="0"/>
        <v>-0.12399999999999999</v>
      </c>
      <c r="E6" s="24">
        <v>29.66</v>
      </c>
      <c r="F6" s="24"/>
      <c r="G6" s="24">
        <f t="shared" si="1"/>
        <v>-51.42</v>
      </c>
      <c r="H6" s="24"/>
      <c r="I6" s="24">
        <f t="shared" si="2"/>
        <v>-102.84</v>
      </c>
      <c r="J6" s="24" t="s">
        <v>219</v>
      </c>
      <c r="S6">
        <v>0</v>
      </c>
      <c r="T6">
        <v>0.20499999999999999</v>
      </c>
      <c r="U6">
        <v>0</v>
      </c>
    </row>
    <row r="7" spans="1:21" x14ac:dyDescent="0.3">
      <c r="A7" s="22" t="s">
        <v>5</v>
      </c>
      <c r="B7" s="23">
        <v>0.192</v>
      </c>
      <c r="C7" s="24"/>
      <c r="D7" s="23">
        <f t="shared" si="0"/>
        <v>-1.2999999999999984E-2</v>
      </c>
      <c r="E7" s="24">
        <v>75.78</v>
      </c>
      <c r="F7" s="24"/>
      <c r="G7" s="24">
        <f t="shared" si="1"/>
        <v>-5.2999999999999972</v>
      </c>
      <c r="H7" s="24"/>
      <c r="I7" s="24">
        <f t="shared" si="2"/>
        <v>-10.599999999999994</v>
      </c>
      <c r="J7" s="24" t="s">
        <v>219</v>
      </c>
      <c r="S7">
        <v>4.6879999999999997</v>
      </c>
      <c r="T7">
        <v>0.252</v>
      </c>
      <c r="U7">
        <f>T7-T6</f>
        <v>4.7000000000000014E-2</v>
      </c>
    </row>
    <row r="8" spans="1:21" x14ac:dyDescent="0.3">
      <c r="A8" s="22" t="s">
        <v>6</v>
      </c>
      <c r="B8" s="23">
        <v>0.17299999999999999</v>
      </c>
      <c r="C8" s="24"/>
      <c r="D8" s="23">
        <f t="shared" si="0"/>
        <v>-3.2000000000000001E-2</v>
      </c>
      <c r="E8" s="24">
        <v>68</v>
      </c>
      <c r="F8" s="24"/>
      <c r="G8" s="24">
        <f t="shared" si="1"/>
        <v>-13.079999999999998</v>
      </c>
      <c r="H8" s="24"/>
      <c r="I8" s="24">
        <f t="shared" si="2"/>
        <v>-26.159999999999997</v>
      </c>
      <c r="J8" s="24" t="s">
        <v>219</v>
      </c>
      <c r="S8">
        <v>9.375</v>
      </c>
      <c r="T8">
        <v>0.21199999999999999</v>
      </c>
      <c r="U8">
        <f>T8-T6</f>
        <v>7.0000000000000062E-3</v>
      </c>
    </row>
    <row r="9" spans="1:21" x14ac:dyDescent="0.3">
      <c r="A9" s="22" t="s">
        <v>7</v>
      </c>
      <c r="B9" s="23">
        <v>0.24399999999999999</v>
      </c>
      <c r="C9" s="24"/>
      <c r="D9" s="23">
        <f t="shared" si="0"/>
        <v>3.9000000000000007E-2</v>
      </c>
      <c r="E9" s="24">
        <v>96.85</v>
      </c>
      <c r="F9" s="24"/>
      <c r="G9" s="24">
        <f t="shared" si="1"/>
        <v>15.769999999999996</v>
      </c>
      <c r="H9" s="24"/>
      <c r="I9" s="24">
        <f t="shared" si="2"/>
        <v>31.539999999999992</v>
      </c>
      <c r="J9" s="24" t="s">
        <v>314</v>
      </c>
      <c r="S9">
        <v>18.75</v>
      </c>
      <c r="T9">
        <v>0.252</v>
      </c>
      <c r="U9">
        <f>T9-T6</f>
        <v>4.7000000000000014E-2</v>
      </c>
    </row>
    <row r="10" spans="1:21" x14ac:dyDescent="0.3">
      <c r="A10" s="22" t="s">
        <v>8</v>
      </c>
      <c r="B10" s="23">
        <v>0.19700000000000001</v>
      </c>
      <c r="C10" s="24"/>
      <c r="D10" s="23">
        <f t="shared" si="0"/>
        <v>-7.9999999999999793E-3</v>
      </c>
      <c r="E10" s="24">
        <v>77.83</v>
      </c>
      <c r="F10" s="24"/>
      <c r="G10" s="24">
        <f t="shared" si="1"/>
        <v>-3.25</v>
      </c>
      <c r="H10" s="24"/>
      <c r="I10" s="24">
        <f t="shared" si="2"/>
        <v>-6.5</v>
      </c>
      <c r="J10" s="24" t="s">
        <v>219</v>
      </c>
      <c r="S10">
        <v>37.5</v>
      </c>
      <c r="T10">
        <v>0.35099999999999998</v>
      </c>
      <c r="U10">
        <f>T10-T6</f>
        <v>0.14599999999999999</v>
      </c>
    </row>
    <row r="11" spans="1:21" x14ac:dyDescent="0.3">
      <c r="A11" s="22" t="s">
        <v>9</v>
      </c>
      <c r="B11" s="23">
        <v>0.16600000000000001</v>
      </c>
      <c r="C11" s="24"/>
      <c r="D11" s="23">
        <f t="shared" si="0"/>
        <v>-3.8999999999999979E-2</v>
      </c>
      <c r="E11" s="24">
        <v>65.12</v>
      </c>
      <c r="F11" s="24"/>
      <c r="G11" s="24">
        <f t="shared" si="1"/>
        <v>-15.959999999999994</v>
      </c>
      <c r="H11" s="24"/>
      <c r="I11" s="24">
        <f t="shared" si="2"/>
        <v>-31.919999999999987</v>
      </c>
      <c r="J11" s="24" t="s">
        <v>219</v>
      </c>
      <c r="S11">
        <v>75</v>
      </c>
      <c r="T11">
        <v>0.36299999999999999</v>
      </c>
      <c r="U11">
        <f>T11-T6</f>
        <v>0.158</v>
      </c>
    </row>
    <row r="12" spans="1:21" x14ac:dyDescent="0.3">
      <c r="A12" s="22" t="s">
        <v>10</v>
      </c>
      <c r="B12" s="23">
        <v>0.221</v>
      </c>
      <c r="C12" s="24"/>
      <c r="D12" s="23">
        <f t="shared" si="0"/>
        <v>1.6000000000000014E-2</v>
      </c>
      <c r="E12" s="24">
        <v>87.58</v>
      </c>
      <c r="F12" s="24"/>
      <c r="G12" s="24">
        <f t="shared" si="1"/>
        <v>6.5</v>
      </c>
      <c r="H12" s="24"/>
      <c r="I12" s="24">
        <f t="shared" si="2"/>
        <v>13</v>
      </c>
      <c r="J12" s="24" t="s">
        <v>315</v>
      </c>
      <c r="S12">
        <v>150</v>
      </c>
      <c r="T12">
        <v>0.59199999999999997</v>
      </c>
      <c r="U12">
        <f>T12-T6</f>
        <v>0.38700000000000001</v>
      </c>
    </row>
    <row r="13" spans="1:21" x14ac:dyDescent="0.3">
      <c r="A13" s="22" t="s">
        <v>11</v>
      </c>
      <c r="B13" s="23">
        <v>0.156</v>
      </c>
      <c r="C13" s="24"/>
      <c r="D13" s="23">
        <f t="shared" si="0"/>
        <v>-4.8999999999999988E-2</v>
      </c>
      <c r="E13" s="24">
        <v>60.99</v>
      </c>
      <c r="F13" s="24"/>
      <c r="G13" s="24">
        <f t="shared" si="1"/>
        <v>-20.089999999999996</v>
      </c>
      <c r="H13" s="24"/>
      <c r="I13" s="24">
        <f t="shared" si="2"/>
        <v>-40.179999999999993</v>
      </c>
      <c r="J13" s="24" t="s">
        <v>219</v>
      </c>
      <c r="S13">
        <v>300</v>
      </c>
      <c r="T13">
        <v>1.012</v>
      </c>
      <c r="U13">
        <f>T13-T6</f>
        <v>0.80700000000000005</v>
      </c>
    </row>
    <row r="14" spans="1:21" x14ac:dyDescent="0.3">
      <c r="A14" s="22" t="s">
        <v>12</v>
      </c>
      <c r="B14" s="23">
        <v>0.22600000000000001</v>
      </c>
      <c r="C14" s="24"/>
      <c r="D14" s="23">
        <f t="shared" si="0"/>
        <v>2.1000000000000019E-2</v>
      </c>
      <c r="E14" s="24">
        <v>89.6</v>
      </c>
      <c r="F14" s="24"/>
      <c r="G14" s="24">
        <f t="shared" si="1"/>
        <v>8.519999999999996</v>
      </c>
      <c r="H14" s="24"/>
      <c r="I14" s="24">
        <f t="shared" si="2"/>
        <v>17.039999999999992</v>
      </c>
      <c r="J14" s="24" t="s">
        <v>316</v>
      </c>
    </row>
    <row r="15" spans="1:21" x14ac:dyDescent="0.3">
      <c r="A15" s="22" t="s">
        <v>13</v>
      </c>
      <c r="B15" s="23">
        <v>0.24099999999999999</v>
      </c>
      <c r="C15" s="24"/>
      <c r="D15" s="23">
        <f t="shared" si="0"/>
        <v>3.6000000000000004E-2</v>
      </c>
      <c r="E15" s="24">
        <v>95.64</v>
      </c>
      <c r="F15" s="24"/>
      <c r="G15" s="24">
        <f t="shared" si="1"/>
        <v>14.560000000000002</v>
      </c>
      <c r="H15" s="24"/>
      <c r="I15" s="24">
        <f t="shared" si="2"/>
        <v>29.120000000000005</v>
      </c>
      <c r="J15" s="24" t="s">
        <v>320</v>
      </c>
    </row>
    <row r="16" spans="1:21" x14ac:dyDescent="0.3">
      <c r="A16" s="22" t="s">
        <v>14</v>
      </c>
      <c r="B16" s="23">
        <v>0.22700000000000001</v>
      </c>
      <c r="C16" s="24"/>
      <c r="D16" s="23">
        <f t="shared" si="0"/>
        <v>2.200000000000002E-2</v>
      </c>
      <c r="E16" s="24">
        <v>90</v>
      </c>
      <c r="F16" s="24"/>
      <c r="G16" s="24">
        <f t="shared" si="1"/>
        <v>8.9200000000000017</v>
      </c>
      <c r="H16" s="24"/>
      <c r="I16" s="24">
        <f t="shared" si="2"/>
        <v>17.840000000000003</v>
      </c>
      <c r="J16" s="24" t="s">
        <v>317</v>
      </c>
      <c r="S16" t="s">
        <v>193</v>
      </c>
    </row>
    <row r="17" spans="1:23" x14ac:dyDescent="0.3">
      <c r="A17" s="22" t="s">
        <v>15</v>
      </c>
      <c r="B17" s="23">
        <v>0.192</v>
      </c>
      <c r="C17" s="24"/>
      <c r="D17" s="23">
        <f t="shared" si="0"/>
        <v>-1.2999999999999984E-2</v>
      </c>
      <c r="E17" s="24">
        <v>75.78</v>
      </c>
      <c r="F17" s="24"/>
      <c r="G17" s="24">
        <f t="shared" si="1"/>
        <v>-5.2999999999999972</v>
      </c>
      <c r="H17" s="24"/>
      <c r="I17" s="24">
        <f t="shared" si="2"/>
        <v>-10.599999999999994</v>
      </c>
      <c r="J17" s="24" t="s">
        <v>219</v>
      </c>
      <c r="S17" t="s">
        <v>190</v>
      </c>
      <c r="T17" t="s">
        <v>195</v>
      </c>
      <c r="U17" t="s">
        <v>194</v>
      </c>
      <c r="V17" t="s">
        <v>196</v>
      </c>
      <c r="W17" t="s">
        <v>204</v>
      </c>
    </row>
    <row r="18" spans="1:23" x14ac:dyDescent="0.3">
      <c r="A18" s="22" t="s">
        <v>16</v>
      </c>
      <c r="B18" s="23">
        <v>0.2</v>
      </c>
      <c r="C18" s="24"/>
      <c r="D18" s="23">
        <f t="shared" si="0"/>
        <v>-4.9999999999999767E-3</v>
      </c>
      <c r="E18" s="24">
        <v>79.05</v>
      </c>
      <c r="F18" s="24"/>
      <c r="G18" s="24">
        <f t="shared" si="1"/>
        <v>-2.0300000000000011</v>
      </c>
      <c r="H18" s="24"/>
      <c r="I18" s="24">
        <f t="shared" si="2"/>
        <v>-4.0600000000000023</v>
      </c>
      <c r="J18" s="24" t="s">
        <v>219</v>
      </c>
      <c r="S18">
        <v>0</v>
      </c>
      <c r="T18">
        <v>0.11</v>
      </c>
      <c r="U18">
        <v>0.13300000000000001</v>
      </c>
      <c r="V18">
        <f t="shared" ref="V18:V25" si="3">AVERAGE(T18:U18)</f>
        <v>0.1215</v>
      </c>
      <c r="W18">
        <v>0</v>
      </c>
    </row>
    <row r="19" spans="1:23" x14ac:dyDescent="0.3">
      <c r="A19" s="22" t="s">
        <v>17</v>
      </c>
      <c r="B19" s="23">
        <v>0.69199999999999995</v>
      </c>
      <c r="C19" s="24"/>
      <c r="D19" s="23">
        <f t="shared" si="0"/>
        <v>0.48699999999999999</v>
      </c>
      <c r="E19" s="24">
        <v>262.18</v>
      </c>
      <c r="F19" s="24"/>
      <c r="G19" s="24">
        <f t="shared" si="1"/>
        <v>181.10000000000002</v>
      </c>
      <c r="H19" s="24"/>
      <c r="I19" s="24">
        <f t="shared" si="2"/>
        <v>362.20000000000005</v>
      </c>
      <c r="J19" s="24" t="s">
        <v>318</v>
      </c>
      <c r="S19">
        <v>4.6879999999999997</v>
      </c>
      <c r="T19">
        <v>0.16300000000000001</v>
      </c>
      <c r="U19">
        <v>0.127</v>
      </c>
      <c r="V19">
        <f t="shared" si="3"/>
        <v>0.14500000000000002</v>
      </c>
      <c r="W19">
        <f>V19-V18</f>
        <v>2.3500000000000021E-2</v>
      </c>
    </row>
    <row r="20" spans="1:23" x14ac:dyDescent="0.3">
      <c r="A20" s="22" t="s">
        <v>18</v>
      </c>
      <c r="B20" s="23">
        <v>0.14199999999999999</v>
      </c>
      <c r="C20" s="24"/>
      <c r="D20" s="23">
        <f t="shared" si="0"/>
        <v>-6.3E-2</v>
      </c>
      <c r="E20" s="24">
        <v>55.2</v>
      </c>
      <c r="F20" s="24"/>
      <c r="G20" s="24">
        <f t="shared" si="1"/>
        <v>-25.879999999999995</v>
      </c>
      <c r="H20" s="24"/>
      <c r="I20" s="24">
        <f t="shared" si="2"/>
        <v>-51.759999999999991</v>
      </c>
      <c r="J20" s="24" t="s">
        <v>219</v>
      </c>
      <c r="S20">
        <v>9.375</v>
      </c>
      <c r="T20">
        <v>0.20100000000000001</v>
      </c>
      <c r="U20">
        <v>0.159</v>
      </c>
      <c r="V20">
        <f t="shared" si="3"/>
        <v>0.18</v>
      </c>
      <c r="W20">
        <f>V20-V18</f>
        <v>5.8499999999999996E-2</v>
      </c>
    </row>
    <row r="21" spans="1:23" x14ac:dyDescent="0.3">
      <c r="A21" s="22" t="s">
        <v>19</v>
      </c>
      <c r="B21" s="23">
        <v>0.214</v>
      </c>
      <c r="C21" s="24"/>
      <c r="D21" s="23">
        <f t="shared" si="0"/>
        <v>9.000000000000008E-3</v>
      </c>
      <c r="E21" s="24">
        <v>84.74</v>
      </c>
      <c r="F21" s="24"/>
      <c r="G21" s="24">
        <f t="shared" si="1"/>
        <v>3.6599999999999966</v>
      </c>
      <c r="H21" s="24"/>
      <c r="I21" s="24">
        <f t="shared" si="2"/>
        <v>7.3199999999999932</v>
      </c>
      <c r="J21" s="24" t="s">
        <v>219</v>
      </c>
      <c r="S21">
        <v>18.75</v>
      </c>
      <c r="T21">
        <v>0.19800000000000001</v>
      </c>
      <c r="U21">
        <v>0.16200000000000001</v>
      </c>
      <c r="V21">
        <f t="shared" si="3"/>
        <v>0.18</v>
      </c>
      <c r="W21">
        <f>V21-V18</f>
        <v>5.8499999999999996E-2</v>
      </c>
    </row>
    <row r="22" spans="1:23" x14ac:dyDescent="0.3">
      <c r="A22" s="22" t="s">
        <v>20</v>
      </c>
      <c r="B22" s="23">
        <v>0.17599999999999999</v>
      </c>
      <c r="C22" s="24"/>
      <c r="D22" s="23">
        <f t="shared" si="0"/>
        <v>-2.8999999999999998E-2</v>
      </c>
      <c r="E22" s="24">
        <v>69.23</v>
      </c>
      <c r="F22" s="24"/>
      <c r="G22" s="24">
        <f t="shared" si="1"/>
        <v>-11.849999999999994</v>
      </c>
      <c r="H22" s="24"/>
      <c r="I22" s="24">
        <f t="shared" si="2"/>
        <v>-23.699999999999989</v>
      </c>
      <c r="J22" s="24" t="s">
        <v>219</v>
      </c>
      <c r="S22">
        <v>37.5</v>
      </c>
      <c r="T22">
        <v>0.23599999999999999</v>
      </c>
      <c r="U22">
        <v>0.17</v>
      </c>
      <c r="V22">
        <f t="shared" si="3"/>
        <v>0.20300000000000001</v>
      </c>
      <c r="W22">
        <f>V22-V18</f>
        <v>8.1500000000000017E-2</v>
      </c>
    </row>
    <row r="23" spans="1:23" x14ac:dyDescent="0.3">
      <c r="A23" s="22" t="s">
        <v>21</v>
      </c>
      <c r="B23" s="23">
        <v>0.26700000000000002</v>
      </c>
      <c r="C23" s="24"/>
      <c r="D23" s="23">
        <f t="shared" si="0"/>
        <v>6.2000000000000027E-2</v>
      </c>
      <c r="E23" s="24">
        <v>106.04</v>
      </c>
      <c r="F23" s="24"/>
      <c r="G23" s="24">
        <f t="shared" si="1"/>
        <v>24.960000000000008</v>
      </c>
      <c r="H23" s="24"/>
      <c r="I23" s="24">
        <f t="shared" si="2"/>
        <v>49.920000000000016</v>
      </c>
      <c r="J23" s="24" t="s">
        <v>319</v>
      </c>
      <c r="S23">
        <v>75</v>
      </c>
      <c r="T23">
        <v>0.24299999999999999</v>
      </c>
      <c r="U23">
        <v>0.22500000000000001</v>
      </c>
      <c r="V23">
        <f t="shared" si="3"/>
        <v>0.23399999999999999</v>
      </c>
      <c r="W23">
        <f>V23-V18</f>
        <v>0.11249999999999999</v>
      </c>
    </row>
    <row r="24" spans="1:23" x14ac:dyDescent="0.3">
      <c r="A24" s="22" t="s">
        <v>22</v>
      </c>
      <c r="B24" s="23">
        <v>0.156</v>
      </c>
      <c r="C24" s="24"/>
      <c r="D24" s="23">
        <f t="shared" si="0"/>
        <v>-4.8999999999999988E-2</v>
      </c>
      <c r="E24" s="24">
        <v>60.99</v>
      </c>
      <c r="F24" s="24"/>
      <c r="G24" s="24">
        <f t="shared" si="1"/>
        <v>-20.089999999999996</v>
      </c>
      <c r="H24" s="24"/>
      <c r="I24" s="24">
        <f t="shared" si="2"/>
        <v>-40.179999999999993</v>
      </c>
      <c r="J24" s="24" t="s">
        <v>219</v>
      </c>
      <c r="P24" t="s">
        <v>210</v>
      </c>
      <c r="Q24" t="s">
        <v>211</v>
      </c>
      <c r="R24" t="s">
        <v>212</v>
      </c>
      <c r="S24">
        <v>150</v>
      </c>
      <c r="T24">
        <v>0.32700000000000001</v>
      </c>
      <c r="U24">
        <v>0.308</v>
      </c>
      <c r="V24">
        <f t="shared" si="3"/>
        <v>0.3175</v>
      </c>
      <c r="W24">
        <f>V24-V18</f>
        <v>0.19600000000000001</v>
      </c>
    </row>
    <row r="25" spans="1:23" x14ac:dyDescent="0.3">
      <c r="A25" s="22" t="s">
        <v>23</v>
      </c>
      <c r="B25" s="23">
        <v>0.13600000000000001</v>
      </c>
      <c r="C25" s="24"/>
      <c r="D25" s="23">
        <f t="shared" si="0"/>
        <v>-6.8999999999999978E-2</v>
      </c>
      <c r="E25" s="24">
        <v>52.7</v>
      </c>
      <c r="F25" s="24"/>
      <c r="G25" s="24">
        <f t="shared" si="1"/>
        <v>-28.379999999999995</v>
      </c>
      <c r="H25" s="24"/>
      <c r="I25" s="24">
        <f t="shared" si="2"/>
        <v>-56.759999999999991</v>
      </c>
      <c r="J25" s="24" t="s">
        <v>219</v>
      </c>
      <c r="O25" t="s">
        <v>206</v>
      </c>
      <c r="P25">
        <f>57703654669011*10^-9</f>
        <v>57703.654669011004</v>
      </c>
      <c r="Q25">
        <f>6.97468884786896*10^-9</f>
        <v>6.9746888478689607E-9</v>
      </c>
      <c r="R25">
        <f>-2.60507788383872*10^-9</f>
        <v>-2.6050778838387202E-9</v>
      </c>
      <c r="S25">
        <v>300</v>
      </c>
      <c r="T25">
        <v>0.49</v>
      </c>
      <c r="U25">
        <v>0.46500000000000002</v>
      </c>
      <c r="V25">
        <f t="shared" si="3"/>
        <v>0.47750000000000004</v>
      </c>
      <c r="W25">
        <f>V25-V18</f>
        <v>0.35600000000000004</v>
      </c>
    </row>
    <row r="26" spans="1:23" x14ac:dyDescent="0.3">
      <c r="A26" s="22" t="s">
        <v>24</v>
      </c>
      <c r="B26" s="23">
        <v>0.14199999999999999</v>
      </c>
      <c r="C26" s="24"/>
      <c r="D26" s="23">
        <f t="shared" si="0"/>
        <v>-6.3E-2</v>
      </c>
      <c r="E26" s="24">
        <v>55.2</v>
      </c>
      <c r="F26" s="24"/>
      <c r="G26" s="24">
        <f t="shared" si="1"/>
        <v>-25.879999999999995</v>
      </c>
      <c r="H26" s="24"/>
      <c r="I26" s="24">
        <f t="shared" si="2"/>
        <v>-51.759999999999991</v>
      </c>
      <c r="J26" s="24" t="s">
        <v>219</v>
      </c>
      <c r="O26" t="s">
        <v>207</v>
      </c>
      <c r="P26">
        <f>6.13983051338843*10^-7</f>
        <v>6.1398305133884304E-7</v>
      </c>
      <c r="Q26" s="6">
        <f>-3.42676315000695*10^-6</f>
        <v>-3.4267631500069502E-6</v>
      </c>
      <c r="R26">
        <f>- 2.33468093685202*10^-6</f>
        <v>-2.33468093685202E-6</v>
      </c>
    </row>
    <row r="27" spans="1:23" x14ac:dyDescent="0.3">
      <c r="A27" s="22" t="s">
        <v>25</v>
      </c>
      <c r="B27" s="23">
        <v>0.20699999999999999</v>
      </c>
      <c r="C27" s="24"/>
      <c r="D27" s="23">
        <f t="shared" si="0"/>
        <v>2.0000000000000018E-3</v>
      </c>
      <c r="E27" s="24">
        <v>91.9</v>
      </c>
      <c r="F27" s="24"/>
      <c r="G27" s="24">
        <f t="shared" si="1"/>
        <v>10.820000000000007</v>
      </c>
      <c r="H27" s="24"/>
      <c r="I27" s="24">
        <f t="shared" si="2"/>
        <v>21.640000000000015</v>
      </c>
      <c r="J27" s="24" t="s">
        <v>321</v>
      </c>
      <c r="O27" t="s">
        <v>208</v>
      </c>
      <c r="P27">
        <v>2.3276427131622402E-3</v>
      </c>
      <c r="Q27">
        <v>1.5139864294594701E-3</v>
      </c>
      <c r="R27">
        <v>2.82708825961989E-3</v>
      </c>
    </row>
    <row r="28" spans="1:23" x14ac:dyDescent="0.3">
      <c r="A28" s="22" t="s">
        <v>26</v>
      </c>
      <c r="B28" s="23">
        <v>0.151</v>
      </c>
      <c r="C28" s="24"/>
      <c r="D28" s="23">
        <f t="shared" si="0"/>
        <v>-5.3999999999999992E-2</v>
      </c>
      <c r="E28" s="24">
        <v>58.93</v>
      </c>
      <c r="F28" s="24"/>
      <c r="G28" s="24">
        <f t="shared" si="1"/>
        <v>-22.15</v>
      </c>
      <c r="H28" s="24"/>
      <c r="I28" s="24">
        <f t="shared" si="2"/>
        <v>-44.3</v>
      </c>
      <c r="J28" s="24" t="s">
        <v>219</v>
      </c>
      <c r="O28" t="s">
        <v>209</v>
      </c>
      <c r="P28">
        <v>1.13734678183347E-2</v>
      </c>
      <c r="Q28">
        <v>1.0052728081576E-2</v>
      </c>
      <c r="R28">
        <v>1.3690931590555301E-2</v>
      </c>
    </row>
    <row r="29" spans="1:23" x14ac:dyDescent="0.3">
      <c r="A29" s="22" t="s">
        <v>27</v>
      </c>
      <c r="B29" s="23">
        <v>0.16</v>
      </c>
      <c r="C29" s="24"/>
      <c r="D29" s="23">
        <f t="shared" si="0"/>
        <v>-4.4999999999999984E-2</v>
      </c>
      <c r="E29" s="24">
        <v>62.65</v>
      </c>
      <c r="F29" s="24"/>
      <c r="G29" s="24">
        <f t="shared" si="1"/>
        <v>-18.43</v>
      </c>
      <c r="H29" s="24"/>
      <c r="I29" s="24">
        <f t="shared" si="2"/>
        <v>-36.86</v>
      </c>
      <c r="J29" s="24" t="s">
        <v>219</v>
      </c>
      <c r="S29" t="s">
        <v>198</v>
      </c>
    </row>
    <row r="30" spans="1:23" x14ac:dyDescent="0.3">
      <c r="A30" s="22" t="s">
        <v>28</v>
      </c>
      <c r="B30" s="23">
        <v>0.32400000000000001</v>
      </c>
      <c r="C30" s="24"/>
      <c r="D30" s="23">
        <f t="shared" si="0"/>
        <v>0.11900000000000002</v>
      </c>
      <c r="E30" s="24">
        <v>128.52000000000001</v>
      </c>
      <c r="F30" s="24"/>
      <c r="G30" s="24">
        <f t="shared" si="1"/>
        <v>47.440000000000012</v>
      </c>
      <c r="H30" s="24"/>
      <c r="I30" s="24">
        <f t="shared" si="2"/>
        <v>94.880000000000024</v>
      </c>
      <c r="J30" s="24" t="s">
        <v>322</v>
      </c>
      <c r="S30" t="s">
        <v>190</v>
      </c>
      <c r="T30" t="s">
        <v>195</v>
      </c>
      <c r="U30" t="s">
        <v>194</v>
      </c>
      <c r="V30" t="s">
        <v>196</v>
      </c>
      <c r="W30" t="s">
        <v>204</v>
      </c>
    </row>
    <row r="31" spans="1:23" x14ac:dyDescent="0.3">
      <c r="A31" s="22" t="s">
        <v>29</v>
      </c>
      <c r="B31" s="23">
        <v>0.16300000000000001</v>
      </c>
      <c r="C31" s="24"/>
      <c r="D31" s="23">
        <f t="shared" si="0"/>
        <v>-4.1999999999999982E-2</v>
      </c>
      <c r="E31" s="24">
        <v>63.88</v>
      </c>
      <c r="F31" s="24"/>
      <c r="G31" s="24">
        <f t="shared" si="1"/>
        <v>-17.199999999999996</v>
      </c>
      <c r="H31" s="24"/>
      <c r="I31" s="24">
        <f t="shared" si="2"/>
        <v>-34.399999999999991</v>
      </c>
      <c r="J31" s="24" t="s">
        <v>219</v>
      </c>
      <c r="S31">
        <v>0</v>
      </c>
      <c r="T31">
        <v>0.13</v>
      </c>
      <c r="U31">
        <v>0.10199999999999999</v>
      </c>
      <c r="V31">
        <f t="shared" ref="V31:V38" si="4">AVERAGE(T31:U31)</f>
        <v>0.11599999999999999</v>
      </c>
      <c r="W31">
        <v>0</v>
      </c>
    </row>
    <row r="32" spans="1:23" x14ac:dyDescent="0.3">
      <c r="A32" s="22" t="s">
        <v>30</v>
      </c>
      <c r="B32" s="23">
        <v>0.16</v>
      </c>
      <c r="C32" s="24"/>
      <c r="D32" s="23">
        <f t="shared" si="0"/>
        <v>-4.4999999999999984E-2</v>
      </c>
      <c r="E32" s="24">
        <v>62.65</v>
      </c>
      <c r="F32" s="24"/>
      <c r="G32" s="24">
        <f t="shared" si="1"/>
        <v>-18.43</v>
      </c>
      <c r="H32" s="24"/>
      <c r="I32" s="24">
        <f t="shared" si="2"/>
        <v>-36.86</v>
      </c>
      <c r="J32" s="24" t="s">
        <v>219</v>
      </c>
      <c r="S32">
        <v>4.6879999999999997</v>
      </c>
      <c r="T32">
        <v>0.14099999999999999</v>
      </c>
      <c r="U32">
        <v>0.11600000000000001</v>
      </c>
      <c r="V32">
        <f t="shared" si="4"/>
        <v>0.1285</v>
      </c>
      <c r="W32">
        <f>V32-V31</f>
        <v>1.2500000000000011E-2</v>
      </c>
    </row>
    <row r="33" spans="1:23" x14ac:dyDescent="0.3">
      <c r="A33" s="22" t="s">
        <v>31</v>
      </c>
      <c r="B33" s="23">
        <v>0.151</v>
      </c>
      <c r="C33" s="24"/>
      <c r="D33" s="23">
        <f t="shared" si="0"/>
        <v>-5.3999999999999992E-2</v>
      </c>
      <c r="E33" s="24">
        <v>58.9</v>
      </c>
      <c r="F33" s="24"/>
      <c r="G33" s="24">
        <f t="shared" si="1"/>
        <v>-22.18</v>
      </c>
      <c r="H33" s="24"/>
      <c r="I33" s="24">
        <f t="shared" si="2"/>
        <v>-44.36</v>
      </c>
      <c r="J33" s="24" t="s">
        <v>219</v>
      </c>
      <c r="S33">
        <v>9.375</v>
      </c>
      <c r="T33">
        <v>0.17899999999999999</v>
      </c>
      <c r="U33">
        <v>0.159</v>
      </c>
      <c r="V33">
        <f t="shared" si="4"/>
        <v>0.16899999999999998</v>
      </c>
      <c r="W33">
        <f>V33-V31</f>
        <v>5.2999999999999992E-2</v>
      </c>
    </row>
    <row r="34" spans="1:23" x14ac:dyDescent="0.3">
      <c r="A34" s="22" t="s">
        <v>32</v>
      </c>
      <c r="B34" s="23">
        <v>0.188</v>
      </c>
      <c r="C34" s="24"/>
      <c r="D34" s="23">
        <f t="shared" ref="D34:D65" si="5">B34-$C$2</f>
        <v>-1.6999999999999987E-2</v>
      </c>
      <c r="E34" s="24">
        <v>74.150000000000006</v>
      </c>
      <c r="F34" s="24"/>
      <c r="G34" s="24">
        <f t="shared" ref="G34:G65" si="6">E34-$F$2</f>
        <v>-6.9299999999999926</v>
      </c>
      <c r="H34" s="24"/>
      <c r="I34" s="24">
        <f t="shared" ref="I34:I65" si="7">G34*$H$2</f>
        <v>-13.859999999999985</v>
      </c>
      <c r="J34" s="24" t="s">
        <v>219</v>
      </c>
      <c r="S34">
        <v>18.75</v>
      </c>
      <c r="T34">
        <v>0.20300000000000001</v>
      </c>
      <c r="U34">
        <v>0.19700000000000001</v>
      </c>
      <c r="V34">
        <f t="shared" si="4"/>
        <v>0.2</v>
      </c>
      <c r="W34">
        <f>V34-V31</f>
        <v>8.4000000000000019E-2</v>
      </c>
    </row>
    <row r="35" spans="1:23" x14ac:dyDescent="0.3">
      <c r="A35" s="22" t="s">
        <v>33</v>
      </c>
      <c r="B35" s="23">
        <v>0.27400000000000002</v>
      </c>
      <c r="C35" s="24"/>
      <c r="D35" s="23">
        <f t="shared" si="5"/>
        <v>6.9000000000000034E-2</v>
      </c>
      <c r="E35" s="24">
        <v>108.83</v>
      </c>
      <c r="F35" s="24"/>
      <c r="G35" s="24">
        <f t="shared" si="6"/>
        <v>27.75</v>
      </c>
      <c r="H35" s="24"/>
      <c r="I35" s="24">
        <f t="shared" si="7"/>
        <v>55.5</v>
      </c>
      <c r="J35" s="24" t="s">
        <v>323</v>
      </c>
      <c r="S35">
        <v>37.5</v>
      </c>
      <c r="T35">
        <v>0.23699999999999999</v>
      </c>
      <c r="U35">
        <v>0.219</v>
      </c>
      <c r="V35">
        <f t="shared" si="4"/>
        <v>0.22799999999999998</v>
      </c>
      <c r="W35">
        <f>V35-V31</f>
        <v>0.11199999999999999</v>
      </c>
    </row>
    <row r="36" spans="1:23" x14ac:dyDescent="0.3">
      <c r="A36" s="22" t="s">
        <v>34</v>
      </c>
      <c r="B36" s="23">
        <v>0.16400000000000001</v>
      </c>
      <c r="C36" s="24"/>
      <c r="D36" s="23">
        <f t="shared" si="5"/>
        <v>-4.0999999999999981E-2</v>
      </c>
      <c r="E36" s="24">
        <v>64.3</v>
      </c>
      <c r="F36" s="24"/>
      <c r="G36" s="24">
        <f t="shared" si="6"/>
        <v>-16.78</v>
      </c>
      <c r="H36" s="24"/>
      <c r="I36" s="24">
        <f t="shared" si="7"/>
        <v>-33.56</v>
      </c>
      <c r="J36" s="24" t="s">
        <v>219</v>
      </c>
      <c r="S36">
        <v>75</v>
      </c>
      <c r="T36">
        <v>0.36</v>
      </c>
      <c r="U36">
        <v>0.28899999999999998</v>
      </c>
      <c r="V36">
        <f t="shared" si="4"/>
        <v>0.32450000000000001</v>
      </c>
      <c r="W36">
        <f>V36-V31</f>
        <v>0.20850000000000002</v>
      </c>
    </row>
    <row r="37" spans="1:23" x14ac:dyDescent="0.3">
      <c r="A37" s="22" t="s">
        <v>35</v>
      </c>
      <c r="B37" s="23">
        <v>0.155</v>
      </c>
      <c r="C37" s="24"/>
      <c r="D37" s="23">
        <f t="shared" si="5"/>
        <v>-4.9999999999999989E-2</v>
      </c>
      <c r="E37" s="24">
        <v>60.6</v>
      </c>
      <c r="F37" s="24"/>
      <c r="G37" s="24">
        <f t="shared" si="6"/>
        <v>-20.479999999999997</v>
      </c>
      <c r="H37" s="24"/>
      <c r="I37" s="24">
        <f t="shared" si="7"/>
        <v>-40.959999999999994</v>
      </c>
      <c r="J37" s="24" t="s">
        <v>219</v>
      </c>
      <c r="S37">
        <v>150</v>
      </c>
      <c r="T37">
        <v>0.436</v>
      </c>
      <c r="U37">
        <v>0.50800000000000001</v>
      </c>
      <c r="V37">
        <f t="shared" si="4"/>
        <v>0.47199999999999998</v>
      </c>
      <c r="W37">
        <f>V37-V31</f>
        <v>0.35599999999999998</v>
      </c>
    </row>
    <row r="38" spans="1:23" x14ac:dyDescent="0.3">
      <c r="A38" s="22" t="s">
        <v>36</v>
      </c>
      <c r="B38" s="23">
        <v>0.17799999999999999</v>
      </c>
      <c r="C38" s="24"/>
      <c r="D38" s="23">
        <f t="shared" si="5"/>
        <v>-2.6999999999999996E-2</v>
      </c>
      <c r="E38" s="24">
        <v>70.05</v>
      </c>
      <c r="F38" s="24"/>
      <c r="G38" s="24">
        <f t="shared" si="6"/>
        <v>-11.030000000000001</v>
      </c>
      <c r="H38" s="24"/>
      <c r="I38" s="24">
        <f t="shared" si="7"/>
        <v>-22.060000000000002</v>
      </c>
      <c r="J38" s="24" t="s">
        <v>219</v>
      </c>
      <c r="S38">
        <v>300</v>
      </c>
      <c r="T38">
        <v>0.88200000000000001</v>
      </c>
      <c r="U38">
        <v>0.626</v>
      </c>
      <c r="V38">
        <f t="shared" si="4"/>
        <v>0.754</v>
      </c>
      <c r="W38">
        <f>V38-V31</f>
        <v>0.63800000000000001</v>
      </c>
    </row>
    <row r="39" spans="1:23" x14ac:dyDescent="0.3">
      <c r="A39" s="22" t="s">
        <v>37</v>
      </c>
      <c r="B39" s="23">
        <v>0.191</v>
      </c>
      <c r="C39" s="24"/>
      <c r="D39" s="23">
        <f t="shared" si="5"/>
        <v>-1.3999999999999985E-2</v>
      </c>
      <c r="E39" s="24">
        <v>75.38</v>
      </c>
      <c r="F39" s="24"/>
      <c r="G39" s="24">
        <f t="shared" si="6"/>
        <v>-5.7000000000000028</v>
      </c>
      <c r="H39" s="24"/>
      <c r="I39" s="24">
        <f t="shared" si="7"/>
        <v>-11.400000000000006</v>
      </c>
      <c r="J39" s="24" t="s">
        <v>219</v>
      </c>
    </row>
    <row r="40" spans="1:23" x14ac:dyDescent="0.3">
      <c r="A40" s="22" t="s">
        <v>38</v>
      </c>
      <c r="B40" s="23">
        <v>2.0409999999999999</v>
      </c>
      <c r="C40" s="24"/>
      <c r="D40" s="23">
        <f t="shared" si="5"/>
        <v>1.8359999999999999</v>
      </c>
      <c r="E40" s="24">
        <v>615.72</v>
      </c>
      <c r="F40" s="24"/>
      <c r="G40" s="24">
        <f t="shared" si="6"/>
        <v>534.64</v>
      </c>
      <c r="H40" s="24"/>
      <c r="I40" s="24">
        <f t="shared" si="7"/>
        <v>1069.28</v>
      </c>
      <c r="J40" s="24" t="s">
        <v>324</v>
      </c>
    </row>
    <row r="41" spans="1:23" x14ac:dyDescent="0.3">
      <c r="A41" s="22" t="s">
        <v>39</v>
      </c>
      <c r="B41" s="23">
        <v>0.17399999999999999</v>
      </c>
      <c r="C41" s="24"/>
      <c r="D41" s="23">
        <f t="shared" si="5"/>
        <v>-3.1E-2</v>
      </c>
      <c r="E41" s="24">
        <v>68.41</v>
      </c>
      <c r="F41" s="24"/>
      <c r="G41" s="24">
        <f t="shared" si="6"/>
        <v>-12.670000000000002</v>
      </c>
      <c r="H41" s="24"/>
      <c r="I41" s="24">
        <f t="shared" si="7"/>
        <v>-25.340000000000003</v>
      </c>
      <c r="J41" s="24" t="s">
        <v>219</v>
      </c>
    </row>
    <row r="42" spans="1:23" x14ac:dyDescent="0.3">
      <c r="A42" s="22" t="s">
        <v>40</v>
      </c>
      <c r="B42" s="23">
        <v>0.16500000000000001</v>
      </c>
      <c r="C42" s="24"/>
      <c r="D42" s="23">
        <f t="shared" si="5"/>
        <v>-3.999999999999998E-2</v>
      </c>
      <c r="E42" s="24">
        <v>64.709999999999994</v>
      </c>
      <c r="F42" s="24"/>
      <c r="G42" s="24">
        <f t="shared" si="6"/>
        <v>-16.370000000000005</v>
      </c>
      <c r="H42" s="24"/>
      <c r="I42" s="24">
        <f t="shared" si="7"/>
        <v>-32.740000000000009</v>
      </c>
      <c r="J42" s="24" t="s">
        <v>219</v>
      </c>
    </row>
    <row r="43" spans="1:23" x14ac:dyDescent="0.3">
      <c r="A43" s="22" t="s">
        <v>41</v>
      </c>
      <c r="B43" s="23">
        <v>0.188</v>
      </c>
      <c r="C43" s="24"/>
      <c r="D43" s="23">
        <f t="shared" si="5"/>
        <v>-1.6999999999999987E-2</v>
      </c>
      <c r="E43" s="24">
        <v>74.150000000000006</v>
      </c>
      <c r="F43" s="24"/>
      <c r="G43" s="24">
        <f t="shared" si="6"/>
        <v>-6.9299999999999926</v>
      </c>
      <c r="H43" s="24"/>
      <c r="I43" s="24">
        <f t="shared" si="7"/>
        <v>-13.859999999999985</v>
      </c>
      <c r="J43" s="24" t="s">
        <v>219</v>
      </c>
    </row>
    <row r="44" spans="1:23" x14ac:dyDescent="0.3">
      <c r="A44" s="22" t="s">
        <v>42</v>
      </c>
      <c r="B44" s="23">
        <v>0.28299999999999997</v>
      </c>
      <c r="C44" s="24"/>
      <c r="D44" s="23">
        <f t="shared" si="5"/>
        <v>7.7999999999999986E-2</v>
      </c>
      <c r="E44" s="24">
        <v>112.4</v>
      </c>
      <c r="F44" s="24"/>
      <c r="G44" s="24">
        <f t="shared" si="6"/>
        <v>31.320000000000007</v>
      </c>
      <c r="H44" s="24"/>
      <c r="I44" s="24">
        <f t="shared" si="7"/>
        <v>62.640000000000015</v>
      </c>
      <c r="J44" s="24" t="s">
        <v>325</v>
      </c>
    </row>
    <row r="45" spans="1:23" x14ac:dyDescent="0.3">
      <c r="A45" s="22" t="s">
        <v>43</v>
      </c>
      <c r="B45" s="23">
        <v>0.17499999999999999</v>
      </c>
      <c r="C45" s="24"/>
      <c r="D45" s="23">
        <f t="shared" si="5"/>
        <v>-0.03</v>
      </c>
      <c r="E45" s="24">
        <v>68.819999999999993</v>
      </c>
      <c r="F45" s="24"/>
      <c r="G45" s="24">
        <f t="shared" si="6"/>
        <v>-12.260000000000005</v>
      </c>
      <c r="H45" s="24"/>
      <c r="I45" s="24">
        <f t="shared" si="7"/>
        <v>-24.52000000000001</v>
      </c>
      <c r="J45" s="24" t="s">
        <v>219</v>
      </c>
    </row>
    <row r="46" spans="1:23" x14ac:dyDescent="0.3">
      <c r="A46" s="22" t="s">
        <v>44</v>
      </c>
      <c r="B46" s="23">
        <v>0.16800000000000001</v>
      </c>
      <c r="C46" s="24"/>
      <c r="D46" s="23">
        <f t="shared" si="5"/>
        <v>-3.6999999999999977E-2</v>
      </c>
      <c r="E46" s="24">
        <v>65.94</v>
      </c>
      <c r="F46" s="24"/>
      <c r="G46" s="24">
        <f t="shared" si="6"/>
        <v>-15.14</v>
      </c>
      <c r="H46" s="24"/>
      <c r="I46" s="24">
        <f t="shared" si="7"/>
        <v>-30.28</v>
      </c>
      <c r="J46" s="24" t="s">
        <v>219</v>
      </c>
    </row>
    <row r="47" spans="1:23" x14ac:dyDescent="0.3">
      <c r="A47" s="22" t="s">
        <v>45</v>
      </c>
      <c r="B47" s="23">
        <v>0.152</v>
      </c>
      <c r="C47" s="24"/>
      <c r="D47" s="23">
        <f t="shared" si="5"/>
        <v>-5.2999999999999992E-2</v>
      </c>
      <c r="E47" s="24">
        <v>59.34</v>
      </c>
      <c r="F47" s="24"/>
      <c r="G47" s="24">
        <f t="shared" si="6"/>
        <v>-21.739999999999995</v>
      </c>
      <c r="H47" s="24"/>
      <c r="I47" s="24">
        <f t="shared" si="7"/>
        <v>-43.47999999999999</v>
      </c>
      <c r="J47" s="24" t="s">
        <v>219</v>
      </c>
    </row>
    <row r="48" spans="1:23" x14ac:dyDescent="0.3">
      <c r="A48" s="22" t="s">
        <v>46</v>
      </c>
      <c r="B48" s="23">
        <v>0.19600000000000001</v>
      </c>
      <c r="C48" s="24"/>
      <c r="D48" s="23">
        <f t="shared" si="5"/>
        <v>-8.9999999999999802E-3</v>
      </c>
      <c r="E48" s="24">
        <v>77.42</v>
      </c>
      <c r="F48" s="24"/>
      <c r="G48" s="24">
        <f t="shared" si="6"/>
        <v>-3.6599999999999966</v>
      </c>
      <c r="H48" s="24"/>
      <c r="I48" s="24">
        <f t="shared" si="7"/>
        <v>-7.3199999999999932</v>
      </c>
      <c r="J48" s="24" t="s">
        <v>219</v>
      </c>
    </row>
    <row r="49" spans="1:10" x14ac:dyDescent="0.3">
      <c r="A49" s="22" t="s">
        <v>47</v>
      </c>
      <c r="B49" s="23">
        <v>0.35899999999999999</v>
      </c>
      <c r="C49" s="24"/>
      <c r="D49" s="23">
        <f t="shared" si="5"/>
        <v>0.154</v>
      </c>
      <c r="E49" s="24">
        <v>142.08000000000001</v>
      </c>
      <c r="F49" s="24"/>
      <c r="G49" s="24">
        <f t="shared" si="6"/>
        <v>61.000000000000014</v>
      </c>
      <c r="H49" s="24"/>
      <c r="I49" s="24">
        <f t="shared" si="7"/>
        <v>122.00000000000003</v>
      </c>
      <c r="J49" s="24" t="s">
        <v>326</v>
      </c>
    </row>
    <row r="50" spans="1:10" x14ac:dyDescent="0.3">
      <c r="A50" s="22" t="s">
        <v>48</v>
      </c>
      <c r="B50" s="23">
        <v>0.17899999999999999</v>
      </c>
      <c r="C50" s="24"/>
      <c r="D50" s="23">
        <f t="shared" si="5"/>
        <v>-2.5999999999999995E-2</v>
      </c>
      <c r="E50" s="24">
        <v>70.459999999999994</v>
      </c>
      <c r="F50" s="24"/>
      <c r="G50" s="24">
        <f t="shared" si="6"/>
        <v>-10.620000000000005</v>
      </c>
      <c r="H50" s="24"/>
      <c r="I50" s="24">
        <f t="shared" si="7"/>
        <v>-21.240000000000009</v>
      </c>
      <c r="J50" s="24" t="s">
        <v>219</v>
      </c>
    </row>
    <row r="51" spans="1:10" x14ac:dyDescent="0.3">
      <c r="A51" s="22" t="s">
        <v>49</v>
      </c>
      <c r="B51" s="23">
        <v>0.17199999999999999</v>
      </c>
      <c r="C51" s="24"/>
      <c r="D51" s="23">
        <f t="shared" si="5"/>
        <v>-3.3000000000000002E-2</v>
      </c>
      <c r="E51" s="24">
        <v>67.59</v>
      </c>
      <c r="F51" s="24"/>
      <c r="G51" s="24">
        <f t="shared" si="6"/>
        <v>-13.489999999999995</v>
      </c>
      <c r="H51" s="24"/>
      <c r="I51" s="24">
        <f t="shared" si="7"/>
        <v>-26.97999999999999</v>
      </c>
      <c r="J51" s="24" t="s">
        <v>219</v>
      </c>
    </row>
    <row r="52" spans="1:10" x14ac:dyDescent="0.3">
      <c r="A52" s="22" t="s">
        <v>50</v>
      </c>
      <c r="B52" s="23">
        <v>0.158</v>
      </c>
      <c r="C52" s="24"/>
      <c r="D52" s="23">
        <f t="shared" si="5"/>
        <v>-4.6999999999999986E-2</v>
      </c>
      <c r="E52" s="24">
        <v>61.82</v>
      </c>
      <c r="F52" s="24"/>
      <c r="G52" s="24">
        <f t="shared" si="6"/>
        <v>-19.259999999999998</v>
      </c>
      <c r="H52" s="24"/>
      <c r="I52" s="24">
        <f t="shared" si="7"/>
        <v>-38.519999999999996</v>
      </c>
      <c r="J52" s="24" t="s">
        <v>219</v>
      </c>
    </row>
    <row r="53" spans="1:10" x14ac:dyDescent="0.3">
      <c r="A53" s="22" t="s">
        <v>51</v>
      </c>
      <c r="B53" s="23">
        <v>0.153</v>
      </c>
      <c r="C53" s="24"/>
      <c r="D53" s="23">
        <f t="shared" si="5"/>
        <v>-5.1999999999999991E-2</v>
      </c>
      <c r="E53" s="24">
        <v>59.75</v>
      </c>
      <c r="F53" s="24"/>
      <c r="G53" s="24">
        <f t="shared" si="6"/>
        <v>-21.33</v>
      </c>
      <c r="H53" s="24"/>
      <c r="I53" s="24">
        <f t="shared" si="7"/>
        <v>-42.66</v>
      </c>
      <c r="J53" s="24" t="s">
        <v>219</v>
      </c>
    </row>
    <row r="54" spans="1:10" x14ac:dyDescent="0.3">
      <c r="A54" s="22" t="s">
        <v>52</v>
      </c>
      <c r="B54" s="23">
        <v>0.17299999999999999</v>
      </c>
      <c r="C54" s="24"/>
      <c r="D54" s="23">
        <f t="shared" si="5"/>
        <v>-3.2000000000000001E-2</v>
      </c>
      <c r="E54" s="24">
        <v>68</v>
      </c>
      <c r="F54" s="24"/>
      <c r="G54" s="24">
        <f t="shared" si="6"/>
        <v>-13.079999999999998</v>
      </c>
      <c r="H54" s="24"/>
      <c r="I54" s="24">
        <f t="shared" si="7"/>
        <v>-26.159999999999997</v>
      </c>
      <c r="J54" s="24" t="s">
        <v>219</v>
      </c>
    </row>
    <row r="55" spans="1:10" x14ac:dyDescent="0.3">
      <c r="A55" s="22" t="s">
        <v>53</v>
      </c>
      <c r="B55" s="23">
        <v>0.186</v>
      </c>
      <c r="C55" s="24"/>
      <c r="D55" s="23">
        <f t="shared" si="5"/>
        <v>-1.8999999999999989E-2</v>
      </c>
      <c r="E55" s="24">
        <v>73.33</v>
      </c>
      <c r="F55" s="24"/>
      <c r="G55" s="24">
        <f t="shared" si="6"/>
        <v>-7.75</v>
      </c>
      <c r="H55" s="24"/>
      <c r="I55" s="24">
        <f t="shared" si="7"/>
        <v>-15.5</v>
      </c>
      <c r="J55" s="24" t="s">
        <v>219</v>
      </c>
    </row>
    <row r="56" spans="1:10" x14ac:dyDescent="0.3">
      <c r="A56" s="22" t="s">
        <v>54</v>
      </c>
      <c r="B56" s="23">
        <v>0.17</v>
      </c>
      <c r="C56" s="24"/>
      <c r="D56" s="23">
        <f t="shared" si="5"/>
        <v>-3.4999999999999976E-2</v>
      </c>
      <c r="E56" s="24">
        <v>66.77</v>
      </c>
      <c r="F56" s="24"/>
      <c r="G56" s="24">
        <f t="shared" si="6"/>
        <v>-14.310000000000002</v>
      </c>
      <c r="H56" s="24"/>
      <c r="I56" s="24">
        <f t="shared" si="7"/>
        <v>-28.620000000000005</v>
      </c>
      <c r="J56" s="24" t="s">
        <v>219</v>
      </c>
    </row>
    <row r="57" spans="1:10" x14ac:dyDescent="0.3">
      <c r="A57" s="22" t="s">
        <v>55</v>
      </c>
      <c r="B57" s="23">
        <v>2.8180000000000001</v>
      </c>
      <c r="C57" s="24"/>
      <c r="D57" s="23">
        <f t="shared" si="5"/>
        <v>2.613</v>
      </c>
      <c r="E57" s="24">
        <v>759.87</v>
      </c>
      <c r="F57" s="24"/>
      <c r="G57" s="24">
        <f t="shared" si="6"/>
        <v>678.79</v>
      </c>
      <c r="H57" s="24"/>
      <c r="I57" s="24">
        <f t="shared" si="7"/>
        <v>1357.58</v>
      </c>
      <c r="J57" s="24" t="s">
        <v>220</v>
      </c>
    </row>
    <row r="58" spans="1:10" x14ac:dyDescent="0.3">
      <c r="A58" s="22" t="s">
        <v>56</v>
      </c>
      <c r="B58" s="23">
        <v>0.182</v>
      </c>
      <c r="C58" s="24"/>
      <c r="D58" s="23">
        <f t="shared" si="5"/>
        <v>-2.2999999999999993E-2</v>
      </c>
      <c r="E58" s="24">
        <v>71.7</v>
      </c>
      <c r="F58" s="24"/>
      <c r="G58" s="24">
        <f t="shared" si="6"/>
        <v>-9.3799999999999955</v>
      </c>
      <c r="H58" s="24"/>
      <c r="I58" s="24">
        <f t="shared" si="7"/>
        <v>-18.759999999999991</v>
      </c>
      <c r="J58" s="24" t="s">
        <v>219</v>
      </c>
    </row>
    <row r="59" spans="1:10" x14ac:dyDescent="0.3">
      <c r="A59" s="22" t="s">
        <v>57</v>
      </c>
      <c r="B59" s="23">
        <v>0.17299999999999999</v>
      </c>
      <c r="C59" s="24"/>
      <c r="D59" s="23">
        <f t="shared" si="5"/>
        <v>-3.2000000000000001E-2</v>
      </c>
      <c r="E59" s="24">
        <v>68</v>
      </c>
      <c r="F59" s="24"/>
      <c r="G59" s="24">
        <f t="shared" si="6"/>
        <v>-13.079999999999998</v>
      </c>
      <c r="H59" s="24"/>
      <c r="I59" s="24">
        <f t="shared" si="7"/>
        <v>-26.159999999999997</v>
      </c>
      <c r="J59" s="24" t="s">
        <v>219</v>
      </c>
    </row>
    <row r="60" spans="1:10" x14ac:dyDescent="0.3">
      <c r="A60" s="22" t="s">
        <v>58</v>
      </c>
      <c r="B60" s="23">
        <v>0.68300000000000005</v>
      </c>
      <c r="C60" s="24"/>
      <c r="D60" s="23">
        <f t="shared" si="5"/>
        <v>0.47800000000000009</v>
      </c>
      <c r="E60" s="24">
        <v>259.14999999999998</v>
      </c>
      <c r="F60" s="24"/>
      <c r="G60" s="24">
        <f t="shared" si="6"/>
        <v>178.07</v>
      </c>
      <c r="H60" s="24"/>
      <c r="I60" s="24">
        <f t="shared" si="7"/>
        <v>356.14</v>
      </c>
      <c r="J60" s="24" t="s">
        <v>327</v>
      </c>
    </row>
    <row r="61" spans="1:10" x14ac:dyDescent="0.3">
      <c r="A61" s="22" t="s">
        <v>59</v>
      </c>
      <c r="B61" s="23">
        <v>0.187</v>
      </c>
      <c r="C61" s="24"/>
      <c r="D61" s="23">
        <f t="shared" si="5"/>
        <v>-1.7999999999999988E-2</v>
      </c>
      <c r="E61" s="24">
        <v>73.739999999999995</v>
      </c>
      <c r="F61" s="24"/>
      <c r="G61" s="24">
        <f t="shared" si="6"/>
        <v>-7.3400000000000034</v>
      </c>
      <c r="H61" s="24"/>
      <c r="I61" s="24">
        <f t="shared" si="7"/>
        <v>-14.680000000000007</v>
      </c>
      <c r="J61" s="24" t="s">
        <v>219</v>
      </c>
    </row>
    <row r="62" spans="1:10" x14ac:dyDescent="0.3">
      <c r="A62" s="22" t="s">
        <v>60</v>
      </c>
      <c r="B62" s="23">
        <v>0.20899999999999999</v>
      </c>
      <c r="C62" s="24"/>
      <c r="D62" s="23">
        <f t="shared" si="5"/>
        <v>4.0000000000000036E-3</v>
      </c>
      <c r="E62" s="24">
        <v>82.71</v>
      </c>
      <c r="F62" s="24"/>
      <c r="G62" s="24">
        <f t="shared" si="6"/>
        <v>1.6299999999999955</v>
      </c>
      <c r="H62" s="24"/>
      <c r="I62" s="24">
        <f t="shared" si="7"/>
        <v>3.2599999999999909</v>
      </c>
      <c r="J62" s="24" t="s">
        <v>219</v>
      </c>
    </row>
    <row r="63" spans="1:10" x14ac:dyDescent="0.3">
      <c r="A63" s="22" t="s">
        <v>61</v>
      </c>
      <c r="B63" s="23">
        <v>0.19600000000000001</v>
      </c>
      <c r="C63" s="24"/>
      <c r="D63" s="23">
        <f t="shared" si="5"/>
        <v>-8.9999999999999802E-3</v>
      </c>
      <c r="E63" s="24">
        <v>77.42</v>
      </c>
      <c r="F63" s="24"/>
      <c r="G63" s="24">
        <f t="shared" si="6"/>
        <v>-3.6599999999999966</v>
      </c>
      <c r="H63" s="24"/>
      <c r="I63" s="24">
        <f t="shared" si="7"/>
        <v>-7.3199999999999932</v>
      </c>
      <c r="J63" s="24" t="s">
        <v>219</v>
      </c>
    </row>
    <row r="64" spans="1:10" x14ac:dyDescent="0.3">
      <c r="A64" s="22" t="s">
        <v>62</v>
      </c>
      <c r="B64" s="23">
        <v>0.17</v>
      </c>
      <c r="C64" s="24"/>
      <c r="D64" s="23">
        <f t="shared" si="5"/>
        <v>-3.4999999999999976E-2</v>
      </c>
      <c r="E64" s="24">
        <v>66.77</v>
      </c>
      <c r="F64" s="24"/>
      <c r="G64" s="24">
        <f t="shared" si="6"/>
        <v>-14.310000000000002</v>
      </c>
      <c r="H64" s="24"/>
      <c r="I64" s="24">
        <f t="shared" si="7"/>
        <v>-28.620000000000005</v>
      </c>
      <c r="J64" s="24" t="s">
        <v>219</v>
      </c>
    </row>
    <row r="65" spans="1:10" x14ac:dyDescent="0.3">
      <c r="A65" s="22" t="s">
        <v>63</v>
      </c>
      <c r="B65" s="23">
        <v>0.17199999999999999</v>
      </c>
      <c r="C65" s="24"/>
      <c r="D65" s="23">
        <f t="shared" si="5"/>
        <v>-3.3000000000000002E-2</v>
      </c>
      <c r="E65" s="24">
        <v>67.59</v>
      </c>
      <c r="F65" s="24"/>
      <c r="G65" s="24">
        <f t="shared" si="6"/>
        <v>-13.489999999999995</v>
      </c>
      <c r="H65" s="24"/>
      <c r="I65" s="24">
        <f t="shared" si="7"/>
        <v>-26.97999999999999</v>
      </c>
      <c r="J65" s="24" t="s">
        <v>219</v>
      </c>
    </row>
    <row r="66" spans="1:10" x14ac:dyDescent="0.3">
      <c r="A66" s="22" t="s">
        <v>64</v>
      </c>
      <c r="B66" s="23">
        <v>0.17199999999999999</v>
      </c>
      <c r="C66" s="24"/>
      <c r="D66" s="23">
        <f t="shared" ref="D66:D89" si="8">B66-$C$2</f>
        <v>-3.3000000000000002E-2</v>
      </c>
      <c r="E66" s="24">
        <v>67.59</v>
      </c>
      <c r="F66" s="24"/>
      <c r="G66" s="24">
        <f t="shared" ref="G66:G89" si="9">E66-$F$2</f>
        <v>-13.489999999999995</v>
      </c>
      <c r="H66" s="24"/>
      <c r="I66" s="24">
        <f t="shared" ref="I66:I97" si="10">G66*$H$2</f>
        <v>-26.97999999999999</v>
      </c>
      <c r="J66" s="24" t="s">
        <v>219</v>
      </c>
    </row>
    <row r="67" spans="1:10" x14ac:dyDescent="0.3">
      <c r="A67" s="22" t="s">
        <v>65</v>
      </c>
      <c r="B67" s="23">
        <v>0.186</v>
      </c>
      <c r="C67" s="24"/>
      <c r="D67" s="23">
        <f t="shared" si="8"/>
        <v>-1.8999999999999989E-2</v>
      </c>
      <c r="E67" s="24">
        <v>73.33</v>
      </c>
      <c r="F67" s="24"/>
      <c r="G67" s="24">
        <f t="shared" si="9"/>
        <v>-7.75</v>
      </c>
      <c r="H67" s="24"/>
      <c r="I67" s="24">
        <f t="shared" si="10"/>
        <v>-15.5</v>
      </c>
      <c r="J67" s="24" t="s">
        <v>219</v>
      </c>
    </row>
    <row r="68" spans="1:10" x14ac:dyDescent="0.3">
      <c r="A68" s="22" t="s">
        <v>66</v>
      </c>
      <c r="B68" s="23">
        <v>0.20599999999999999</v>
      </c>
      <c r="C68" s="24"/>
      <c r="D68" s="23">
        <f t="shared" si="8"/>
        <v>1.0000000000000009E-3</v>
      </c>
      <c r="E68" s="24">
        <v>81.5</v>
      </c>
      <c r="F68" s="24"/>
      <c r="G68" s="24">
        <f t="shared" si="9"/>
        <v>0.42000000000000171</v>
      </c>
      <c r="H68" s="24"/>
      <c r="I68" s="24">
        <f t="shared" si="10"/>
        <v>0.84000000000000341</v>
      </c>
      <c r="J68" s="24" t="s">
        <v>219</v>
      </c>
    </row>
    <row r="69" spans="1:10" x14ac:dyDescent="0.3">
      <c r="A69" s="22" t="s">
        <v>67</v>
      </c>
      <c r="B69" s="23">
        <v>0.377</v>
      </c>
      <c r="C69" s="24"/>
      <c r="D69" s="23">
        <f t="shared" si="8"/>
        <v>0.17200000000000001</v>
      </c>
      <c r="E69" s="24">
        <v>149</v>
      </c>
      <c r="F69" s="24"/>
      <c r="G69" s="24">
        <f t="shared" si="9"/>
        <v>67.92</v>
      </c>
      <c r="H69" s="24"/>
      <c r="I69" s="24">
        <f t="shared" si="10"/>
        <v>135.84</v>
      </c>
      <c r="J69" s="24" t="s">
        <v>328</v>
      </c>
    </row>
    <row r="70" spans="1:10" x14ac:dyDescent="0.3">
      <c r="A70" s="22" t="s">
        <v>68</v>
      </c>
      <c r="B70" s="23">
        <v>0.2</v>
      </c>
      <c r="C70" s="24"/>
      <c r="D70" s="23">
        <f t="shared" si="8"/>
        <v>-4.9999999999999767E-3</v>
      </c>
      <c r="E70" s="24">
        <v>79.05</v>
      </c>
      <c r="F70" s="24"/>
      <c r="G70" s="24">
        <f t="shared" si="9"/>
        <v>-2.0300000000000011</v>
      </c>
      <c r="H70" s="24"/>
      <c r="I70" s="24">
        <f t="shared" si="10"/>
        <v>-4.0600000000000023</v>
      </c>
      <c r="J70" s="24" t="s">
        <v>219</v>
      </c>
    </row>
    <row r="71" spans="1:10" x14ac:dyDescent="0.3">
      <c r="A71" s="22" t="s">
        <v>69</v>
      </c>
      <c r="B71" s="23">
        <v>0.185</v>
      </c>
      <c r="C71" s="24"/>
      <c r="D71" s="23">
        <f t="shared" si="8"/>
        <v>-1.999999999999999E-2</v>
      </c>
      <c r="E71" s="24">
        <v>72.92</v>
      </c>
      <c r="F71" s="24"/>
      <c r="G71" s="24">
        <f t="shared" si="9"/>
        <v>-8.1599999999999966</v>
      </c>
      <c r="H71" s="24"/>
      <c r="I71" s="24">
        <f t="shared" si="10"/>
        <v>-16.319999999999993</v>
      </c>
      <c r="J71" s="24" t="s">
        <v>219</v>
      </c>
    </row>
    <row r="72" spans="1:10" x14ac:dyDescent="0.3">
      <c r="A72" s="22" t="s">
        <v>70</v>
      </c>
      <c r="B72" s="23">
        <v>0.214</v>
      </c>
      <c r="C72" s="24"/>
      <c r="D72" s="23">
        <f t="shared" si="8"/>
        <v>9.000000000000008E-3</v>
      </c>
      <c r="E72" s="24">
        <v>84.74</v>
      </c>
      <c r="F72" s="24"/>
      <c r="G72" s="24">
        <f t="shared" si="9"/>
        <v>3.6599999999999966</v>
      </c>
      <c r="H72" s="24"/>
      <c r="I72" s="24">
        <f t="shared" si="10"/>
        <v>7.3199999999999932</v>
      </c>
      <c r="J72" s="24" t="s">
        <v>219</v>
      </c>
    </row>
    <row r="73" spans="1:10" x14ac:dyDescent="0.3">
      <c r="A73" s="22" t="s">
        <v>71</v>
      </c>
      <c r="B73" s="23">
        <v>0.18099999999999999</v>
      </c>
      <c r="C73" s="24"/>
      <c r="D73" s="23">
        <f t="shared" si="8"/>
        <v>-2.3999999999999994E-2</v>
      </c>
      <c r="E73" s="24">
        <v>71.28</v>
      </c>
      <c r="F73" s="24"/>
      <c r="G73" s="24">
        <f t="shared" si="9"/>
        <v>-9.7999999999999972</v>
      </c>
      <c r="H73" s="24"/>
      <c r="I73" s="24">
        <f t="shared" si="10"/>
        <v>-19.599999999999994</v>
      </c>
      <c r="J73" s="24" t="s">
        <v>219</v>
      </c>
    </row>
    <row r="74" spans="1:10" x14ac:dyDescent="0.3">
      <c r="A74" s="22" t="s">
        <v>72</v>
      </c>
      <c r="B74" s="23">
        <v>0.17799999999999999</v>
      </c>
      <c r="C74" s="24"/>
      <c r="D74" s="23">
        <f t="shared" si="8"/>
        <v>-2.6999999999999996E-2</v>
      </c>
      <c r="E74" s="24">
        <v>70.05</v>
      </c>
      <c r="F74" s="24"/>
      <c r="G74" s="24">
        <f t="shared" si="9"/>
        <v>-11.030000000000001</v>
      </c>
      <c r="H74" s="24"/>
      <c r="I74" s="24">
        <f t="shared" si="10"/>
        <v>-22.060000000000002</v>
      </c>
      <c r="J74" s="24" t="s">
        <v>219</v>
      </c>
    </row>
    <row r="75" spans="1:10" x14ac:dyDescent="0.3">
      <c r="A75" s="22" t="s">
        <v>73</v>
      </c>
      <c r="B75" s="23">
        <v>0.17599999999999999</v>
      </c>
      <c r="C75" s="24"/>
      <c r="D75" s="23">
        <f t="shared" si="8"/>
        <v>-2.8999999999999998E-2</v>
      </c>
      <c r="E75" s="24">
        <v>69.23</v>
      </c>
      <c r="F75" s="24"/>
      <c r="G75" s="24">
        <f t="shared" si="9"/>
        <v>-11.849999999999994</v>
      </c>
      <c r="H75" s="24"/>
      <c r="I75" s="24">
        <f t="shared" si="10"/>
        <v>-23.699999999999989</v>
      </c>
      <c r="J75" s="24" t="s">
        <v>219</v>
      </c>
    </row>
    <row r="76" spans="1:10" x14ac:dyDescent="0.3">
      <c r="A76" s="22" t="s">
        <v>74</v>
      </c>
      <c r="B76" s="23">
        <v>0.22</v>
      </c>
      <c r="C76" s="24"/>
      <c r="D76" s="23">
        <f t="shared" si="8"/>
        <v>1.5000000000000013E-2</v>
      </c>
      <c r="E76" s="24">
        <v>87.17</v>
      </c>
      <c r="F76" s="24"/>
      <c r="G76" s="24">
        <f t="shared" si="9"/>
        <v>6.0900000000000034</v>
      </c>
      <c r="H76" s="24"/>
      <c r="I76" s="24">
        <f t="shared" si="10"/>
        <v>12.180000000000007</v>
      </c>
      <c r="J76" s="24" t="s">
        <v>329</v>
      </c>
    </row>
    <row r="77" spans="1:10" x14ac:dyDescent="0.3">
      <c r="A77" s="22" t="s">
        <v>75</v>
      </c>
      <c r="B77" s="23">
        <v>0.20399999999999999</v>
      </c>
      <c r="C77" s="24"/>
      <c r="D77" s="23">
        <f t="shared" si="8"/>
        <v>-1.0000000000000009E-3</v>
      </c>
      <c r="E77" s="24">
        <v>80.680000000000007</v>
      </c>
      <c r="F77" s="24"/>
      <c r="G77" s="24">
        <f t="shared" si="9"/>
        <v>-0.39999999999999147</v>
      </c>
      <c r="H77" s="24"/>
      <c r="I77" s="24">
        <f t="shared" si="10"/>
        <v>-0.79999999999998295</v>
      </c>
      <c r="J77" s="24" t="s">
        <v>219</v>
      </c>
    </row>
    <row r="78" spans="1:10" x14ac:dyDescent="0.3">
      <c r="A78" s="22" t="s">
        <v>76</v>
      </c>
      <c r="B78" s="23">
        <v>0.23499999999999999</v>
      </c>
      <c r="C78" s="24"/>
      <c r="D78" s="23">
        <f t="shared" si="8"/>
        <v>0.03</v>
      </c>
      <c r="E78" s="24">
        <v>93.23</v>
      </c>
      <c r="F78" s="24"/>
      <c r="G78" s="24">
        <f t="shared" si="9"/>
        <v>12.150000000000006</v>
      </c>
      <c r="H78" s="24"/>
      <c r="I78" s="24">
        <f t="shared" si="10"/>
        <v>24.300000000000011</v>
      </c>
      <c r="J78" s="24" t="s">
        <v>330</v>
      </c>
    </row>
    <row r="79" spans="1:10" x14ac:dyDescent="0.3">
      <c r="A79" s="22" t="s">
        <v>77</v>
      </c>
      <c r="B79" s="23">
        <v>0.23</v>
      </c>
      <c r="C79" s="24"/>
      <c r="D79" s="23">
        <f t="shared" si="8"/>
        <v>2.5000000000000022E-2</v>
      </c>
      <c r="E79" s="24">
        <v>91.21</v>
      </c>
      <c r="F79" s="24"/>
      <c r="G79" s="24">
        <f t="shared" si="9"/>
        <v>10.129999999999995</v>
      </c>
      <c r="H79" s="24"/>
      <c r="I79" s="24">
        <f t="shared" si="10"/>
        <v>20.259999999999991</v>
      </c>
      <c r="J79" s="24" t="s">
        <v>335</v>
      </c>
    </row>
    <row r="80" spans="1:10" x14ac:dyDescent="0.3">
      <c r="A80" s="22" t="s">
        <v>78</v>
      </c>
      <c r="B80" s="23">
        <v>0.19400000000000001</v>
      </c>
      <c r="C80" s="24"/>
      <c r="D80" s="23">
        <f t="shared" si="8"/>
        <v>-1.0999999999999982E-2</v>
      </c>
      <c r="E80" s="24">
        <v>76.599999999999994</v>
      </c>
      <c r="F80" s="24"/>
      <c r="G80" s="24">
        <f t="shared" si="9"/>
        <v>-4.480000000000004</v>
      </c>
      <c r="H80" s="24"/>
      <c r="I80" s="24">
        <f t="shared" si="10"/>
        <v>-8.960000000000008</v>
      </c>
      <c r="J80" s="24" t="s">
        <v>219</v>
      </c>
    </row>
    <row r="81" spans="1:10" x14ac:dyDescent="0.3">
      <c r="A81" s="22" t="s">
        <v>79</v>
      </c>
      <c r="B81" s="23">
        <v>0.254</v>
      </c>
      <c r="C81" s="24"/>
      <c r="D81" s="23">
        <f t="shared" si="8"/>
        <v>4.9000000000000016E-2</v>
      </c>
      <c r="E81" s="24">
        <v>100.85</v>
      </c>
      <c r="F81" s="24"/>
      <c r="G81" s="24">
        <f t="shared" si="9"/>
        <v>19.769999999999996</v>
      </c>
      <c r="H81" s="24"/>
      <c r="I81" s="24">
        <f t="shared" si="10"/>
        <v>39.539999999999992</v>
      </c>
      <c r="J81" s="24" t="s">
        <v>331</v>
      </c>
    </row>
    <row r="82" spans="1:10" x14ac:dyDescent="0.3">
      <c r="A82" s="22" t="s">
        <v>80</v>
      </c>
      <c r="B82" s="23">
        <v>0.21099999999999999</v>
      </c>
      <c r="C82" s="24"/>
      <c r="D82" s="23">
        <f t="shared" si="8"/>
        <v>6.0000000000000053E-3</v>
      </c>
      <c r="E82" s="24">
        <v>83.52</v>
      </c>
      <c r="F82" s="24"/>
      <c r="G82" s="24">
        <f t="shared" si="9"/>
        <v>2.4399999999999977</v>
      </c>
      <c r="H82" s="24"/>
      <c r="I82" s="24">
        <f t="shared" si="10"/>
        <v>4.8799999999999955</v>
      </c>
      <c r="J82" s="24" t="s">
        <v>219</v>
      </c>
    </row>
    <row r="83" spans="1:10" x14ac:dyDescent="0.3">
      <c r="A83" s="22" t="s">
        <v>81</v>
      </c>
      <c r="B83" s="23">
        <v>0.19400000000000001</v>
      </c>
      <c r="C83" s="24"/>
      <c r="D83" s="23">
        <f t="shared" si="8"/>
        <v>-1.0999999999999982E-2</v>
      </c>
      <c r="E83" s="24">
        <v>76.599999999999994</v>
      </c>
      <c r="F83" s="24"/>
      <c r="G83" s="24">
        <f t="shared" si="9"/>
        <v>-4.480000000000004</v>
      </c>
      <c r="H83" s="24"/>
      <c r="I83" s="24">
        <f t="shared" si="10"/>
        <v>-8.960000000000008</v>
      </c>
      <c r="J83" s="24" t="s">
        <v>219</v>
      </c>
    </row>
    <row r="84" spans="1:10" x14ac:dyDescent="0.3">
      <c r="A84" s="22" t="s">
        <v>82</v>
      </c>
      <c r="B84" s="23">
        <v>0.318</v>
      </c>
      <c r="C84" s="24"/>
      <c r="D84" s="23">
        <f t="shared" si="8"/>
        <v>0.11300000000000002</v>
      </c>
      <c r="E84" s="24">
        <v>126.17</v>
      </c>
      <c r="F84" s="24"/>
      <c r="G84" s="24">
        <f t="shared" si="9"/>
        <v>45.09</v>
      </c>
      <c r="H84" s="24"/>
      <c r="I84" s="24">
        <f t="shared" si="10"/>
        <v>90.18</v>
      </c>
      <c r="J84" s="24" t="s">
        <v>332</v>
      </c>
    </row>
    <row r="85" spans="1:10" x14ac:dyDescent="0.3">
      <c r="A85" s="22" t="s">
        <v>83</v>
      </c>
      <c r="B85" s="23">
        <v>0.222</v>
      </c>
      <c r="C85" s="24"/>
      <c r="D85" s="23">
        <f t="shared" si="8"/>
        <v>1.7000000000000015E-2</v>
      </c>
      <c r="E85" s="24">
        <v>87.98</v>
      </c>
      <c r="F85" s="24"/>
      <c r="G85" s="24">
        <f t="shared" si="9"/>
        <v>6.9000000000000057</v>
      </c>
      <c r="H85" s="24"/>
      <c r="I85" s="24">
        <f t="shared" si="10"/>
        <v>13.800000000000011</v>
      </c>
      <c r="J85" s="24" t="s">
        <v>333</v>
      </c>
    </row>
    <row r="86" spans="1:10" x14ac:dyDescent="0.3">
      <c r="A86" s="22" t="s">
        <v>84</v>
      </c>
      <c r="B86" s="23">
        <v>0.218</v>
      </c>
      <c r="C86" s="24"/>
      <c r="D86" s="23">
        <f t="shared" si="8"/>
        <v>1.3000000000000012E-2</v>
      </c>
      <c r="E86" s="24">
        <v>86.36</v>
      </c>
      <c r="F86" s="24"/>
      <c r="G86" s="24">
        <f t="shared" si="9"/>
        <v>5.2800000000000011</v>
      </c>
      <c r="H86" s="24"/>
      <c r="I86" s="24">
        <f t="shared" si="10"/>
        <v>10.560000000000002</v>
      </c>
      <c r="J86" s="24" t="s">
        <v>334</v>
      </c>
    </row>
    <row r="87" spans="1:10" x14ac:dyDescent="0.3">
      <c r="A87" s="22" t="s">
        <v>85</v>
      </c>
      <c r="B87" s="23">
        <v>0.20499999999999999</v>
      </c>
      <c r="C87" s="24"/>
      <c r="D87" s="23">
        <f t="shared" si="8"/>
        <v>0</v>
      </c>
      <c r="E87" s="24">
        <v>81.08</v>
      </c>
      <c r="F87" s="24"/>
      <c r="G87" s="24">
        <f t="shared" si="9"/>
        <v>0</v>
      </c>
      <c r="H87" s="24"/>
      <c r="I87" s="24">
        <f t="shared" si="10"/>
        <v>0</v>
      </c>
      <c r="J87" s="24" t="s">
        <v>219</v>
      </c>
    </row>
    <row r="88" spans="1:10" x14ac:dyDescent="0.3">
      <c r="A88" s="22" t="s">
        <v>86</v>
      </c>
      <c r="B88" s="23">
        <v>0.17199999999999999</v>
      </c>
      <c r="C88" s="24"/>
      <c r="D88" s="23">
        <f t="shared" si="8"/>
        <v>-3.3000000000000002E-2</v>
      </c>
      <c r="E88" s="24">
        <v>67.59</v>
      </c>
      <c r="F88" s="24"/>
      <c r="G88" s="24">
        <f t="shared" si="9"/>
        <v>-13.489999999999995</v>
      </c>
      <c r="H88" s="24"/>
      <c r="I88" s="24">
        <f t="shared" si="10"/>
        <v>-26.97999999999999</v>
      </c>
      <c r="J88" s="24" t="s">
        <v>219</v>
      </c>
    </row>
    <row r="89" spans="1:10" x14ac:dyDescent="0.3">
      <c r="A89" s="22" t="s">
        <v>87</v>
      </c>
      <c r="B89" s="23">
        <v>0.35099999999999998</v>
      </c>
      <c r="C89" s="24"/>
      <c r="D89" s="23">
        <f t="shared" si="8"/>
        <v>0.14599999999999999</v>
      </c>
      <c r="E89" s="24">
        <v>138.91</v>
      </c>
      <c r="F89" s="24"/>
      <c r="G89" s="24">
        <f t="shared" si="9"/>
        <v>57.83</v>
      </c>
      <c r="H89" s="24"/>
      <c r="I89" s="24">
        <f t="shared" si="10"/>
        <v>115.66</v>
      </c>
      <c r="J89" s="24" t="s">
        <v>336</v>
      </c>
    </row>
    <row r="90" spans="1:10" x14ac:dyDescent="0.3">
      <c r="A90" s="21" t="s">
        <v>88</v>
      </c>
      <c r="B90" s="25">
        <v>0.13400000000000001</v>
      </c>
      <c r="C90" s="13">
        <v>0.1215</v>
      </c>
      <c r="D90" s="25">
        <f t="shared" ref="D90:D121" si="11">B90-$C$90</f>
        <v>1.2500000000000011E-2</v>
      </c>
      <c r="E90" s="13">
        <v>83.88</v>
      </c>
      <c r="F90" s="13">
        <v>72</v>
      </c>
      <c r="G90" s="13">
        <f t="shared" ref="G90:G121" si="12">E90-$F$90</f>
        <v>11.879999999999995</v>
      </c>
      <c r="H90" s="13"/>
      <c r="I90" s="13">
        <f t="shared" si="10"/>
        <v>23.759999999999991</v>
      </c>
      <c r="J90" s="13" t="s">
        <v>337</v>
      </c>
    </row>
    <row r="91" spans="1:10" x14ac:dyDescent="0.3">
      <c r="A91" s="21" t="s">
        <v>89</v>
      </c>
      <c r="B91" s="25">
        <v>0.1</v>
      </c>
      <c r="C91" s="13"/>
      <c r="D91" s="25">
        <f t="shared" si="11"/>
        <v>-2.1499999999999991E-2</v>
      </c>
      <c r="E91" s="13">
        <v>53.49</v>
      </c>
      <c r="F91" s="13"/>
      <c r="G91" s="13">
        <f t="shared" si="12"/>
        <v>-18.509999999999998</v>
      </c>
      <c r="H91" s="13"/>
      <c r="I91" s="13">
        <f t="shared" si="10"/>
        <v>-37.019999999999996</v>
      </c>
      <c r="J91" s="13" t="s">
        <v>219</v>
      </c>
    </row>
    <row r="92" spans="1:10" x14ac:dyDescent="0.3">
      <c r="A92" s="21" t="s">
        <v>90</v>
      </c>
      <c r="B92" s="25">
        <v>0.109</v>
      </c>
      <c r="C92" s="13"/>
      <c r="D92" s="25">
        <f t="shared" si="11"/>
        <v>-1.2499999999999997E-2</v>
      </c>
      <c r="E92" s="13">
        <v>60.96</v>
      </c>
      <c r="F92" s="13"/>
      <c r="G92" s="13">
        <f t="shared" si="12"/>
        <v>-11.04</v>
      </c>
      <c r="H92" s="13"/>
      <c r="I92" s="13">
        <f t="shared" si="10"/>
        <v>-22.08</v>
      </c>
      <c r="J92" s="13" t="s">
        <v>219</v>
      </c>
    </row>
    <row r="93" spans="1:10" x14ac:dyDescent="0.3">
      <c r="A93" s="21" t="s">
        <v>91</v>
      </c>
      <c r="B93" s="25">
        <v>0.10299999999999999</v>
      </c>
      <c r="C93" s="13"/>
      <c r="D93" s="25">
        <f t="shared" si="11"/>
        <v>-1.8500000000000003E-2</v>
      </c>
      <c r="E93" s="13">
        <v>55.94</v>
      </c>
      <c r="F93" s="13"/>
      <c r="G93" s="13">
        <f t="shared" si="12"/>
        <v>-16.060000000000002</v>
      </c>
      <c r="H93" s="13"/>
      <c r="I93" s="13">
        <f t="shared" si="10"/>
        <v>-32.120000000000005</v>
      </c>
      <c r="J93" s="13" t="s">
        <v>219</v>
      </c>
    </row>
    <row r="94" spans="1:10" x14ac:dyDescent="0.3">
      <c r="A94" s="21" t="s">
        <v>92</v>
      </c>
      <c r="B94" s="25">
        <v>0.13100000000000001</v>
      </c>
      <c r="C94" s="13"/>
      <c r="D94" s="25">
        <f t="shared" si="11"/>
        <v>9.5000000000000084E-3</v>
      </c>
      <c r="E94" s="13">
        <v>80.95</v>
      </c>
      <c r="F94" s="13"/>
      <c r="G94" s="13">
        <f t="shared" si="12"/>
        <v>8.9500000000000028</v>
      </c>
      <c r="H94" s="13"/>
      <c r="I94" s="13">
        <f t="shared" si="10"/>
        <v>17.900000000000006</v>
      </c>
      <c r="J94" s="13" t="s">
        <v>338</v>
      </c>
    </row>
    <row r="95" spans="1:10" x14ac:dyDescent="0.3">
      <c r="A95" s="21" t="s">
        <v>93</v>
      </c>
      <c r="B95" s="25">
        <v>0.124</v>
      </c>
      <c r="C95" s="13"/>
      <c r="D95" s="25">
        <f t="shared" si="11"/>
        <v>2.5000000000000022E-3</v>
      </c>
      <c r="E95" s="13">
        <v>74.31</v>
      </c>
      <c r="F95" s="13"/>
      <c r="G95" s="13">
        <f t="shared" si="12"/>
        <v>2.3100000000000023</v>
      </c>
      <c r="H95" s="13"/>
      <c r="I95" s="13">
        <f t="shared" si="10"/>
        <v>4.6200000000000045</v>
      </c>
      <c r="J95" s="13" t="s">
        <v>219</v>
      </c>
    </row>
    <row r="96" spans="1:10" x14ac:dyDescent="0.3">
      <c r="A96" s="21" t="s">
        <v>94</v>
      </c>
      <c r="B96" s="25">
        <v>8.5999999999999993E-2</v>
      </c>
      <c r="C96" s="13"/>
      <c r="D96" s="25">
        <f t="shared" si="11"/>
        <v>-3.5500000000000004E-2</v>
      </c>
      <c r="E96" s="13">
        <v>42.6</v>
      </c>
      <c r="F96" s="13"/>
      <c r="G96" s="13">
        <f t="shared" si="12"/>
        <v>-29.4</v>
      </c>
      <c r="H96" s="13"/>
      <c r="I96" s="13">
        <f t="shared" si="10"/>
        <v>-58.8</v>
      </c>
      <c r="J96" s="13" t="s">
        <v>219</v>
      </c>
    </row>
    <row r="97" spans="1:10" x14ac:dyDescent="0.3">
      <c r="A97" s="21" t="s">
        <v>95</v>
      </c>
      <c r="B97" s="25">
        <v>0.11899999999999999</v>
      </c>
      <c r="C97" s="13"/>
      <c r="D97" s="25">
        <f t="shared" si="11"/>
        <v>-2.5000000000000022E-3</v>
      </c>
      <c r="E97" s="13">
        <v>69.73</v>
      </c>
      <c r="F97" s="13"/>
      <c r="G97" s="13">
        <f t="shared" si="12"/>
        <v>-2.269999999999996</v>
      </c>
      <c r="H97" s="13"/>
      <c r="I97" s="13">
        <f t="shared" si="10"/>
        <v>-4.539999999999992</v>
      </c>
      <c r="J97" s="13" t="s">
        <v>219</v>
      </c>
    </row>
    <row r="98" spans="1:10" x14ac:dyDescent="0.3">
      <c r="A98" s="21" t="s">
        <v>96</v>
      </c>
      <c r="B98" s="25">
        <v>0.36</v>
      </c>
      <c r="C98" s="13"/>
      <c r="D98" s="25">
        <f t="shared" si="11"/>
        <v>0.23849999999999999</v>
      </c>
      <c r="E98" s="13">
        <v>302.17</v>
      </c>
      <c r="F98" s="13"/>
      <c r="G98" s="13">
        <f t="shared" si="12"/>
        <v>230.17000000000002</v>
      </c>
      <c r="H98" s="13"/>
      <c r="I98" s="13">
        <f t="shared" ref="I98:I129" si="13">G98*$H$2</f>
        <v>460.34000000000003</v>
      </c>
      <c r="J98" s="13" t="s">
        <v>339</v>
      </c>
    </row>
    <row r="99" spans="1:10" x14ac:dyDescent="0.3">
      <c r="A99" s="21" t="s">
        <v>97</v>
      </c>
      <c r="B99" s="25">
        <v>0.115</v>
      </c>
      <c r="C99" s="13"/>
      <c r="D99" s="25">
        <f t="shared" si="11"/>
        <v>-6.4999999999999919E-3</v>
      </c>
      <c r="E99" s="13">
        <v>66.16</v>
      </c>
      <c r="F99" s="13"/>
      <c r="G99" s="13">
        <f t="shared" si="12"/>
        <v>-5.8400000000000034</v>
      </c>
      <c r="H99" s="13"/>
      <c r="I99" s="13">
        <f t="shared" si="13"/>
        <v>-11.680000000000007</v>
      </c>
      <c r="J99" s="13" t="s">
        <v>219</v>
      </c>
    </row>
    <row r="100" spans="1:10" x14ac:dyDescent="0.3">
      <c r="A100" s="21" t="s">
        <v>98</v>
      </c>
      <c r="B100" s="25">
        <v>9.7000000000000003E-2</v>
      </c>
      <c r="C100" s="13"/>
      <c r="D100" s="25">
        <f t="shared" si="11"/>
        <v>-2.4499999999999994E-2</v>
      </c>
      <c r="E100" s="13">
        <v>51.08</v>
      </c>
      <c r="F100" s="13"/>
      <c r="G100" s="13">
        <f t="shared" si="12"/>
        <v>-20.92</v>
      </c>
      <c r="H100" s="13"/>
      <c r="I100" s="13">
        <f t="shared" si="13"/>
        <v>-41.84</v>
      </c>
      <c r="J100" s="13" t="s">
        <v>219</v>
      </c>
    </row>
    <row r="101" spans="1:10" x14ac:dyDescent="0.3">
      <c r="A101" s="21" t="s">
        <v>99</v>
      </c>
      <c r="B101" s="25">
        <v>0.08</v>
      </c>
      <c r="C101" s="13"/>
      <c r="D101" s="25">
        <f t="shared" si="11"/>
        <v>-4.1499999999999995E-2</v>
      </c>
      <c r="E101" s="13">
        <v>38.17</v>
      </c>
      <c r="F101" s="13"/>
      <c r="G101" s="13">
        <f t="shared" si="12"/>
        <v>-33.83</v>
      </c>
      <c r="H101" s="13"/>
      <c r="I101" s="13">
        <f t="shared" si="13"/>
        <v>-67.66</v>
      </c>
      <c r="J101" s="13" t="s">
        <v>219</v>
      </c>
    </row>
    <row r="102" spans="1:10" x14ac:dyDescent="0.3">
      <c r="A102" s="21" t="s">
        <v>100</v>
      </c>
      <c r="B102" s="25">
        <v>0.13700000000000001</v>
      </c>
      <c r="C102" s="13"/>
      <c r="D102" s="25">
        <f t="shared" si="11"/>
        <v>1.5500000000000014E-2</v>
      </c>
      <c r="E102" s="13">
        <v>86.86</v>
      </c>
      <c r="F102" s="13"/>
      <c r="G102" s="13">
        <f t="shared" si="12"/>
        <v>14.86</v>
      </c>
      <c r="H102" s="13"/>
      <c r="I102" s="13">
        <f t="shared" si="13"/>
        <v>29.72</v>
      </c>
      <c r="J102" s="13" t="s">
        <v>340</v>
      </c>
    </row>
    <row r="103" spans="1:10" x14ac:dyDescent="0.3">
      <c r="A103" s="21" t="s">
        <v>101</v>
      </c>
      <c r="B103" s="25">
        <v>0.11899999999999999</v>
      </c>
      <c r="C103" s="13"/>
      <c r="D103" s="25">
        <f t="shared" si="11"/>
        <v>-2.5000000000000022E-3</v>
      </c>
      <c r="E103" s="13">
        <v>69.73</v>
      </c>
      <c r="F103" s="13"/>
      <c r="G103" s="13">
        <f t="shared" si="12"/>
        <v>-2.269999999999996</v>
      </c>
      <c r="H103" s="13"/>
      <c r="I103" s="13">
        <f t="shared" si="13"/>
        <v>-4.539999999999992</v>
      </c>
      <c r="J103" s="13" t="s">
        <v>219</v>
      </c>
    </row>
    <row r="104" spans="1:10" x14ac:dyDescent="0.3">
      <c r="A104" s="21" t="s">
        <v>102</v>
      </c>
      <c r="B104" s="25">
        <v>0.14199999999999999</v>
      </c>
      <c r="C104" s="13"/>
      <c r="D104" s="25">
        <f t="shared" si="11"/>
        <v>2.049999999999999E-2</v>
      </c>
      <c r="E104" s="13">
        <v>91.95</v>
      </c>
      <c r="F104" s="13"/>
      <c r="G104" s="13">
        <f t="shared" si="12"/>
        <v>19.950000000000003</v>
      </c>
      <c r="H104" s="13"/>
      <c r="I104" s="13">
        <f t="shared" si="13"/>
        <v>39.900000000000006</v>
      </c>
      <c r="J104" s="13" t="s">
        <v>341</v>
      </c>
    </row>
    <row r="105" spans="1:10" x14ac:dyDescent="0.3">
      <c r="A105" s="21" t="s">
        <v>103</v>
      </c>
      <c r="B105" s="25">
        <v>0.13500000000000001</v>
      </c>
      <c r="C105" s="13"/>
      <c r="D105" s="25">
        <f t="shared" si="11"/>
        <v>1.3500000000000012E-2</v>
      </c>
      <c r="E105" s="13">
        <v>84.87</v>
      </c>
      <c r="F105" s="13"/>
      <c r="G105" s="13">
        <f t="shared" si="12"/>
        <v>12.870000000000005</v>
      </c>
      <c r="H105" s="13"/>
      <c r="I105" s="13">
        <f t="shared" si="13"/>
        <v>25.740000000000009</v>
      </c>
      <c r="J105" s="13" t="s">
        <v>342</v>
      </c>
    </row>
    <row r="106" spans="1:10" x14ac:dyDescent="0.3">
      <c r="A106" s="21" t="s">
        <v>104</v>
      </c>
      <c r="B106" s="25">
        <v>9.8000000000000004E-2</v>
      </c>
      <c r="C106" s="13"/>
      <c r="D106" s="25">
        <f t="shared" si="11"/>
        <v>-2.3499999999999993E-2</v>
      </c>
      <c r="E106" s="13">
        <v>51.88</v>
      </c>
      <c r="F106" s="13"/>
      <c r="G106" s="13">
        <f t="shared" si="12"/>
        <v>-20.119999999999997</v>
      </c>
      <c r="H106" s="13"/>
      <c r="I106" s="13">
        <f t="shared" si="13"/>
        <v>-40.239999999999995</v>
      </c>
      <c r="J106" s="13" t="s">
        <v>219</v>
      </c>
    </row>
    <row r="107" spans="1:10" x14ac:dyDescent="0.3">
      <c r="A107" s="21" t="s">
        <v>105</v>
      </c>
      <c r="B107" s="25">
        <v>8.7999999999999995E-2</v>
      </c>
      <c r="C107" s="13"/>
      <c r="D107" s="25">
        <f t="shared" si="11"/>
        <v>-3.3500000000000002E-2</v>
      </c>
      <c r="E107" s="13">
        <v>44.1</v>
      </c>
      <c r="F107" s="13"/>
      <c r="G107" s="13">
        <f t="shared" si="12"/>
        <v>-27.9</v>
      </c>
      <c r="H107" s="13"/>
      <c r="I107" s="13">
        <f t="shared" si="13"/>
        <v>-55.8</v>
      </c>
      <c r="J107" s="13" t="s">
        <v>219</v>
      </c>
    </row>
    <row r="108" spans="1:10" x14ac:dyDescent="0.3">
      <c r="A108" s="21" t="s">
        <v>106</v>
      </c>
      <c r="B108" s="25">
        <v>0.1</v>
      </c>
      <c r="C108" s="13"/>
      <c r="D108" s="25">
        <f t="shared" si="11"/>
        <v>-2.1499999999999991E-2</v>
      </c>
      <c r="E108" s="13">
        <v>53.49</v>
      </c>
      <c r="F108" s="13"/>
      <c r="G108" s="13">
        <f t="shared" si="12"/>
        <v>-18.509999999999998</v>
      </c>
      <c r="H108" s="13"/>
      <c r="I108" s="13">
        <f t="shared" si="13"/>
        <v>-37.019999999999996</v>
      </c>
      <c r="J108" s="13" t="s">
        <v>219</v>
      </c>
    </row>
    <row r="109" spans="1:10" x14ac:dyDescent="0.3">
      <c r="A109" s="21" t="s">
        <v>107</v>
      </c>
      <c r="B109" s="25">
        <v>0.111</v>
      </c>
      <c r="C109" s="13"/>
      <c r="D109" s="25">
        <f t="shared" si="11"/>
        <v>-1.0499999999999995E-2</v>
      </c>
      <c r="E109" s="13">
        <v>62.67</v>
      </c>
      <c r="F109" s="13"/>
      <c r="G109" s="13">
        <f t="shared" si="12"/>
        <v>-9.3299999999999983</v>
      </c>
      <c r="H109" s="13"/>
      <c r="I109" s="13">
        <f t="shared" si="13"/>
        <v>-18.659999999999997</v>
      </c>
      <c r="J109" s="13" t="s">
        <v>219</v>
      </c>
    </row>
    <row r="110" spans="1:10" x14ac:dyDescent="0.3">
      <c r="A110" s="21" t="s">
        <v>108</v>
      </c>
      <c r="B110" s="25">
        <v>0.11</v>
      </c>
      <c r="C110" s="13"/>
      <c r="D110" s="25">
        <f t="shared" si="11"/>
        <v>-1.1499999999999996E-2</v>
      </c>
      <c r="E110" s="13">
        <v>61.81</v>
      </c>
      <c r="F110" s="13"/>
      <c r="G110" s="13">
        <f t="shared" si="12"/>
        <v>-10.189999999999998</v>
      </c>
      <c r="H110" s="13"/>
      <c r="I110" s="13">
        <f t="shared" si="13"/>
        <v>-20.379999999999995</v>
      </c>
      <c r="J110" s="13" t="s">
        <v>219</v>
      </c>
    </row>
    <row r="111" spans="1:10" x14ac:dyDescent="0.3">
      <c r="A111" s="21" t="s">
        <v>109</v>
      </c>
      <c r="B111" s="25">
        <v>0.108</v>
      </c>
      <c r="C111" s="13"/>
      <c r="D111" s="25">
        <f t="shared" si="11"/>
        <v>-1.3499999999999998E-2</v>
      </c>
      <c r="E111" s="13">
        <v>60.11</v>
      </c>
      <c r="F111" s="13"/>
      <c r="G111" s="13">
        <f t="shared" si="12"/>
        <v>-11.89</v>
      </c>
      <c r="H111" s="13"/>
      <c r="I111" s="13">
        <f t="shared" si="13"/>
        <v>-23.78</v>
      </c>
      <c r="J111" s="13" t="s">
        <v>219</v>
      </c>
    </row>
    <row r="112" spans="1:10" x14ac:dyDescent="0.3">
      <c r="A112" s="21" t="s">
        <v>110</v>
      </c>
      <c r="B112" s="25">
        <v>9.8000000000000004E-2</v>
      </c>
      <c r="C112" s="13"/>
      <c r="D112" s="25">
        <f t="shared" si="11"/>
        <v>-2.3499999999999993E-2</v>
      </c>
      <c r="E112" s="13">
        <v>51.88</v>
      </c>
      <c r="F112" s="13"/>
      <c r="G112" s="13">
        <f t="shared" si="12"/>
        <v>-20.119999999999997</v>
      </c>
      <c r="H112" s="13"/>
      <c r="I112" s="13">
        <f t="shared" si="13"/>
        <v>-40.239999999999995</v>
      </c>
      <c r="J112" s="13" t="s">
        <v>219</v>
      </c>
    </row>
    <row r="113" spans="1:10" x14ac:dyDescent="0.3">
      <c r="A113" s="21" t="s">
        <v>111</v>
      </c>
      <c r="B113" s="25">
        <v>0.11700000000000001</v>
      </c>
      <c r="C113" s="13"/>
      <c r="D113" s="25">
        <f t="shared" si="11"/>
        <v>-4.4999999999999901E-3</v>
      </c>
      <c r="E113" s="13">
        <v>67.930000000000007</v>
      </c>
      <c r="F113" s="13"/>
      <c r="G113" s="13">
        <f t="shared" si="12"/>
        <v>-4.0699999999999932</v>
      </c>
      <c r="H113" s="13"/>
      <c r="I113" s="13">
        <f t="shared" si="13"/>
        <v>-8.1399999999999864</v>
      </c>
      <c r="J113" s="13" t="s">
        <v>219</v>
      </c>
    </row>
    <row r="114" spans="1:10" x14ac:dyDescent="0.3">
      <c r="A114" s="21" t="s">
        <v>112</v>
      </c>
      <c r="B114" s="25">
        <v>0.127</v>
      </c>
      <c r="C114" s="13"/>
      <c r="D114" s="25">
        <f t="shared" si="11"/>
        <v>5.5000000000000049E-3</v>
      </c>
      <c r="E114" s="13">
        <v>77.12</v>
      </c>
      <c r="F114" s="13"/>
      <c r="G114" s="13">
        <f t="shared" si="12"/>
        <v>5.1200000000000045</v>
      </c>
      <c r="H114" s="13"/>
      <c r="I114" s="13">
        <f t="shared" si="13"/>
        <v>10.240000000000009</v>
      </c>
      <c r="J114" s="13" t="s">
        <v>343</v>
      </c>
    </row>
    <row r="115" spans="1:10" x14ac:dyDescent="0.3">
      <c r="A115" s="21" t="s">
        <v>113</v>
      </c>
      <c r="B115" s="25">
        <v>0.14599999999999999</v>
      </c>
      <c r="C115" s="13"/>
      <c r="D115" s="25">
        <f t="shared" si="11"/>
        <v>2.4499999999999994E-2</v>
      </c>
      <c r="E115" s="13">
        <v>96.13</v>
      </c>
      <c r="F115" s="13"/>
      <c r="G115" s="13">
        <f t="shared" si="12"/>
        <v>24.129999999999995</v>
      </c>
      <c r="H115" s="13"/>
      <c r="I115" s="13">
        <f t="shared" si="13"/>
        <v>48.259999999999991</v>
      </c>
      <c r="J115" s="13" t="s">
        <v>344</v>
      </c>
    </row>
    <row r="116" spans="1:10" x14ac:dyDescent="0.3">
      <c r="A116" s="21" t="s">
        <v>114</v>
      </c>
      <c r="B116" s="25">
        <v>0.10100000000000001</v>
      </c>
      <c r="C116" s="13"/>
      <c r="D116" s="25">
        <f t="shared" si="11"/>
        <v>-2.049999999999999E-2</v>
      </c>
      <c r="E116" s="13">
        <v>54.3</v>
      </c>
      <c r="F116" s="13"/>
      <c r="G116" s="13">
        <f t="shared" si="12"/>
        <v>-17.700000000000003</v>
      </c>
      <c r="H116" s="13"/>
      <c r="I116" s="13">
        <f t="shared" si="13"/>
        <v>-35.400000000000006</v>
      </c>
      <c r="J116" s="13" t="s">
        <v>219</v>
      </c>
    </row>
    <row r="117" spans="1:10" x14ac:dyDescent="0.3">
      <c r="A117" s="21" t="s">
        <v>115</v>
      </c>
      <c r="B117" s="25">
        <v>0.109</v>
      </c>
      <c r="C117" s="13"/>
      <c r="D117" s="25">
        <f t="shared" si="11"/>
        <v>-1.2499999999999997E-2</v>
      </c>
      <c r="E117" s="13">
        <v>60.96</v>
      </c>
      <c r="F117" s="13"/>
      <c r="G117" s="13">
        <f t="shared" si="12"/>
        <v>-11.04</v>
      </c>
      <c r="H117" s="13"/>
      <c r="I117" s="13">
        <f t="shared" si="13"/>
        <v>-22.08</v>
      </c>
      <c r="J117" s="13" t="s">
        <v>219</v>
      </c>
    </row>
    <row r="118" spans="1:10" x14ac:dyDescent="0.3">
      <c r="A118" s="21" t="s">
        <v>116</v>
      </c>
      <c r="B118" s="25">
        <v>0.107</v>
      </c>
      <c r="C118" s="13"/>
      <c r="D118" s="25">
        <f t="shared" si="11"/>
        <v>-1.4499999999999999E-2</v>
      </c>
      <c r="E118" s="13">
        <v>59.27</v>
      </c>
      <c r="F118" s="13"/>
      <c r="G118" s="13">
        <f t="shared" si="12"/>
        <v>-12.729999999999997</v>
      </c>
      <c r="H118" s="13"/>
      <c r="I118" s="13">
        <f t="shared" si="13"/>
        <v>-25.459999999999994</v>
      </c>
      <c r="J118" s="13" t="s">
        <v>219</v>
      </c>
    </row>
    <row r="119" spans="1:10" x14ac:dyDescent="0.3">
      <c r="A119" s="21" t="s">
        <v>117</v>
      </c>
      <c r="B119" s="25">
        <v>0.11799999999999999</v>
      </c>
      <c r="C119" s="13"/>
      <c r="D119" s="25">
        <f t="shared" si="11"/>
        <v>-3.5000000000000031E-3</v>
      </c>
      <c r="E119" s="13">
        <v>68.83</v>
      </c>
      <c r="F119" s="13"/>
      <c r="G119" s="13">
        <f t="shared" si="12"/>
        <v>-3.1700000000000017</v>
      </c>
      <c r="H119" s="13"/>
      <c r="I119" s="13">
        <f t="shared" si="13"/>
        <v>-6.3400000000000034</v>
      </c>
      <c r="J119" s="13" t="s">
        <v>219</v>
      </c>
    </row>
    <row r="120" spans="1:10" x14ac:dyDescent="0.3">
      <c r="A120" s="21" t="s">
        <v>118</v>
      </c>
      <c r="B120" s="25">
        <v>8.8999999999999996E-2</v>
      </c>
      <c r="C120" s="13"/>
      <c r="D120" s="25">
        <f t="shared" si="11"/>
        <v>-3.2500000000000001E-2</v>
      </c>
      <c r="E120" s="13">
        <v>44.86</v>
      </c>
      <c r="F120" s="13"/>
      <c r="G120" s="13">
        <f t="shared" si="12"/>
        <v>-27.14</v>
      </c>
      <c r="H120" s="13"/>
      <c r="I120" s="13">
        <f t="shared" si="13"/>
        <v>-54.28</v>
      </c>
      <c r="J120" s="13" t="s">
        <v>219</v>
      </c>
    </row>
    <row r="121" spans="1:10" x14ac:dyDescent="0.3">
      <c r="A121" s="21" t="s">
        <v>119</v>
      </c>
      <c r="B121" s="25">
        <v>0.2</v>
      </c>
      <c r="C121" s="13"/>
      <c r="D121" s="25">
        <f t="shared" si="11"/>
        <v>7.8500000000000014E-2</v>
      </c>
      <c r="E121" s="13">
        <v>159.91</v>
      </c>
      <c r="F121" s="13"/>
      <c r="G121" s="13">
        <f t="shared" si="12"/>
        <v>87.91</v>
      </c>
      <c r="H121" s="13"/>
      <c r="I121" s="13">
        <f t="shared" si="13"/>
        <v>175.82</v>
      </c>
      <c r="J121" s="13" t="s">
        <v>345</v>
      </c>
    </row>
    <row r="122" spans="1:10" x14ac:dyDescent="0.3">
      <c r="A122" s="21" t="s">
        <v>120</v>
      </c>
      <c r="B122" s="25">
        <v>0.34699999999999998</v>
      </c>
      <c r="C122" s="13"/>
      <c r="D122" s="25">
        <f t="shared" ref="D122:D153" si="14">B122-$C$90</f>
        <v>0.22549999999999998</v>
      </c>
      <c r="E122" s="13">
        <v>294.45999999999998</v>
      </c>
      <c r="F122" s="13"/>
      <c r="G122" s="13">
        <f t="shared" ref="G122:G153" si="15">E122-$F$90</f>
        <v>222.45999999999998</v>
      </c>
      <c r="H122" s="13"/>
      <c r="I122" s="13">
        <f t="shared" si="13"/>
        <v>444.91999999999996</v>
      </c>
      <c r="J122" s="13" t="s">
        <v>375</v>
      </c>
    </row>
    <row r="123" spans="1:10" x14ac:dyDescent="0.3">
      <c r="A123" s="21" t="s">
        <v>121</v>
      </c>
      <c r="B123" s="25">
        <v>0.10299999999999999</v>
      </c>
      <c r="C123" s="13"/>
      <c r="D123" s="25">
        <f t="shared" si="14"/>
        <v>-1.8500000000000003E-2</v>
      </c>
      <c r="E123" s="13">
        <v>55.94</v>
      </c>
      <c r="F123" s="13"/>
      <c r="G123" s="13">
        <f t="shared" si="15"/>
        <v>-16.060000000000002</v>
      </c>
      <c r="H123" s="13"/>
      <c r="I123" s="13">
        <f t="shared" si="13"/>
        <v>-32.120000000000005</v>
      </c>
      <c r="J123" s="13" t="s">
        <v>219</v>
      </c>
    </row>
    <row r="124" spans="1:10" x14ac:dyDescent="0.3">
      <c r="A124" s="21" t="s">
        <v>122</v>
      </c>
      <c r="B124" s="25">
        <v>0.14199999999999999</v>
      </c>
      <c r="C124" s="13"/>
      <c r="D124" s="25">
        <f t="shared" si="14"/>
        <v>2.049999999999999E-2</v>
      </c>
      <c r="E124" s="13">
        <v>91.95</v>
      </c>
      <c r="F124" s="13"/>
      <c r="G124" s="13">
        <f t="shared" si="15"/>
        <v>19.950000000000003</v>
      </c>
      <c r="H124" s="13"/>
      <c r="I124" s="13">
        <f t="shared" si="13"/>
        <v>39.900000000000006</v>
      </c>
      <c r="J124" s="13" t="s">
        <v>341</v>
      </c>
    </row>
    <row r="125" spans="1:10" x14ac:dyDescent="0.3">
      <c r="A125" s="21" t="s">
        <v>123</v>
      </c>
      <c r="B125" s="25">
        <v>1.2E-2</v>
      </c>
      <c r="C125" s="13"/>
      <c r="D125" s="25">
        <f t="shared" si="14"/>
        <v>-0.1095</v>
      </c>
      <c r="E125" s="13">
        <v>-4</v>
      </c>
      <c r="F125" s="13"/>
      <c r="G125" s="13">
        <f t="shared" si="15"/>
        <v>-76</v>
      </c>
      <c r="H125" s="13"/>
      <c r="I125" s="13">
        <f t="shared" si="13"/>
        <v>-152</v>
      </c>
      <c r="J125" s="13" t="s">
        <v>219</v>
      </c>
    </row>
    <row r="126" spans="1:10" x14ac:dyDescent="0.3">
      <c r="A126" s="21" t="s">
        <v>124</v>
      </c>
      <c r="B126" s="25">
        <v>0.129</v>
      </c>
      <c r="C126" s="13"/>
      <c r="D126" s="25">
        <f t="shared" si="14"/>
        <v>7.5000000000000067E-3</v>
      </c>
      <c r="E126" s="13">
        <v>79.02</v>
      </c>
      <c r="F126" s="13"/>
      <c r="G126" s="13">
        <f t="shared" si="15"/>
        <v>7.019999999999996</v>
      </c>
      <c r="H126" s="13"/>
      <c r="I126" s="13">
        <f t="shared" si="13"/>
        <v>14.039999999999992</v>
      </c>
      <c r="J126" s="13" t="s">
        <v>346</v>
      </c>
    </row>
    <row r="127" spans="1:10" x14ac:dyDescent="0.3">
      <c r="A127" s="21" t="s">
        <v>125</v>
      </c>
      <c r="B127" s="25">
        <v>0.40899999999999997</v>
      </c>
      <c r="C127" s="13"/>
      <c r="D127" s="25">
        <f t="shared" si="14"/>
        <v>0.28749999999999998</v>
      </c>
      <c r="E127" s="13">
        <v>327.9</v>
      </c>
      <c r="F127" s="13"/>
      <c r="G127" s="13">
        <f t="shared" si="15"/>
        <v>255.89999999999998</v>
      </c>
      <c r="H127" s="13"/>
      <c r="I127" s="13">
        <f t="shared" si="13"/>
        <v>511.79999999999995</v>
      </c>
      <c r="J127" s="13" t="s">
        <v>376</v>
      </c>
    </row>
    <row r="128" spans="1:10" x14ac:dyDescent="0.3">
      <c r="A128" s="21" t="s">
        <v>126</v>
      </c>
      <c r="B128" s="25">
        <v>7.3999999999999996E-2</v>
      </c>
      <c r="C128" s="13"/>
      <c r="D128" s="25">
        <f t="shared" si="14"/>
        <v>-4.7500000000000001E-2</v>
      </c>
      <c r="E128" s="13">
        <v>33.880000000000003</v>
      </c>
      <c r="F128" s="13"/>
      <c r="G128" s="13">
        <f t="shared" si="15"/>
        <v>-38.119999999999997</v>
      </c>
      <c r="H128" s="13"/>
      <c r="I128" s="13">
        <f t="shared" si="13"/>
        <v>-76.239999999999995</v>
      </c>
      <c r="J128" s="13" t="s">
        <v>219</v>
      </c>
    </row>
    <row r="129" spans="1:10" x14ac:dyDescent="0.3">
      <c r="A129" s="21" t="s">
        <v>127</v>
      </c>
      <c r="B129" s="25">
        <v>6.3E-2</v>
      </c>
      <c r="C129" s="13"/>
      <c r="D129" s="25">
        <f t="shared" si="14"/>
        <v>-5.8499999999999996E-2</v>
      </c>
      <c r="E129" s="13">
        <v>26.35</v>
      </c>
      <c r="F129" s="13"/>
      <c r="G129" s="13">
        <f t="shared" si="15"/>
        <v>-45.65</v>
      </c>
      <c r="H129" s="13"/>
      <c r="I129" s="13">
        <f t="shared" si="13"/>
        <v>-91.3</v>
      </c>
      <c r="J129" s="13" t="s">
        <v>219</v>
      </c>
    </row>
    <row r="130" spans="1:10" x14ac:dyDescent="0.3">
      <c r="A130" s="21" t="s">
        <v>128</v>
      </c>
      <c r="B130" s="25">
        <v>0.14099999999999999</v>
      </c>
      <c r="C130" s="13"/>
      <c r="D130" s="25">
        <f t="shared" si="14"/>
        <v>1.949999999999999E-2</v>
      </c>
      <c r="E130" s="13">
        <v>90.92</v>
      </c>
      <c r="F130" s="13"/>
      <c r="G130" s="13">
        <f t="shared" si="15"/>
        <v>18.920000000000002</v>
      </c>
      <c r="H130" s="13"/>
      <c r="I130" s="13">
        <f t="shared" ref="I130:I161" si="16">G130*$H$2</f>
        <v>37.840000000000003</v>
      </c>
      <c r="J130" s="13" t="s">
        <v>347</v>
      </c>
    </row>
    <row r="131" spans="1:10" x14ac:dyDescent="0.3">
      <c r="A131" s="21" t="s">
        <v>129</v>
      </c>
      <c r="B131" s="25">
        <v>0.11700000000000001</v>
      </c>
      <c r="C131" s="13"/>
      <c r="D131" s="25">
        <f t="shared" si="14"/>
        <v>-4.4999999999999901E-3</v>
      </c>
      <c r="E131" s="13">
        <v>67.930000000000007</v>
      </c>
      <c r="F131" s="13"/>
      <c r="G131" s="13">
        <f t="shared" si="15"/>
        <v>-4.0699999999999932</v>
      </c>
      <c r="H131" s="13"/>
      <c r="I131" s="13">
        <f t="shared" si="16"/>
        <v>-8.1399999999999864</v>
      </c>
      <c r="J131" s="13" t="s">
        <v>219</v>
      </c>
    </row>
    <row r="132" spans="1:10" x14ac:dyDescent="0.3">
      <c r="A132" s="21" t="s">
        <v>130</v>
      </c>
      <c r="B132" s="25">
        <v>0.126</v>
      </c>
      <c r="C132" s="13"/>
      <c r="D132" s="25">
        <f t="shared" si="14"/>
        <v>4.500000000000004E-3</v>
      </c>
      <c r="E132" s="13">
        <v>76.180000000000007</v>
      </c>
      <c r="F132" s="13"/>
      <c r="G132" s="13">
        <f t="shared" si="15"/>
        <v>4.1800000000000068</v>
      </c>
      <c r="H132" s="13"/>
      <c r="I132" s="13">
        <f t="shared" si="16"/>
        <v>8.3600000000000136</v>
      </c>
      <c r="J132" s="13" t="s">
        <v>219</v>
      </c>
    </row>
    <row r="133" spans="1:10" x14ac:dyDescent="0.3">
      <c r="A133" s="21" t="s">
        <v>131</v>
      </c>
      <c r="B133" s="25">
        <v>0.129</v>
      </c>
      <c r="C133" s="13"/>
      <c r="D133" s="25">
        <f t="shared" si="14"/>
        <v>7.5000000000000067E-3</v>
      </c>
      <c r="E133" s="13">
        <v>79.02</v>
      </c>
      <c r="F133" s="13"/>
      <c r="G133" s="13">
        <f t="shared" si="15"/>
        <v>7.019999999999996</v>
      </c>
      <c r="H133" s="13"/>
      <c r="I133" s="13">
        <f t="shared" si="16"/>
        <v>14.039999999999992</v>
      </c>
      <c r="J133" s="13" t="s">
        <v>346</v>
      </c>
    </row>
    <row r="134" spans="1:10" x14ac:dyDescent="0.3">
      <c r="A134" s="21" t="s">
        <v>132</v>
      </c>
      <c r="B134" s="25">
        <v>0.11600000000000001</v>
      </c>
      <c r="C134" s="13"/>
      <c r="D134" s="25">
        <f t="shared" si="14"/>
        <v>-5.499999999999991E-3</v>
      </c>
      <c r="E134" s="13">
        <v>67.040000000000006</v>
      </c>
      <c r="F134" s="13"/>
      <c r="G134" s="13">
        <f t="shared" si="15"/>
        <v>-4.9599999999999937</v>
      </c>
      <c r="H134" s="13"/>
      <c r="I134" s="13">
        <f t="shared" si="16"/>
        <v>-9.9199999999999875</v>
      </c>
      <c r="J134" s="13" t="s">
        <v>219</v>
      </c>
    </row>
    <row r="135" spans="1:10" x14ac:dyDescent="0.3">
      <c r="A135" s="21" t="s">
        <v>133</v>
      </c>
      <c r="B135" s="25">
        <v>0.14299999999999999</v>
      </c>
      <c r="C135" s="13"/>
      <c r="D135" s="25">
        <f t="shared" si="14"/>
        <v>2.1499999999999991E-2</v>
      </c>
      <c r="E135" s="13">
        <v>92.99</v>
      </c>
      <c r="F135" s="13"/>
      <c r="G135" s="13">
        <f t="shared" si="15"/>
        <v>20.989999999999995</v>
      </c>
      <c r="H135" s="13"/>
      <c r="I135" s="13">
        <f t="shared" si="16"/>
        <v>41.97999999999999</v>
      </c>
      <c r="J135" s="13" t="s">
        <v>348</v>
      </c>
    </row>
    <row r="136" spans="1:10" x14ac:dyDescent="0.3">
      <c r="A136" s="21" t="s">
        <v>134</v>
      </c>
      <c r="B136" s="25">
        <v>9.0999999999999998E-2</v>
      </c>
      <c r="C136" s="13"/>
      <c r="D136" s="25">
        <f t="shared" si="14"/>
        <v>-3.0499999999999999E-2</v>
      </c>
      <c r="E136" s="13">
        <v>46.39</v>
      </c>
      <c r="F136" s="13"/>
      <c r="G136" s="13">
        <f t="shared" si="15"/>
        <v>-25.61</v>
      </c>
      <c r="H136" s="13"/>
      <c r="I136" s="13">
        <f t="shared" si="16"/>
        <v>-51.22</v>
      </c>
      <c r="J136" s="13" t="s">
        <v>219</v>
      </c>
    </row>
    <row r="137" spans="1:10" x14ac:dyDescent="0.3">
      <c r="A137" s="21" t="s">
        <v>135</v>
      </c>
      <c r="B137" s="25">
        <v>0.08</v>
      </c>
      <c r="C137" s="13"/>
      <c r="D137" s="25">
        <f t="shared" si="14"/>
        <v>-4.1499999999999995E-2</v>
      </c>
      <c r="E137" s="13">
        <v>38.17</v>
      </c>
      <c r="F137" s="13"/>
      <c r="G137" s="13">
        <f t="shared" si="15"/>
        <v>-33.83</v>
      </c>
      <c r="H137" s="13"/>
      <c r="I137" s="13">
        <f t="shared" si="16"/>
        <v>-67.66</v>
      </c>
      <c r="J137" s="13" t="s">
        <v>219</v>
      </c>
    </row>
    <row r="138" spans="1:10" x14ac:dyDescent="0.3">
      <c r="A138" s="21" t="s">
        <v>136</v>
      </c>
      <c r="B138" s="25">
        <v>0.20799999999999999</v>
      </c>
      <c r="C138" s="13"/>
      <c r="D138" s="25">
        <f t="shared" si="14"/>
        <v>8.6499999999999994E-2</v>
      </c>
      <c r="E138" s="13">
        <v>169.82</v>
      </c>
      <c r="F138" s="13"/>
      <c r="G138" s="13">
        <f t="shared" si="15"/>
        <v>97.82</v>
      </c>
      <c r="H138" s="13"/>
      <c r="I138" s="13">
        <f t="shared" si="16"/>
        <v>195.64</v>
      </c>
      <c r="J138" s="13" t="s">
        <v>349</v>
      </c>
    </row>
    <row r="139" spans="1:10" x14ac:dyDescent="0.3">
      <c r="A139" s="21" t="s">
        <v>137</v>
      </c>
      <c r="B139" s="25">
        <v>0.187</v>
      </c>
      <c r="C139" s="13"/>
      <c r="D139" s="25">
        <f t="shared" si="14"/>
        <v>6.5500000000000003E-2</v>
      </c>
      <c r="E139" s="13">
        <v>143.74</v>
      </c>
      <c r="F139" s="13"/>
      <c r="G139" s="13">
        <f t="shared" si="15"/>
        <v>71.740000000000009</v>
      </c>
      <c r="H139" s="13"/>
      <c r="I139" s="13">
        <f t="shared" si="16"/>
        <v>143.48000000000002</v>
      </c>
      <c r="J139" s="13" t="s">
        <v>377</v>
      </c>
    </row>
    <row r="140" spans="1:10" x14ac:dyDescent="0.3">
      <c r="A140" s="21" t="s">
        <v>138</v>
      </c>
      <c r="B140" s="25">
        <v>0.112</v>
      </c>
      <c r="C140" s="13"/>
      <c r="D140" s="25">
        <f t="shared" si="14"/>
        <v>-9.4999999999999946E-3</v>
      </c>
      <c r="E140" s="13">
        <v>63.54</v>
      </c>
      <c r="F140" s="13"/>
      <c r="G140" s="13">
        <f t="shared" si="15"/>
        <v>-8.4600000000000009</v>
      </c>
      <c r="H140" s="13"/>
      <c r="I140" s="13">
        <f t="shared" si="16"/>
        <v>-16.920000000000002</v>
      </c>
      <c r="J140" s="13" t="s">
        <v>219</v>
      </c>
    </row>
    <row r="141" spans="1:10" x14ac:dyDescent="0.3">
      <c r="A141" s="21" t="s">
        <v>139</v>
      </c>
      <c r="B141" s="25">
        <v>0.11799999999999999</v>
      </c>
      <c r="C141" s="13"/>
      <c r="D141" s="25">
        <f t="shared" si="14"/>
        <v>-3.5000000000000031E-3</v>
      </c>
      <c r="E141" s="13">
        <v>68.83</v>
      </c>
      <c r="F141" s="13"/>
      <c r="G141" s="13">
        <f t="shared" si="15"/>
        <v>-3.1700000000000017</v>
      </c>
      <c r="H141" s="13"/>
      <c r="I141" s="13">
        <f t="shared" si="16"/>
        <v>-6.3400000000000034</v>
      </c>
      <c r="J141" s="13" t="s">
        <v>219</v>
      </c>
    </row>
    <row r="142" spans="1:10" x14ac:dyDescent="0.3">
      <c r="A142" s="21" t="s">
        <v>140</v>
      </c>
      <c r="B142" s="25">
        <v>0.128</v>
      </c>
      <c r="C142" s="13"/>
      <c r="D142" s="25">
        <f t="shared" si="14"/>
        <v>6.5000000000000058E-3</v>
      </c>
      <c r="E142" s="13">
        <v>78.069999999999993</v>
      </c>
      <c r="F142" s="13"/>
      <c r="G142" s="13">
        <f t="shared" si="15"/>
        <v>6.0699999999999932</v>
      </c>
      <c r="H142" s="13"/>
      <c r="I142" s="13">
        <f t="shared" si="16"/>
        <v>12.139999999999986</v>
      </c>
      <c r="J142" s="13" t="s">
        <v>350</v>
      </c>
    </row>
    <row r="143" spans="1:10" x14ac:dyDescent="0.3">
      <c r="A143" s="21" t="s">
        <v>141</v>
      </c>
      <c r="B143" s="25">
        <v>0.14499999999999999</v>
      </c>
      <c r="C143" s="13"/>
      <c r="D143" s="25">
        <f t="shared" si="14"/>
        <v>2.3499999999999993E-2</v>
      </c>
      <c r="E143" s="13">
        <v>95.08</v>
      </c>
      <c r="F143" s="13"/>
      <c r="G143" s="13">
        <f t="shared" si="15"/>
        <v>23.08</v>
      </c>
      <c r="H143" s="13"/>
      <c r="I143" s="13">
        <f t="shared" si="16"/>
        <v>46.16</v>
      </c>
      <c r="J143" s="13" t="s">
        <v>351</v>
      </c>
    </row>
    <row r="144" spans="1:10" x14ac:dyDescent="0.3">
      <c r="A144" s="21" t="s">
        <v>142</v>
      </c>
      <c r="B144" s="25">
        <v>0.13300000000000001</v>
      </c>
      <c r="C144" s="13"/>
      <c r="D144" s="25">
        <f t="shared" si="14"/>
        <v>1.150000000000001E-2</v>
      </c>
      <c r="E144" s="13">
        <v>82.9</v>
      </c>
      <c r="F144" s="13"/>
      <c r="G144" s="13">
        <f t="shared" si="15"/>
        <v>10.900000000000006</v>
      </c>
      <c r="H144" s="13"/>
      <c r="I144" s="13">
        <f t="shared" si="16"/>
        <v>21.800000000000011</v>
      </c>
      <c r="J144" s="13" t="s">
        <v>352</v>
      </c>
    </row>
    <row r="145" spans="1:10" x14ac:dyDescent="0.3">
      <c r="A145" s="21" t="s">
        <v>143</v>
      </c>
      <c r="B145" s="25">
        <v>0.157</v>
      </c>
      <c r="C145" s="13"/>
      <c r="D145" s="25">
        <f t="shared" si="14"/>
        <v>3.5500000000000004E-2</v>
      </c>
      <c r="E145" s="13">
        <v>108.09</v>
      </c>
      <c r="F145" s="13"/>
      <c r="G145" s="13">
        <f t="shared" si="15"/>
        <v>36.090000000000003</v>
      </c>
      <c r="H145" s="13"/>
      <c r="I145" s="13">
        <f t="shared" si="16"/>
        <v>72.180000000000007</v>
      </c>
      <c r="J145" s="13" t="s">
        <v>353</v>
      </c>
    </row>
    <row r="146" spans="1:10" x14ac:dyDescent="0.3">
      <c r="A146" s="21" t="s">
        <v>144</v>
      </c>
      <c r="B146" s="25">
        <v>0.13100000000000001</v>
      </c>
      <c r="C146" s="13"/>
      <c r="D146" s="25">
        <f t="shared" si="14"/>
        <v>9.5000000000000084E-3</v>
      </c>
      <c r="E146" s="13">
        <v>80.95</v>
      </c>
      <c r="F146" s="13"/>
      <c r="G146" s="13">
        <f t="shared" si="15"/>
        <v>8.9500000000000028</v>
      </c>
      <c r="H146" s="13"/>
      <c r="I146" s="13">
        <f t="shared" si="16"/>
        <v>17.900000000000006</v>
      </c>
      <c r="J146" s="13" t="s">
        <v>338</v>
      </c>
    </row>
    <row r="147" spans="1:10" x14ac:dyDescent="0.3">
      <c r="A147" s="21" t="s">
        <v>145</v>
      </c>
      <c r="B147" s="25">
        <v>0.371</v>
      </c>
      <c r="C147" s="13"/>
      <c r="D147" s="25">
        <f t="shared" si="14"/>
        <v>0.2495</v>
      </c>
      <c r="E147" s="13">
        <v>308.38</v>
      </c>
      <c r="F147" s="13"/>
      <c r="G147" s="13">
        <f t="shared" si="15"/>
        <v>236.38</v>
      </c>
      <c r="H147" s="13"/>
      <c r="I147" s="13">
        <f t="shared" si="16"/>
        <v>472.76</v>
      </c>
      <c r="J147" s="13" t="s">
        <v>354</v>
      </c>
    </row>
    <row r="148" spans="1:10" x14ac:dyDescent="0.3">
      <c r="A148" s="21" t="s">
        <v>146</v>
      </c>
      <c r="B148" s="25">
        <v>0.10199999999999999</v>
      </c>
      <c r="C148" s="13"/>
      <c r="D148" s="25">
        <f t="shared" si="14"/>
        <v>-1.9500000000000003E-2</v>
      </c>
      <c r="E148" s="13">
        <v>55.12</v>
      </c>
      <c r="F148" s="13"/>
      <c r="G148" s="13">
        <f t="shared" si="15"/>
        <v>-16.880000000000003</v>
      </c>
      <c r="H148" s="13"/>
      <c r="I148" s="13">
        <f t="shared" si="16"/>
        <v>-33.760000000000005</v>
      </c>
      <c r="J148" s="13" t="s">
        <v>219</v>
      </c>
    </row>
    <row r="149" spans="1:10" x14ac:dyDescent="0.3">
      <c r="A149" s="21" t="s">
        <v>147</v>
      </c>
      <c r="B149" s="25">
        <v>0.124</v>
      </c>
      <c r="C149" s="13"/>
      <c r="D149" s="25">
        <f t="shared" si="14"/>
        <v>2.5000000000000022E-3</v>
      </c>
      <c r="E149" s="13">
        <v>74.31</v>
      </c>
      <c r="F149" s="13"/>
      <c r="G149" s="13">
        <f t="shared" si="15"/>
        <v>2.3100000000000023</v>
      </c>
      <c r="H149" s="13"/>
      <c r="I149" s="13">
        <f t="shared" si="16"/>
        <v>4.6200000000000045</v>
      </c>
      <c r="J149" s="13" t="s">
        <v>219</v>
      </c>
    </row>
    <row r="150" spans="1:10" x14ac:dyDescent="0.3">
      <c r="A150" s="21" t="s">
        <v>148</v>
      </c>
      <c r="B150" s="25">
        <v>0.154</v>
      </c>
      <c r="C150" s="13"/>
      <c r="D150" s="25">
        <f t="shared" si="14"/>
        <v>3.2500000000000001E-2</v>
      </c>
      <c r="E150" s="13">
        <v>104.76</v>
      </c>
      <c r="F150" s="13"/>
      <c r="G150" s="13">
        <f t="shared" si="15"/>
        <v>32.760000000000005</v>
      </c>
      <c r="H150" s="13"/>
      <c r="I150" s="13">
        <f t="shared" si="16"/>
        <v>65.52000000000001</v>
      </c>
      <c r="J150" s="13" t="s">
        <v>355</v>
      </c>
    </row>
    <row r="151" spans="1:10" x14ac:dyDescent="0.3">
      <c r="A151" s="21" t="s">
        <v>149</v>
      </c>
      <c r="B151" s="25">
        <v>0.13300000000000001</v>
      </c>
      <c r="C151" s="13"/>
      <c r="D151" s="25">
        <f t="shared" si="14"/>
        <v>1.150000000000001E-2</v>
      </c>
      <c r="E151" s="13">
        <v>82.9</v>
      </c>
      <c r="F151" s="13"/>
      <c r="G151" s="13">
        <f t="shared" si="15"/>
        <v>10.900000000000006</v>
      </c>
      <c r="H151" s="13"/>
      <c r="I151" s="13">
        <f t="shared" si="16"/>
        <v>21.800000000000011</v>
      </c>
      <c r="J151" s="13" t="s">
        <v>352</v>
      </c>
    </row>
    <row r="152" spans="1:10" x14ac:dyDescent="0.3">
      <c r="A152" s="21" t="s">
        <v>150</v>
      </c>
      <c r="B152" s="25">
        <v>0.13600000000000001</v>
      </c>
      <c r="C152" s="13"/>
      <c r="D152" s="25">
        <f t="shared" si="14"/>
        <v>1.4500000000000013E-2</v>
      </c>
      <c r="E152" s="13">
        <v>85.86</v>
      </c>
      <c r="F152" s="13"/>
      <c r="G152" s="13">
        <f t="shared" si="15"/>
        <v>13.86</v>
      </c>
      <c r="H152" s="13"/>
      <c r="I152" s="13">
        <f t="shared" si="16"/>
        <v>27.72</v>
      </c>
      <c r="J152" s="13" t="s">
        <v>356</v>
      </c>
    </row>
    <row r="153" spans="1:10" x14ac:dyDescent="0.3">
      <c r="A153" s="21" t="s">
        <v>151</v>
      </c>
      <c r="B153" s="25">
        <v>0.155</v>
      </c>
      <c r="C153" s="13"/>
      <c r="D153" s="25">
        <f t="shared" si="14"/>
        <v>3.3500000000000002E-2</v>
      </c>
      <c r="E153" s="13">
        <v>105.87</v>
      </c>
      <c r="F153" s="13"/>
      <c r="G153" s="13">
        <f t="shared" si="15"/>
        <v>33.870000000000005</v>
      </c>
      <c r="H153" s="13"/>
      <c r="I153" s="13">
        <f t="shared" si="16"/>
        <v>67.740000000000009</v>
      </c>
      <c r="J153" s="13" t="s">
        <v>357</v>
      </c>
    </row>
    <row r="154" spans="1:10" x14ac:dyDescent="0.3">
      <c r="A154" s="21" t="s">
        <v>152</v>
      </c>
      <c r="B154" s="25">
        <v>0.13600000000000001</v>
      </c>
      <c r="C154" s="13"/>
      <c r="D154" s="25">
        <f t="shared" ref="D154:D169" si="17">B154-$C$90</f>
        <v>1.4500000000000013E-2</v>
      </c>
      <c r="E154" s="13">
        <v>85.86</v>
      </c>
      <c r="F154" s="13"/>
      <c r="G154" s="13">
        <f t="shared" ref="G154:G169" si="18">E154-$F$90</f>
        <v>13.86</v>
      </c>
      <c r="H154" s="13"/>
      <c r="I154" s="13">
        <f t="shared" si="16"/>
        <v>27.72</v>
      </c>
      <c r="J154" s="13" t="s">
        <v>356</v>
      </c>
    </row>
    <row r="155" spans="1:10" x14ac:dyDescent="0.3">
      <c r="A155" s="21" t="s">
        <v>153</v>
      </c>
      <c r="B155" s="25">
        <v>9.1999999999999998E-2</v>
      </c>
      <c r="C155" s="13"/>
      <c r="D155" s="25">
        <f t="shared" si="17"/>
        <v>-2.9499999999999998E-2</v>
      </c>
      <c r="E155" s="13">
        <v>47.16</v>
      </c>
      <c r="F155" s="13"/>
      <c r="G155" s="13">
        <f t="shared" si="18"/>
        <v>-24.840000000000003</v>
      </c>
      <c r="H155" s="13"/>
      <c r="I155" s="13">
        <f t="shared" si="16"/>
        <v>-49.680000000000007</v>
      </c>
      <c r="J155" s="13" t="s">
        <v>219</v>
      </c>
    </row>
    <row r="156" spans="1:10" x14ac:dyDescent="0.3">
      <c r="A156" s="21" t="s">
        <v>154</v>
      </c>
      <c r="B156" s="25">
        <v>0.13700000000000001</v>
      </c>
      <c r="C156" s="13"/>
      <c r="D156" s="25">
        <f t="shared" si="17"/>
        <v>1.5500000000000014E-2</v>
      </c>
      <c r="E156" s="13">
        <v>86.86</v>
      </c>
      <c r="F156" s="13"/>
      <c r="G156" s="13">
        <f t="shared" si="18"/>
        <v>14.86</v>
      </c>
      <c r="H156" s="13"/>
      <c r="I156" s="13">
        <f t="shared" si="16"/>
        <v>29.72</v>
      </c>
      <c r="J156" s="13" t="s">
        <v>340</v>
      </c>
    </row>
    <row r="157" spans="1:10" x14ac:dyDescent="0.3">
      <c r="A157" s="21" t="s">
        <v>155</v>
      </c>
      <c r="B157" s="25">
        <v>0.14299999999999999</v>
      </c>
      <c r="C157" s="13"/>
      <c r="D157" s="25">
        <f t="shared" si="17"/>
        <v>2.1499999999999991E-2</v>
      </c>
      <c r="E157" s="13">
        <v>92.99</v>
      </c>
      <c r="F157" s="13"/>
      <c r="G157" s="13">
        <f t="shared" si="18"/>
        <v>20.989999999999995</v>
      </c>
      <c r="H157" s="13"/>
      <c r="I157" s="13">
        <f t="shared" si="16"/>
        <v>41.97999999999999</v>
      </c>
      <c r="J157" s="13" t="s">
        <v>348</v>
      </c>
    </row>
    <row r="158" spans="1:10" x14ac:dyDescent="0.3">
      <c r="A158" s="21" t="s">
        <v>156</v>
      </c>
      <c r="B158" s="25">
        <v>0.19700000000000001</v>
      </c>
      <c r="C158" s="13"/>
      <c r="D158" s="25">
        <f t="shared" si="17"/>
        <v>7.5500000000000012E-2</v>
      </c>
      <c r="E158" s="13">
        <v>156.18</v>
      </c>
      <c r="F158" s="13"/>
      <c r="G158" s="13">
        <f t="shared" si="18"/>
        <v>84.18</v>
      </c>
      <c r="H158" s="13"/>
      <c r="I158" s="13">
        <f t="shared" si="16"/>
        <v>168.36</v>
      </c>
      <c r="J158" s="13" t="s">
        <v>358</v>
      </c>
    </row>
    <row r="159" spans="1:10" x14ac:dyDescent="0.3">
      <c r="A159" s="21" t="s">
        <v>157</v>
      </c>
      <c r="B159" s="25">
        <v>0.189</v>
      </c>
      <c r="C159" s="13"/>
      <c r="D159" s="25">
        <f t="shared" si="17"/>
        <v>6.7500000000000004E-2</v>
      </c>
      <c r="E159" s="13">
        <v>146.22</v>
      </c>
      <c r="F159" s="13"/>
      <c r="G159" s="13">
        <f t="shared" si="18"/>
        <v>74.22</v>
      </c>
      <c r="H159" s="13"/>
      <c r="I159" s="13">
        <f t="shared" si="16"/>
        <v>148.44</v>
      </c>
      <c r="J159" s="13" t="s">
        <v>359</v>
      </c>
    </row>
    <row r="160" spans="1:10" x14ac:dyDescent="0.3">
      <c r="A160" s="21" t="s">
        <v>158</v>
      </c>
      <c r="B160" s="25">
        <v>0.14099999999999999</v>
      </c>
      <c r="C160" s="13"/>
      <c r="D160" s="25">
        <f t="shared" si="17"/>
        <v>1.949999999999999E-2</v>
      </c>
      <c r="E160" s="13">
        <v>90.92</v>
      </c>
      <c r="F160" s="13"/>
      <c r="G160" s="13">
        <f t="shared" si="18"/>
        <v>18.920000000000002</v>
      </c>
      <c r="H160" s="13"/>
      <c r="I160" s="13">
        <f t="shared" si="16"/>
        <v>37.840000000000003</v>
      </c>
      <c r="J160" s="13" t="s">
        <v>347</v>
      </c>
    </row>
    <row r="161" spans="1:10" x14ac:dyDescent="0.3">
      <c r="A161" s="21" t="s">
        <v>159</v>
      </c>
      <c r="B161" s="25">
        <v>0.217</v>
      </c>
      <c r="C161" s="13"/>
      <c r="D161" s="25">
        <f t="shared" si="17"/>
        <v>9.5500000000000002E-2</v>
      </c>
      <c r="E161" s="13">
        <v>180.77</v>
      </c>
      <c r="F161" s="13"/>
      <c r="G161" s="13">
        <f t="shared" si="18"/>
        <v>108.77000000000001</v>
      </c>
      <c r="H161" s="13"/>
      <c r="I161" s="13">
        <f t="shared" si="16"/>
        <v>217.54000000000002</v>
      </c>
      <c r="J161" s="13" t="s">
        <v>360</v>
      </c>
    </row>
    <row r="162" spans="1:10" x14ac:dyDescent="0.3">
      <c r="A162" s="21" t="s">
        <v>160</v>
      </c>
      <c r="B162" s="25">
        <v>0.45200000000000001</v>
      </c>
      <c r="C162" s="13"/>
      <c r="D162" s="25">
        <f t="shared" si="17"/>
        <v>0.33050000000000002</v>
      </c>
      <c r="E162" s="13">
        <v>347.16</v>
      </c>
      <c r="F162" s="13"/>
      <c r="G162" s="13">
        <f t="shared" si="18"/>
        <v>275.16000000000003</v>
      </c>
      <c r="H162" s="13"/>
      <c r="I162" s="13">
        <f t="shared" ref="I162:I190" si="19">G162*$H$2</f>
        <v>550.32000000000005</v>
      </c>
      <c r="J162" s="13" t="s">
        <v>361</v>
      </c>
    </row>
    <row r="163" spans="1:10" x14ac:dyDescent="0.3">
      <c r="A163" s="21" t="s">
        <v>161</v>
      </c>
      <c r="B163" s="25">
        <v>0.13100000000000001</v>
      </c>
      <c r="C163" s="13"/>
      <c r="D163" s="25">
        <f t="shared" si="17"/>
        <v>9.5000000000000084E-3</v>
      </c>
      <c r="E163" s="13">
        <v>80.95</v>
      </c>
      <c r="F163" s="13"/>
      <c r="G163" s="13">
        <f t="shared" si="18"/>
        <v>8.9500000000000028</v>
      </c>
      <c r="H163" s="13"/>
      <c r="I163" s="13">
        <f t="shared" si="19"/>
        <v>17.900000000000006</v>
      </c>
      <c r="J163" s="13" t="s">
        <v>338</v>
      </c>
    </row>
    <row r="164" spans="1:10" x14ac:dyDescent="0.3">
      <c r="A164" s="21" t="s">
        <v>162</v>
      </c>
      <c r="B164" s="25">
        <v>0.20100000000000001</v>
      </c>
      <c r="C164" s="13"/>
      <c r="D164" s="25">
        <f t="shared" si="17"/>
        <v>7.9500000000000015E-2</v>
      </c>
      <c r="E164" s="13">
        <v>161.15</v>
      </c>
      <c r="F164" s="13"/>
      <c r="G164" s="13">
        <f t="shared" si="18"/>
        <v>89.15</v>
      </c>
      <c r="H164" s="13"/>
      <c r="I164" s="13">
        <f t="shared" si="19"/>
        <v>178.3</v>
      </c>
      <c r="J164" s="13" t="s">
        <v>362</v>
      </c>
    </row>
    <row r="165" spans="1:10" x14ac:dyDescent="0.3">
      <c r="A165" s="21" t="s">
        <v>163</v>
      </c>
      <c r="B165" s="25">
        <v>0.16900000000000001</v>
      </c>
      <c r="C165" s="13"/>
      <c r="D165" s="25">
        <f t="shared" si="17"/>
        <v>4.7500000000000014E-2</v>
      </c>
      <c r="E165" s="13">
        <v>121.9</v>
      </c>
      <c r="F165" s="13"/>
      <c r="G165" s="13">
        <f t="shared" si="18"/>
        <v>49.900000000000006</v>
      </c>
      <c r="H165" s="13"/>
      <c r="I165" s="13">
        <f t="shared" si="19"/>
        <v>99.800000000000011</v>
      </c>
      <c r="J165" s="13" t="s">
        <v>363</v>
      </c>
    </row>
    <row r="166" spans="1:10" x14ac:dyDescent="0.3">
      <c r="A166" s="21" t="s">
        <v>164</v>
      </c>
      <c r="B166" s="25">
        <v>0.19500000000000001</v>
      </c>
      <c r="C166" s="13"/>
      <c r="D166" s="25">
        <f t="shared" si="17"/>
        <v>7.350000000000001E-2</v>
      </c>
      <c r="E166" s="13">
        <v>153.68</v>
      </c>
      <c r="F166" s="13"/>
      <c r="G166" s="13">
        <f t="shared" si="18"/>
        <v>81.680000000000007</v>
      </c>
      <c r="H166" s="13"/>
      <c r="I166" s="13">
        <f t="shared" si="19"/>
        <v>163.36000000000001</v>
      </c>
      <c r="J166" s="13" t="s">
        <v>364</v>
      </c>
    </row>
    <row r="167" spans="1:10" x14ac:dyDescent="0.3">
      <c r="A167" s="21" t="s">
        <v>165</v>
      </c>
      <c r="B167" s="25">
        <v>0.187</v>
      </c>
      <c r="C167" s="13"/>
      <c r="D167" s="25">
        <f t="shared" si="17"/>
        <v>6.5500000000000003E-2</v>
      </c>
      <c r="E167" s="13">
        <v>143.74</v>
      </c>
      <c r="F167" s="13"/>
      <c r="G167" s="13">
        <f t="shared" si="18"/>
        <v>71.740000000000009</v>
      </c>
      <c r="H167" s="13"/>
      <c r="I167" s="13">
        <f t="shared" si="19"/>
        <v>143.48000000000002</v>
      </c>
      <c r="J167" s="13" t="s">
        <v>377</v>
      </c>
    </row>
    <row r="168" spans="1:10" x14ac:dyDescent="0.3">
      <c r="A168" s="21" t="s">
        <v>166</v>
      </c>
      <c r="B168" s="25">
        <v>0.14499999999999999</v>
      </c>
      <c r="C168" s="13"/>
      <c r="D168" s="25">
        <f t="shared" si="17"/>
        <v>2.3499999999999993E-2</v>
      </c>
      <c r="E168" s="13">
        <v>95.08</v>
      </c>
      <c r="F168" s="13"/>
      <c r="G168" s="13">
        <f t="shared" si="18"/>
        <v>23.08</v>
      </c>
      <c r="H168" s="13"/>
      <c r="I168" s="13">
        <f t="shared" si="19"/>
        <v>46.16</v>
      </c>
      <c r="J168" s="13" t="s">
        <v>351</v>
      </c>
    </row>
    <row r="169" spans="1:10" x14ac:dyDescent="0.3">
      <c r="A169" s="21" t="s">
        <v>167</v>
      </c>
      <c r="B169" s="25">
        <v>0.14799999999999999</v>
      </c>
      <c r="C169" s="13"/>
      <c r="D169" s="25">
        <f t="shared" si="17"/>
        <v>2.6499999999999996E-2</v>
      </c>
      <c r="E169" s="13">
        <v>97.45</v>
      </c>
      <c r="F169" s="13"/>
      <c r="G169" s="13">
        <f t="shared" si="18"/>
        <v>25.450000000000003</v>
      </c>
      <c r="H169" s="13"/>
      <c r="I169" s="13">
        <f t="shared" si="19"/>
        <v>50.900000000000006</v>
      </c>
      <c r="J169" s="13" t="s">
        <v>365</v>
      </c>
    </row>
    <row r="170" spans="1:10" x14ac:dyDescent="0.3">
      <c r="A170" s="26" t="s">
        <v>168</v>
      </c>
      <c r="B170" s="27">
        <v>0.20799999999999999</v>
      </c>
      <c r="C170" s="28">
        <v>0.11600000000000001</v>
      </c>
      <c r="D170" s="27">
        <f t="shared" ref="D170:D190" si="20">B170-$C$170</f>
        <v>9.1999999999999985E-2</v>
      </c>
      <c r="E170" s="28">
        <v>73.13</v>
      </c>
      <c r="F170" s="28">
        <v>35.700000000000003</v>
      </c>
      <c r="G170" s="28">
        <f t="shared" ref="G170:G190" si="21">E170-$F$170</f>
        <v>37.429999999999993</v>
      </c>
      <c r="H170" s="28"/>
      <c r="I170" s="28">
        <f t="shared" si="19"/>
        <v>74.859999999999985</v>
      </c>
      <c r="J170" s="28" t="s">
        <v>366</v>
      </c>
    </row>
    <row r="171" spans="1:10" x14ac:dyDescent="0.3">
      <c r="A171" s="26" t="s">
        <v>169</v>
      </c>
      <c r="B171" s="27">
        <v>0.13</v>
      </c>
      <c r="C171" s="28"/>
      <c r="D171" s="27">
        <f t="shared" si="20"/>
        <v>1.3999999999999999E-2</v>
      </c>
      <c r="E171" s="28">
        <v>40.93</v>
      </c>
      <c r="F171" s="28"/>
      <c r="G171" s="28">
        <f t="shared" si="21"/>
        <v>5.2299999999999969</v>
      </c>
      <c r="H171" s="28"/>
      <c r="I171" s="28">
        <f t="shared" si="19"/>
        <v>10.459999999999994</v>
      </c>
      <c r="J171" s="28" t="s">
        <v>367</v>
      </c>
    </row>
    <row r="172" spans="1:10" x14ac:dyDescent="0.3">
      <c r="A172" s="26" t="s">
        <v>170</v>
      </c>
      <c r="B172" s="27">
        <v>0.111</v>
      </c>
      <c r="C172" s="28"/>
      <c r="D172" s="27">
        <f t="shared" si="20"/>
        <v>-5.0000000000000044E-3</v>
      </c>
      <c r="E172" s="28">
        <v>33.869999999999997</v>
      </c>
      <c r="F172" s="28"/>
      <c r="G172" s="28">
        <f t="shared" si="21"/>
        <v>-1.8300000000000054</v>
      </c>
      <c r="H172" s="28"/>
      <c r="I172" s="28">
        <f t="shared" si="19"/>
        <v>-3.6600000000000108</v>
      </c>
      <c r="J172" s="28" t="s">
        <v>219</v>
      </c>
    </row>
    <row r="173" spans="1:10" x14ac:dyDescent="0.3">
      <c r="A173" s="26" t="s">
        <v>171</v>
      </c>
      <c r="B173" s="27">
        <v>9.0999999999999998E-2</v>
      </c>
      <c r="C173" s="28"/>
      <c r="D173" s="27">
        <f t="shared" si="20"/>
        <v>-2.5000000000000008E-2</v>
      </c>
      <c r="E173" s="28">
        <v>26.74</v>
      </c>
      <c r="F173" s="28"/>
      <c r="G173" s="28">
        <f t="shared" si="21"/>
        <v>-8.9600000000000044</v>
      </c>
      <c r="H173" s="28"/>
      <c r="I173" s="28">
        <f t="shared" si="19"/>
        <v>-17.920000000000009</v>
      </c>
      <c r="J173" s="28" t="s">
        <v>219</v>
      </c>
    </row>
    <row r="174" spans="1:10" x14ac:dyDescent="0.3">
      <c r="A174" s="26" t="s">
        <v>172</v>
      </c>
      <c r="B174" s="27">
        <v>0.14199999999999999</v>
      </c>
      <c r="C174" s="28"/>
      <c r="D174" s="27">
        <f t="shared" si="20"/>
        <v>2.5999999999999981E-2</v>
      </c>
      <c r="E174" s="28">
        <v>45.53</v>
      </c>
      <c r="F174" s="28"/>
      <c r="G174" s="28">
        <f t="shared" si="21"/>
        <v>9.8299999999999983</v>
      </c>
      <c r="H174" s="28"/>
      <c r="I174" s="28">
        <f t="shared" si="19"/>
        <v>19.659999999999997</v>
      </c>
      <c r="J174" s="28" t="s">
        <v>368</v>
      </c>
    </row>
    <row r="175" spans="1:10" x14ac:dyDescent="0.3">
      <c r="A175" s="26" t="s">
        <v>173</v>
      </c>
      <c r="B175" s="27">
        <v>0.186</v>
      </c>
      <c r="C175" s="28"/>
      <c r="D175" s="27">
        <f t="shared" si="20"/>
        <v>6.9999999999999993E-2</v>
      </c>
      <c r="E175" s="28">
        <v>63.47</v>
      </c>
      <c r="F175" s="28"/>
      <c r="G175" s="28">
        <f t="shared" si="21"/>
        <v>27.769999999999996</v>
      </c>
      <c r="H175" s="28"/>
      <c r="I175" s="28">
        <f t="shared" si="19"/>
        <v>55.539999999999992</v>
      </c>
      <c r="J175" s="28" t="s">
        <v>368</v>
      </c>
    </row>
    <row r="176" spans="1:10" x14ac:dyDescent="0.3">
      <c r="A176" s="26" t="s">
        <v>174</v>
      </c>
      <c r="B176" s="27">
        <v>0.13400000000000001</v>
      </c>
      <c r="C176" s="28"/>
      <c r="D176" s="27">
        <f t="shared" si="20"/>
        <v>1.8000000000000002E-2</v>
      </c>
      <c r="E176" s="28">
        <v>42.45</v>
      </c>
      <c r="F176" s="28"/>
      <c r="G176" s="28">
        <f t="shared" si="21"/>
        <v>6.75</v>
      </c>
      <c r="H176" s="28"/>
      <c r="I176" s="28">
        <f t="shared" si="19"/>
        <v>13.5</v>
      </c>
      <c r="J176" s="28" t="s">
        <v>369</v>
      </c>
    </row>
    <row r="177" spans="1:10" x14ac:dyDescent="0.3">
      <c r="A177" s="26" t="s">
        <v>175</v>
      </c>
      <c r="B177" s="27">
        <v>0.23599999999999999</v>
      </c>
      <c r="C177" s="28"/>
      <c r="D177" s="27">
        <f t="shared" si="20"/>
        <v>0.11999999999999998</v>
      </c>
      <c r="E177" s="28">
        <v>86.13</v>
      </c>
      <c r="F177" s="28"/>
      <c r="G177" s="28">
        <f t="shared" si="21"/>
        <v>50.429999999999993</v>
      </c>
      <c r="H177" s="28"/>
      <c r="I177" s="28">
        <f t="shared" si="19"/>
        <v>100.85999999999999</v>
      </c>
      <c r="J177" s="28" t="s">
        <v>370</v>
      </c>
    </row>
    <row r="178" spans="1:10" x14ac:dyDescent="0.3">
      <c r="A178" s="26" t="s">
        <v>176</v>
      </c>
      <c r="B178" s="27">
        <v>2.09</v>
      </c>
      <c r="C178" s="28"/>
      <c r="D178" s="27">
        <f t="shared" si="20"/>
        <v>1.9739999999999998</v>
      </c>
      <c r="E178" s="28">
        <v>561.41999999999996</v>
      </c>
      <c r="F178" s="28"/>
      <c r="G178" s="28">
        <f t="shared" si="21"/>
        <v>525.71999999999991</v>
      </c>
      <c r="H178" s="28"/>
      <c r="I178" s="28">
        <f t="shared" si="19"/>
        <v>1051.4399999999998</v>
      </c>
      <c r="J178" s="28" t="s">
        <v>219</v>
      </c>
    </row>
    <row r="179" spans="1:10" x14ac:dyDescent="0.3">
      <c r="A179" s="26" t="s">
        <v>177</v>
      </c>
      <c r="B179" s="27">
        <v>0.14199999999999999</v>
      </c>
      <c r="C179" s="28"/>
      <c r="D179" s="27">
        <f t="shared" si="20"/>
        <v>2.5999999999999981E-2</v>
      </c>
      <c r="E179" s="28">
        <v>45.53</v>
      </c>
      <c r="F179" s="28"/>
      <c r="G179" s="28">
        <f t="shared" si="21"/>
        <v>9.8299999999999983</v>
      </c>
      <c r="H179" s="28"/>
      <c r="I179" s="28">
        <f t="shared" si="19"/>
        <v>19.659999999999997</v>
      </c>
      <c r="J179" s="28" t="s">
        <v>368</v>
      </c>
    </row>
    <row r="180" spans="1:10" x14ac:dyDescent="0.3">
      <c r="A180" s="26" t="s">
        <v>178</v>
      </c>
      <c r="B180" s="27">
        <v>0.1</v>
      </c>
      <c r="C180" s="28"/>
      <c r="D180" s="27">
        <f t="shared" si="20"/>
        <v>-1.6E-2</v>
      </c>
      <c r="E180" s="28">
        <v>29.91</v>
      </c>
      <c r="F180" s="28"/>
      <c r="G180" s="28">
        <f t="shared" si="21"/>
        <v>-5.7900000000000027</v>
      </c>
      <c r="H180" s="28"/>
      <c r="I180" s="28">
        <f t="shared" si="19"/>
        <v>-11.580000000000005</v>
      </c>
      <c r="J180" s="28" t="s">
        <v>219</v>
      </c>
    </row>
    <row r="181" spans="1:10" x14ac:dyDescent="0.3">
      <c r="A181" s="26" t="s">
        <v>179</v>
      </c>
      <c r="B181" s="27">
        <v>0.11</v>
      </c>
      <c r="C181" s="28"/>
      <c r="D181" s="27">
        <f t="shared" si="20"/>
        <v>-6.0000000000000053E-3</v>
      </c>
      <c r="E181" s="28">
        <v>33.51</v>
      </c>
      <c r="F181" s="28"/>
      <c r="G181" s="28">
        <f t="shared" si="21"/>
        <v>-2.1900000000000048</v>
      </c>
      <c r="H181" s="28"/>
      <c r="I181" s="28">
        <f t="shared" si="19"/>
        <v>-4.3800000000000097</v>
      </c>
      <c r="J181" s="28" t="s">
        <v>219</v>
      </c>
    </row>
    <row r="182" spans="1:10" x14ac:dyDescent="0.3">
      <c r="A182" s="26" t="s">
        <v>180</v>
      </c>
      <c r="B182" s="27">
        <v>0.127</v>
      </c>
      <c r="C182" s="28"/>
      <c r="D182" s="27">
        <f t="shared" si="20"/>
        <v>1.0999999999999996E-2</v>
      </c>
      <c r="E182" s="28">
        <v>39.79</v>
      </c>
      <c r="F182" s="28"/>
      <c r="G182" s="28">
        <f t="shared" si="21"/>
        <v>4.0899999999999963</v>
      </c>
      <c r="H182" s="28"/>
      <c r="I182" s="28">
        <f t="shared" si="19"/>
        <v>8.1799999999999926</v>
      </c>
      <c r="J182" s="28" t="s">
        <v>219</v>
      </c>
    </row>
    <row r="183" spans="1:10" x14ac:dyDescent="0.3">
      <c r="A183" s="26" t="s">
        <v>181</v>
      </c>
      <c r="B183" s="27">
        <v>0.11</v>
      </c>
      <c r="C183" s="28"/>
      <c r="D183" s="27">
        <f t="shared" si="20"/>
        <v>-6.0000000000000053E-3</v>
      </c>
      <c r="E183" s="28">
        <v>33.51</v>
      </c>
      <c r="F183" s="28"/>
      <c r="G183" s="28">
        <f t="shared" si="21"/>
        <v>-2.1900000000000048</v>
      </c>
      <c r="H183" s="28"/>
      <c r="I183" s="28">
        <f t="shared" si="19"/>
        <v>-4.3800000000000097</v>
      </c>
      <c r="J183" s="28" t="s">
        <v>219</v>
      </c>
    </row>
    <row r="184" spans="1:10" x14ac:dyDescent="0.3">
      <c r="A184" s="26" t="s">
        <v>182</v>
      </c>
      <c r="B184" s="27">
        <v>0.14899999999999999</v>
      </c>
      <c r="C184" s="28"/>
      <c r="D184" s="27">
        <f t="shared" si="20"/>
        <v>3.2999999999999988E-2</v>
      </c>
      <c r="E184" s="28">
        <v>48.27</v>
      </c>
      <c r="F184" s="28"/>
      <c r="G184" s="28">
        <f t="shared" si="21"/>
        <v>12.57</v>
      </c>
      <c r="H184" s="28"/>
      <c r="I184" s="28">
        <f t="shared" si="19"/>
        <v>25.14</v>
      </c>
      <c r="J184" s="28" t="s">
        <v>371</v>
      </c>
    </row>
    <row r="185" spans="1:10" x14ac:dyDescent="0.3">
      <c r="A185" s="26" t="s">
        <v>183</v>
      </c>
      <c r="B185" s="27">
        <v>0.192</v>
      </c>
      <c r="C185" s="28"/>
      <c r="D185" s="27">
        <f t="shared" si="20"/>
        <v>7.5999999999999998E-2</v>
      </c>
      <c r="E185" s="28">
        <v>66.06</v>
      </c>
      <c r="F185" s="28"/>
      <c r="G185" s="28">
        <f t="shared" si="21"/>
        <v>30.36</v>
      </c>
      <c r="H185" s="28"/>
      <c r="I185" s="28">
        <f t="shared" si="19"/>
        <v>60.72</v>
      </c>
      <c r="J185" s="28" t="s">
        <v>372</v>
      </c>
    </row>
    <row r="186" spans="1:10" x14ac:dyDescent="0.3">
      <c r="A186" s="26" t="s">
        <v>184</v>
      </c>
      <c r="B186" s="27">
        <v>0.157</v>
      </c>
      <c r="C186" s="28"/>
      <c r="D186" s="27">
        <f t="shared" si="20"/>
        <v>4.0999999999999995E-2</v>
      </c>
      <c r="E186" s="28">
        <v>51.45</v>
      </c>
      <c r="F186" s="28"/>
      <c r="G186" s="28">
        <f t="shared" si="21"/>
        <v>15.75</v>
      </c>
      <c r="H186" s="28"/>
      <c r="I186" s="28">
        <f t="shared" si="19"/>
        <v>31.5</v>
      </c>
      <c r="J186" s="28" t="s">
        <v>373</v>
      </c>
    </row>
    <row r="187" spans="1:10" x14ac:dyDescent="0.3">
      <c r="A187" s="26" t="s">
        <v>185</v>
      </c>
      <c r="B187" s="27">
        <v>0.129</v>
      </c>
      <c r="C187" s="28"/>
      <c r="D187" s="27">
        <f t="shared" si="20"/>
        <v>1.2999999999999998E-2</v>
      </c>
      <c r="E187" s="28">
        <v>40.549999999999997</v>
      </c>
      <c r="F187" s="28"/>
      <c r="G187" s="28">
        <f t="shared" si="21"/>
        <v>4.8499999999999943</v>
      </c>
      <c r="H187" s="28"/>
      <c r="I187" s="28">
        <f t="shared" si="19"/>
        <v>9.6999999999999886</v>
      </c>
      <c r="J187" s="28" t="s">
        <v>374</v>
      </c>
    </row>
    <row r="188" spans="1:10" x14ac:dyDescent="0.3">
      <c r="A188" s="26" t="s">
        <v>186</v>
      </c>
      <c r="B188" s="27">
        <v>8.3000000000000004E-2</v>
      </c>
      <c r="C188" s="28"/>
      <c r="D188" s="27">
        <f t="shared" si="20"/>
        <v>-3.3000000000000002E-2</v>
      </c>
      <c r="E188" s="28">
        <v>23.96</v>
      </c>
      <c r="F188" s="28"/>
      <c r="G188" s="28">
        <f t="shared" si="21"/>
        <v>-11.740000000000002</v>
      </c>
      <c r="H188" s="28"/>
      <c r="I188" s="28">
        <f t="shared" si="19"/>
        <v>-23.480000000000004</v>
      </c>
      <c r="J188" s="28" t="s">
        <v>219</v>
      </c>
    </row>
    <row r="189" spans="1:10" x14ac:dyDescent="0.3">
      <c r="A189" s="26" t="s">
        <v>187</v>
      </c>
      <c r="B189" s="27">
        <v>0.11</v>
      </c>
      <c r="C189" s="28"/>
      <c r="D189" s="27">
        <f t="shared" si="20"/>
        <v>-6.0000000000000053E-3</v>
      </c>
      <c r="E189" s="28">
        <v>33.51</v>
      </c>
      <c r="F189" s="28"/>
      <c r="G189" s="28">
        <f t="shared" si="21"/>
        <v>-2.1900000000000048</v>
      </c>
      <c r="H189" s="28"/>
      <c r="I189" s="28">
        <f t="shared" si="19"/>
        <v>-4.3800000000000097</v>
      </c>
      <c r="J189" s="28" t="s">
        <v>219</v>
      </c>
    </row>
    <row r="190" spans="1:10" x14ac:dyDescent="0.3">
      <c r="A190" s="29" t="s">
        <v>188</v>
      </c>
      <c r="B190" s="30">
        <v>0.122</v>
      </c>
      <c r="C190" s="28"/>
      <c r="D190" s="27">
        <f t="shared" si="20"/>
        <v>5.9999999999999915E-3</v>
      </c>
      <c r="E190" s="28">
        <v>37.92</v>
      </c>
      <c r="F190" s="28"/>
      <c r="G190" s="28">
        <f t="shared" si="21"/>
        <v>2.2199999999999989</v>
      </c>
      <c r="H190" s="28"/>
      <c r="I190" s="28">
        <f t="shared" si="19"/>
        <v>4.4399999999999977</v>
      </c>
      <c r="J190" s="28" t="s">
        <v>219</v>
      </c>
    </row>
    <row r="191" spans="1:10" x14ac:dyDescent="0.3">
      <c r="E191"/>
    </row>
    <row r="192" spans="1:10" x14ac:dyDescent="0.3">
      <c r="E192"/>
    </row>
    <row r="193" spans="5:5" x14ac:dyDescent="0.3">
      <c r="E193"/>
    </row>
    <row r="194" spans="5:5" x14ac:dyDescent="0.3">
      <c r="E194"/>
    </row>
    <row r="195" spans="5:5" x14ac:dyDescent="0.3">
      <c r="E195"/>
    </row>
    <row r="196" spans="5:5" x14ac:dyDescent="0.3">
      <c r="E196"/>
    </row>
    <row r="197" spans="5:5" x14ac:dyDescent="0.3">
      <c r="E197"/>
    </row>
    <row r="198" spans="5:5" x14ac:dyDescent="0.3">
      <c r="E198"/>
    </row>
    <row r="199" spans="5:5" x14ac:dyDescent="0.3">
      <c r="E199"/>
    </row>
    <row r="200" spans="5:5" x14ac:dyDescent="0.3">
      <c r="E200"/>
    </row>
    <row r="201" spans="5:5" x14ac:dyDescent="0.3">
      <c r="E201"/>
    </row>
    <row r="202" spans="5:5" x14ac:dyDescent="0.3">
      <c r="E202"/>
    </row>
    <row r="203" spans="5:5" x14ac:dyDescent="0.3">
      <c r="E203"/>
    </row>
    <row r="204" spans="5:5" x14ac:dyDescent="0.3">
      <c r="E204"/>
    </row>
    <row r="205" spans="5:5" x14ac:dyDescent="0.3">
      <c r="E205"/>
    </row>
    <row r="206" spans="5:5" x14ac:dyDescent="0.3">
      <c r="E206"/>
    </row>
    <row r="207" spans="5:5" x14ac:dyDescent="0.3">
      <c r="E207"/>
    </row>
    <row r="208" spans="5:5" x14ac:dyDescent="0.3">
      <c r="E208"/>
    </row>
    <row r="209" spans="5:5" x14ac:dyDescent="0.3">
      <c r="E209"/>
    </row>
    <row r="210" spans="5:5" x14ac:dyDescent="0.3">
      <c r="E210"/>
    </row>
    <row r="211" spans="5:5" x14ac:dyDescent="0.3">
      <c r="E211"/>
    </row>
    <row r="212" spans="5:5" x14ac:dyDescent="0.3">
      <c r="E212"/>
    </row>
    <row r="213" spans="5:5" x14ac:dyDescent="0.3">
      <c r="E213"/>
    </row>
    <row r="214" spans="5:5" x14ac:dyDescent="0.3">
      <c r="E214"/>
    </row>
    <row r="215" spans="5:5" x14ac:dyDescent="0.3">
      <c r="E215"/>
    </row>
    <row r="216" spans="5:5" x14ac:dyDescent="0.3">
      <c r="E216"/>
    </row>
    <row r="217" spans="5:5" x14ac:dyDescent="0.3">
      <c r="E217"/>
    </row>
    <row r="218" spans="5:5" x14ac:dyDescent="0.3">
      <c r="E218"/>
    </row>
    <row r="219" spans="5:5" x14ac:dyDescent="0.3">
      <c r="E219"/>
    </row>
    <row r="220" spans="5:5" x14ac:dyDescent="0.3">
      <c r="E220"/>
    </row>
    <row r="221" spans="5:5" x14ac:dyDescent="0.3">
      <c r="E221"/>
    </row>
    <row r="222" spans="5:5" x14ac:dyDescent="0.3">
      <c r="E222"/>
    </row>
    <row r="223" spans="5:5" x14ac:dyDescent="0.3">
      <c r="E223"/>
    </row>
    <row r="224" spans="5:5" x14ac:dyDescent="0.3">
      <c r="E224"/>
    </row>
    <row r="225" spans="5:5" x14ac:dyDescent="0.3">
      <c r="E225"/>
    </row>
    <row r="226" spans="5:5" x14ac:dyDescent="0.3">
      <c r="E226"/>
    </row>
    <row r="227" spans="5:5" x14ac:dyDescent="0.3">
      <c r="E227"/>
    </row>
    <row r="228" spans="5:5" x14ac:dyDescent="0.3">
      <c r="E228"/>
    </row>
    <row r="229" spans="5:5" x14ac:dyDescent="0.3">
      <c r="E229"/>
    </row>
    <row r="230" spans="5:5" x14ac:dyDescent="0.3">
      <c r="E230"/>
    </row>
    <row r="231" spans="5:5" x14ac:dyDescent="0.3">
      <c r="E231"/>
    </row>
    <row r="232" spans="5:5" x14ac:dyDescent="0.3">
      <c r="E232"/>
    </row>
    <row r="233" spans="5:5" x14ac:dyDescent="0.3">
      <c r="E233"/>
    </row>
    <row r="234" spans="5:5" x14ac:dyDescent="0.3">
      <c r="E234"/>
    </row>
    <row r="235" spans="5:5" x14ac:dyDescent="0.3">
      <c r="E235"/>
    </row>
    <row r="236" spans="5:5" x14ac:dyDescent="0.3">
      <c r="E236"/>
    </row>
    <row r="237" spans="5:5" x14ac:dyDescent="0.3">
      <c r="E237"/>
    </row>
    <row r="238" spans="5:5" x14ac:dyDescent="0.3">
      <c r="E238"/>
    </row>
    <row r="239" spans="5:5" x14ac:dyDescent="0.3">
      <c r="E239"/>
    </row>
    <row r="240" spans="5:5" x14ac:dyDescent="0.3">
      <c r="E240"/>
    </row>
    <row r="241" spans="5:5" x14ac:dyDescent="0.3">
      <c r="E241"/>
    </row>
    <row r="242" spans="5:5" x14ac:dyDescent="0.3">
      <c r="E242"/>
    </row>
    <row r="243" spans="5:5" x14ac:dyDescent="0.3">
      <c r="E243"/>
    </row>
    <row r="244" spans="5:5" x14ac:dyDescent="0.3">
      <c r="E244"/>
    </row>
    <row r="245" spans="5:5" x14ac:dyDescent="0.3">
      <c r="E245"/>
    </row>
    <row r="246" spans="5:5" x14ac:dyDescent="0.3">
      <c r="E246"/>
    </row>
    <row r="247" spans="5:5" x14ac:dyDescent="0.3">
      <c r="E247"/>
    </row>
    <row r="248" spans="5:5" x14ac:dyDescent="0.3">
      <c r="E248"/>
    </row>
    <row r="249" spans="5:5" x14ac:dyDescent="0.3">
      <c r="E249"/>
    </row>
    <row r="250" spans="5:5" x14ac:dyDescent="0.3">
      <c r="E250"/>
    </row>
    <row r="251" spans="5:5" x14ac:dyDescent="0.3">
      <c r="E251"/>
    </row>
    <row r="252" spans="5:5" x14ac:dyDescent="0.3">
      <c r="E252"/>
    </row>
    <row r="253" spans="5:5" x14ac:dyDescent="0.3">
      <c r="E253"/>
    </row>
    <row r="254" spans="5:5" x14ac:dyDescent="0.3">
      <c r="E254"/>
    </row>
    <row r="255" spans="5:5" x14ac:dyDescent="0.3">
      <c r="E255"/>
    </row>
    <row r="256" spans="5:5" x14ac:dyDescent="0.3">
      <c r="E256"/>
    </row>
    <row r="257" spans="5:5" x14ac:dyDescent="0.3">
      <c r="E257"/>
    </row>
    <row r="258" spans="5:5" x14ac:dyDescent="0.3">
      <c r="E258"/>
    </row>
    <row r="259" spans="5:5" x14ac:dyDescent="0.3">
      <c r="E259"/>
    </row>
    <row r="260" spans="5:5" x14ac:dyDescent="0.3">
      <c r="E260"/>
    </row>
    <row r="261" spans="5:5" x14ac:dyDescent="0.3">
      <c r="E261"/>
    </row>
    <row r="262" spans="5:5" x14ac:dyDescent="0.3">
      <c r="E262"/>
    </row>
    <row r="263" spans="5:5" x14ac:dyDescent="0.3">
      <c r="E263"/>
    </row>
    <row r="264" spans="5:5" x14ac:dyDescent="0.3">
      <c r="E264"/>
    </row>
    <row r="265" spans="5:5" x14ac:dyDescent="0.3">
      <c r="E265"/>
    </row>
    <row r="266" spans="5:5" x14ac:dyDescent="0.3">
      <c r="E266"/>
    </row>
    <row r="267" spans="5:5" x14ac:dyDescent="0.3">
      <c r="E267"/>
    </row>
    <row r="268" spans="5:5" x14ac:dyDescent="0.3">
      <c r="E268"/>
    </row>
    <row r="269" spans="5:5" x14ac:dyDescent="0.3">
      <c r="E269"/>
    </row>
    <row r="270" spans="5:5" x14ac:dyDescent="0.3">
      <c r="E270"/>
    </row>
    <row r="271" spans="5:5" x14ac:dyDescent="0.3">
      <c r="E271"/>
    </row>
    <row r="272" spans="5:5" x14ac:dyDescent="0.3">
      <c r="E272"/>
    </row>
    <row r="273" spans="5:5" x14ac:dyDescent="0.3">
      <c r="E273"/>
    </row>
    <row r="274" spans="5:5" x14ac:dyDescent="0.3">
      <c r="E274"/>
    </row>
    <row r="275" spans="5:5" x14ac:dyDescent="0.3">
      <c r="E275"/>
    </row>
    <row r="276" spans="5:5" x14ac:dyDescent="0.3">
      <c r="E276"/>
    </row>
    <row r="277" spans="5:5" x14ac:dyDescent="0.3">
      <c r="E277"/>
    </row>
    <row r="278" spans="5:5" x14ac:dyDescent="0.3">
      <c r="E278"/>
    </row>
    <row r="279" spans="5:5" x14ac:dyDescent="0.3">
      <c r="E279"/>
    </row>
    <row r="280" spans="5:5" x14ac:dyDescent="0.3">
      <c r="E280"/>
    </row>
    <row r="281" spans="5:5" x14ac:dyDescent="0.3">
      <c r="E281"/>
    </row>
    <row r="282" spans="5:5" x14ac:dyDescent="0.3">
      <c r="E282"/>
    </row>
    <row r="283" spans="5:5" x14ac:dyDescent="0.3">
      <c r="E283"/>
    </row>
    <row r="284" spans="5:5" x14ac:dyDescent="0.3">
      <c r="E284"/>
    </row>
    <row r="285" spans="5:5" x14ac:dyDescent="0.3">
      <c r="E285"/>
    </row>
    <row r="286" spans="5:5" x14ac:dyDescent="0.3">
      <c r="E286"/>
    </row>
    <row r="287" spans="5:5" x14ac:dyDescent="0.3">
      <c r="E287"/>
    </row>
    <row r="288" spans="5:5" x14ac:dyDescent="0.3">
      <c r="E288"/>
    </row>
    <row r="289" spans="5:5" x14ac:dyDescent="0.3">
      <c r="E289"/>
    </row>
    <row r="290" spans="5:5" x14ac:dyDescent="0.3">
      <c r="E290"/>
    </row>
    <row r="291" spans="5:5" x14ac:dyDescent="0.3">
      <c r="E291"/>
    </row>
    <row r="292" spans="5:5" x14ac:dyDescent="0.3">
      <c r="E292"/>
    </row>
    <row r="293" spans="5:5" x14ac:dyDescent="0.3">
      <c r="E293"/>
    </row>
    <row r="294" spans="5:5" x14ac:dyDescent="0.3">
      <c r="E294"/>
    </row>
    <row r="295" spans="5:5" x14ac:dyDescent="0.3">
      <c r="E295"/>
    </row>
    <row r="296" spans="5:5" x14ac:dyDescent="0.3">
      <c r="E296"/>
    </row>
    <row r="297" spans="5:5" x14ac:dyDescent="0.3">
      <c r="E297"/>
    </row>
    <row r="298" spans="5:5" x14ac:dyDescent="0.3">
      <c r="E298"/>
    </row>
    <row r="299" spans="5:5" x14ac:dyDescent="0.3">
      <c r="E299"/>
    </row>
    <row r="300" spans="5:5" x14ac:dyDescent="0.3">
      <c r="E300"/>
    </row>
    <row r="301" spans="5:5" x14ac:dyDescent="0.3">
      <c r="E301"/>
    </row>
    <row r="302" spans="5:5" x14ac:dyDescent="0.3">
      <c r="E302"/>
    </row>
    <row r="303" spans="5:5" x14ac:dyDescent="0.3">
      <c r="E303"/>
    </row>
    <row r="304" spans="5:5" x14ac:dyDescent="0.3">
      <c r="E304"/>
    </row>
    <row r="305" spans="5:5" x14ac:dyDescent="0.3">
      <c r="E305"/>
    </row>
    <row r="306" spans="5:5" x14ac:dyDescent="0.3">
      <c r="E306"/>
    </row>
    <row r="307" spans="5:5" x14ac:dyDescent="0.3">
      <c r="E307"/>
    </row>
    <row r="308" spans="5:5" x14ac:dyDescent="0.3">
      <c r="E308"/>
    </row>
    <row r="309" spans="5:5" x14ac:dyDescent="0.3">
      <c r="E309"/>
    </row>
    <row r="310" spans="5:5" x14ac:dyDescent="0.3">
      <c r="E310"/>
    </row>
    <row r="311" spans="5:5" x14ac:dyDescent="0.3">
      <c r="E311"/>
    </row>
    <row r="312" spans="5:5" x14ac:dyDescent="0.3">
      <c r="E312"/>
    </row>
    <row r="313" spans="5:5" x14ac:dyDescent="0.3">
      <c r="E313"/>
    </row>
    <row r="314" spans="5:5" x14ac:dyDescent="0.3">
      <c r="E314"/>
    </row>
    <row r="315" spans="5:5" x14ac:dyDescent="0.3">
      <c r="E315"/>
    </row>
    <row r="316" spans="5:5" x14ac:dyDescent="0.3">
      <c r="E316"/>
    </row>
    <row r="317" spans="5:5" x14ac:dyDescent="0.3">
      <c r="E317"/>
    </row>
    <row r="318" spans="5:5" x14ac:dyDescent="0.3">
      <c r="E318"/>
    </row>
    <row r="319" spans="5:5" x14ac:dyDescent="0.3">
      <c r="E319"/>
    </row>
    <row r="320" spans="5:5" x14ac:dyDescent="0.3">
      <c r="E320"/>
    </row>
    <row r="321" spans="5:5" x14ac:dyDescent="0.3">
      <c r="E321"/>
    </row>
    <row r="322" spans="5:5" x14ac:dyDescent="0.3">
      <c r="E322"/>
    </row>
    <row r="323" spans="5:5" x14ac:dyDescent="0.3">
      <c r="E323"/>
    </row>
    <row r="324" spans="5:5" x14ac:dyDescent="0.3">
      <c r="E324"/>
    </row>
    <row r="325" spans="5:5" x14ac:dyDescent="0.3">
      <c r="E325"/>
    </row>
    <row r="326" spans="5:5" x14ac:dyDescent="0.3">
      <c r="E326"/>
    </row>
    <row r="327" spans="5:5" x14ac:dyDescent="0.3">
      <c r="E327"/>
    </row>
    <row r="328" spans="5:5" x14ac:dyDescent="0.3">
      <c r="E328"/>
    </row>
    <row r="329" spans="5:5" x14ac:dyDescent="0.3">
      <c r="E329"/>
    </row>
    <row r="330" spans="5:5" x14ac:dyDescent="0.3">
      <c r="E330"/>
    </row>
    <row r="331" spans="5:5" x14ac:dyDescent="0.3">
      <c r="E331"/>
    </row>
    <row r="332" spans="5:5" x14ac:dyDescent="0.3">
      <c r="E332"/>
    </row>
    <row r="333" spans="5:5" x14ac:dyDescent="0.3">
      <c r="E333"/>
    </row>
    <row r="334" spans="5:5" x14ac:dyDescent="0.3">
      <c r="E334"/>
    </row>
    <row r="335" spans="5:5" x14ac:dyDescent="0.3">
      <c r="E335"/>
    </row>
    <row r="336" spans="5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  <row r="345" spans="5:5" x14ac:dyDescent="0.3">
      <c r="E345"/>
    </row>
    <row r="346" spans="5:5" x14ac:dyDescent="0.3">
      <c r="E346"/>
    </row>
    <row r="347" spans="5:5" x14ac:dyDescent="0.3">
      <c r="E347"/>
    </row>
    <row r="348" spans="5:5" x14ac:dyDescent="0.3">
      <c r="E348"/>
    </row>
    <row r="349" spans="5:5" x14ac:dyDescent="0.3">
      <c r="E349"/>
    </row>
    <row r="350" spans="5:5" x14ac:dyDescent="0.3">
      <c r="E350"/>
    </row>
    <row r="351" spans="5:5" x14ac:dyDescent="0.3">
      <c r="E351"/>
    </row>
    <row r="352" spans="5:5" x14ac:dyDescent="0.3">
      <c r="E352"/>
    </row>
    <row r="353" spans="5:5" x14ac:dyDescent="0.3">
      <c r="E353"/>
    </row>
    <row r="354" spans="5:5" x14ac:dyDescent="0.3">
      <c r="E354"/>
    </row>
    <row r="355" spans="5:5" x14ac:dyDescent="0.3">
      <c r="E355"/>
    </row>
    <row r="356" spans="5:5" x14ac:dyDescent="0.3">
      <c r="E356"/>
    </row>
    <row r="357" spans="5:5" x14ac:dyDescent="0.3">
      <c r="E357"/>
    </row>
    <row r="358" spans="5:5" x14ac:dyDescent="0.3">
      <c r="E358"/>
    </row>
    <row r="359" spans="5:5" x14ac:dyDescent="0.3">
      <c r="E359"/>
    </row>
    <row r="360" spans="5:5" x14ac:dyDescent="0.3">
      <c r="E360"/>
    </row>
    <row r="361" spans="5:5" x14ac:dyDescent="0.3">
      <c r="E361"/>
    </row>
    <row r="362" spans="5:5" x14ac:dyDescent="0.3">
      <c r="E362"/>
    </row>
    <row r="363" spans="5:5" x14ac:dyDescent="0.3">
      <c r="E363"/>
    </row>
    <row r="364" spans="5:5" x14ac:dyDescent="0.3">
      <c r="E364"/>
    </row>
    <row r="365" spans="5:5" x14ac:dyDescent="0.3">
      <c r="E365"/>
    </row>
    <row r="366" spans="5:5" x14ac:dyDescent="0.3">
      <c r="E366"/>
    </row>
    <row r="367" spans="5:5" x14ac:dyDescent="0.3">
      <c r="E367"/>
    </row>
    <row r="368" spans="5:5" x14ac:dyDescent="0.3">
      <c r="E368"/>
    </row>
    <row r="369" spans="5:5" x14ac:dyDescent="0.3">
      <c r="E369"/>
    </row>
    <row r="370" spans="5:5" x14ac:dyDescent="0.3">
      <c r="E370"/>
    </row>
    <row r="371" spans="5:5" x14ac:dyDescent="0.3">
      <c r="E371"/>
    </row>
    <row r="372" spans="5:5" x14ac:dyDescent="0.3">
      <c r="E372"/>
    </row>
    <row r="373" spans="5:5" x14ac:dyDescent="0.3">
      <c r="E373"/>
    </row>
    <row r="374" spans="5:5" x14ac:dyDescent="0.3">
      <c r="E374"/>
    </row>
    <row r="375" spans="5:5" x14ac:dyDescent="0.3">
      <c r="E375"/>
    </row>
    <row r="376" spans="5:5" x14ac:dyDescent="0.3">
      <c r="E376"/>
    </row>
    <row r="377" spans="5:5" x14ac:dyDescent="0.3">
      <c r="E377"/>
    </row>
    <row r="378" spans="5:5" x14ac:dyDescent="0.3">
      <c r="E378"/>
    </row>
    <row r="379" spans="5:5" x14ac:dyDescent="0.3">
      <c r="E379"/>
    </row>
    <row r="380" spans="5:5" x14ac:dyDescent="0.3">
      <c r="E380"/>
    </row>
    <row r="381" spans="5:5" x14ac:dyDescent="0.3">
      <c r="E381"/>
    </row>
    <row r="382" spans="5:5" x14ac:dyDescent="0.3">
      <c r="E382"/>
    </row>
    <row r="383" spans="5:5" x14ac:dyDescent="0.3">
      <c r="E383"/>
    </row>
    <row r="384" spans="5:5" x14ac:dyDescent="0.3">
      <c r="E384"/>
    </row>
    <row r="385" spans="5:5" x14ac:dyDescent="0.3">
      <c r="E385"/>
    </row>
    <row r="386" spans="5:5" x14ac:dyDescent="0.3">
      <c r="E386"/>
    </row>
    <row r="387" spans="5:5" x14ac:dyDescent="0.3">
      <c r="E387"/>
    </row>
    <row r="388" spans="5:5" x14ac:dyDescent="0.3">
      <c r="E388"/>
    </row>
    <row r="389" spans="5:5" x14ac:dyDescent="0.3">
      <c r="E389"/>
    </row>
    <row r="390" spans="5:5" x14ac:dyDescent="0.3">
      <c r="E390"/>
    </row>
    <row r="391" spans="5:5" x14ac:dyDescent="0.3">
      <c r="E391"/>
    </row>
    <row r="392" spans="5:5" x14ac:dyDescent="0.3">
      <c r="E392"/>
    </row>
    <row r="393" spans="5:5" x14ac:dyDescent="0.3">
      <c r="E393"/>
    </row>
    <row r="394" spans="5:5" x14ac:dyDescent="0.3">
      <c r="E394"/>
    </row>
    <row r="395" spans="5:5" x14ac:dyDescent="0.3">
      <c r="E395"/>
    </row>
    <row r="396" spans="5:5" x14ac:dyDescent="0.3">
      <c r="E396"/>
    </row>
    <row r="397" spans="5:5" x14ac:dyDescent="0.3">
      <c r="E397"/>
    </row>
    <row r="398" spans="5:5" x14ac:dyDescent="0.3">
      <c r="E398"/>
    </row>
    <row r="399" spans="5:5" x14ac:dyDescent="0.3">
      <c r="E399"/>
    </row>
    <row r="400" spans="5:5" x14ac:dyDescent="0.3">
      <c r="E400"/>
    </row>
    <row r="401" spans="5:5" x14ac:dyDescent="0.3">
      <c r="E401"/>
    </row>
    <row r="402" spans="5:5" x14ac:dyDescent="0.3">
      <c r="E402"/>
    </row>
    <row r="403" spans="5:5" x14ac:dyDescent="0.3">
      <c r="E403"/>
    </row>
    <row r="404" spans="5:5" x14ac:dyDescent="0.3">
      <c r="E404"/>
    </row>
    <row r="405" spans="5:5" x14ac:dyDescent="0.3">
      <c r="E405"/>
    </row>
    <row r="406" spans="5:5" x14ac:dyDescent="0.3">
      <c r="E406"/>
    </row>
    <row r="407" spans="5:5" x14ac:dyDescent="0.3">
      <c r="E407"/>
    </row>
    <row r="408" spans="5:5" x14ac:dyDescent="0.3">
      <c r="E408"/>
    </row>
    <row r="409" spans="5:5" x14ac:dyDescent="0.3">
      <c r="E409"/>
    </row>
    <row r="410" spans="5:5" x14ac:dyDescent="0.3">
      <c r="E410"/>
    </row>
    <row r="411" spans="5:5" x14ac:dyDescent="0.3">
      <c r="E411"/>
    </row>
    <row r="412" spans="5:5" x14ac:dyDescent="0.3">
      <c r="E412"/>
    </row>
    <row r="413" spans="5:5" x14ac:dyDescent="0.3">
      <c r="E413"/>
    </row>
    <row r="414" spans="5:5" x14ac:dyDescent="0.3">
      <c r="E414"/>
    </row>
    <row r="415" spans="5:5" x14ac:dyDescent="0.3">
      <c r="E415"/>
    </row>
    <row r="416" spans="5:5" x14ac:dyDescent="0.3">
      <c r="E416"/>
    </row>
    <row r="417" spans="5:5" x14ac:dyDescent="0.3">
      <c r="E417"/>
    </row>
    <row r="418" spans="5:5" x14ac:dyDescent="0.3">
      <c r="E418"/>
    </row>
    <row r="419" spans="5:5" x14ac:dyDescent="0.3">
      <c r="E419"/>
    </row>
    <row r="420" spans="5:5" x14ac:dyDescent="0.3">
      <c r="E420"/>
    </row>
    <row r="421" spans="5:5" x14ac:dyDescent="0.3">
      <c r="E421"/>
    </row>
    <row r="422" spans="5:5" x14ac:dyDescent="0.3">
      <c r="E422"/>
    </row>
    <row r="423" spans="5:5" x14ac:dyDescent="0.3">
      <c r="E423"/>
    </row>
    <row r="424" spans="5:5" x14ac:dyDescent="0.3">
      <c r="E424"/>
    </row>
    <row r="425" spans="5:5" x14ac:dyDescent="0.3">
      <c r="E425"/>
    </row>
    <row r="426" spans="5:5" x14ac:dyDescent="0.3">
      <c r="E426"/>
    </row>
    <row r="427" spans="5:5" x14ac:dyDescent="0.3">
      <c r="E427"/>
    </row>
    <row r="428" spans="5:5" x14ac:dyDescent="0.3">
      <c r="E428"/>
    </row>
    <row r="429" spans="5:5" x14ac:dyDescent="0.3">
      <c r="E429"/>
    </row>
    <row r="430" spans="5:5" x14ac:dyDescent="0.3">
      <c r="E430"/>
    </row>
    <row r="431" spans="5:5" x14ac:dyDescent="0.3">
      <c r="E431"/>
    </row>
    <row r="432" spans="5:5" x14ac:dyDescent="0.3">
      <c r="E432"/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4CAA6-001A-450E-95BB-B4306E0B862A}">
  <dimension ref="A1:S190"/>
  <sheetViews>
    <sheetView topLeftCell="A191" workbookViewId="0">
      <selection sqref="A1:F190"/>
    </sheetView>
  </sheetViews>
  <sheetFormatPr defaultRowHeight="14.4" x14ac:dyDescent="0.3"/>
  <cols>
    <col min="1" max="1" width="14.33203125" customWidth="1"/>
    <col min="2" max="2" width="12.44140625" customWidth="1"/>
    <col min="3" max="3" width="14.44140625" customWidth="1"/>
    <col min="4" max="4" width="15.6640625" customWidth="1"/>
    <col min="5" max="5" width="27.33203125" customWidth="1"/>
    <col min="6" max="6" width="22.33203125" customWidth="1"/>
    <col min="12" max="12" width="12.5546875" bestFit="1" customWidth="1"/>
    <col min="13" max="13" width="14.88671875" customWidth="1"/>
    <col min="14" max="14" width="15.6640625" bestFit="1" customWidth="1"/>
    <col min="15" max="15" width="34.109375" bestFit="1" customWidth="1"/>
    <col min="16" max="16" width="18.5546875" customWidth="1"/>
    <col min="17" max="17" width="19.33203125" bestFit="1" customWidth="1"/>
    <col min="18" max="18" width="15.33203125" customWidth="1"/>
    <col min="19" max="19" width="15.109375" bestFit="1" customWidth="1"/>
  </cols>
  <sheetData>
    <row r="1" spans="1:17" x14ac:dyDescent="0.3">
      <c r="A1" s="1" t="s">
        <v>189</v>
      </c>
      <c r="B1" s="2" t="s">
        <v>202</v>
      </c>
      <c r="C1" s="2" t="s">
        <v>205</v>
      </c>
      <c r="D1" s="3" t="s">
        <v>201</v>
      </c>
      <c r="E1" s="10" t="s">
        <v>214</v>
      </c>
      <c r="F1" s="10" t="s">
        <v>215</v>
      </c>
    </row>
    <row r="2" spans="1:17" x14ac:dyDescent="0.3">
      <c r="A2" s="4" t="s">
        <v>0</v>
      </c>
      <c r="B2" s="5">
        <v>2.198</v>
      </c>
      <c r="C2" s="11">
        <f>B2-$H$2</f>
        <v>2.0179999999999998</v>
      </c>
      <c r="D2" s="12">
        <v>1876.95</v>
      </c>
      <c r="E2">
        <f>D2*$G$2</f>
        <v>37539</v>
      </c>
      <c r="F2" s="13" t="s">
        <v>216</v>
      </c>
      <c r="G2">
        <v>20</v>
      </c>
      <c r="H2">
        <v>0.18</v>
      </c>
    </row>
    <row r="3" spans="1:17" x14ac:dyDescent="0.3">
      <c r="A3" s="4" t="s">
        <v>1</v>
      </c>
      <c r="B3" s="5">
        <v>2.3210000000000002</v>
      </c>
      <c r="C3" s="11">
        <f t="shared" ref="C3:C66" si="0">B3-$H$2</f>
        <v>2.141</v>
      </c>
      <c r="D3" s="12">
        <v>2061.33</v>
      </c>
      <c r="E3">
        <f t="shared" ref="E3:E66" si="1">D3*$G$2</f>
        <v>41226.6</v>
      </c>
      <c r="F3" s="13" t="s">
        <v>226</v>
      </c>
      <c r="O3" t="s">
        <v>199</v>
      </c>
    </row>
    <row r="4" spans="1:17" x14ac:dyDescent="0.3">
      <c r="A4" s="4" t="s">
        <v>2</v>
      </c>
      <c r="B4" s="5">
        <v>2.6139999999999999</v>
      </c>
      <c r="C4" s="11">
        <f t="shared" si="0"/>
        <v>2.4339999999999997</v>
      </c>
      <c r="D4" s="12">
        <v>2303.98</v>
      </c>
      <c r="E4">
        <f t="shared" si="1"/>
        <v>46079.6</v>
      </c>
      <c r="F4" s="13" t="s">
        <v>226</v>
      </c>
      <c r="O4" t="s">
        <v>200</v>
      </c>
      <c r="P4" t="s">
        <v>191</v>
      </c>
      <c r="Q4" t="s">
        <v>205</v>
      </c>
    </row>
    <row r="5" spans="1:17" x14ac:dyDescent="0.3">
      <c r="A5" s="4" t="s">
        <v>3</v>
      </c>
      <c r="B5" s="5">
        <v>2.7080000000000002</v>
      </c>
      <c r="C5" s="11">
        <f t="shared" si="0"/>
        <v>2.528</v>
      </c>
      <c r="D5" s="12">
        <v>2360.04</v>
      </c>
      <c r="E5">
        <f t="shared" si="1"/>
        <v>47200.800000000003</v>
      </c>
      <c r="F5" s="13" t="s">
        <v>226</v>
      </c>
      <c r="L5" t="s">
        <v>210</v>
      </c>
      <c r="M5" t="s">
        <v>211</v>
      </c>
      <c r="N5" t="s">
        <v>212</v>
      </c>
      <c r="O5">
        <v>0</v>
      </c>
      <c r="P5">
        <v>0.18</v>
      </c>
      <c r="Q5">
        <v>0</v>
      </c>
    </row>
    <row r="6" spans="1:17" x14ac:dyDescent="0.3">
      <c r="A6" s="4" t="s">
        <v>4</v>
      </c>
      <c r="B6" s="5">
        <v>2.6680000000000001</v>
      </c>
      <c r="C6" s="11">
        <f t="shared" si="0"/>
        <v>2.488</v>
      </c>
      <c r="D6" s="12">
        <v>2336.98</v>
      </c>
      <c r="E6">
        <f t="shared" si="1"/>
        <v>46739.6</v>
      </c>
      <c r="F6" s="13" t="s">
        <v>226</v>
      </c>
      <c r="K6" t="s">
        <v>206</v>
      </c>
      <c r="L6">
        <f>6.33863226384376*10^-10</f>
        <v>6.33863226384376E-10</v>
      </c>
      <c r="M6">
        <f>3.72645410811601*10^-10</f>
        <v>3.72645410811601E-10</v>
      </c>
      <c r="N6">
        <f>3.89441181216439*10^-10</f>
        <v>3.8944118121643897E-10</v>
      </c>
      <c r="O6">
        <v>31.25</v>
      </c>
      <c r="P6">
        <v>0.27600000000000002</v>
      </c>
      <c r="Q6">
        <f>P6-P5</f>
        <v>9.600000000000003E-2</v>
      </c>
    </row>
    <row r="7" spans="1:17" x14ac:dyDescent="0.3">
      <c r="A7" s="4" t="s">
        <v>5</v>
      </c>
      <c r="B7" s="5">
        <v>1.9790000000000001</v>
      </c>
      <c r="C7" s="11">
        <f t="shared" si="0"/>
        <v>1.7990000000000002</v>
      </c>
      <c r="D7" s="12">
        <v>911.9</v>
      </c>
      <c r="E7">
        <f t="shared" si="1"/>
        <v>18238</v>
      </c>
      <c r="F7" s="13" t="s">
        <v>217</v>
      </c>
      <c r="K7" t="s">
        <v>207</v>
      </c>
      <c r="L7">
        <f>- 2.69137925762887*10^-6</f>
        <v>-2.6913792576288701E-6</v>
      </c>
      <c r="M7" s="6">
        <f>- 1.85151721298404*10^-6</f>
        <v>-1.85151721298404E-6</v>
      </c>
      <c r="N7">
        <f>- 2.10885958392829*10^-6</f>
        <v>-2.10885958392829E-6</v>
      </c>
      <c r="O7">
        <v>62.5</v>
      </c>
      <c r="P7">
        <v>0.44</v>
      </c>
      <c r="Q7">
        <f>P7-P5</f>
        <v>0.26</v>
      </c>
    </row>
    <row r="8" spans="1:17" x14ac:dyDescent="0.3">
      <c r="A8" s="4" t="s">
        <v>6</v>
      </c>
      <c r="B8" s="5">
        <v>2.4500000000000002</v>
      </c>
      <c r="C8" s="11">
        <f t="shared" si="0"/>
        <v>2.27</v>
      </c>
      <c r="D8" s="12">
        <v>2185.96</v>
      </c>
      <c r="E8">
        <f t="shared" si="1"/>
        <v>43719.199999999997</v>
      </c>
      <c r="F8" s="13" t="s">
        <v>226</v>
      </c>
      <c r="K8" t="s">
        <v>208</v>
      </c>
      <c r="L8">
        <v>3.8877097072198101E-3</v>
      </c>
      <c r="M8">
        <v>3.2932749709987099E-3</v>
      </c>
      <c r="N8">
        <v>3.8918905093649802E-3</v>
      </c>
      <c r="O8">
        <v>125</v>
      </c>
      <c r="P8">
        <v>0.65900000000000003</v>
      </c>
      <c r="Q8">
        <f>P8-P5</f>
        <v>0.47900000000000004</v>
      </c>
    </row>
    <row r="9" spans="1:17" x14ac:dyDescent="0.3">
      <c r="A9" s="4" t="s">
        <v>7</v>
      </c>
      <c r="B9" s="5">
        <v>1.9770000000000001</v>
      </c>
      <c r="C9" s="11">
        <f t="shared" si="0"/>
        <v>1.7970000000000002</v>
      </c>
      <c r="D9" s="12">
        <v>908.35</v>
      </c>
      <c r="E9">
        <f t="shared" si="1"/>
        <v>18167</v>
      </c>
      <c r="F9" s="13" t="s">
        <v>218</v>
      </c>
      <c r="K9" t="s">
        <v>209</v>
      </c>
      <c r="L9">
        <v>1.1185067911009801E-2</v>
      </c>
      <c r="M9">
        <v>-6.9883926339470603E-2</v>
      </c>
      <c r="N9">
        <v>3.4815098741774103E-2</v>
      </c>
      <c r="O9">
        <v>250</v>
      </c>
      <c r="P9">
        <v>1.05</v>
      </c>
      <c r="Q9">
        <f>P9-P5</f>
        <v>0.87000000000000011</v>
      </c>
    </row>
    <row r="10" spans="1:17" x14ac:dyDescent="0.3">
      <c r="A10" s="4" t="s">
        <v>8</v>
      </c>
      <c r="B10" s="5">
        <v>2.4630000000000001</v>
      </c>
      <c r="C10" s="11">
        <f t="shared" si="0"/>
        <v>2.2829999999999999</v>
      </c>
      <c r="D10" s="12">
        <v>2196.59</v>
      </c>
      <c r="E10">
        <f t="shared" si="1"/>
        <v>43931.8</v>
      </c>
      <c r="F10" s="13" t="s">
        <v>226</v>
      </c>
      <c r="O10">
        <v>500</v>
      </c>
      <c r="P10">
        <v>1.49</v>
      </c>
      <c r="Q10">
        <f>P10-P5</f>
        <v>1.31</v>
      </c>
    </row>
    <row r="11" spans="1:17" x14ac:dyDescent="0.3">
      <c r="A11" s="4" t="s">
        <v>9</v>
      </c>
      <c r="B11" s="5">
        <v>2.347</v>
      </c>
      <c r="C11" s="11">
        <f t="shared" si="0"/>
        <v>2.1669999999999998</v>
      </c>
      <c r="D11" s="12">
        <v>2089.9699999999998</v>
      </c>
      <c r="E11">
        <f t="shared" si="1"/>
        <v>41799.399999999994</v>
      </c>
      <c r="F11" s="13" t="s">
        <v>226</v>
      </c>
      <c r="O11">
        <v>1000</v>
      </c>
      <c r="P11">
        <v>2.0350000000000001</v>
      </c>
      <c r="Q11">
        <f>P11-P5</f>
        <v>1.8550000000000002</v>
      </c>
    </row>
    <row r="12" spans="1:17" x14ac:dyDescent="0.3">
      <c r="A12" s="4" t="s">
        <v>10</v>
      </c>
      <c r="B12" s="5">
        <v>2.577</v>
      </c>
      <c r="C12" s="11">
        <f t="shared" si="0"/>
        <v>2.3969999999999998</v>
      </c>
      <c r="D12" s="12">
        <v>2279.96</v>
      </c>
      <c r="E12">
        <f t="shared" si="1"/>
        <v>45599.199999999997</v>
      </c>
      <c r="F12" s="13" t="s">
        <v>226</v>
      </c>
      <c r="O12">
        <v>2000</v>
      </c>
      <c r="P12">
        <v>2.2709999999999999</v>
      </c>
      <c r="Q12">
        <f>P12-P5</f>
        <v>2.0909999999999997</v>
      </c>
    </row>
    <row r="13" spans="1:17" x14ac:dyDescent="0.3">
      <c r="A13" s="4" t="s">
        <v>11</v>
      </c>
      <c r="B13" s="5">
        <v>2.641</v>
      </c>
      <c r="C13" s="11">
        <f t="shared" si="0"/>
        <v>2.4609999999999999</v>
      </c>
      <c r="D13" s="12">
        <v>2320.7600000000002</v>
      </c>
      <c r="E13">
        <f t="shared" si="1"/>
        <v>46415.200000000004</v>
      </c>
      <c r="F13" s="13" t="s">
        <v>226</v>
      </c>
    </row>
    <row r="14" spans="1:17" x14ac:dyDescent="0.3">
      <c r="A14" s="4" t="s">
        <v>12</v>
      </c>
      <c r="B14" s="5">
        <v>2.6589999999999998</v>
      </c>
      <c r="C14" s="11">
        <f t="shared" si="0"/>
        <v>2.4789999999999996</v>
      </c>
      <c r="D14" s="12">
        <v>2331.63</v>
      </c>
      <c r="E14">
        <f t="shared" si="1"/>
        <v>46632.600000000006</v>
      </c>
      <c r="F14" s="13" t="s">
        <v>226</v>
      </c>
    </row>
    <row r="15" spans="1:17" x14ac:dyDescent="0.3">
      <c r="A15" s="4" t="s">
        <v>13</v>
      </c>
      <c r="B15" s="5">
        <v>2.3839999999999999</v>
      </c>
      <c r="C15" s="11">
        <f t="shared" si="0"/>
        <v>2.2039999999999997</v>
      </c>
      <c r="D15" s="12">
        <v>2127.2399999999998</v>
      </c>
      <c r="E15">
        <f t="shared" si="1"/>
        <v>42544.799999999996</v>
      </c>
      <c r="F15" s="13" t="s">
        <v>226</v>
      </c>
    </row>
    <row r="16" spans="1:17" x14ac:dyDescent="0.3">
      <c r="A16" s="4" t="s">
        <v>14</v>
      </c>
      <c r="B16" s="5">
        <v>2.5129999999999999</v>
      </c>
      <c r="C16" s="11">
        <f t="shared" si="0"/>
        <v>2.3329999999999997</v>
      </c>
      <c r="D16" s="12">
        <v>2235.13</v>
      </c>
      <c r="E16">
        <f t="shared" si="1"/>
        <v>44702.600000000006</v>
      </c>
      <c r="F16" s="13" t="s">
        <v>226</v>
      </c>
    </row>
    <row r="17" spans="1:19" x14ac:dyDescent="0.3">
      <c r="A17" s="4" t="s">
        <v>15</v>
      </c>
      <c r="B17" s="5">
        <v>2.67</v>
      </c>
      <c r="C17" s="11">
        <f t="shared" si="0"/>
        <v>2.4899999999999998</v>
      </c>
      <c r="D17" s="12">
        <v>2338.16</v>
      </c>
      <c r="E17">
        <f t="shared" si="1"/>
        <v>46763.199999999997</v>
      </c>
      <c r="F17" s="13" t="s">
        <v>226</v>
      </c>
      <c r="O17" t="s">
        <v>193</v>
      </c>
    </row>
    <row r="18" spans="1:19" x14ac:dyDescent="0.3">
      <c r="A18" s="4" t="s">
        <v>16</v>
      </c>
      <c r="B18" s="5">
        <v>2.109</v>
      </c>
      <c r="C18" s="11">
        <f t="shared" si="0"/>
        <v>1.929</v>
      </c>
      <c r="D18" s="12">
        <v>1526.49</v>
      </c>
      <c r="E18">
        <f t="shared" si="1"/>
        <v>30529.8</v>
      </c>
      <c r="F18" s="13" t="s">
        <v>221</v>
      </c>
      <c r="O18" t="s">
        <v>190</v>
      </c>
      <c r="P18" t="s">
        <v>195</v>
      </c>
      <c r="Q18" t="s">
        <v>194</v>
      </c>
      <c r="R18" t="s">
        <v>196</v>
      </c>
      <c r="S18" t="s">
        <v>204</v>
      </c>
    </row>
    <row r="19" spans="1:19" x14ac:dyDescent="0.3">
      <c r="A19" s="4" t="s">
        <v>17</v>
      </c>
      <c r="B19" s="5">
        <v>1.873</v>
      </c>
      <c r="C19" s="11">
        <f t="shared" si="0"/>
        <v>1.6930000000000001</v>
      </c>
      <c r="D19" s="12">
        <v>763.87</v>
      </c>
      <c r="E19">
        <f t="shared" si="1"/>
        <v>15277.4</v>
      </c>
      <c r="F19" s="13" t="s">
        <v>225</v>
      </c>
      <c r="O19">
        <v>0</v>
      </c>
      <c r="P19">
        <v>0.32300000000000001</v>
      </c>
      <c r="Q19">
        <v>0.72699999999999998</v>
      </c>
      <c r="R19">
        <f t="shared" ref="R19:R26" si="2">AVERAGE(P19:Q19)</f>
        <v>0.52500000000000002</v>
      </c>
      <c r="S19">
        <v>0</v>
      </c>
    </row>
    <row r="20" spans="1:19" x14ac:dyDescent="0.3">
      <c r="A20" s="4" t="s">
        <v>18</v>
      </c>
      <c r="B20" s="5">
        <v>2.6379999999999999</v>
      </c>
      <c r="C20" s="11">
        <f t="shared" si="0"/>
        <v>2.4579999999999997</v>
      </c>
      <c r="D20" s="12">
        <v>2318.9299999999998</v>
      </c>
      <c r="E20">
        <f t="shared" si="1"/>
        <v>46378.6</v>
      </c>
      <c r="F20" s="13" t="s">
        <v>226</v>
      </c>
      <c r="O20">
        <v>31.25</v>
      </c>
      <c r="P20">
        <v>0.38500000000000001</v>
      </c>
      <c r="Q20">
        <v>0.73499999999999999</v>
      </c>
      <c r="R20">
        <f t="shared" si="2"/>
        <v>0.56000000000000005</v>
      </c>
      <c r="S20">
        <f>R20-R19</f>
        <v>3.5000000000000031E-2</v>
      </c>
    </row>
    <row r="21" spans="1:19" x14ac:dyDescent="0.3">
      <c r="A21" s="4" t="s">
        <v>19</v>
      </c>
      <c r="B21" s="5">
        <v>2.577</v>
      </c>
      <c r="C21" s="11">
        <f t="shared" si="0"/>
        <v>2.3969999999999998</v>
      </c>
      <c r="D21" s="12">
        <v>2279.96</v>
      </c>
      <c r="E21">
        <f t="shared" si="1"/>
        <v>45599.199999999997</v>
      </c>
      <c r="F21" s="13" t="s">
        <v>226</v>
      </c>
      <c r="O21">
        <v>62.5</v>
      </c>
      <c r="P21">
        <v>0.56000000000000005</v>
      </c>
      <c r="Q21">
        <v>0.82899999999999996</v>
      </c>
      <c r="R21">
        <f t="shared" si="2"/>
        <v>0.69450000000000001</v>
      </c>
      <c r="S21">
        <f>R21-R19</f>
        <v>0.16949999999999998</v>
      </c>
    </row>
    <row r="22" spans="1:19" x14ac:dyDescent="0.3">
      <c r="A22" s="4" t="s">
        <v>20</v>
      </c>
      <c r="B22" s="5">
        <v>2.5659999999999998</v>
      </c>
      <c r="C22" s="11">
        <f t="shared" si="0"/>
        <v>2.3859999999999997</v>
      </c>
      <c r="D22" s="12">
        <v>2272.56</v>
      </c>
      <c r="E22">
        <f t="shared" si="1"/>
        <v>45451.199999999997</v>
      </c>
      <c r="F22" s="13" t="s">
        <v>226</v>
      </c>
      <c r="O22">
        <v>125</v>
      </c>
      <c r="P22">
        <v>0.78200000000000003</v>
      </c>
      <c r="Q22">
        <v>0.71299999999999997</v>
      </c>
      <c r="R22">
        <f t="shared" si="2"/>
        <v>0.74750000000000005</v>
      </c>
      <c r="S22">
        <f>R22-R19</f>
        <v>0.22250000000000003</v>
      </c>
    </row>
    <row r="23" spans="1:19" x14ac:dyDescent="0.3">
      <c r="A23" s="4" t="s">
        <v>21</v>
      </c>
      <c r="B23" s="5">
        <v>2.16</v>
      </c>
      <c r="C23" s="11">
        <f t="shared" si="0"/>
        <v>1.9800000000000002</v>
      </c>
      <c r="D23" s="12">
        <v>1783.67</v>
      </c>
      <c r="E23">
        <f t="shared" si="1"/>
        <v>35673.4</v>
      </c>
      <c r="F23" s="13" t="s">
        <v>222</v>
      </c>
      <c r="O23">
        <v>250</v>
      </c>
      <c r="P23">
        <v>0.98599999999999999</v>
      </c>
      <c r="Q23">
        <v>1.0489999999999999</v>
      </c>
      <c r="R23">
        <f t="shared" si="2"/>
        <v>1.0175000000000001</v>
      </c>
      <c r="S23">
        <f>R23-R19</f>
        <v>0.49250000000000005</v>
      </c>
    </row>
    <row r="24" spans="1:19" x14ac:dyDescent="0.3">
      <c r="A24" s="4" t="s">
        <v>22</v>
      </c>
      <c r="B24" s="5">
        <v>2.3759999999999999</v>
      </c>
      <c r="C24" s="11">
        <f t="shared" si="0"/>
        <v>2.1959999999999997</v>
      </c>
      <c r="D24" s="12">
        <v>2119.4699999999998</v>
      </c>
      <c r="E24">
        <f t="shared" si="1"/>
        <v>42389.399999999994</v>
      </c>
      <c r="F24" s="13" t="s">
        <v>226</v>
      </c>
      <c r="O24">
        <v>500</v>
      </c>
      <c r="P24">
        <v>1.956</v>
      </c>
      <c r="Q24">
        <v>1.7529999999999999</v>
      </c>
      <c r="R24">
        <f t="shared" si="2"/>
        <v>1.8544999999999998</v>
      </c>
      <c r="S24">
        <f>R24-R19</f>
        <v>1.3294999999999999</v>
      </c>
    </row>
    <row r="25" spans="1:19" x14ac:dyDescent="0.3">
      <c r="A25" s="4" t="s">
        <v>23</v>
      </c>
      <c r="B25" s="5">
        <v>1.518</v>
      </c>
      <c r="C25" s="11">
        <f t="shared" si="0"/>
        <v>1.3380000000000001</v>
      </c>
      <c r="D25" s="12">
        <v>486.19</v>
      </c>
      <c r="E25">
        <f t="shared" si="1"/>
        <v>9723.7999999999993</v>
      </c>
      <c r="F25" s="13" t="s">
        <v>223</v>
      </c>
      <c r="O25">
        <v>1000</v>
      </c>
      <c r="P25">
        <v>2.1520000000000001</v>
      </c>
      <c r="Q25">
        <v>2.298</v>
      </c>
      <c r="R25">
        <f t="shared" si="2"/>
        <v>2.2250000000000001</v>
      </c>
      <c r="S25">
        <f>R25-R19</f>
        <v>1.7000000000000002</v>
      </c>
    </row>
    <row r="26" spans="1:19" x14ac:dyDescent="0.3">
      <c r="A26" s="4" t="s">
        <v>24</v>
      </c>
      <c r="B26" s="5">
        <v>1.92</v>
      </c>
      <c r="C26" s="11">
        <f t="shared" si="0"/>
        <v>1.74</v>
      </c>
      <c r="D26" s="12">
        <v>821.44</v>
      </c>
      <c r="E26">
        <f t="shared" si="1"/>
        <v>16428.800000000003</v>
      </c>
      <c r="F26" s="13" t="s">
        <v>224</v>
      </c>
      <c r="O26">
        <v>2000</v>
      </c>
      <c r="P26">
        <v>2.6520000000000001</v>
      </c>
      <c r="Q26">
        <v>2.5880000000000001</v>
      </c>
      <c r="R26">
        <f t="shared" si="2"/>
        <v>2.62</v>
      </c>
      <c r="S26">
        <f>R26-R19</f>
        <v>2.0950000000000002</v>
      </c>
    </row>
    <row r="27" spans="1:19" x14ac:dyDescent="0.3">
      <c r="A27" s="4" t="s">
        <v>25</v>
      </c>
      <c r="B27" s="5">
        <v>2.1309999999999998</v>
      </c>
      <c r="C27" s="11">
        <f t="shared" si="0"/>
        <v>1.9509999999999998</v>
      </c>
      <c r="D27" s="12">
        <v>1675.54</v>
      </c>
      <c r="E27">
        <f t="shared" si="1"/>
        <v>33510.800000000003</v>
      </c>
      <c r="F27" s="13" t="s">
        <v>227</v>
      </c>
    </row>
    <row r="28" spans="1:19" x14ac:dyDescent="0.3">
      <c r="A28" s="4" t="s">
        <v>26</v>
      </c>
      <c r="B28" s="5">
        <v>2.3130000000000002</v>
      </c>
      <c r="C28" s="11">
        <f t="shared" si="0"/>
        <v>2.133</v>
      </c>
      <c r="D28" s="9">
        <v>2052.0300000000002</v>
      </c>
      <c r="E28">
        <f t="shared" si="1"/>
        <v>41040.600000000006</v>
      </c>
      <c r="F28" s="13" t="s">
        <v>226</v>
      </c>
    </row>
    <row r="29" spans="1:19" x14ac:dyDescent="0.3">
      <c r="A29" s="4" t="s">
        <v>27</v>
      </c>
      <c r="B29" s="5">
        <v>2.46</v>
      </c>
      <c r="C29" s="11">
        <f t="shared" si="0"/>
        <v>2.2799999999999998</v>
      </c>
      <c r="D29" s="9">
        <v>2194.16</v>
      </c>
      <c r="E29">
        <f t="shared" si="1"/>
        <v>43883.199999999997</v>
      </c>
      <c r="F29" s="13" t="s">
        <v>226</v>
      </c>
    </row>
    <row r="30" spans="1:19" x14ac:dyDescent="0.3">
      <c r="A30" s="4" t="s">
        <v>28</v>
      </c>
      <c r="B30" s="5">
        <v>2.573</v>
      </c>
      <c r="C30" s="11">
        <f t="shared" si="0"/>
        <v>2.3929999999999998</v>
      </c>
      <c r="D30" s="9">
        <v>2277.2800000000002</v>
      </c>
      <c r="E30">
        <f t="shared" si="1"/>
        <v>45545.600000000006</v>
      </c>
      <c r="F30" s="13" t="s">
        <v>226</v>
      </c>
    </row>
    <row r="31" spans="1:19" x14ac:dyDescent="0.3">
      <c r="A31" s="4" t="s">
        <v>29</v>
      </c>
      <c r="B31" s="5">
        <v>1.9039999999999999</v>
      </c>
      <c r="C31" s="11">
        <f t="shared" si="0"/>
        <v>1.724</v>
      </c>
      <c r="D31" s="9">
        <v>800.74</v>
      </c>
      <c r="E31">
        <f t="shared" si="1"/>
        <v>16014.8</v>
      </c>
      <c r="F31" s="13" t="s">
        <v>228</v>
      </c>
    </row>
    <row r="32" spans="1:19" x14ac:dyDescent="0.3">
      <c r="A32" s="4" t="s">
        <v>30</v>
      </c>
      <c r="B32" s="5">
        <v>2.44</v>
      </c>
      <c r="C32" s="11">
        <f t="shared" si="0"/>
        <v>2.2599999999999998</v>
      </c>
      <c r="D32" s="9">
        <v>2177.6</v>
      </c>
      <c r="E32">
        <f t="shared" si="1"/>
        <v>43552</v>
      </c>
      <c r="F32" s="13" t="s">
        <v>226</v>
      </c>
      <c r="O32" t="s">
        <v>198</v>
      </c>
    </row>
    <row r="33" spans="1:19" x14ac:dyDescent="0.3">
      <c r="A33" s="4" t="s">
        <v>31</v>
      </c>
      <c r="B33" s="5">
        <v>2.5179999999999998</v>
      </c>
      <c r="C33" s="11">
        <f t="shared" si="0"/>
        <v>2.3379999999999996</v>
      </c>
      <c r="D33" s="9">
        <v>2238.8000000000002</v>
      </c>
      <c r="E33">
        <f t="shared" si="1"/>
        <v>44776</v>
      </c>
      <c r="F33" s="13" t="s">
        <v>226</v>
      </c>
      <c r="O33" t="s">
        <v>190</v>
      </c>
      <c r="P33" t="s">
        <v>195</v>
      </c>
      <c r="Q33" t="s">
        <v>194</v>
      </c>
      <c r="R33" t="s">
        <v>196</v>
      </c>
      <c r="S33" t="s">
        <v>197</v>
      </c>
    </row>
    <row r="34" spans="1:19" x14ac:dyDescent="0.3">
      <c r="A34" s="4" t="s">
        <v>32</v>
      </c>
      <c r="B34" s="5">
        <v>2.0939999999999999</v>
      </c>
      <c r="C34" s="11">
        <f t="shared" si="0"/>
        <v>1.9139999999999999</v>
      </c>
      <c r="D34" s="9">
        <v>1348.9</v>
      </c>
      <c r="E34">
        <f t="shared" si="1"/>
        <v>26978</v>
      </c>
      <c r="F34" s="13" t="s">
        <v>229</v>
      </c>
      <c r="O34">
        <v>0</v>
      </c>
      <c r="P34">
        <v>0.11899999999999999</v>
      </c>
      <c r="Q34">
        <v>0.23100000000000001</v>
      </c>
      <c r="R34">
        <f t="shared" ref="R34:R41" si="3">AVERAGE(P34:Q34)</f>
        <v>0.17499999999999999</v>
      </c>
      <c r="S34">
        <f>R34-R34</f>
        <v>0</v>
      </c>
    </row>
    <row r="35" spans="1:19" x14ac:dyDescent="0.3">
      <c r="A35" s="4" t="s">
        <v>33</v>
      </c>
      <c r="B35" s="5">
        <v>1.127</v>
      </c>
      <c r="C35" s="11">
        <f t="shared" si="0"/>
        <v>0.94700000000000006</v>
      </c>
      <c r="D35" s="9">
        <v>297.8</v>
      </c>
      <c r="E35">
        <f t="shared" si="1"/>
        <v>5956</v>
      </c>
      <c r="F35" s="13" t="s">
        <v>230</v>
      </c>
      <c r="O35">
        <v>31.25</v>
      </c>
      <c r="P35">
        <v>0.308</v>
      </c>
      <c r="Q35">
        <v>0.42799999999999999</v>
      </c>
      <c r="R35">
        <f t="shared" si="3"/>
        <v>0.36799999999999999</v>
      </c>
      <c r="S35">
        <f>R35-R34</f>
        <v>0.193</v>
      </c>
    </row>
    <row r="36" spans="1:19" x14ac:dyDescent="0.3">
      <c r="A36" s="4" t="s">
        <v>34</v>
      </c>
      <c r="B36" s="5">
        <v>2.5230000000000001</v>
      </c>
      <c r="C36" s="11">
        <f t="shared" si="0"/>
        <v>2.343</v>
      </c>
      <c r="D36" s="9">
        <v>2242.44</v>
      </c>
      <c r="E36">
        <f t="shared" si="1"/>
        <v>44848.800000000003</v>
      </c>
      <c r="F36" s="13" t="s">
        <v>226</v>
      </c>
      <c r="O36">
        <v>62.5</v>
      </c>
      <c r="P36">
        <v>0.40699999999999997</v>
      </c>
      <c r="Q36">
        <v>0.41</v>
      </c>
      <c r="R36">
        <f t="shared" si="3"/>
        <v>0.40849999999999997</v>
      </c>
      <c r="S36">
        <f>R36-R34</f>
        <v>0.23349999999999999</v>
      </c>
    </row>
    <row r="37" spans="1:19" x14ac:dyDescent="0.3">
      <c r="A37" s="4" t="s">
        <v>35</v>
      </c>
      <c r="B37" s="5">
        <v>2.4649999999999999</v>
      </c>
      <c r="C37" s="11">
        <f t="shared" si="0"/>
        <v>2.2849999999999997</v>
      </c>
      <c r="D37" s="9">
        <v>2198.1999999999998</v>
      </c>
      <c r="E37">
        <f t="shared" si="1"/>
        <v>43964</v>
      </c>
      <c r="F37" s="13" t="s">
        <v>226</v>
      </c>
      <c r="O37">
        <v>125</v>
      </c>
      <c r="P37">
        <v>0.60699999999999998</v>
      </c>
      <c r="Q37">
        <v>0.85899999999999999</v>
      </c>
      <c r="R37">
        <f t="shared" si="3"/>
        <v>0.73299999999999998</v>
      </c>
      <c r="S37">
        <f>R37-R34</f>
        <v>0.55800000000000005</v>
      </c>
    </row>
    <row r="38" spans="1:19" x14ac:dyDescent="0.3">
      <c r="A38" s="4" t="s">
        <v>36</v>
      </c>
      <c r="B38" s="5">
        <v>2.58</v>
      </c>
      <c r="C38" s="11">
        <f t="shared" si="0"/>
        <v>2.4</v>
      </c>
      <c r="D38" s="9">
        <v>2281.9499999999998</v>
      </c>
      <c r="E38">
        <f t="shared" si="1"/>
        <v>45639</v>
      </c>
      <c r="F38" s="13" t="s">
        <v>226</v>
      </c>
      <c r="O38">
        <v>250</v>
      </c>
      <c r="P38">
        <v>1.1080000000000001</v>
      </c>
      <c r="Q38">
        <v>0.92600000000000005</v>
      </c>
      <c r="R38">
        <f t="shared" si="3"/>
        <v>1.0170000000000001</v>
      </c>
      <c r="S38">
        <f>R38-R34</f>
        <v>0.84200000000000008</v>
      </c>
    </row>
    <row r="39" spans="1:19" x14ac:dyDescent="0.3">
      <c r="A39" s="4" t="s">
        <v>37</v>
      </c>
      <c r="B39" s="5">
        <v>2.024</v>
      </c>
      <c r="C39" s="11">
        <f t="shared" si="0"/>
        <v>1.8440000000000001</v>
      </c>
      <c r="D39" s="9">
        <v>1006.53</v>
      </c>
      <c r="E39">
        <f t="shared" si="1"/>
        <v>20130.599999999999</v>
      </c>
      <c r="F39" s="13" t="s">
        <v>231</v>
      </c>
      <c r="O39">
        <v>500</v>
      </c>
      <c r="P39">
        <v>1.718</v>
      </c>
      <c r="Q39">
        <v>1.641</v>
      </c>
      <c r="R39">
        <f t="shared" si="3"/>
        <v>1.6795</v>
      </c>
      <c r="S39">
        <f>R39-R34</f>
        <v>1.5044999999999999</v>
      </c>
    </row>
    <row r="40" spans="1:19" x14ac:dyDescent="0.3">
      <c r="A40" s="4" t="s">
        <v>38</v>
      </c>
      <c r="B40" s="5">
        <v>2.3530000000000002</v>
      </c>
      <c r="C40" s="11">
        <f t="shared" si="0"/>
        <v>2.173</v>
      </c>
      <c r="D40" s="9">
        <v>2096.27</v>
      </c>
      <c r="E40">
        <f t="shared" si="1"/>
        <v>41925.4</v>
      </c>
      <c r="F40" s="13" t="s">
        <v>226</v>
      </c>
      <c r="O40">
        <v>1000</v>
      </c>
      <c r="P40">
        <v>2.4449999999999998</v>
      </c>
      <c r="Q40">
        <v>2.323</v>
      </c>
      <c r="R40">
        <f t="shared" si="3"/>
        <v>2.3839999999999999</v>
      </c>
      <c r="S40">
        <f>R40-R34</f>
        <v>2.2090000000000001</v>
      </c>
    </row>
    <row r="41" spans="1:19" x14ac:dyDescent="0.3">
      <c r="A41" s="4" t="s">
        <v>39</v>
      </c>
      <c r="B41" s="5">
        <v>2.2829999999999999</v>
      </c>
      <c r="C41" s="11">
        <f t="shared" si="0"/>
        <v>2.1029999999999998</v>
      </c>
      <c r="D41" s="9">
        <v>2014.77</v>
      </c>
      <c r="E41">
        <f t="shared" si="1"/>
        <v>40295.4</v>
      </c>
      <c r="F41" s="13" t="s">
        <v>226</v>
      </c>
      <c r="O41">
        <v>2000</v>
      </c>
      <c r="P41">
        <v>2.621</v>
      </c>
      <c r="Q41">
        <v>2.726</v>
      </c>
      <c r="R41">
        <f t="shared" si="3"/>
        <v>2.6734999999999998</v>
      </c>
      <c r="S41">
        <f>R41-R34</f>
        <v>2.4984999999999999</v>
      </c>
    </row>
    <row r="42" spans="1:19" x14ac:dyDescent="0.3">
      <c r="A42" s="4" t="s">
        <v>40</v>
      </c>
      <c r="B42" s="5">
        <v>2.048</v>
      </c>
      <c r="C42" s="11">
        <f t="shared" si="0"/>
        <v>1.8680000000000001</v>
      </c>
      <c r="D42" s="9">
        <v>1076.03</v>
      </c>
      <c r="E42">
        <f t="shared" si="1"/>
        <v>21520.6</v>
      </c>
      <c r="F42" s="13" t="s">
        <v>232</v>
      </c>
    </row>
    <row r="43" spans="1:19" x14ac:dyDescent="0.3">
      <c r="A43" s="4" t="s">
        <v>41</v>
      </c>
      <c r="B43" s="5">
        <v>1.7490000000000001</v>
      </c>
      <c r="C43" s="11">
        <f t="shared" si="0"/>
        <v>1.5690000000000002</v>
      </c>
      <c r="D43" s="9">
        <v>644.86</v>
      </c>
      <c r="E43">
        <f t="shared" si="1"/>
        <v>12897.2</v>
      </c>
      <c r="F43" s="13" t="s">
        <v>233</v>
      </c>
    </row>
    <row r="44" spans="1:19" x14ac:dyDescent="0.3">
      <c r="A44" s="4" t="s">
        <v>42</v>
      </c>
      <c r="B44" s="5">
        <v>2.577</v>
      </c>
      <c r="C44" s="11">
        <f t="shared" si="0"/>
        <v>2.3969999999999998</v>
      </c>
      <c r="D44" s="9">
        <v>2279.96</v>
      </c>
      <c r="E44">
        <f t="shared" si="1"/>
        <v>45599.199999999997</v>
      </c>
      <c r="F44" s="13" t="s">
        <v>226</v>
      </c>
    </row>
    <row r="45" spans="1:19" x14ac:dyDescent="0.3">
      <c r="A45" s="4" t="s">
        <v>43</v>
      </c>
      <c r="B45" s="5">
        <v>2.44</v>
      </c>
      <c r="C45" s="11">
        <f t="shared" si="0"/>
        <v>2.2599999999999998</v>
      </c>
      <c r="D45" s="9">
        <v>2177.6</v>
      </c>
      <c r="E45">
        <f t="shared" si="1"/>
        <v>43552</v>
      </c>
      <c r="F45" s="13" t="s">
        <v>226</v>
      </c>
    </row>
    <row r="46" spans="1:19" x14ac:dyDescent="0.3">
      <c r="A46" s="4" t="s">
        <v>44</v>
      </c>
      <c r="B46" s="5">
        <v>2.3849999999999998</v>
      </c>
      <c r="C46" s="11">
        <f t="shared" si="0"/>
        <v>2.2049999999999996</v>
      </c>
      <c r="D46" s="9">
        <v>2128.1999999999998</v>
      </c>
      <c r="E46">
        <f t="shared" si="1"/>
        <v>42564</v>
      </c>
      <c r="F46" s="13" t="s">
        <v>226</v>
      </c>
    </row>
    <row r="47" spans="1:19" x14ac:dyDescent="0.3">
      <c r="A47" s="4" t="s">
        <v>45</v>
      </c>
      <c r="B47" s="5">
        <v>2.3420000000000001</v>
      </c>
      <c r="C47" s="11">
        <f t="shared" si="0"/>
        <v>2.1619999999999999</v>
      </c>
      <c r="D47" s="9">
        <v>2084.63</v>
      </c>
      <c r="E47">
        <f t="shared" si="1"/>
        <v>41692.600000000006</v>
      </c>
      <c r="F47" s="13" t="s">
        <v>226</v>
      </c>
    </row>
    <row r="48" spans="1:19" x14ac:dyDescent="0.3">
      <c r="A48" s="4" t="s">
        <v>46</v>
      </c>
      <c r="B48" s="5">
        <v>2.5129999999999999</v>
      </c>
      <c r="C48" s="11">
        <f t="shared" si="0"/>
        <v>2.3329999999999997</v>
      </c>
      <c r="D48" s="9">
        <v>2235.13</v>
      </c>
      <c r="E48">
        <f t="shared" si="1"/>
        <v>44702.600000000006</v>
      </c>
      <c r="F48" s="13" t="s">
        <v>226</v>
      </c>
    </row>
    <row r="49" spans="1:6" x14ac:dyDescent="0.3">
      <c r="A49" s="4" t="s">
        <v>47</v>
      </c>
      <c r="B49" s="5">
        <v>2.601</v>
      </c>
      <c r="C49" s="11">
        <f t="shared" si="0"/>
        <v>2.4209999999999998</v>
      </c>
      <c r="D49" s="9">
        <v>2295.6799999999998</v>
      </c>
      <c r="E49">
        <f t="shared" si="1"/>
        <v>45913.599999999999</v>
      </c>
      <c r="F49" s="13" t="s">
        <v>226</v>
      </c>
    </row>
    <row r="50" spans="1:6" x14ac:dyDescent="0.3">
      <c r="A50" s="4" t="s">
        <v>48</v>
      </c>
      <c r="B50" s="5">
        <v>2.0449999999999999</v>
      </c>
      <c r="C50" s="11">
        <f t="shared" si="0"/>
        <v>1.865</v>
      </c>
      <c r="D50" s="9">
        <v>1066.1500000000001</v>
      </c>
      <c r="E50">
        <f t="shared" si="1"/>
        <v>21323</v>
      </c>
      <c r="F50" s="13" t="s">
        <v>234</v>
      </c>
    </row>
    <row r="51" spans="1:6" x14ac:dyDescent="0.3">
      <c r="A51" s="4" t="s">
        <v>49</v>
      </c>
      <c r="B51" s="5">
        <v>2.4489999999999998</v>
      </c>
      <c r="C51" s="11">
        <f t="shared" si="0"/>
        <v>2.2689999999999997</v>
      </c>
      <c r="D51" s="9">
        <v>2185.13</v>
      </c>
      <c r="E51">
        <f t="shared" si="1"/>
        <v>43702.600000000006</v>
      </c>
      <c r="F51" s="13" t="s">
        <v>226</v>
      </c>
    </row>
    <row r="52" spans="1:6" x14ac:dyDescent="0.3">
      <c r="A52" s="4" t="s">
        <v>50</v>
      </c>
      <c r="B52" s="5">
        <v>2.4380000000000002</v>
      </c>
      <c r="C52" s="11">
        <f t="shared" si="0"/>
        <v>2.258</v>
      </c>
      <c r="D52" s="9">
        <v>2175.9</v>
      </c>
      <c r="E52">
        <f t="shared" si="1"/>
        <v>43518</v>
      </c>
      <c r="F52" s="13" t="s">
        <v>226</v>
      </c>
    </row>
    <row r="53" spans="1:6" x14ac:dyDescent="0.3">
      <c r="A53" s="4" t="s">
        <v>51</v>
      </c>
      <c r="B53" s="5">
        <v>2.4350000000000001</v>
      </c>
      <c r="C53" s="11">
        <f t="shared" si="0"/>
        <v>2.2549999999999999</v>
      </c>
      <c r="D53" s="9">
        <v>2173.35</v>
      </c>
      <c r="E53">
        <f t="shared" si="1"/>
        <v>43467</v>
      </c>
      <c r="F53" s="13" t="s">
        <v>226</v>
      </c>
    </row>
    <row r="54" spans="1:6" x14ac:dyDescent="0.3">
      <c r="A54" s="4" t="s">
        <v>52</v>
      </c>
      <c r="B54" s="5">
        <v>2.573</v>
      </c>
      <c r="C54" s="11">
        <f t="shared" si="0"/>
        <v>2.3929999999999998</v>
      </c>
      <c r="D54" s="9">
        <v>2277.2800000000002</v>
      </c>
      <c r="E54">
        <f t="shared" si="1"/>
        <v>45545.600000000006</v>
      </c>
      <c r="F54" s="13" t="s">
        <v>226</v>
      </c>
    </row>
    <row r="55" spans="1:6" x14ac:dyDescent="0.3">
      <c r="A55" s="4" t="s">
        <v>53</v>
      </c>
      <c r="B55" s="5">
        <v>2.0979999999999999</v>
      </c>
      <c r="C55" s="11">
        <f t="shared" si="0"/>
        <v>1.9179999999999999</v>
      </c>
      <c r="D55" s="9">
        <v>1397.52</v>
      </c>
      <c r="E55">
        <f t="shared" si="1"/>
        <v>27950.400000000001</v>
      </c>
      <c r="F55" s="13" t="s">
        <v>235</v>
      </c>
    </row>
    <row r="56" spans="1:6" x14ac:dyDescent="0.3">
      <c r="A56" s="4" t="s">
        <v>54</v>
      </c>
      <c r="B56" s="5">
        <v>2.1880000000000002</v>
      </c>
      <c r="C56" s="11">
        <f t="shared" si="0"/>
        <v>2.008</v>
      </c>
      <c r="D56" s="9">
        <v>1855.46</v>
      </c>
      <c r="E56">
        <f t="shared" si="1"/>
        <v>37109.199999999997</v>
      </c>
      <c r="F56" s="13" t="s">
        <v>275</v>
      </c>
    </row>
    <row r="57" spans="1:6" x14ac:dyDescent="0.3">
      <c r="A57" s="4" t="s">
        <v>55</v>
      </c>
      <c r="B57" s="5">
        <v>2.1749999999999998</v>
      </c>
      <c r="C57" s="11">
        <f t="shared" si="0"/>
        <v>1.9949999999999999</v>
      </c>
      <c r="D57" s="9">
        <v>1824.63</v>
      </c>
      <c r="E57">
        <f t="shared" si="1"/>
        <v>36492.600000000006</v>
      </c>
      <c r="F57" s="13" t="s">
        <v>276</v>
      </c>
    </row>
    <row r="58" spans="1:6" x14ac:dyDescent="0.3">
      <c r="A58" s="4" t="s">
        <v>56</v>
      </c>
      <c r="B58" s="5">
        <v>2.0449999999999999</v>
      </c>
      <c r="C58" s="11">
        <f t="shared" si="0"/>
        <v>1.865</v>
      </c>
      <c r="D58" s="9">
        <v>1066.1500000000001</v>
      </c>
      <c r="E58">
        <f t="shared" si="1"/>
        <v>21323</v>
      </c>
      <c r="F58" s="13" t="s">
        <v>277</v>
      </c>
    </row>
    <row r="59" spans="1:6" x14ac:dyDescent="0.3">
      <c r="A59" s="4" t="s">
        <v>57</v>
      </c>
      <c r="B59" s="5">
        <v>2.2330000000000001</v>
      </c>
      <c r="C59" s="11">
        <f t="shared" si="0"/>
        <v>2.0529999999999999</v>
      </c>
      <c r="D59" s="9">
        <v>1941.42</v>
      </c>
      <c r="E59">
        <f t="shared" si="1"/>
        <v>38828.400000000001</v>
      </c>
      <c r="F59" s="13" t="s">
        <v>278</v>
      </c>
    </row>
    <row r="60" spans="1:6" x14ac:dyDescent="0.3">
      <c r="A60" s="4" t="s">
        <v>58</v>
      </c>
      <c r="B60" s="5">
        <v>2.3140000000000001</v>
      </c>
      <c r="C60" s="11">
        <f t="shared" si="0"/>
        <v>2.1339999999999999</v>
      </c>
      <c r="D60" s="9">
        <v>2053.21</v>
      </c>
      <c r="E60">
        <f t="shared" si="1"/>
        <v>41064.199999999997</v>
      </c>
      <c r="F60" s="13" t="s">
        <v>226</v>
      </c>
    </row>
    <row r="61" spans="1:6" x14ac:dyDescent="0.3">
      <c r="A61" s="4" t="s">
        <v>59</v>
      </c>
      <c r="B61" s="5">
        <v>2.6989999999999998</v>
      </c>
      <c r="C61" s="11">
        <f t="shared" si="0"/>
        <v>2.5189999999999997</v>
      </c>
      <c r="D61" s="9">
        <v>2354.94</v>
      </c>
      <c r="E61">
        <f t="shared" si="1"/>
        <v>47098.8</v>
      </c>
      <c r="F61" s="13" t="s">
        <v>226</v>
      </c>
    </row>
    <row r="62" spans="1:6" x14ac:dyDescent="0.3">
      <c r="A62" s="4" t="s">
        <v>60</v>
      </c>
      <c r="B62" s="5">
        <v>2.7559999999999998</v>
      </c>
      <c r="C62" s="11">
        <f t="shared" si="0"/>
        <v>2.5759999999999996</v>
      </c>
      <c r="D62" s="9">
        <v>2386.36</v>
      </c>
      <c r="E62">
        <f t="shared" si="1"/>
        <v>47727.200000000004</v>
      </c>
      <c r="F62" s="13" t="s">
        <v>226</v>
      </c>
    </row>
    <row r="63" spans="1:6" x14ac:dyDescent="0.3">
      <c r="A63" s="4" t="s">
        <v>61</v>
      </c>
      <c r="B63" s="5">
        <v>1.827</v>
      </c>
      <c r="C63" s="11">
        <f t="shared" si="0"/>
        <v>1.647</v>
      </c>
      <c r="D63" s="9">
        <v>715.31</v>
      </c>
      <c r="E63">
        <f t="shared" si="1"/>
        <v>14306.199999999999</v>
      </c>
      <c r="F63" s="13" t="s">
        <v>236</v>
      </c>
    </row>
    <row r="64" spans="1:6" x14ac:dyDescent="0.3">
      <c r="A64" s="4" t="s">
        <v>62</v>
      </c>
      <c r="B64" s="5">
        <v>2.4550000000000001</v>
      </c>
      <c r="C64" s="11">
        <f t="shared" si="0"/>
        <v>2.2749999999999999</v>
      </c>
      <c r="D64" s="9">
        <v>2190.08</v>
      </c>
      <c r="E64">
        <f t="shared" si="1"/>
        <v>43801.599999999999</v>
      </c>
      <c r="F64" s="13" t="s">
        <v>226</v>
      </c>
    </row>
    <row r="65" spans="1:6" x14ac:dyDescent="0.3">
      <c r="A65" s="4" t="s">
        <v>63</v>
      </c>
      <c r="B65" s="5">
        <v>2.407</v>
      </c>
      <c r="C65" s="11">
        <f t="shared" si="0"/>
        <v>2.2269999999999999</v>
      </c>
      <c r="D65" s="9">
        <v>2148.6999999999998</v>
      </c>
      <c r="E65">
        <f t="shared" si="1"/>
        <v>42974</v>
      </c>
      <c r="F65" s="13" t="s">
        <v>226</v>
      </c>
    </row>
    <row r="66" spans="1:6" x14ac:dyDescent="0.3">
      <c r="A66" s="4" t="s">
        <v>64</v>
      </c>
      <c r="B66" s="5">
        <v>2.1280000000000001</v>
      </c>
      <c r="C66" s="11">
        <f t="shared" si="0"/>
        <v>1.9480000000000002</v>
      </c>
      <c r="D66" s="9">
        <v>1660.54</v>
      </c>
      <c r="E66">
        <f t="shared" si="1"/>
        <v>33210.800000000003</v>
      </c>
      <c r="F66" s="13" t="s">
        <v>237</v>
      </c>
    </row>
    <row r="67" spans="1:6" x14ac:dyDescent="0.3">
      <c r="A67" s="4" t="s">
        <v>65</v>
      </c>
      <c r="B67" s="5">
        <v>2.1930000000000001</v>
      </c>
      <c r="C67" s="11">
        <f t="shared" ref="C67:C89" si="4">B67-$H$2</f>
        <v>2.0129999999999999</v>
      </c>
      <c r="D67" s="9">
        <v>1866.42</v>
      </c>
      <c r="E67">
        <f t="shared" ref="E67:E130" si="5">D67*$G$2</f>
        <v>37328.400000000001</v>
      </c>
      <c r="F67" s="13" t="s">
        <v>279</v>
      </c>
    </row>
    <row r="68" spans="1:6" x14ac:dyDescent="0.3">
      <c r="A68" s="4" t="s">
        <v>66</v>
      </c>
      <c r="B68" s="5">
        <v>2.4380000000000002</v>
      </c>
      <c r="C68" s="11">
        <f t="shared" si="4"/>
        <v>2.258</v>
      </c>
      <c r="D68" s="9">
        <v>2175.9</v>
      </c>
      <c r="E68">
        <f t="shared" si="5"/>
        <v>43518</v>
      </c>
      <c r="F68" s="13" t="s">
        <v>226</v>
      </c>
    </row>
    <row r="69" spans="1:6" x14ac:dyDescent="0.3">
      <c r="A69" s="4" t="s">
        <v>67</v>
      </c>
      <c r="B69" s="5">
        <v>2.3980000000000001</v>
      </c>
      <c r="C69" s="11">
        <f t="shared" si="4"/>
        <v>2.218</v>
      </c>
      <c r="D69" s="9">
        <v>2140.44</v>
      </c>
      <c r="E69">
        <f t="shared" si="5"/>
        <v>42808.800000000003</v>
      </c>
      <c r="F69" s="13" t="s">
        <v>226</v>
      </c>
    </row>
    <row r="70" spans="1:6" x14ac:dyDescent="0.3">
      <c r="A70" s="4" t="s">
        <v>68</v>
      </c>
      <c r="B70" s="5">
        <v>2.3410000000000002</v>
      </c>
      <c r="C70" s="11">
        <f t="shared" si="4"/>
        <v>2.161</v>
      </c>
      <c r="D70" s="9">
        <v>2083.56</v>
      </c>
      <c r="E70">
        <f t="shared" si="5"/>
        <v>41671.199999999997</v>
      </c>
      <c r="F70" s="13" t="s">
        <v>226</v>
      </c>
    </row>
    <row r="71" spans="1:6" x14ac:dyDescent="0.3">
      <c r="A71" s="4" t="s">
        <v>69</v>
      </c>
      <c r="B71" s="5">
        <v>1.9830000000000001</v>
      </c>
      <c r="C71" s="11">
        <f t="shared" si="4"/>
        <v>1.8030000000000002</v>
      </c>
      <c r="D71" s="9">
        <v>919.13</v>
      </c>
      <c r="E71">
        <f t="shared" si="5"/>
        <v>18382.599999999999</v>
      </c>
      <c r="F71" s="13" t="s">
        <v>238</v>
      </c>
    </row>
    <row r="72" spans="1:6" x14ac:dyDescent="0.3">
      <c r="A72" s="4" t="s">
        <v>70</v>
      </c>
      <c r="B72" s="5">
        <v>2.1509999999999998</v>
      </c>
      <c r="C72" s="11">
        <f t="shared" si="4"/>
        <v>1.9709999999999999</v>
      </c>
      <c r="D72" s="9">
        <v>1755.29</v>
      </c>
      <c r="E72">
        <f t="shared" si="5"/>
        <v>35105.800000000003</v>
      </c>
      <c r="F72" s="13" t="s">
        <v>280</v>
      </c>
    </row>
    <row r="73" spans="1:6" x14ac:dyDescent="0.3">
      <c r="A73" s="4" t="s">
        <v>71</v>
      </c>
      <c r="B73" s="5">
        <v>2.6349999999999998</v>
      </c>
      <c r="C73" s="11">
        <f t="shared" si="4"/>
        <v>2.4549999999999996</v>
      </c>
      <c r="D73" s="9">
        <v>2317.09</v>
      </c>
      <c r="E73">
        <f t="shared" si="5"/>
        <v>46341.8</v>
      </c>
      <c r="F73" s="13" t="s">
        <v>226</v>
      </c>
    </row>
    <row r="74" spans="1:6" x14ac:dyDescent="0.3">
      <c r="A74" s="4" t="s">
        <v>72</v>
      </c>
      <c r="B74" s="5">
        <v>1.907</v>
      </c>
      <c r="C74" s="11">
        <f t="shared" si="4"/>
        <v>1.7270000000000001</v>
      </c>
      <c r="D74" s="9">
        <v>804.53</v>
      </c>
      <c r="E74">
        <f t="shared" si="5"/>
        <v>16090.599999999999</v>
      </c>
      <c r="F74" s="13" t="s">
        <v>239</v>
      </c>
    </row>
    <row r="75" spans="1:6" x14ac:dyDescent="0.3">
      <c r="A75" s="4" t="s">
        <v>73</v>
      </c>
      <c r="B75" s="5">
        <v>1.9770000000000001</v>
      </c>
      <c r="C75" s="11">
        <f t="shared" si="4"/>
        <v>1.7970000000000002</v>
      </c>
      <c r="D75" s="9">
        <v>908.35</v>
      </c>
      <c r="E75">
        <f t="shared" si="5"/>
        <v>18167</v>
      </c>
      <c r="F75" s="13" t="s">
        <v>281</v>
      </c>
    </row>
    <row r="76" spans="1:6" x14ac:dyDescent="0.3">
      <c r="A76" s="4" t="s">
        <v>74</v>
      </c>
      <c r="B76" s="5">
        <v>2.1549999999999998</v>
      </c>
      <c r="C76" s="11">
        <f t="shared" si="4"/>
        <v>1.9749999999999999</v>
      </c>
      <c r="D76" s="9">
        <v>1768.33</v>
      </c>
      <c r="E76">
        <f t="shared" si="5"/>
        <v>35366.6</v>
      </c>
      <c r="F76" s="13" t="s">
        <v>282</v>
      </c>
    </row>
    <row r="77" spans="1:6" x14ac:dyDescent="0.3">
      <c r="A77" s="4" t="s">
        <v>75</v>
      </c>
      <c r="B77" s="5">
        <v>2.1800000000000002</v>
      </c>
      <c r="C77" s="11">
        <f t="shared" si="4"/>
        <v>2</v>
      </c>
      <c r="D77" s="9">
        <v>1836.92</v>
      </c>
      <c r="E77">
        <f t="shared" si="5"/>
        <v>36738.400000000001</v>
      </c>
      <c r="F77" s="13" t="s">
        <v>283</v>
      </c>
    </row>
    <row r="78" spans="1:6" x14ac:dyDescent="0.3">
      <c r="A78" s="4" t="s">
        <v>76</v>
      </c>
      <c r="B78" s="5">
        <v>2.3250000000000002</v>
      </c>
      <c r="C78" s="11">
        <f t="shared" si="4"/>
        <v>2.145</v>
      </c>
      <c r="D78" s="9">
        <v>2065.88</v>
      </c>
      <c r="E78">
        <f t="shared" si="5"/>
        <v>41317.600000000006</v>
      </c>
      <c r="F78" s="13" t="s">
        <v>226</v>
      </c>
    </row>
    <row r="79" spans="1:6" x14ac:dyDescent="0.3">
      <c r="A79" s="4" t="s">
        <v>77</v>
      </c>
      <c r="B79" s="5">
        <v>2.254</v>
      </c>
      <c r="C79" s="11">
        <f t="shared" si="4"/>
        <v>2.0739999999999998</v>
      </c>
      <c r="D79" s="9">
        <v>1974.31</v>
      </c>
      <c r="E79">
        <f t="shared" si="5"/>
        <v>39486.199999999997</v>
      </c>
      <c r="F79" s="13" t="s">
        <v>240</v>
      </c>
    </row>
    <row r="80" spans="1:6" x14ac:dyDescent="0.3">
      <c r="A80" s="4" t="s">
        <v>78</v>
      </c>
      <c r="B80" s="5">
        <v>2.286</v>
      </c>
      <c r="C80" s="11">
        <f t="shared" si="4"/>
        <v>2.1059999999999999</v>
      </c>
      <c r="D80" s="9">
        <v>2018.69</v>
      </c>
      <c r="E80">
        <f t="shared" si="5"/>
        <v>40373.800000000003</v>
      </c>
      <c r="F80" s="13" t="s">
        <v>226</v>
      </c>
    </row>
    <row r="81" spans="1:8" x14ac:dyDescent="0.3">
      <c r="A81" s="4" t="s">
        <v>79</v>
      </c>
      <c r="B81" s="5">
        <v>2.4710000000000001</v>
      </c>
      <c r="C81" s="11">
        <f t="shared" si="4"/>
        <v>2.2909999999999999</v>
      </c>
      <c r="D81" s="9">
        <v>2202.9899999999998</v>
      </c>
      <c r="E81">
        <f t="shared" si="5"/>
        <v>44059.799999999996</v>
      </c>
      <c r="F81" s="13" t="s">
        <v>226</v>
      </c>
    </row>
    <row r="82" spans="1:8" x14ac:dyDescent="0.3">
      <c r="A82" s="4" t="s">
        <v>80</v>
      </c>
      <c r="B82" s="5">
        <v>1.927</v>
      </c>
      <c r="C82" s="11">
        <f t="shared" si="4"/>
        <v>1.7470000000000001</v>
      </c>
      <c r="D82" s="9">
        <v>830.92</v>
      </c>
      <c r="E82">
        <f t="shared" si="5"/>
        <v>16618.399999999998</v>
      </c>
      <c r="F82" s="13" t="s">
        <v>241</v>
      </c>
    </row>
    <row r="83" spans="1:8" x14ac:dyDescent="0.3">
      <c r="A83" s="4" t="s">
        <v>81</v>
      </c>
      <c r="B83" s="5">
        <v>2.1800000000000002</v>
      </c>
      <c r="C83" s="11">
        <f t="shared" si="4"/>
        <v>2</v>
      </c>
      <c r="D83" s="9">
        <v>1836.92</v>
      </c>
      <c r="E83">
        <f t="shared" si="5"/>
        <v>36738.400000000001</v>
      </c>
      <c r="F83" s="13" t="s">
        <v>283</v>
      </c>
    </row>
    <row r="84" spans="1:8" x14ac:dyDescent="0.3">
      <c r="A84" s="4" t="s">
        <v>82</v>
      </c>
      <c r="B84" s="5">
        <v>2.1419999999999999</v>
      </c>
      <c r="C84" s="11">
        <f t="shared" si="4"/>
        <v>1.962</v>
      </c>
      <c r="D84" s="9">
        <v>1722.92</v>
      </c>
      <c r="E84">
        <f t="shared" si="5"/>
        <v>34458.400000000001</v>
      </c>
      <c r="F84" s="13" t="s">
        <v>284</v>
      </c>
    </row>
    <row r="85" spans="1:8" x14ac:dyDescent="0.3">
      <c r="A85" s="4" t="s">
        <v>83</v>
      </c>
      <c r="B85" s="5">
        <v>2.2530000000000001</v>
      </c>
      <c r="C85" s="11">
        <f t="shared" si="4"/>
        <v>2.073</v>
      </c>
      <c r="D85" s="9">
        <v>1972.82</v>
      </c>
      <c r="E85">
        <f t="shared" si="5"/>
        <v>39456.400000000001</v>
      </c>
      <c r="F85" s="13" t="s">
        <v>285</v>
      </c>
    </row>
    <row r="86" spans="1:8" x14ac:dyDescent="0.3">
      <c r="A86" s="4" t="s">
        <v>84</v>
      </c>
      <c r="B86" s="5">
        <v>2.11</v>
      </c>
      <c r="C86" s="11">
        <f t="shared" si="4"/>
        <v>1.93</v>
      </c>
      <c r="D86" s="9">
        <v>1536.09</v>
      </c>
      <c r="E86">
        <f t="shared" si="5"/>
        <v>30721.8</v>
      </c>
      <c r="F86" s="13" t="s">
        <v>286</v>
      </c>
    </row>
    <row r="87" spans="1:8" x14ac:dyDescent="0.3">
      <c r="A87" s="4" t="s">
        <v>85</v>
      </c>
      <c r="B87" s="5">
        <v>2.129</v>
      </c>
      <c r="C87" s="11">
        <f t="shared" si="4"/>
        <v>1.9490000000000001</v>
      </c>
      <c r="D87" s="12">
        <v>1665.66</v>
      </c>
      <c r="E87">
        <f t="shared" si="5"/>
        <v>33313.200000000004</v>
      </c>
      <c r="F87" s="13" t="s">
        <v>287</v>
      </c>
    </row>
    <row r="88" spans="1:8" x14ac:dyDescent="0.3">
      <c r="A88" s="4" t="s">
        <v>86</v>
      </c>
      <c r="B88" s="5">
        <v>2.2749999999999999</v>
      </c>
      <c r="C88" s="11">
        <f t="shared" si="4"/>
        <v>2.0949999999999998</v>
      </c>
      <c r="D88" s="12">
        <v>2004.1</v>
      </c>
      <c r="E88">
        <f t="shared" si="5"/>
        <v>40082</v>
      </c>
      <c r="F88" s="13" t="s">
        <v>226</v>
      </c>
    </row>
    <row r="89" spans="1:8" x14ac:dyDescent="0.3">
      <c r="A89" s="4" t="s">
        <v>87</v>
      </c>
      <c r="B89" s="5">
        <v>2.2440000000000002</v>
      </c>
      <c r="C89" s="11">
        <f t="shared" si="4"/>
        <v>2.0640000000000001</v>
      </c>
      <c r="D89" s="12">
        <v>1959.08</v>
      </c>
      <c r="E89">
        <f t="shared" si="5"/>
        <v>39181.599999999999</v>
      </c>
      <c r="F89" s="13" t="s">
        <v>242</v>
      </c>
    </row>
    <row r="90" spans="1:8" x14ac:dyDescent="0.3">
      <c r="A90" s="4" t="s">
        <v>88</v>
      </c>
      <c r="B90" s="5">
        <v>2.4119999999999999</v>
      </c>
      <c r="C90" s="11">
        <f>B90-$H$90</f>
        <v>1.887</v>
      </c>
      <c r="D90" s="9">
        <v>2282.14</v>
      </c>
      <c r="E90">
        <f t="shared" si="5"/>
        <v>45642.799999999996</v>
      </c>
      <c r="F90" s="13" t="s">
        <v>288</v>
      </c>
      <c r="H90">
        <v>0.52500000000000002</v>
      </c>
    </row>
    <row r="91" spans="1:8" x14ac:dyDescent="0.3">
      <c r="A91" s="4" t="s">
        <v>89</v>
      </c>
      <c r="B91" s="5">
        <v>2.2450000000000001</v>
      </c>
      <c r="C91" s="11">
        <f t="shared" ref="C91:C154" si="6">B91-$H$90</f>
        <v>1.7200000000000002</v>
      </c>
      <c r="D91" s="9">
        <v>1918.97</v>
      </c>
      <c r="E91">
        <f t="shared" si="5"/>
        <v>38379.4</v>
      </c>
      <c r="F91" s="13" t="s">
        <v>289</v>
      </c>
    </row>
    <row r="92" spans="1:8" x14ac:dyDescent="0.3">
      <c r="A92" s="4" t="s">
        <v>90</v>
      </c>
      <c r="B92" s="5">
        <v>2.7690000000000001</v>
      </c>
      <c r="C92" s="11">
        <f t="shared" si="6"/>
        <v>2.2440000000000002</v>
      </c>
      <c r="D92" s="9">
        <v>2649.39</v>
      </c>
      <c r="E92">
        <f t="shared" si="5"/>
        <v>52987.799999999996</v>
      </c>
      <c r="F92" s="13" t="s">
        <v>226</v>
      </c>
    </row>
    <row r="93" spans="1:8" x14ac:dyDescent="0.3">
      <c r="A93" s="4" t="s">
        <v>91</v>
      </c>
      <c r="B93" s="5">
        <v>2.4369999999999998</v>
      </c>
      <c r="C93" s="11">
        <f t="shared" si="6"/>
        <v>1.9119999999999999</v>
      </c>
      <c r="D93" s="9">
        <v>2318.34</v>
      </c>
      <c r="E93">
        <f t="shared" si="5"/>
        <v>46366.8</v>
      </c>
      <c r="F93" s="13" t="s">
        <v>243</v>
      </c>
    </row>
    <row r="94" spans="1:8" x14ac:dyDescent="0.3">
      <c r="A94" s="4" t="s">
        <v>92</v>
      </c>
      <c r="B94" s="5">
        <v>2.081</v>
      </c>
      <c r="C94" s="11">
        <f t="shared" si="6"/>
        <v>1.556</v>
      </c>
      <c r="D94" s="9">
        <v>1299.97</v>
      </c>
      <c r="E94">
        <f t="shared" si="5"/>
        <v>25999.4</v>
      </c>
      <c r="F94" s="13" t="s">
        <v>290</v>
      </c>
    </row>
    <row r="95" spans="1:8" x14ac:dyDescent="0.3">
      <c r="A95" s="4" t="s">
        <v>93</v>
      </c>
      <c r="B95" s="5">
        <v>2.5070000000000001</v>
      </c>
      <c r="C95" s="11">
        <f t="shared" si="6"/>
        <v>1.9820000000000002</v>
      </c>
      <c r="D95" s="9">
        <v>2407.41</v>
      </c>
      <c r="E95">
        <f t="shared" si="5"/>
        <v>48148.2</v>
      </c>
      <c r="F95" s="13" t="s">
        <v>291</v>
      </c>
    </row>
    <row r="96" spans="1:8" x14ac:dyDescent="0.3">
      <c r="A96" s="4" t="s">
        <v>94</v>
      </c>
      <c r="B96" s="5">
        <v>2.4289999999999998</v>
      </c>
      <c r="C96" s="11">
        <f t="shared" si="6"/>
        <v>1.9039999999999999</v>
      </c>
      <c r="D96" s="9">
        <v>2307.0500000000002</v>
      </c>
      <c r="E96">
        <f t="shared" si="5"/>
        <v>46141</v>
      </c>
      <c r="F96" s="13" t="s">
        <v>292</v>
      </c>
    </row>
    <row r="97" spans="1:6" x14ac:dyDescent="0.3">
      <c r="A97" s="4" t="s">
        <v>95</v>
      </c>
      <c r="B97" s="5">
        <v>2.6509999999999998</v>
      </c>
      <c r="C97" s="11">
        <f t="shared" si="6"/>
        <v>2.1259999999999999</v>
      </c>
      <c r="D97" s="9">
        <v>2553.16</v>
      </c>
      <c r="E97">
        <f t="shared" si="5"/>
        <v>51063.199999999997</v>
      </c>
      <c r="F97" s="13" t="s">
        <v>226</v>
      </c>
    </row>
    <row r="98" spans="1:6" x14ac:dyDescent="0.3">
      <c r="A98" s="4" t="s">
        <v>96</v>
      </c>
      <c r="B98" s="5">
        <v>2.468</v>
      </c>
      <c r="C98" s="11">
        <f t="shared" si="6"/>
        <v>1.9430000000000001</v>
      </c>
      <c r="D98" s="9">
        <v>2359.77</v>
      </c>
      <c r="E98">
        <f t="shared" si="5"/>
        <v>47195.4</v>
      </c>
      <c r="F98" s="13" t="s">
        <v>293</v>
      </c>
    </row>
    <row r="99" spans="1:6" x14ac:dyDescent="0.3">
      <c r="A99" s="4" t="s">
        <v>97</v>
      </c>
      <c r="B99" s="5">
        <v>2.4529999999999998</v>
      </c>
      <c r="C99" s="11">
        <f t="shared" si="6"/>
        <v>1.9279999999999999</v>
      </c>
      <c r="D99" s="9">
        <v>2340.16</v>
      </c>
      <c r="E99">
        <f t="shared" si="5"/>
        <v>46803.199999999997</v>
      </c>
      <c r="F99" s="13" t="s">
        <v>294</v>
      </c>
    </row>
    <row r="100" spans="1:6" x14ac:dyDescent="0.3">
      <c r="A100" s="4" t="s">
        <v>98</v>
      </c>
      <c r="B100" s="5">
        <v>2.7690000000000001</v>
      </c>
      <c r="C100" s="11">
        <f t="shared" si="6"/>
        <v>2.2440000000000002</v>
      </c>
      <c r="D100" s="9">
        <v>2649.39</v>
      </c>
      <c r="E100">
        <f t="shared" si="5"/>
        <v>52987.799999999996</v>
      </c>
      <c r="F100" s="13" t="s">
        <v>226</v>
      </c>
    </row>
    <row r="101" spans="1:6" x14ac:dyDescent="0.3">
      <c r="A101" s="4" t="s">
        <v>99</v>
      </c>
      <c r="B101" s="5">
        <v>2.7040000000000002</v>
      </c>
      <c r="C101" s="11">
        <f t="shared" si="6"/>
        <v>2.1790000000000003</v>
      </c>
      <c r="D101" s="9">
        <v>2598.37</v>
      </c>
      <c r="E101">
        <f t="shared" si="5"/>
        <v>51967.399999999994</v>
      </c>
      <c r="F101" s="13" t="s">
        <v>226</v>
      </c>
    </row>
    <row r="102" spans="1:6" x14ac:dyDescent="0.3">
      <c r="A102" s="4" t="s">
        <v>100</v>
      </c>
      <c r="B102" s="5">
        <v>2.4039999999999999</v>
      </c>
      <c r="C102" s="11">
        <f t="shared" si="6"/>
        <v>1.879</v>
      </c>
      <c r="D102" s="9">
        <v>2269.9499999999998</v>
      </c>
      <c r="E102">
        <f t="shared" si="5"/>
        <v>45399</v>
      </c>
      <c r="F102" s="13" t="s">
        <v>244</v>
      </c>
    </row>
    <row r="103" spans="1:6" x14ac:dyDescent="0.3">
      <c r="A103" s="4" t="s">
        <v>101</v>
      </c>
      <c r="B103" s="5">
        <v>2.5070000000000001</v>
      </c>
      <c r="C103" s="11">
        <f t="shared" si="6"/>
        <v>1.9820000000000002</v>
      </c>
      <c r="D103" s="9">
        <v>2407.41</v>
      </c>
      <c r="E103">
        <f t="shared" si="5"/>
        <v>48148.2</v>
      </c>
      <c r="F103" s="13" t="s">
        <v>291</v>
      </c>
    </row>
    <row r="104" spans="1:6" x14ac:dyDescent="0.3">
      <c r="A104" s="4" t="s">
        <v>102</v>
      </c>
      <c r="B104" s="5">
        <v>2.6560000000000001</v>
      </c>
      <c r="C104" s="11">
        <f t="shared" si="6"/>
        <v>2.1310000000000002</v>
      </c>
      <c r="D104" s="9">
        <v>2557.58</v>
      </c>
      <c r="E104">
        <f t="shared" si="5"/>
        <v>51151.6</v>
      </c>
      <c r="F104" s="13" t="s">
        <v>226</v>
      </c>
    </row>
    <row r="105" spans="1:6" x14ac:dyDescent="0.3">
      <c r="A105" s="4" t="s">
        <v>103</v>
      </c>
      <c r="B105" s="5">
        <v>2.6160000000000001</v>
      </c>
      <c r="C105" s="11">
        <f t="shared" si="6"/>
        <v>2.0910000000000002</v>
      </c>
      <c r="D105" s="9">
        <v>2521.1799999999998</v>
      </c>
      <c r="E105">
        <f t="shared" si="5"/>
        <v>50423.6</v>
      </c>
      <c r="F105" s="13" t="s">
        <v>245</v>
      </c>
    </row>
    <row r="106" spans="1:6" x14ac:dyDescent="0.3">
      <c r="A106" s="4" t="s">
        <v>104</v>
      </c>
      <c r="B106" s="5">
        <v>2.4460000000000002</v>
      </c>
      <c r="C106" s="11">
        <f t="shared" si="6"/>
        <v>1.9210000000000003</v>
      </c>
      <c r="D106" s="9">
        <v>2330.73</v>
      </c>
      <c r="E106">
        <f t="shared" si="5"/>
        <v>46614.6</v>
      </c>
      <c r="F106" s="13" t="s">
        <v>246</v>
      </c>
    </row>
    <row r="107" spans="1:6" x14ac:dyDescent="0.3">
      <c r="A107" s="4" t="s">
        <v>105</v>
      </c>
      <c r="B107" s="5">
        <v>2.2570000000000001</v>
      </c>
      <c r="C107" s="11">
        <f t="shared" si="6"/>
        <v>1.7320000000000002</v>
      </c>
      <c r="D107" s="9">
        <v>1956.98</v>
      </c>
      <c r="E107">
        <f t="shared" si="5"/>
        <v>39139.599999999999</v>
      </c>
      <c r="F107" s="13" t="s">
        <v>295</v>
      </c>
    </row>
    <row r="108" spans="1:6" x14ac:dyDescent="0.3">
      <c r="A108" s="4" t="s">
        <v>106</v>
      </c>
      <c r="B108" s="5">
        <v>2.8330000000000002</v>
      </c>
      <c r="C108" s="11">
        <f t="shared" si="6"/>
        <v>2.3080000000000003</v>
      </c>
      <c r="D108" s="9">
        <v>2695.71</v>
      </c>
      <c r="E108">
        <f t="shared" si="5"/>
        <v>53914.2</v>
      </c>
      <c r="F108" s="13" t="s">
        <v>226</v>
      </c>
    </row>
    <row r="109" spans="1:6" x14ac:dyDescent="0.3">
      <c r="A109" s="4" t="s">
        <v>107</v>
      </c>
      <c r="B109" s="5">
        <v>2.202</v>
      </c>
      <c r="C109" s="11">
        <f t="shared" si="6"/>
        <v>1.677</v>
      </c>
      <c r="D109" s="9">
        <v>1757.49</v>
      </c>
      <c r="E109">
        <f t="shared" si="5"/>
        <v>35149.800000000003</v>
      </c>
      <c r="F109" s="13" t="s">
        <v>247</v>
      </c>
    </row>
    <row r="110" spans="1:6" x14ac:dyDescent="0.3">
      <c r="A110" s="4" t="s">
        <v>108</v>
      </c>
      <c r="B110" s="5">
        <v>2.4300000000000002</v>
      </c>
      <c r="C110" s="11">
        <f t="shared" si="6"/>
        <v>1.9050000000000002</v>
      </c>
      <c r="D110" s="9">
        <v>2308.4699999999998</v>
      </c>
      <c r="E110">
        <f t="shared" si="5"/>
        <v>46169.399999999994</v>
      </c>
      <c r="F110" s="13" t="s">
        <v>296</v>
      </c>
    </row>
    <row r="111" spans="1:6" x14ac:dyDescent="0.3">
      <c r="A111" s="4" t="s">
        <v>109</v>
      </c>
      <c r="B111" s="5">
        <v>1.883</v>
      </c>
      <c r="C111" s="11">
        <f t="shared" si="6"/>
        <v>1.3580000000000001</v>
      </c>
      <c r="D111" s="9">
        <v>944.64</v>
      </c>
      <c r="E111">
        <f t="shared" si="5"/>
        <v>18892.8</v>
      </c>
      <c r="F111" s="13" t="s">
        <v>297</v>
      </c>
    </row>
    <row r="112" spans="1:6" x14ac:dyDescent="0.3">
      <c r="A112" s="4" t="s">
        <v>110</v>
      </c>
      <c r="B112" s="5">
        <v>2.694</v>
      </c>
      <c r="C112" s="11">
        <f t="shared" si="6"/>
        <v>2.169</v>
      </c>
      <c r="D112" s="9">
        <v>2590.11</v>
      </c>
      <c r="E112">
        <f t="shared" si="5"/>
        <v>51802.200000000004</v>
      </c>
      <c r="F112" s="13" t="s">
        <v>226</v>
      </c>
    </row>
    <row r="113" spans="1:6" x14ac:dyDescent="0.3">
      <c r="A113" s="4" t="s">
        <v>111</v>
      </c>
      <c r="B113" s="5">
        <v>2.004</v>
      </c>
      <c r="C113" s="11">
        <f t="shared" si="6"/>
        <v>1.4790000000000001</v>
      </c>
      <c r="D113" s="9">
        <v>1128.1300000000001</v>
      </c>
      <c r="E113">
        <f t="shared" si="5"/>
        <v>22562.600000000002</v>
      </c>
      <c r="F113" s="13" t="s">
        <v>248</v>
      </c>
    </row>
    <row r="114" spans="1:6" x14ac:dyDescent="0.3">
      <c r="A114" s="4" t="s">
        <v>112</v>
      </c>
      <c r="B114" s="5">
        <v>2.4249999999999998</v>
      </c>
      <c r="C114" s="11">
        <f t="shared" si="6"/>
        <v>1.9</v>
      </c>
      <c r="D114" s="9">
        <v>2301.3000000000002</v>
      </c>
      <c r="E114">
        <f t="shared" si="5"/>
        <v>46026</v>
      </c>
      <c r="F114" s="13" t="s">
        <v>249</v>
      </c>
    </row>
    <row r="115" spans="1:6" x14ac:dyDescent="0.3">
      <c r="A115" s="4" t="s">
        <v>113</v>
      </c>
      <c r="B115" s="5">
        <v>2.3109999999999999</v>
      </c>
      <c r="C115" s="11">
        <f t="shared" si="6"/>
        <v>1.786</v>
      </c>
      <c r="D115" s="9">
        <v>2098.0500000000002</v>
      </c>
      <c r="E115">
        <f t="shared" si="5"/>
        <v>41961</v>
      </c>
      <c r="F115" s="13" t="s">
        <v>250</v>
      </c>
    </row>
    <row r="116" spans="1:6" x14ac:dyDescent="0.3">
      <c r="A116" s="4" t="s">
        <v>114</v>
      </c>
      <c r="B116" s="5">
        <v>2.819</v>
      </c>
      <c r="C116" s="11">
        <f t="shared" si="6"/>
        <v>2.294</v>
      </c>
      <c r="D116" s="9">
        <v>2685.87</v>
      </c>
      <c r="E116">
        <f t="shared" si="5"/>
        <v>53717.399999999994</v>
      </c>
      <c r="F116" s="13" t="s">
        <v>226</v>
      </c>
    </row>
    <row r="117" spans="1:6" x14ac:dyDescent="0.3">
      <c r="A117" s="4" t="s">
        <v>115</v>
      </c>
      <c r="B117" s="5">
        <v>2.4420000000000002</v>
      </c>
      <c r="C117" s="11">
        <f t="shared" si="6"/>
        <v>1.9170000000000003</v>
      </c>
      <c r="D117" s="9">
        <v>2325.2600000000002</v>
      </c>
      <c r="E117">
        <f t="shared" si="5"/>
        <v>46505.200000000004</v>
      </c>
      <c r="F117" s="13" t="s">
        <v>251</v>
      </c>
    </row>
    <row r="118" spans="1:6" x14ac:dyDescent="0.3">
      <c r="A118" s="4" t="s">
        <v>116</v>
      </c>
      <c r="B118" s="5">
        <v>2.5</v>
      </c>
      <c r="C118" s="11">
        <f t="shared" si="6"/>
        <v>1.9750000000000001</v>
      </c>
      <c r="D118" s="9">
        <v>2399.19</v>
      </c>
      <c r="E118">
        <f t="shared" si="5"/>
        <v>47983.8</v>
      </c>
      <c r="F118" s="13" t="s">
        <v>252</v>
      </c>
    </row>
    <row r="119" spans="1:6" x14ac:dyDescent="0.3">
      <c r="A119" s="4" t="s">
        <v>117</v>
      </c>
      <c r="B119" s="5">
        <v>2.2639999999999998</v>
      </c>
      <c r="C119" s="11">
        <f t="shared" si="6"/>
        <v>1.7389999999999999</v>
      </c>
      <c r="D119" s="9">
        <v>1977.87</v>
      </c>
      <c r="E119">
        <f t="shared" si="5"/>
        <v>39557.399999999994</v>
      </c>
      <c r="F119" s="13" t="s">
        <v>253</v>
      </c>
    </row>
    <row r="120" spans="1:6" x14ac:dyDescent="0.3">
      <c r="A120" s="4" t="s">
        <v>118</v>
      </c>
      <c r="B120" s="5">
        <v>1.9530000000000001</v>
      </c>
      <c r="C120" s="11">
        <f t="shared" si="6"/>
        <v>1.4279999999999999</v>
      </c>
      <c r="D120" s="9">
        <v>1042.01</v>
      </c>
      <c r="E120">
        <f t="shared" si="5"/>
        <v>20840.2</v>
      </c>
      <c r="F120" s="13" t="s">
        <v>254</v>
      </c>
    </row>
    <row r="121" spans="1:6" x14ac:dyDescent="0.3">
      <c r="A121" s="4" t="s">
        <v>119</v>
      </c>
      <c r="B121" s="5">
        <v>1.6060000000000001</v>
      </c>
      <c r="C121" s="11">
        <f t="shared" si="6"/>
        <v>1.081</v>
      </c>
      <c r="D121" s="9">
        <v>676.47</v>
      </c>
      <c r="E121">
        <f t="shared" si="5"/>
        <v>13529.400000000001</v>
      </c>
      <c r="F121" s="13" t="s">
        <v>255</v>
      </c>
    </row>
    <row r="122" spans="1:6" x14ac:dyDescent="0.3">
      <c r="A122" s="4" t="s">
        <v>120</v>
      </c>
      <c r="B122" s="5">
        <v>2.399</v>
      </c>
      <c r="C122" s="11">
        <f t="shared" si="6"/>
        <v>1.8740000000000001</v>
      </c>
      <c r="D122" s="9">
        <v>2262.17</v>
      </c>
      <c r="E122">
        <f t="shared" si="5"/>
        <v>45243.4</v>
      </c>
      <c r="F122" s="13" t="s">
        <v>256</v>
      </c>
    </row>
    <row r="123" spans="1:6" x14ac:dyDescent="0.3">
      <c r="A123" s="4" t="s">
        <v>121</v>
      </c>
      <c r="B123" s="5">
        <v>2.4350000000000001</v>
      </c>
      <c r="C123" s="11">
        <f t="shared" si="6"/>
        <v>1.9100000000000001</v>
      </c>
      <c r="D123" s="9">
        <v>2315.54</v>
      </c>
      <c r="E123">
        <f t="shared" si="5"/>
        <v>46310.8</v>
      </c>
      <c r="F123" s="13" t="s">
        <v>257</v>
      </c>
    </row>
    <row r="124" spans="1:6" x14ac:dyDescent="0.3">
      <c r="A124" s="4" t="s">
        <v>122</v>
      </c>
      <c r="B124" s="5">
        <v>2.806</v>
      </c>
      <c r="C124" s="11">
        <f t="shared" si="6"/>
        <v>2.2810000000000001</v>
      </c>
      <c r="D124" s="9">
        <v>2676.6</v>
      </c>
      <c r="E124">
        <f t="shared" si="5"/>
        <v>53532</v>
      </c>
      <c r="F124" s="13" t="s">
        <v>226</v>
      </c>
    </row>
    <row r="125" spans="1:6" x14ac:dyDescent="0.3">
      <c r="A125" s="4" t="s">
        <v>123</v>
      </c>
      <c r="B125" s="5">
        <v>2.129</v>
      </c>
      <c r="C125" s="11">
        <f t="shared" si="6"/>
        <v>1.6040000000000001</v>
      </c>
      <c r="D125" s="9">
        <v>1451.44</v>
      </c>
      <c r="E125">
        <f t="shared" si="5"/>
        <v>29028.800000000003</v>
      </c>
      <c r="F125" s="13" t="s">
        <v>258</v>
      </c>
    </row>
    <row r="126" spans="1:6" x14ac:dyDescent="0.3">
      <c r="A126" s="4" t="s">
        <v>124</v>
      </c>
      <c r="B126" s="5">
        <v>2.3180000000000001</v>
      </c>
      <c r="C126" s="11">
        <f t="shared" si="6"/>
        <v>1.7930000000000001</v>
      </c>
      <c r="D126" s="9">
        <v>2113.5100000000002</v>
      </c>
      <c r="E126">
        <f t="shared" si="5"/>
        <v>42270.200000000004</v>
      </c>
      <c r="F126" s="13" t="s">
        <v>259</v>
      </c>
    </row>
    <row r="127" spans="1:6" x14ac:dyDescent="0.3">
      <c r="A127" s="4" t="s">
        <v>125</v>
      </c>
      <c r="B127" s="5">
        <v>1.752</v>
      </c>
      <c r="C127" s="11">
        <f t="shared" si="6"/>
        <v>1.2269999999999999</v>
      </c>
      <c r="D127" s="9">
        <v>801.38</v>
      </c>
      <c r="E127">
        <f t="shared" si="5"/>
        <v>16027.6</v>
      </c>
      <c r="F127" s="13" t="s">
        <v>260</v>
      </c>
    </row>
    <row r="128" spans="1:6" x14ac:dyDescent="0.3">
      <c r="A128" s="4" t="s">
        <v>126</v>
      </c>
      <c r="B128" s="5">
        <v>2.5739999999999998</v>
      </c>
      <c r="C128" s="11">
        <f t="shared" si="6"/>
        <v>2.0489999999999999</v>
      </c>
      <c r="D128" s="9">
        <v>2480.1799999999998</v>
      </c>
      <c r="E128">
        <f t="shared" si="5"/>
        <v>49603.6</v>
      </c>
      <c r="F128" s="13" t="s">
        <v>261</v>
      </c>
    </row>
    <row r="129" spans="1:6" x14ac:dyDescent="0.3">
      <c r="A129" s="4" t="s">
        <v>127</v>
      </c>
      <c r="B129" s="5">
        <v>2.2789999999999999</v>
      </c>
      <c r="C129" s="11">
        <f t="shared" si="6"/>
        <v>1.754</v>
      </c>
      <c r="D129" s="9">
        <v>2019.74</v>
      </c>
      <c r="E129">
        <f t="shared" si="5"/>
        <v>40394.800000000003</v>
      </c>
      <c r="F129" s="13" t="s">
        <v>262</v>
      </c>
    </row>
    <row r="130" spans="1:6" x14ac:dyDescent="0.3">
      <c r="A130" s="4" t="s">
        <v>128</v>
      </c>
      <c r="B130" s="5">
        <v>2.476</v>
      </c>
      <c r="C130" s="11">
        <f t="shared" si="6"/>
        <v>1.9510000000000001</v>
      </c>
      <c r="D130" s="9">
        <v>2369.92</v>
      </c>
      <c r="E130">
        <f t="shared" si="5"/>
        <v>47398.400000000001</v>
      </c>
      <c r="F130" s="13" t="s">
        <v>263</v>
      </c>
    </row>
    <row r="131" spans="1:6" x14ac:dyDescent="0.3">
      <c r="A131" s="4" t="s">
        <v>129</v>
      </c>
      <c r="B131" s="5">
        <v>2.4119999999999999</v>
      </c>
      <c r="C131" s="11">
        <f t="shared" si="6"/>
        <v>1.887</v>
      </c>
      <c r="D131" s="9">
        <v>2282.14</v>
      </c>
      <c r="E131">
        <f t="shared" ref="E131:E190" si="7">D131*$G$2</f>
        <v>45642.799999999996</v>
      </c>
      <c r="F131" s="13" t="s">
        <v>288</v>
      </c>
    </row>
    <row r="132" spans="1:6" x14ac:dyDescent="0.3">
      <c r="A132" s="4" t="s">
        <v>130</v>
      </c>
      <c r="B132" s="5">
        <v>2.6469999999999998</v>
      </c>
      <c r="C132" s="11">
        <f t="shared" si="6"/>
        <v>2.1219999999999999</v>
      </c>
      <c r="D132" s="9">
        <v>2549.6</v>
      </c>
      <c r="E132">
        <f t="shared" si="7"/>
        <v>50992</v>
      </c>
      <c r="F132" s="13" t="s">
        <v>226</v>
      </c>
    </row>
    <row r="133" spans="1:6" x14ac:dyDescent="0.3">
      <c r="A133" s="4" t="s">
        <v>131</v>
      </c>
      <c r="B133" s="5">
        <v>2.0049999999999999</v>
      </c>
      <c r="C133" s="11">
        <f t="shared" si="6"/>
        <v>1.48</v>
      </c>
      <c r="D133" s="9">
        <v>1129.99</v>
      </c>
      <c r="E133">
        <f t="shared" si="7"/>
        <v>22599.8</v>
      </c>
      <c r="F133" s="13" t="s">
        <v>264</v>
      </c>
    </row>
    <row r="134" spans="1:6" x14ac:dyDescent="0.3">
      <c r="A134" s="4" t="s">
        <v>132</v>
      </c>
      <c r="B134" s="5">
        <v>2.5059999999999998</v>
      </c>
      <c r="C134" s="11">
        <f t="shared" si="6"/>
        <v>1.9809999999999999</v>
      </c>
      <c r="D134" s="9">
        <v>2406.25</v>
      </c>
      <c r="E134">
        <f t="shared" si="7"/>
        <v>48125</v>
      </c>
      <c r="F134" s="13" t="s">
        <v>265</v>
      </c>
    </row>
    <row r="135" spans="1:6" x14ac:dyDescent="0.3">
      <c r="A135" s="4" t="s">
        <v>133</v>
      </c>
      <c r="B135" s="5">
        <v>2.0459999999999998</v>
      </c>
      <c r="C135" s="11">
        <f t="shared" si="6"/>
        <v>1.5209999999999999</v>
      </c>
      <c r="D135" s="9">
        <v>1213.72</v>
      </c>
      <c r="E135">
        <f t="shared" si="7"/>
        <v>24274.400000000001</v>
      </c>
      <c r="F135" s="13" t="s">
        <v>266</v>
      </c>
    </row>
    <row r="136" spans="1:6" x14ac:dyDescent="0.3">
      <c r="A136" s="4" t="s">
        <v>134</v>
      </c>
      <c r="B136" s="5">
        <v>2.6560000000000001</v>
      </c>
      <c r="C136" s="11">
        <f t="shared" si="6"/>
        <v>2.1310000000000002</v>
      </c>
      <c r="D136" s="9">
        <v>2557.58</v>
      </c>
      <c r="E136">
        <f t="shared" si="7"/>
        <v>51151.6</v>
      </c>
      <c r="F136" s="13" t="s">
        <v>226</v>
      </c>
    </row>
    <row r="137" spans="1:6" x14ac:dyDescent="0.3">
      <c r="A137" s="4" t="s">
        <v>135</v>
      </c>
      <c r="B137" s="5">
        <v>2.145</v>
      </c>
      <c r="C137" s="11">
        <f t="shared" si="6"/>
        <v>1.62</v>
      </c>
      <c r="D137" s="9">
        <v>1512.73</v>
      </c>
      <c r="E137">
        <f t="shared" si="7"/>
        <v>30254.6</v>
      </c>
      <c r="F137" s="13" t="s">
        <v>267</v>
      </c>
    </row>
    <row r="138" spans="1:6" x14ac:dyDescent="0.3">
      <c r="A138" s="4" t="s">
        <v>136</v>
      </c>
      <c r="B138" s="5">
        <v>2.6629999999999998</v>
      </c>
      <c r="C138" s="11">
        <f t="shared" si="6"/>
        <v>2.1379999999999999</v>
      </c>
      <c r="D138" s="9">
        <v>2563.7199999999998</v>
      </c>
      <c r="E138">
        <f t="shared" si="7"/>
        <v>51274.399999999994</v>
      </c>
      <c r="F138" s="13" t="s">
        <v>226</v>
      </c>
    </row>
    <row r="139" spans="1:6" x14ac:dyDescent="0.3">
      <c r="A139" s="4" t="s">
        <v>137</v>
      </c>
      <c r="B139" s="5">
        <v>2.6850000000000001</v>
      </c>
      <c r="C139" s="11">
        <f t="shared" si="6"/>
        <v>2.16</v>
      </c>
      <c r="D139" s="9">
        <v>2582.5700000000002</v>
      </c>
      <c r="E139">
        <f t="shared" si="7"/>
        <v>51651.4</v>
      </c>
      <c r="F139" s="13" t="s">
        <v>226</v>
      </c>
    </row>
    <row r="140" spans="1:6" x14ac:dyDescent="0.3">
      <c r="A140" s="4" t="s">
        <v>138</v>
      </c>
      <c r="B140" s="5">
        <v>2.819</v>
      </c>
      <c r="C140" s="11">
        <f t="shared" si="6"/>
        <v>2.294</v>
      </c>
      <c r="D140" s="9">
        <v>2685.87</v>
      </c>
      <c r="E140">
        <f t="shared" si="7"/>
        <v>53717.399999999994</v>
      </c>
      <c r="F140" s="13" t="s">
        <v>226</v>
      </c>
    </row>
    <row r="141" spans="1:6" x14ac:dyDescent="0.3">
      <c r="A141" s="4" t="s">
        <v>139</v>
      </c>
      <c r="B141" s="5">
        <v>2.835</v>
      </c>
      <c r="C141" s="11">
        <f t="shared" si="6"/>
        <v>2.31</v>
      </c>
      <c r="D141" s="9">
        <v>2697.1</v>
      </c>
      <c r="E141">
        <f t="shared" si="7"/>
        <v>53942</v>
      </c>
      <c r="F141" s="13" t="s">
        <v>226</v>
      </c>
    </row>
    <row r="142" spans="1:6" x14ac:dyDescent="0.3">
      <c r="A142" s="4" t="s">
        <v>140</v>
      </c>
      <c r="B142" s="5">
        <v>2.7589999999999999</v>
      </c>
      <c r="C142" s="11">
        <f t="shared" si="6"/>
        <v>2.234</v>
      </c>
      <c r="D142" s="9">
        <v>2641.82</v>
      </c>
      <c r="E142">
        <f t="shared" si="7"/>
        <v>52836.4</v>
      </c>
      <c r="F142" s="13" t="s">
        <v>226</v>
      </c>
    </row>
    <row r="143" spans="1:6" x14ac:dyDescent="0.3">
      <c r="A143" s="4" t="s">
        <v>141</v>
      </c>
      <c r="B143" s="5">
        <v>2.7109999999999999</v>
      </c>
      <c r="C143" s="11">
        <f t="shared" si="6"/>
        <v>2.1859999999999999</v>
      </c>
      <c r="D143" s="9">
        <v>2604.08</v>
      </c>
      <c r="E143">
        <f t="shared" si="7"/>
        <v>52081.599999999999</v>
      </c>
      <c r="F143" s="13" t="s">
        <v>226</v>
      </c>
    </row>
    <row r="144" spans="1:6" x14ac:dyDescent="0.3">
      <c r="A144" s="4" t="s">
        <v>142</v>
      </c>
      <c r="B144" s="5">
        <v>2.8319999999999999</v>
      </c>
      <c r="C144" s="11">
        <f t="shared" si="6"/>
        <v>2.3069999999999999</v>
      </c>
      <c r="D144" s="9">
        <v>2695.01</v>
      </c>
      <c r="E144">
        <f t="shared" si="7"/>
        <v>53900.200000000004</v>
      </c>
      <c r="F144" s="13" t="s">
        <v>226</v>
      </c>
    </row>
    <row r="145" spans="1:6" x14ac:dyDescent="0.3">
      <c r="A145" s="4" t="s">
        <v>143</v>
      </c>
      <c r="B145" s="5">
        <v>3.0310000000000001</v>
      </c>
      <c r="C145" s="11">
        <f t="shared" si="6"/>
        <v>2.5060000000000002</v>
      </c>
      <c r="D145" s="9">
        <v>2820.57</v>
      </c>
      <c r="E145">
        <f t="shared" si="7"/>
        <v>56411.4</v>
      </c>
      <c r="F145" s="13" t="s">
        <v>226</v>
      </c>
    </row>
    <row r="146" spans="1:6" x14ac:dyDescent="0.3">
      <c r="A146" s="4" t="s">
        <v>144</v>
      </c>
      <c r="B146" s="5">
        <v>2.7839999999999998</v>
      </c>
      <c r="C146" s="11">
        <f t="shared" si="6"/>
        <v>2.2589999999999999</v>
      </c>
      <c r="D146" s="9">
        <v>2660.57</v>
      </c>
      <c r="E146">
        <f t="shared" si="7"/>
        <v>53211.4</v>
      </c>
      <c r="F146" s="13" t="s">
        <v>226</v>
      </c>
    </row>
    <row r="147" spans="1:6" x14ac:dyDescent="0.3">
      <c r="A147" s="4" t="s">
        <v>145</v>
      </c>
      <c r="B147" s="5">
        <v>2.78</v>
      </c>
      <c r="C147" s="11">
        <f t="shared" si="6"/>
        <v>2.2549999999999999</v>
      </c>
      <c r="D147" s="9">
        <v>2657.61</v>
      </c>
      <c r="E147">
        <f t="shared" si="7"/>
        <v>53152.200000000004</v>
      </c>
      <c r="F147" s="13" t="s">
        <v>226</v>
      </c>
    </row>
    <row r="148" spans="1:6" x14ac:dyDescent="0.3">
      <c r="A148" s="4" t="s">
        <v>146</v>
      </c>
      <c r="B148" s="5">
        <v>2.7549999999999999</v>
      </c>
      <c r="C148" s="11">
        <f t="shared" si="6"/>
        <v>2.23</v>
      </c>
      <c r="D148" s="9">
        <v>2638.77</v>
      </c>
      <c r="E148">
        <f t="shared" si="7"/>
        <v>52775.4</v>
      </c>
      <c r="F148" s="13" t="s">
        <v>226</v>
      </c>
    </row>
    <row r="149" spans="1:6" x14ac:dyDescent="0.3">
      <c r="A149" s="4" t="s">
        <v>147</v>
      </c>
      <c r="B149" s="5">
        <v>2.7040000000000002</v>
      </c>
      <c r="C149" s="11">
        <f t="shared" si="6"/>
        <v>2.1790000000000003</v>
      </c>
      <c r="D149" s="9">
        <v>2598.37</v>
      </c>
      <c r="E149">
        <f t="shared" si="7"/>
        <v>51967.399999999994</v>
      </c>
      <c r="F149" s="13" t="s">
        <v>226</v>
      </c>
    </row>
    <row r="150" spans="1:6" x14ac:dyDescent="0.3">
      <c r="A150" s="4" t="s">
        <v>148</v>
      </c>
      <c r="B150" s="5">
        <v>2.8340000000000001</v>
      </c>
      <c r="C150" s="11">
        <f t="shared" si="6"/>
        <v>2.3090000000000002</v>
      </c>
      <c r="D150" s="9">
        <v>2696.41</v>
      </c>
      <c r="E150">
        <f t="shared" si="7"/>
        <v>53928.2</v>
      </c>
      <c r="F150" s="13" t="s">
        <v>226</v>
      </c>
    </row>
    <row r="151" spans="1:6" x14ac:dyDescent="0.3">
      <c r="A151" s="4" t="s">
        <v>149</v>
      </c>
      <c r="B151" s="5">
        <v>2.589</v>
      </c>
      <c r="C151" s="11">
        <f t="shared" si="6"/>
        <v>2.0640000000000001</v>
      </c>
      <c r="D151" s="9">
        <v>2495.1799999999998</v>
      </c>
      <c r="E151">
        <f t="shared" si="7"/>
        <v>49903.6</v>
      </c>
      <c r="F151" s="13" t="s">
        <v>268</v>
      </c>
    </row>
    <row r="152" spans="1:6" x14ac:dyDescent="0.3">
      <c r="A152" s="4" t="s">
        <v>150</v>
      </c>
      <c r="B152" s="5">
        <v>2.714</v>
      </c>
      <c r="C152" s="11">
        <f t="shared" si="6"/>
        <v>2.1890000000000001</v>
      </c>
      <c r="D152" s="9">
        <v>2606.5100000000002</v>
      </c>
      <c r="E152">
        <f t="shared" si="7"/>
        <v>52130.200000000004</v>
      </c>
      <c r="F152" s="13" t="s">
        <v>226</v>
      </c>
    </row>
    <row r="153" spans="1:6" x14ac:dyDescent="0.3">
      <c r="A153" s="4" t="s">
        <v>151</v>
      </c>
      <c r="B153" s="5">
        <v>2.9350000000000001</v>
      </c>
      <c r="C153" s="11">
        <f t="shared" si="6"/>
        <v>2.41</v>
      </c>
      <c r="D153" s="9">
        <v>2763.05</v>
      </c>
      <c r="E153">
        <f t="shared" si="7"/>
        <v>55261</v>
      </c>
      <c r="F153" s="13" t="s">
        <v>226</v>
      </c>
    </row>
    <row r="154" spans="1:6" x14ac:dyDescent="0.3">
      <c r="A154" s="4" t="s">
        <v>152</v>
      </c>
      <c r="B154" s="5">
        <v>2.7090000000000001</v>
      </c>
      <c r="C154" s="11">
        <f t="shared" si="6"/>
        <v>2.1840000000000002</v>
      </c>
      <c r="D154" s="9">
        <v>2602.46</v>
      </c>
      <c r="E154">
        <f t="shared" si="7"/>
        <v>52049.2</v>
      </c>
      <c r="F154" s="13" t="s">
        <v>226</v>
      </c>
    </row>
    <row r="155" spans="1:6" x14ac:dyDescent="0.3">
      <c r="A155" s="4" t="s">
        <v>153</v>
      </c>
      <c r="B155" s="5">
        <v>2.718</v>
      </c>
      <c r="C155" s="11">
        <f t="shared" ref="C155:C169" si="8">B155-$H$90</f>
        <v>2.1930000000000001</v>
      </c>
      <c r="D155" s="9">
        <v>2609.7399999999998</v>
      </c>
      <c r="E155">
        <f t="shared" si="7"/>
        <v>52194.799999999996</v>
      </c>
      <c r="F155" s="13" t="s">
        <v>226</v>
      </c>
    </row>
    <row r="156" spans="1:6" x14ac:dyDescent="0.3">
      <c r="A156" s="4" t="s">
        <v>154</v>
      </c>
      <c r="B156" s="5">
        <v>2.819</v>
      </c>
      <c r="C156" s="11">
        <f t="shared" si="8"/>
        <v>2.294</v>
      </c>
      <c r="D156" s="9">
        <v>2685.87</v>
      </c>
      <c r="E156">
        <f t="shared" si="7"/>
        <v>53717.399999999994</v>
      </c>
      <c r="F156" s="13" t="s">
        <v>226</v>
      </c>
    </row>
    <row r="157" spans="1:6" x14ac:dyDescent="0.3">
      <c r="A157" s="4" t="s">
        <v>155</v>
      </c>
      <c r="B157" s="5">
        <v>2.89</v>
      </c>
      <c r="C157" s="11">
        <f t="shared" si="8"/>
        <v>2.3650000000000002</v>
      </c>
      <c r="D157" s="9">
        <v>2734.22</v>
      </c>
      <c r="E157">
        <f t="shared" si="7"/>
        <v>54684.399999999994</v>
      </c>
      <c r="F157" s="13" t="s">
        <v>226</v>
      </c>
    </row>
    <row r="158" spans="1:6" x14ac:dyDescent="0.3">
      <c r="A158" s="4" t="s">
        <v>156</v>
      </c>
      <c r="B158" s="5">
        <v>2.782</v>
      </c>
      <c r="C158" s="11">
        <f t="shared" si="8"/>
        <v>2.2570000000000001</v>
      </c>
      <c r="D158" s="9">
        <v>2659.09</v>
      </c>
      <c r="E158">
        <f t="shared" si="7"/>
        <v>53181.8</v>
      </c>
      <c r="F158" s="13" t="s">
        <v>226</v>
      </c>
    </row>
    <row r="159" spans="1:6" x14ac:dyDescent="0.3">
      <c r="A159" s="4" t="s">
        <v>157</v>
      </c>
      <c r="B159" s="5">
        <v>2.7109999999999999</v>
      </c>
      <c r="C159" s="11">
        <f t="shared" si="8"/>
        <v>2.1859999999999999</v>
      </c>
      <c r="D159" s="9">
        <v>2604.08</v>
      </c>
      <c r="E159">
        <f t="shared" si="7"/>
        <v>52081.599999999999</v>
      </c>
      <c r="F159" s="13" t="s">
        <v>226</v>
      </c>
    </row>
    <row r="160" spans="1:6" x14ac:dyDescent="0.3">
      <c r="A160" s="4" t="s">
        <v>158</v>
      </c>
      <c r="B160" s="5">
        <v>2.819</v>
      </c>
      <c r="C160" s="11">
        <f t="shared" si="8"/>
        <v>2.294</v>
      </c>
      <c r="D160" s="9">
        <v>2685.87</v>
      </c>
      <c r="E160">
        <f t="shared" si="7"/>
        <v>53717.399999999994</v>
      </c>
      <c r="F160" s="13" t="s">
        <v>226</v>
      </c>
    </row>
    <row r="161" spans="1:8" x14ac:dyDescent="0.3">
      <c r="A161" s="4" t="s">
        <v>159</v>
      </c>
      <c r="B161" s="5">
        <v>2.9169999999999998</v>
      </c>
      <c r="C161" s="11">
        <f t="shared" si="8"/>
        <v>2.3919999999999999</v>
      </c>
      <c r="D161" s="9">
        <v>2751.67</v>
      </c>
      <c r="E161">
        <f t="shared" si="7"/>
        <v>55033.4</v>
      </c>
      <c r="F161" s="13" t="s">
        <v>226</v>
      </c>
    </row>
    <row r="162" spans="1:8" x14ac:dyDescent="0.3">
      <c r="A162" s="4" t="s">
        <v>160</v>
      </c>
      <c r="B162" s="5">
        <v>2.145</v>
      </c>
      <c r="C162" s="11">
        <f t="shared" si="8"/>
        <v>1.62</v>
      </c>
      <c r="D162" s="9">
        <v>1512.73</v>
      </c>
      <c r="E162">
        <f t="shared" si="7"/>
        <v>30254.6</v>
      </c>
      <c r="F162" s="13" t="s">
        <v>267</v>
      </c>
    </row>
    <row r="163" spans="1:8" x14ac:dyDescent="0.3">
      <c r="A163" s="4" t="s">
        <v>161</v>
      </c>
      <c r="B163" s="5">
        <v>2.617</v>
      </c>
      <c r="C163" s="11">
        <f t="shared" si="8"/>
        <v>2.0920000000000001</v>
      </c>
      <c r="D163" s="9">
        <v>2522.12</v>
      </c>
      <c r="E163">
        <f t="shared" si="7"/>
        <v>50442.399999999994</v>
      </c>
      <c r="F163" s="13" t="s">
        <v>298</v>
      </c>
    </row>
    <row r="164" spans="1:8" x14ac:dyDescent="0.3">
      <c r="A164" s="4" t="s">
        <v>162</v>
      </c>
      <c r="B164" s="5">
        <v>2.694</v>
      </c>
      <c r="C164" s="11">
        <f t="shared" si="8"/>
        <v>2.169</v>
      </c>
      <c r="D164" s="9">
        <v>2590.11</v>
      </c>
      <c r="E164">
        <f t="shared" si="7"/>
        <v>51802.200000000004</v>
      </c>
      <c r="F164" s="13" t="s">
        <v>226</v>
      </c>
    </row>
    <row r="165" spans="1:8" x14ac:dyDescent="0.3">
      <c r="A165" s="4" t="s">
        <v>163</v>
      </c>
      <c r="B165" s="5">
        <v>2.3940000000000001</v>
      </c>
      <c r="C165" s="11">
        <f t="shared" si="8"/>
        <v>1.8690000000000002</v>
      </c>
      <c r="D165" s="9">
        <v>2254.2600000000002</v>
      </c>
      <c r="E165">
        <f t="shared" si="7"/>
        <v>45085.200000000004</v>
      </c>
      <c r="F165" s="13" t="s">
        <v>269</v>
      </c>
    </row>
    <row r="166" spans="1:8" x14ac:dyDescent="0.3">
      <c r="A166" s="4" t="s">
        <v>164</v>
      </c>
      <c r="B166" s="5">
        <v>2.8340000000000001</v>
      </c>
      <c r="C166" s="11">
        <f t="shared" si="8"/>
        <v>2.3090000000000002</v>
      </c>
      <c r="D166" s="9">
        <v>2696.41</v>
      </c>
      <c r="E166">
        <f t="shared" si="7"/>
        <v>53928.2</v>
      </c>
      <c r="F166" s="13" t="s">
        <v>226</v>
      </c>
    </row>
    <row r="167" spans="1:8" x14ac:dyDescent="0.3">
      <c r="A167" s="4" t="s">
        <v>165</v>
      </c>
      <c r="B167" s="5">
        <v>2.7</v>
      </c>
      <c r="C167" s="11">
        <f t="shared" si="8"/>
        <v>2.1750000000000003</v>
      </c>
      <c r="D167" s="9">
        <v>2595.08</v>
      </c>
      <c r="E167">
        <f t="shared" si="7"/>
        <v>51901.599999999999</v>
      </c>
      <c r="F167" s="13" t="s">
        <v>226</v>
      </c>
    </row>
    <row r="168" spans="1:8" x14ac:dyDescent="0.3">
      <c r="A168" s="4" t="s">
        <v>166</v>
      </c>
      <c r="B168" s="5">
        <v>2.6560000000000001</v>
      </c>
      <c r="C168" s="11">
        <f t="shared" si="8"/>
        <v>2.1310000000000002</v>
      </c>
      <c r="D168" s="9">
        <v>2557.58</v>
      </c>
      <c r="E168">
        <f t="shared" si="7"/>
        <v>51151.6</v>
      </c>
      <c r="F168" s="13" t="s">
        <v>226</v>
      </c>
    </row>
    <row r="169" spans="1:8" x14ac:dyDescent="0.3">
      <c r="A169" s="4" t="s">
        <v>167</v>
      </c>
      <c r="B169" s="5">
        <v>2.633</v>
      </c>
      <c r="C169" s="11">
        <f t="shared" si="8"/>
        <v>2.1080000000000001</v>
      </c>
      <c r="D169" s="9">
        <v>2536.9499999999998</v>
      </c>
      <c r="E169">
        <f t="shared" si="7"/>
        <v>50739</v>
      </c>
      <c r="F169" s="13" t="s">
        <v>226</v>
      </c>
    </row>
    <row r="170" spans="1:8" x14ac:dyDescent="0.3">
      <c r="A170" s="4" t="s">
        <v>168</v>
      </c>
      <c r="B170" s="5">
        <v>2.8290000000000002</v>
      </c>
      <c r="C170" s="11">
        <f>B170-$H$170</f>
        <v>2.6540000000000004</v>
      </c>
      <c r="D170" s="9">
        <v>2467.64</v>
      </c>
      <c r="E170">
        <f t="shared" si="7"/>
        <v>49352.799999999996</v>
      </c>
      <c r="F170" s="13" t="s">
        <v>226</v>
      </c>
      <c r="H170">
        <v>0.17499999999999999</v>
      </c>
    </row>
    <row r="171" spans="1:8" x14ac:dyDescent="0.3">
      <c r="A171" s="4" t="s">
        <v>169</v>
      </c>
      <c r="B171" s="5">
        <v>2.5990000000000002</v>
      </c>
      <c r="C171" s="11">
        <f t="shared" ref="C171:C190" si="9">B171-$H$170</f>
        <v>2.4240000000000004</v>
      </c>
      <c r="D171" s="9">
        <v>1401</v>
      </c>
      <c r="E171">
        <f t="shared" si="7"/>
        <v>28020</v>
      </c>
      <c r="F171" s="13" t="s">
        <v>270</v>
      </c>
    </row>
    <row r="172" spans="1:8" x14ac:dyDescent="0.3">
      <c r="A172" s="4" t="s">
        <v>170</v>
      </c>
      <c r="B172" s="5">
        <v>2.8740000000000001</v>
      </c>
      <c r="C172" s="11">
        <f t="shared" si="9"/>
        <v>2.6990000000000003</v>
      </c>
      <c r="D172" s="9">
        <v>2536.5</v>
      </c>
      <c r="E172">
        <f t="shared" si="7"/>
        <v>50730</v>
      </c>
      <c r="F172" s="13" t="s">
        <v>226</v>
      </c>
    </row>
    <row r="173" spans="1:8" x14ac:dyDescent="0.3">
      <c r="A173" s="4" t="s">
        <v>171</v>
      </c>
      <c r="B173" s="5">
        <v>2.8610000000000002</v>
      </c>
      <c r="C173" s="11">
        <f t="shared" si="9"/>
        <v>2.6860000000000004</v>
      </c>
      <c r="D173" s="9">
        <v>2517.79</v>
      </c>
      <c r="E173">
        <f t="shared" si="7"/>
        <v>50355.8</v>
      </c>
      <c r="F173" s="13" t="s">
        <v>226</v>
      </c>
    </row>
    <row r="174" spans="1:8" x14ac:dyDescent="0.3">
      <c r="A174" s="4" t="s">
        <v>172</v>
      </c>
      <c r="B174" s="5">
        <v>2.7069999999999999</v>
      </c>
      <c r="C174" s="11">
        <f t="shared" si="9"/>
        <v>2.532</v>
      </c>
      <c r="D174" s="9">
        <v>2160.54</v>
      </c>
      <c r="E174">
        <f t="shared" si="7"/>
        <v>43210.8</v>
      </c>
      <c r="F174" s="13" t="s">
        <v>226</v>
      </c>
    </row>
    <row r="175" spans="1:8" x14ac:dyDescent="0.3">
      <c r="A175" s="4" t="s">
        <v>173</v>
      </c>
      <c r="B175" s="5">
        <v>2.6619999999999999</v>
      </c>
      <c r="C175" s="11">
        <f t="shared" si="9"/>
        <v>2.4870000000000001</v>
      </c>
      <c r="D175" s="9">
        <v>1838.11</v>
      </c>
      <c r="E175">
        <f t="shared" si="7"/>
        <v>36762.199999999997</v>
      </c>
      <c r="F175" s="13" t="s">
        <v>271</v>
      </c>
    </row>
    <row r="176" spans="1:8" x14ac:dyDescent="0.3">
      <c r="A176" s="4" t="s">
        <v>174</v>
      </c>
      <c r="B176" s="5">
        <v>2.7890000000000001</v>
      </c>
      <c r="C176" s="11">
        <f t="shared" si="9"/>
        <v>2.6140000000000003</v>
      </c>
      <c r="D176" s="9">
        <v>2394.0300000000002</v>
      </c>
      <c r="E176">
        <f t="shared" si="7"/>
        <v>47880.600000000006</v>
      </c>
      <c r="F176" s="13" t="s">
        <v>226</v>
      </c>
    </row>
    <row r="177" spans="1:6" x14ac:dyDescent="0.3">
      <c r="A177" s="4" t="s">
        <v>175</v>
      </c>
      <c r="B177" s="5">
        <v>2.69</v>
      </c>
      <c r="C177" s="11">
        <f t="shared" si="9"/>
        <v>2.5150000000000001</v>
      </c>
      <c r="D177" s="9">
        <v>2075.8000000000002</v>
      </c>
      <c r="E177">
        <f t="shared" si="7"/>
        <v>41516</v>
      </c>
      <c r="F177" s="13" t="s">
        <v>226</v>
      </c>
    </row>
    <row r="178" spans="1:6" x14ac:dyDescent="0.3">
      <c r="A178" s="4" t="s">
        <v>176</v>
      </c>
      <c r="B178" s="5">
        <v>2.7290000000000001</v>
      </c>
      <c r="C178" s="11">
        <f t="shared" si="9"/>
        <v>2.5540000000000003</v>
      </c>
      <c r="D178" s="9">
        <v>2242.1799999999998</v>
      </c>
      <c r="E178">
        <f t="shared" si="7"/>
        <v>44843.6</v>
      </c>
      <c r="F178" s="13" t="s">
        <v>226</v>
      </c>
    </row>
    <row r="179" spans="1:6" x14ac:dyDescent="0.3">
      <c r="A179" s="4" t="s">
        <v>177</v>
      </c>
      <c r="B179" s="5">
        <v>2.6160000000000001</v>
      </c>
      <c r="C179" s="11">
        <f t="shared" si="9"/>
        <v>2.4410000000000003</v>
      </c>
      <c r="D179" s="9">
        <v>1470.33</v>
      </c>
      <c r="E179">
        <f t="shared" si="7"/>
        <v>29406.6</v>
      </c>
      <c r="F179" s="13" t="s">
        <v>272</v>
      </c>
    </row>
    <row r="180" spans="1:6" x14ac:dyDescent="0.3">
      <c r="A180" s="4" t="s">
        <v>178</v>
      </c>
      <c r="B180" s="5">
        <v>2.8460000000000001</v>
      </c>
      <c r="C180" s="11">
        <f t="shared" si="9"/>
        <v>2.6710000000000003</v>
      </c>
      <c r="D180" s="9">
        <v>2495.06</v>
      </c>
      <c r="E180">
        <f t="shared" si="7"/>
        <v>49901.2</v>
      </c>
      <c r="F180" s="13" t="s">
        <v>226</v>
      </c>
    </row>
    <row r="181" spans="1:6" x14ac:dyDescent="0.3">
      <c r="A181" s="4" t="s">
        <v>179</v>
      </c>
      <c r="B181" s="5">
        <v>2.7669999999999999</v>
      </c>
      <c r="C181" s="11">
        <f t="shared" si="9"/>
        <v>2.5920000000000001</v>
      </c>
      <c r="D181" s="9">
        <v>2346.0500000000002</v>
      </c>
      <c r="E181">
        <f t="shared" si="7"/>
        <v>46921</v>
      </c>
      <c r="F181" s="13" t="s">
        <v>226</v>
      </c>
    </row>
    <row r="182" spans="1:6" x14ac:dyDescent="0.3">
      <c r="A182" s="4" t="s">
        <v>180</v>
      </c>
      <c r="B182" s="5">
        <v>2.7069999999999999</v>
      </c>
      <c r="C182" s="11">
        <f t="shared" si="9"/>
        <v>2.532</v>
      </c>
      <c r="D182" s="9">
        <v>2160.54</v>
      </c>
      <c r="E182">
        <f t="shared" si="7"/>
        <v>43210.8</v>
      </c>
      <c r="F182" s="13" t="s">
        <v>226</v>
      </c>
    </row>
    <row r="183" spans="1:6" x14ac:dyDescent="0.3">
      <c r="A183" s="4" t="s">
        <v>181</v>
      </c>
      <c r="B183" s="5">
        <v>2.681</v>
      </c>
      <c r="C183" s="11">
        <f t="shared" si="9"/>
        <v>2.5060000000000002</v>
      </c>
      <c r="D183" s="9">
        <v>2017.29</v>
      </c>
      <c r="E183">
        <f t="shared" si="7"/>
        <v>40345.800000000003</v>
      </c>
      <c r="F183" s="13" t="s">
        <v>226</v>
      </c>
    </row>
    <row r="184" spans="1:6" x14ac:dyDescent="0.3">
      <c r="A184" s="4" t="s">
        <v>182</v>
      </c>
      <c r="B184" s="5">
        <v>2.8439999999999999</v>
      </c>
      <c r="C184" s="11">
        <f t="shared" si="9"/>
        <v>2.669</v>
      </c>
      <c r="D184" s="9">
        <v>2491.9299999999998</v>
      </c>
      <c r="E184">
        <f t="shared" si="7"/>
        <v>49838.6</v>
      </c>
      <c r="F184" s="13" t="s">
        <v>226</v>
      </c>
    </row>
    <row r="185" spans="1:6" x14ac:dyDescent="0.3">
      <c r="A185" s="4" t="s">
        <v>183</v>
      </c>
      <c r="B185" s="5">
        <v>2.7410000000000001</v>
      </c>
      <c r="C185" s="11">
        <f t="shared" si="9"/>
        <v>2.5660000000000003</v>
      </c>
      <c r="D185" s="9">
        <v>2278.7800000000002</v>
      </c>
      <c r="E185">
        <f t="shared" si="7"/>
        <v>45575.600000000006</v>
      </c>
      <c r="F185" s="13" t="s">
        <v>226</v>
      </c>
    </row>
    <row r="186" spans="1:6" x14ac:dyDescent="0.3">
      <c r="A186" s="4" t="s">
        <v>184</v>
      </c>
      <c r="B186" s="5">
        <v>2.7389999999999999</v>
      </c>
      <c r="C186" s="11">
        <f t="shared" si="9"/>
        <v>2.5640000000000001</v>
      </c>
      <c r="D186" s="9">
        <v>2272.98</v>
      </c>
      <c r="E186">
        <f t="shared" si="7"/>
        <v>45459.6</v>
      </c>
      <c r="F186" s="13" t="s">
        <v>226</v>
      </c>
    </row>
    <row r="187" spans="1:6" x14ac:dyDescent="0.3">
      <c r="A187" s="4" t="s">
        <v>185</v>
      </c>
      <c r="B187" s="5">
        <v>2.6240000000000001</v>
      </c>
      <c r="C187" s="11">
        <f t="shared" si="9"/>
        <v>2.4490000000000003</v>
      </c>
      <c r="D187" s="9">
        <v>1510.08</v>
      </c>
      <c r="E187">
        <f t="shared" si="7"/>
        <v>30201.599999999999</v>
      </c>
      <c r="F187" s="13" t="s">
        <v>273</v>
      </c>
    </row>
    <row r="188" spans="1:6" x14ac:dyDescent="0.3">
      <c r="A188" s="4" t="s">
        <v>186</v>
      </c>
      <c r="B188" s="5">
        <v>2.7949999999999999</v>
      </c>
      <c r="C188" s="11">
        <f t="shared" si="9"/>
        <v>2.62</v>
      </c>
      <c r="D188" s="9">
        <v>2406.0500000000002</v>
      </c>
      <c r="E188">
        <f t="shared" si="7"/>
        <v>48121</v>
      </c>
      <c r="F188" s="13" t="s">
        <v>226</v>
      </c>
    </row>
    <row r="189" spans="1:6" x14ac:dyDescent="0.3">
      <c r="A189" s="4" t="s">
        <v>187</v>
      </c>
      <c r="B189" s="5">
        <v>2.7360000000000002</v>
      </c>
      <c r="C189" s="11">
        <f t="shared" si="9"/>
        <v>2.5610000000000004</v>
      </c>
      <c r="D189" s="9">
        <v>2264.06</v>
      </c>
      <c r="E189">
        <f t="shared" si="7"/>
        <v>45281.2</v>
      </c>
      <c r="F189" s="13" t="s">
        <v>226</v>
      </c>
    </row>
    <row r="190" spans="1:6" x14ac:dyDescent="0.3">
      <c r="A190" s="7" t="s">
        <v>188</v>
      </c>
      <c r="B190" s="8">
        <v>2.669</v>
      </c>
      <c r="C190" s="11">
        <f t="shared" si="9"/>
        <v>2.4940000000000002</v>
      </c>
      <c r="D190" s="9">
        <v>1914.34</v>
      </c>
      <c r="E190">
        <f t="shared" si="7"/>
        <v>38286.799999999996</v>
      </c>
      <c r="F190" s="13" t="s">
        <v>274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027DA-078B-4F1B-802E-C097D74F1A7E}">
  <dimension ref="A1:C190"/>
  <sheetViews>
    <sheetView workbookViewId="0">
      <selection activeCell="C1" sqref="C1:C1048576"/>
    </sheetView>
  </sheetViews>
  <sheetFormatPr defaultRowHeight="14.4" x14ac:dyDescent="0.3"/>
  <cols>
    <col min="1" max="2" width="13.33203125" customWidth="1"/>
    <col min="3" max="3" width="34" style="13" customWidth="1"/>
  </cols>
  <sheetData>
    <row r="1" spans="1:3" x14ac:dyDescent="0.3">
      <c r="A1" s="1" t="s">
        <v>301</v>
      </c>
      <c r="B1" t="s">
        <v>300</v>
      </c>
      <c r="C1" s="13" t="s">
        <v>299</v>
      </c>
    </row>
    <row r="2" spans="1:3" x14ac:dyDescent="0.3">
      <c r="A2" s="4">
        <v>1</v>
      </c>
      <c r="B2" s="14">
        <v>280750</v>
      </c>
      <c r="C2" s="13">
        <v>280750000</v>
      </c>
    </row>
    <row r="3" spans="1:3" x14ac:dyDescent="0.3">
      <c r="A3" s="4">
        <v>2</v>
      </c>
      <c r="B3" s="14">
        <v>294350</v>
      </c>
      <c r="C3" s="13">
        <v>294350000</v>
      </c>
    </row>
    <row r="4" spans="1:3" x14ac:dyDescent="0.3">
      <c r="A4" s="4">
        <v>3</v>
      </c>
      <c r="B4" s="14">
        <v>245849.99999999997</v>
      </c>
      <c r="C4" s="13">
        <v>245849999.99999997</v>
      </c>
    </row>
    <row r="5" spans="1:3" x14ac:dyDescent="0.3">
      <c r="A5" s="4">
        <v>4</v>
      </c>
      <c r="B5" s="14">
        <v>147050</v>
      </c>
      <c r="C5" s="13">
        <v>147050000</v>
      </c>
    </row>
    <row r="6" spans="1:3" x14ac:dyDescent="0.3">
      <c r="A6" s="4">
        <v>5</v>
      </c>
      <c r="B6" s="14">
        <v>189049.99999999994</v>
      </c>
      <c r="C6" s="13">
        <v>189049999.99999994</v>
      </c>
    </row>
    <row r="7" spans="1:3" x14ac:dyDescent="0.3">
      <c r="A7" s="4">
        <v>6</v>
      </c>
      <c r="B7" s="14">
        <v>221149.99999999997</v>
      </c>
      <c r="C7" s="13">
        <v>221149999.99999997</v>
      </c>
    </row>
    <row r="8" spans="1:3" x14ac:dyDescent="0.3">
      <c r="A8" s="4">
        <v>7</v>
      </c>
      <c r="B8" s="14">
        <v>219350</v>
      </c>
      <c r="C8" s="13">
        <v>219350000</v>
      </c>
    </row>
    <row r="9" spans="1:3" x14ac:dyDescent="0.3">
      <c r="A9" s="4">
        <v>8</v>
      </c>
      <c r="B9" s="14">
        <v>273150</v>
      </c>
      <c r="C9" s="13">
        <v>273150000</v>
      </c>
    </row>
    <row r="10" spans="1:3" x14ac:dyDescent="0.3">
      <c r="A10" s="4">
        <v>9</v>
      </c>
      <c r="B10" s="14">
        <v>336549.99999999994</v>
      </c>
      <c r="C10" s="13">
        <v>336549999.99999994</v>
      </c>
    </row>
    <row r="11" spans="1:3" x14ac:dyDescent="0.3">
      <c r="A11" s="4">
        <v>10</v>
      </c>
      <c r="B11" s="14">
        <v>287250</v>
      </c>
      <c r="C11" s="13">
        <v>287250000</v>
      </c>
    </row>
    <row r="12" spans="1:3" x14ac:dyDescent="0.3">
      <c r="A12" s="4">
        <v>11</v>
      </c>
      <c r="B12" s="14">
        <v>183749.99999999994</v>
      </c>
      <c r="C12" s="13">
        <v>183749999.99999994</v>
      </c>
    </row>
    <row r="13" spans="1:3" x14ac:dyDescent="0.3">
      <c r="A13" s="4">
        <v>12</v>
      </c>
      <c r="B13" s="14">
        <v>266950</v>
      </c>
      <c r="C13" s="13">
        <v>266950000</v>
      </c>
    </row>
    <row r="14" spans="1:3" x14ac:dyDescent="0.3">
      <c r="A14" s="4">
        <v>13</v>
      </c>
      <c r="B14" s="14">
        <v>157349.99999999997</v>
      </c>
      <c r="C14" s="13">
        <v>157349999.99999997</v>
      </c>
    </row>
    <row r="15" spans="1:3" x14ac:dyDescent="0.3">
      <c r="A15" s="4">
        <v>14</v>
      </c>
      <c r="B15" s="14">
        <v>204150</v>
      </c>
      <c r="C15" s="13">
        <v>204150000</v>
      </c>
    </row>
    <row r="16" spans="1:3" x14ac:dyDescent="0.3">
      <c r="A16" s="4">
        <v>15</v>
      </c>
      <c r="B16" s="14">
        <v>268550</v>
      </c>
      <c r="C16" s="13">
        <v>268550000</v>
      </c>
    </row>
    <row r="17" spans="1:3" x14ac:dyDescent="0.3">
      <c r="A17" s="4">
        <v>16</v>
      </c>
      <c r="B17" s="14">
        <v>285650</v>
      </c>
      <c r="C17" s="13">
        <v>285650000</v>
      </c>
    </row>
    <row r="18" spans="1:3" x14ac:dyDescent="0.3">
      <c r="A18" s="4">
        <v>17</v>
      </c>
      <c r="B18" s="14">
        <v>274350</v>
      </c>
      <c r="C18" s="13">
        <v>274350000</v>
      </c>
    </row>
    <row r="19" spans="1:3" x14ac:dyDescent="0.3">
      <c r="A19" s="4">
        <v>18</v>
      </c>
      <c r="B19" s="14">
        <v>294350</v>
      </c>
      <c r="C19" s="13">
        <v>294350000</v>
      </c>
    </row>
    <row r="20" spans="1:3" x14ac:dyDescent="0.3">
      <c r="A20" s="4">
        <v>19</v>
      </c>
      <c r="B20" s="14">
        <v>264350</v>
      </c>
      <c r="C20" s="13">
        <v>264350000</v>
      </c>
    </row>
    <row r="21" spans="1:3" x14ac:dyDescent="0.3">
      <c r="A21" s="4">
        <v>20</v>
      </c>
      <c r="B21" s="14">
        <v>236850</v>
      </c>
      <c r="C21" s="13">
        <v>236850000</v>
      </c>
    </row>
    <row r="22" spans="1:3" x14ac:dyDescent="0.3">
      <c r="A22" s="4">
        <v>21</v>
      </c>
      <c r="B22" s="14">
        <v>248549.99999999997</v>
      </c>
      <c r="C22" s="13">
        <v>248549999.99999997</v>
      </c>
    </row>
    <row r="23" spans="1:3" x14ac:dyDescent="0.3">
      <c r="A23" s="4">
        <v>22</v>
      </c>
      <c r="B23" s="14">
        <v>200649.99999999997</v>
      </c>
      <c r="C23" s="13">
        <v>200649999.99999997</v>
      </c>
    </row>
    <row r="24" spans="1:3" x14ac:dyDescent="0.3">
      <c r="A24" s="4">
        <v>23</v>
      </c>
      <c r="B24" s="14">
        <v>268550</v>
      </c>
      <c r="C24" s="13">
        <v>268550000</v>
      </c>
    </row>
    <row r="25" spans="1:3" x14ac:dyDescent="0.3">
      <c r="A25" s="4">
        <v>24</v>
      </c>
      <c r="B25" s="14">
        <v>294850</v>
      </c>
      <c r="C25" s="13">
        <v>294850000</v>
      </c>
    </row>
    <row r="26" spans="1:3" x14ac:dyDescent="0.3">
      <c r="A26" s="4">
        <v>25</v>
      </c>
      <c r="B26" s="14">
        <v>290450</v>
      </c>
      <c r="C26" s="13">
        <v>290450000</v>
      </c>
    </row>
    <row r="27" spans="1:3" x14ac:dyDescent="0.3">
      <c r="A27" s="4">
        <v>26</v>
      </c>
      <c r="B27" s="14">
        <v>287250</v>
      </c>
      <c r="C27" s="13">
        <v>287250000</v>
      </c>
    </row>
    <row r="28" spans="1:3" x14ac:dyDescent="0.3">
      <c r="A28" s="4">
        <v>27</v>
      </c>
      <c r="B28" s="14">
        <v>259250</v>
      </c>
      <c r="C28" s="13">
        <v>259250000</v>
      </c>
    </row>
    <row r="29" spans="1:3" x14ac:dyDescent="0.3">
      <c r="A29" s="4">
        <v>28</v>
      </c>
      <c r="B29" s="14">
        <v>275950</v>
      </c>
      <c r="C29" s="13">
        <v>275950000</v>
      </c>
    </row>
    <row r="30" spans="1:3" x14ac:dyDescent="0.3">
      <c r="A30" s="4">
        <v>29</v>
      </c>
      <c r="B30" s="14">
        <v>266150</v>
      </c>
      <c r="C30" s="13">
        <v>266150000</v>
      </c>
    </row>
    <row r="31" spans="1:3" x14ac:dyDescent="0.3">
      <c r="A31" s="4">
        <v>30</v>
      </c>
      <c r="B31" s="14">
        <v>196449.99999999997</v>
      </c>
      <c r="C31" s="13">
        <v>196449999.99999997</v>
      </c>
    </row>
    <row r="32" spans="1:3" x14ac:dyDescent="0.3">
      <c r="A32" s="4">
        <v>31</v>
      </c>
      <c r="B32" s="14">
        <v>257949.99999999997</v>
      </c>
      <c r="C32" s="13">
        <v>257949999.99999997</v>
      </c>
    </row>
    <row r="33" spans="1:3" x14ac:dyDescent="0.3">
      <c r="A33" s="4">
        <v>32</v>
      </c>
      <c r="B33" s="14">
        <v>276350</v>
      </c>
      <c r="C33" s="13">
        <v>276350000</v>
      </c>
    </row>
    <row r="34" spans="1:3" x14ac:dyDescent="0.3">
      <c r="A34" s="4">
        <v>33</v>
      </c>
      <c r="B34" s="14">
        <v>286350</v>
      </c>
      <c r="C34" s="13">
        <v>286350000</v>
      </c>
    </row>
    <row r="35" spans="1:3" x14ac:dyDescent="0.3">
      <c r="A35" s="4">
        <v>34</v>
      </c>
      <c r="B35" s="14">
        <v>291849.99999999994</v>
      </c>
      <c r="C35" s="13">
        <v>291849999.99999994</v>
      </c>
    </row>
    <row r="36" spans="1:3" x14ac:dyDescent="0.3">
      <c r="A36" s="4">
        <v>35</v>
      </c>
      <c r="B36" s="14">
        <v>56149.999999999993</v>
      </c>
      <c r="C36" s="13">
        <v>56149999.999999993</v>
      </c>
    </row>
    <row r="37" spans="1:3" x14ac:dyDescent="0.3">
      <c r="A37" s="4">
        <v>36</v>
      </c>
      <c r="B37" s="14">
        <v>275950</v>
      </c>
      <c r="C37" s="13">
        <v>275950000</v>
      </c>
    </row>
    <row r="38" spans="1:3" x14ac:dyDescent="0.3">
      <c r="A38" s="4">
        <v>37</v>
      </c>
      <c r="B38" s="14">
        <v>261049.99999999997</v>
      </c>
      <c r="C38" s="13">
        <v>261049999.99999997</v>
      </c>
    </row>
    <row r="39" spans="1:3" x14ac:dyDescent="0.3">
      <c r="A39" s="4">
        <v>38</v>
      </c>
      <c r="B39" s="14">
        <v>203350</v>
      </c>
      <c r="C39" s="13">
        <v>203350000</v>
      </c>
    </row>
    <row r="40" spans="1:3" x14ac:dyDescent="0.3">
      <c r="A40" s="4">
        <v>39</v>
      </c>
      <c r="B40" s="14">
        <v>194849.99999999997</v>
      </c>
      <c r="C40" s="13">
        <v>194849999.99999997</v>
      </c>
    </row>
    <row r="41" spans="1:3" x14ac:dyDescent="0.3">
      <c r="A41" s="4">
        <v>40</v>
      </c>
      <c r="B41" s="14">
        <v>267350</v>
      </c>
      <c r="C41" s="13">
        <v>267350000</v>
      </c>
    </row>
    <row r="42" spans="1:3" x14ac:dyDescent="0.3">
      <c r="A42" s="4">
        <v>41</v>
      </c>
      <c r="B42" s="14">
        <v>268750</v>
      </c>
      <c r="C42" s="13">
        <v>268750000</v>
      </c>
    </row>
    <row r="43" spans="1:3" x14ac:dyDescent="0.3">
      <c r="A43" s="4">
        <v>42</v>
      </c>
      <c r="B43" s="14">
        <v>223950</v>
      </c>
      <c r="C43" s="13">
        <v>223950000</v>
      </c>
    </row>
    <row r="44" spans="1:3" x14ac:dyDescent="0.3">
      <c r="A44" s="4">
        <v>43</v>
      </c>
      <c r="B44" s="14">
        <v>190149.99999999997</v>
      </c>
      <c r="C44" s="13">
        <v>190149999.99999997</v>
      </c>
    </row>
    <row r="45" spans="1:3" x14ac:dyDescent="0.3">
      <c r="A45" s="4">
        <v>44</v>
      </c>
      <c r="B45" s="14">
        <v>261849.99999999997</v>
      </c>
      <c r="C45" s="13">
        <v>261849999.99999997</v>
      </c>
    </row>
    <row r="46" spans="1:3" x14ac:dyDescent="0.3">
      <c r="A46" s="4">
        <v>45</v>
      </c>
      <c r="B46" s="14">
        <v>261049.99999999997</v>
      </c>
      <c r="C46" s="13">
        <v>261049999.99999997</v>
      </c>
    </row>
    <row r="47" spans="1:3" x14ac:dyDescent="0.3">
      <c r="A47" s="4">
        <v>46</v>
      </c>
      <c r="B47" s="14">
        <v>182949.99999999994</v>
      </c>
      <c r="C47" s="13">
        <v>182949999.99999994</v>
      </c>
    </row>
    <row r="48" spans="1:3" x14ac:dyDescent="0.3">
      <c r="A48" s="4">
        <v>47</v>
      </c>
      <c r="B48" s="14">
        <v>257949.99999999997</v>
      </c>
      <c r="C48" s="13">
        <v>257949999.99999997</v>
      </c>
    </row>
    <row r="49" spans="1:3" x14ac:dyDescent="0.3">
      <c r="A49" s="4">
        <v>48</v>
      </c>
      <c r="B49" s="14">
        <v>158850</v>
      </c>
      <c r="C49" s="13">
        <v>158850000</v>
      </c>
    </row>
    <row r="50" spans="1:3" x14ac:dyDescent="0.3">
      <c r="A50" s="4">
        <v>49</v>
      </c>
      <c r="B50" s="14">
        <v>180149.99999999994</v>
      </c>
      <c r="C50" s="13">
        <v>180149999.99999994</v>
      </c>
    </row>
    <row r="51" spans="1:3" x14ac:dyDescent="0.3">
      <c r="A51" s="4">
        <v>50</v>
      </c>
      <c r="B51" s="14">
        <v>269649.99999999994</v>
      </c>
      <c r="C51" s="13">
        <v>269649999.99999994</v>
      </c>
    </row>
    <row r="52" spans="1:3" x14ac:dyDescent="0.3">
      <c r="A52" s="4">
        <v>51</v>
      </c>
      <c r="B52" s="14">
        <v>231050</v>
      </c>
      <c r="C52" s="13">
        <v>231050000</v>
      </c>
    </row>
    <row r="53" spans="1:3" x14ac:dyDescent="0.3">
      <c r="A53" s="4">
        <v>52</v>
      </c>
      <c r="B53" s="14">
        <v>228250</v>
      </c>
      <c r="C53" s="13">
        <v>228250000</v>
      </c>
    </row>
    <row r="54" spans="1:3" x14ac:dyDescent="0.3">
      <c r="A54" s="4">
        <v>53</v>
      </c>
      <c r="B54" s="14">
        <v>226350</v>
      </c>
      <c r="C54" s="13">
        <v>226350000</v>
      </c>
    </row>
    <row r="55" spans="1:3" x14ac:dyDescent="0.3">
      <c r="A55" s="4">
        <v>54</v>
      </c>
      <c r="B55" s="14">
        <v>181749.99999999994</v>
      </c>
      <c r="C55" s="13">
        <v>181749999.99999994</v>
      </c>
    </row>
    <row r="56" spans="1:3" x14ac:dyDescent="0.3">
      <c r="A56" s="4">
        <v>55</v>
      </c>
      <c r="B56" s="14">
        <v>184650</v>
      </c>
      <c r="C56" s="13">
        <v>184650000</v>
      </c>
    </row>
    <row r="57" spans="1:3" x14ac:dyDescent="0.3">
      <c r="A57" s="4">
        <v>56</v>
      </c>
      <c r="B57" s="14">
        <v>161250</v>
      </c>
      <c r="C57" s="13">
        <v>161250000</v>
      </c>
    </row>
    <row r="58" spans="1:3" x14ac:dyDescent="0.3">
      <c r="A58" s="4">
        <v>57</v>
      </c>
      <c r="B58" s="14">
        <v>262650</v>
      </c>
      <c r="C58" s="13">
        <v>262650000</v>
      </c>
    </row>
    <row r="59" spans="1:3" x14ac:dyDescent="0.3">
      <c r="A59" s="4">
        <v>58</v>
      </c>
      <c r="B59" s="14">
        <v>255049.99999999997</v>
      </c>
      <c r="C59" s="13">
        <v>255049999.99999997</v>
      </c>
    </row>
    <row r="60" spans="1:3" x14ac:dyDescent="0.3">
      <c r="A60" s="4">
        <v>59</v>
      </c>
      <c r="B60" s="14">
        <v>245049.99999999997</v>
      </c>
      <c r="C60" s="13">
        <v>245049999.99999997</v>
      </c>
    </row>
    <row r="61" spans="1:3" x14ac:dyDescent="0.3">
      <c r="A61" s="4">
        <v>60</v>
      </c>
      <c r="B61" s="14">
        <v>271150</v>
      </c>
      <c r="C61" s="13">
        <v>271150000</v>
      </c>
    </row>
    <row r="62" spans="1:3" x14ac:dyDescent="0.3">
      <c r="A62" s="4">
        <v>61</v>
      </c>
      <c r="B62" s="14">
        <v>232149.99999999997</v>
      </c>
      <c r="C62" s="13">
        <v>232149999.99999997</v>
      </c>
    </row>
    <row r="63" spans="1:3" x14ac:dyDescent="0.3">
      <c r="A63" s="4">
        <v>62</v>
      </c>
      <c r="B63" s="14">
        <v>178949.99999999994</v>
      </c>
      <c r="C63" s="13">
        <v>178949999.99999994</v>
      </c>
    </row>
    <row r="64" spans="1:3" x14ac:dyDescent="0.3">
      <c r="A64" s="4">
        <v>63</v>
      </c>
      <c r="B64" s="14">
        <v>234149.99999999997</v>
      </c>
      <c r="C64" s="13">
        <v>234149999.99999997</v>
      </c>
    </row>
    <row r="65" spans="1:3" x14ac:dyDescent="0.3">
      <c r="A65" s="4">
        <v>64</v>
      </c>
      <c r="B65" s="14">
        <v>251549.99999999997</v>
      </c>
      <c r="C65" s="13">
        <v>251549999.99999997</v>
      </c>
    </row>
    <row r="66" spans="1:3" x14ac:dyDescent="0.3">
      <c r="A66" s="4">
        <v>65</v>
      </c>
      <c r="B66" s="14">
        <v>268750</v>
      </c>
      <c r="C66" s="13">
        <v>268750000</v>
      </c>
    </row>
    <row r="67" spans="1:3" x14ac:dyDescent="0.3">
      <c r="A67" s="4">
        <v>66</v>
      </c>
      <c r="B67" s="14">
        <v>183949.99999999997</v>
      </c>
      <c r="C67" s="13">
        <v>183949999.99999997</v>
      </c>
    </row>
    <row r="68" spans="1:3" x14ac:dyDescent="0.3">
      <c r="A68" s="4">
        <v>67</v>
      </c>
      <c r="B68" s="14">
        <v>115149.99999999997</v>
      </c>
      <c r="C68" s="13">
        <v>115149999.99999997</v>
      </c>
    </row>
    <row r="69" spans="1:3" x14ac:dyDescent="0.3">
      <c r="A69" s="4">
        <v>68</v>
      </c>
      <c r="B69" s="14">
        <v>235450</v>
      </c>
      <c r="C69" s="13">
        <v>235450000</v>
      </c>
    </row>
    <row r="70" spans="1:3" x14ac:dyDescent="0.3">
      <c r="A70" s="4">
        <v>69</v>
      </c>
      <c r="B70" s="14">
        <v>255449.99999999997</v>
      </c>
      <c r="C70" s="13">
        <v>255449999.99999997</v>
      </c>
    </row>
    <row r="71" spans="1:3" x14ac:dyDescent="0.3">
      <c r="A71" s="4">
        <v>70</v>
      </c>
      <c r="B71" s="14">
        <v>171449.99999999997</v>
      </c>
      <c r="C71" s="13">
        <v>171449999.99999997</v>
      </c>
    </row>
    <row r="72" spans="1:3" x14ac:dyDescent="0.3">
      <c r="A72" s="4">
        <v>71</v>
      </c>
      <c r="B72" s="14">
        <v>209850</v>
      </c>
      <c r="C72" s="13">
        <v>209850000</v>
      </c>
    </row>
    <row r="73" spans="1:3" x14ac:dyDescent="0.3">
      <c r="A73" s="4">
        <v>72</v>
      </c>
      <c r="B73" s="14">
        <v>106549.99999999999</v>
      </c>
      <c r="C73" s="13">
        <v>106549999.99999999</v>
      </c>
    </row>
    <row r="74" spans="1:3" x14ac:dyDescent="0.3">
      <c r="A74" s="4">
        <v>73</v>
      </c>
      <c r="B74" s="14">
        <v>264950</v>
      </c>
      <c r="C74" s="13">
        <v>264950000</v>
      </c>
    </row>
    <row r="75" spans="1:3" x14ac:dyDescent="0.3">
      <c r="A75" s="4">
        <v>74</v>
      </c>
      <c r="B75" s="14">
        <v>255049.99999999997</v>
      </c>
      <c r="C75" s="13">
        <v>255049999.99999997</v>
      </c>
    </row>
    <row r="76" spans="1:3" x14ac:dyDescent="0.3">
      <c r="A76" s="4">
        <v>75</v>
      </c>
      <c r="B76" s="14">
        <v>240050</v>
      </c>
      <c r="C76" s="13">
        <v>240050000</v>
      </c>
    </row>
    <row r="77" spans="1:3" x14ac:dyDescent="0.3">
      <c r="A77" s="4">
        <v>76</v>
      </c>
      <c r="B77" s="14">
        <v>75749.999999999985</v>
      </c>
      <c r="C77" s="13">
        <v>75749999.999999985</v>
      </c>
    </row>
    <row r="78" spans="1:3" x14ac:dyDescent="0.3">
      <c r="A78" s="4">
        <v>77</v>
      </c>
      <c r="B78" s="14">
        <v>296249.99999999994</v>
      </c>
      <c r="C78" s="13">
        <v>296249999.99999994</v>
      </c>
    </row>
    <row r="79" spans="1:3" x14ac:dyDescent="0.3">
      <c r="A79" s="4">
        <v>78</v>
      </c>
      <c r="B79" s="14">
        <v>166349.99999999997</v>
      </c>
      <c r="C79" s="13">
        <v>166349999.99999997</v>
      </c>
    </row>
    <row r="80" spans="1:3" x14ac:dyDescent="0.3">
      <c r="A80" s="4">
        <v>79</v>
      </c>
      <c r="B80" s="14">
        <v>241550</v>
      </c>
      <c r="C80" s="13">
        <v>241550000</v>
      </c>
    </row>
    <row r="81" spans="1:3" x14ac:dyDescent="0.3">
      <c r="A81" s="4">
        <v>80</v>
      </c>
      <c r="B81" s="14">
        <v>238650</v>
      </c>
      <c r="C81" s="13">
        <v>238650000</v>
      </c>
    </row>
    <row r="82" spans="1:3" x14ac:dyDescent="0.3">
      <c r="A82" s="4">
        <v>81</v>
      </c>
      <c r="B82" s="14">
        <v>274350</v>
      </c>
      <c r="C82" s="13">
        <v>274350000</v>
      </c>
    </row>
    <row r="83" spans="1:3" x14ac:dyDescent="0.3">
      <c r="A83" s="4">
        <v>82</v>
      </c>
      <c r="B83" s="14">
        <v>234149.99999999997</v>
      </c>
      <c r="C83" s="13">
        <v>234149999.99999997</v>
      </c>
    </row>
    <row r="84" spans="1:3" x14ac:dyDescent="0.3">
      <c r="A84" s="4">
        <v>83</v>
      </c>
      <c r="B84" s="14">
        <v>184849.99999999997</v>
      </c>
      <c r="C84" s="13">
        <v>184849999.99999997</v>
      </c>
    </row>
    <row r="85" spans="1:3" x14ac:dyDescent="0.3">
      <c r="A85" s="4">
        <v>84</v>
      </c>
      <c r="B85" s="14">
        <v>266950</v>
      </c>
      <c r="C85" s="13">
        <v>266950000</v>
      </c>
    </row>
    <row r="86" spans="1:3" x14ac:dyDescent="0.3">
      <c r="A86" s="4">
        <v>85</v>
      </c>
      <c r="B86" s="14">
        <v>244249.99999999997</v>
      </c>
      <c r="C86" s="13">
        <v>244249999.99999997</v>
      </c>
    </row>
    <row r="87" spans="1:3" x14ac:dyDescent="0.3">
      <c r="A87" s="4">
        <v>86</v>
      </c>
      <c r="B87" s="14">
        <v>150695</v>
      </c>
      <c r="C87" s="13">
        <v>150695000</v>
      </c>
    </row>
    <row r="88" spans="1:3" x14ac:dyDescent="0.3">
      <c r="A88" s="4">
        <v>87</v>
      </c>
      <c r="B88" s="14">
        <v>148195</v>
      </c>
      <c r="C88" s="13">
        <v>148195000</v>
      </c>
    </row>
    <row r="89" spans="1:3" x14ac:dyDescent="0.3">
      <c r="A89" s="4">
        <v>88</v>
      </c>
      <c r="B89" s="14">
        <v>135195</v>
      </c>
      <c r="C89" s="13">
        <v>135195000</v>
      </c>
    </row>
    <row r="90" spans="1:3" x14ac:dyDescent="0.3">
      <c r="A90" s="4">
        <v>89</v>
      </c>
      <c r="B90" s="14">
        <v>147095</v>
      </c>
      <c r="C90" s="13">
        <v>147095000</v>
      </c>
    </row>
    <row r="91" spans="1:3" x14ac:dyDescent="0.3">
      <c r="A91" s="4">
        <v>90</v>
      </c>
      <c r="B91" s="14">
        <v>132795</v>
      </c>
      <c r="C91" s="13">
        <v>132795000</v>
      </c>
    </row>
    <row r="92" spans="1:3" x14ac:dyDescent="0.3">
      <c r="A92" s="4">
        <v>91</v>
      </c>
      <c r="B92" s="14">
        <v>109644.99999999999</v>
      </c>
      <c r="C92" s="13">
        <v>109644999.99999999</v>
      </c>
    </row>
    <row r="93" spans="1:3" x14ac:dyDescent="0.3">
      <c r="A93" s="4">
        <v>92</v>
      </c>
      <c r="B93" s="14">
        <v>137295</v>
      </c>
      <c r="C93" s="13">
        <v>137295000</v>
      </c>
    </row>
    <row r="94" spans="1:3" x14ac:dyDescent="0.3">
      <c r="A94" s="4">
        <v>93</v>
      </c>
      <c r="B94" s="14">
        <v>139094.99999999997</v>
      </c>
      <c r="C94" s="13">
        <v>139094999.99999997</v>
      </c>
    </row>
    <row r="95" spans="1:3" x14ac:dyDescent="0.3">
      <c r="A95" s="4">
        <v>94</v>
      </c>
      <c r="B95" s="14">
        <v>94845</v>
      </c>
      <c r="C95" s="13">
        <v>94845000</v>
      </c>
    </row>
    <row r="96" spans="1:3" x14ac:dyDescent="0.3">
      <c r="A96" s="4">
        <v>95</v>
      </c>
      <c r="B96" s="14">
        <v>148195</v>
      </c>
      <c r="C96" s="13">
        <v>148195000</v>
      </c>
    </row>
    <row r="97" spans="1:3" x14ac:dyDescent="0.3">
      <c r="A97" s="4">
        <v>96</v>
      </c>
      <c r="B97" s="14">
        <v>132394.99999999997</v>
      </c>
      <c r="C97" s="13">
        <v>132394999.99999997</v>
      </c>
    </row>
    <row r="98" spans="1:3" x14ac:dyDescent="0.3">
      <c r="A98" s="4">
        <v>97</v>
      </c>
      <c r="B98" s="14">
        <v>145245</v>
      </c>
      <c r="C98" s="13">
        <v>145245000</v>
      </c>
    </row>
    <row r="99" spans="1:3" x14ac:dyDescent="0.3">
      <c r="A99" s="4">
        <v>98</v>
      </c>
      <c r="B99" s="14">
        <v>138694.99999999997</v>
      </c>
      <c r="C99" s="13">
        <v>138694999.99999997</v>
      </c>
    </row>
    <row r="100" spans="1:3" x14ac:dyDescent="0.3">
      <c r="A100" s="4">
        <v>99</v>
      </c>
      <c r="B100" s="14">
        <v>99944.999999999985</v>
      </c>
      <c r="C100" s="13">
        <v>99944999.999999985</v>
      </c>
    </row>
    <row r="101" spans="1:3" x14ac:dyDescent="0.3">
      <c r="A101" s="4">
        <v>100</v>
      </c>
      <c r="B101" s="14">
        <v>136595</v>
      </c>
      <c r="C101" s="13">
        <v>136595000</v>
      </c>
    </row>
    <row r="102" spans="1:3" x14ac:dyDescent="0.3">
      <c r="A102" s="4">
        <v>101</v>
      </c>
      <c r="B102" s="14">
        <v>116894.99999999999</v>
      </c>
      <c r="C102" s="13">
        <v>116894999.99999999</v>
      </c>
    </row>
    <row r="103" spans="1:3" x14ac:dyDescent="0.3">
      <c r="A103" s="4">
        <v>102</v>
      </c>
      <c r="B103" s="14">
        <v>143395</v>
      </c>
      <c r="C103" s="13">
        <v>143395000</v>
      </c>
    </row>
    <row r="104" spans="1:3" x14ac:dyDescent="0.3">
      <c r="A104" s="4">
        <v>103</v>
      </c>
      <c r="B104" s="14">
        <v>141195</v>
      </c>
      <c r="C104" s="13">
        <v>141195000</v>
      </c>
    </row>
    <row r="105" spans="1:3" x14ac:dyDescent="0.3">
      <c r="A105" s="4">
        <v>104</v>
      </c>
      <c r="B105" s="14">
        <v>136444.99999999997</v>
      </c>
      <c r="C105" s="13">
        <v>136444999.99999997</v>
      </c>
    </row>
    <row r="106" spans="1:3" x14ac:dyDescent="0.3">
      <c r="A106" s="4">
        <v>105</v>
      </c>
      <c r="B106" s="14">
        <v>54295</v>
      </c>
      <c r="C106" s="13">
        <v>54295000</v>
      </c>
    </row>
    <row r="107" spans="1:3" x14ac:dyDescent="0.3">
      <c r="A107" s="4">
        <v>106</v>
      </c>
      <c r="B107" s="14">
        <v>35594.999999999993</v>
      </c>
      <c r="C107" s="13">
        <v>35594999.999999993</v>
      </c>
    </row>
    <row r="108" spans="1:3" x14ac:dyDescent="0.3">
      <c r="A108" s="4">
        <v>107</v>
      </c>
      <c r="B108" s="14">
        <v>104344.99999999999</v>
      </c>
      <c r="C108" s="13">
        <v>104344999.99999999</v>
      </c>
    </row>
    <row r="109" spans="1:3" x14ac:dyDescent="0.3">
      <c r="A109" s="4">
        <v>108</v>
      </c>
      <c r="B109" s="14">
        <v>129394.99999999999</v>
      </c>
      <c r="C109" s="13">
        <v>129394999.99999999</v>
      </c>
    </row>
    <row r="110" spans="1:3" x14ac:dyDescent="0.3">
      <c r="A110" s="4">
        <v>109</v>
      </c>
      <c r="B110" s="14">
        <v>49794.999999999993</v>
      </c>
      <c r="C110" s="13">
        <v>49794999.999999993</v>
      </c>
    </row>
    <row r="111" spans="1:3" x14ac:dyDescent="0.3">
      <c r="A111" s="4">
        <v>110</v>
      </c>
      <c r="B111" s="14">
        <v>43995</v>
      </c>
      <c r="C111" s="13">
        <v>43995000</v>
      </c>
    </row>
    <row r="112" spans="1:3" x14ac:dyDescent="0.3">
      <c r="A112" s="4">
        <v>111</v>
      </c>
      <c r="B112" s="14">
        <v>122395</v>
      </c>
      <c r="C112" s="13">
        <v>122395000</v>
      </c>
    </row>
    <row r="113" spans="1:3" x14ac:dyDescent="0.3">
      <c r="A113" s="4">
        <v>112</v>
      </c>
      <c r="B113" s="14">
        <v>126794.99999999999</v>
      </c>
      <c r="C113" s="13">
        <v>126794999.99999999</v>
      </c>
    </row>
    <row r="114" spans="1:3" x14ac:dyDescent="0.3">
      <c r="A114" s="4">
        <v>113</v>
      </c>
      <c r="B114" s="14">
        <v>61445</v>
      </c>
      <c r="C114" s="13">
        <v>61445000</v>
      </c>
    </row>
    <row r="115" spans="1:3" x14ac:dyDescent="0.3">
      <c r="A115" s="4">
        <v>114</v>
      </c>
      <c r="B115" s="14">
        <v>65444.999999999993</v>
      </c>
      <c r="C115" s="13">
        <v>65444999.999999993</v>
      </c>
    </row>
    <row r="116" spans="1:3" x14ac:dyDescent="0.3">
      <c r="A116" s="4">
        <v>115</v>
      </c>
      <c r="B116" s="14">
        <v>100994.99999999999</v>
      </c>
      <c r="C116" s="13">
        <v>100994999.99999999</v>
      </c>
    </row>
    <row r="117" spans="1:3" x14ac:dyDescent="0.3">
      <c r="A117" s="4">
        <v>116</v>
      </c>
      <c r="B117" s="14">
        <v>133545</v>
      </c>
      <c r="C117" s="13">
        <v>133545000</v>
      </c>
    </row>
    <row r="118" spans="1:3" x14ac:dyDescent="0.3">
      <c r="A118" s="4">
        <v>117</v>
      </c>
      <c r="B118" s="14">
        <v>131194.99999999997</v>
      </c>
      <c r="C118" s="13">
        <v>131194999.99999997</v>
      </c>
    </row>
    <row r="119" spans="1:3" x14ac:dyDescent="0.3">
      <c r="A119" s="4">
        <v>118</v>
      </c>
      <c r="B119" s="14">
        <v>55395</v>
      </c>
      <c r="C119" s="13">
        <v>55395000</v>
      </c>
    </row>
    <row r="120" spans="1:3" x14ac:dyDescent="0.3">
      <c r="A120" s="4">
        <v>119</v>
      </c>
      <c r="B120" s="14">
        <v>139044.99999999997</v>
      </c>
      <c r="C120" s="13">
        <v>139044999.99999997</v>
      </c>
    </row>
    <row r="121" spans="1:3" x14ac:dyDescent="0.3">
      <c r="A121" s="4">
        <v>120</v>
      </c>
      <c r="B121" s="14">
        <v>92195</v>
      </c>
      <c r="C121" s="13">
        <v>92195000</v>
      </c>
    </row>
    <row r="122" spans="1:3" x14ac:dyDescent="0.3">
      <c r="A122" s="4">
        <v>121</v>
      </c>
      <c r="B122" s="14">
        <v>1195.0000000000005</v>
      </c>
      <c r="C122" s="13">
        <v>1195000.0000000005</v>
      </c>
    </row>
    <row r="123" spans="1:3" x14ac:dyDescent="0.3">
      <c r="A123" s="4">
        <v>122</v>
      </c>
      <c r="B123" s="14">
        <v>128994.99999999999</v>
      </c>
      <c r="C123" s="13">
        <v>128994999.99999999</v>
      </c>
    </row>
    <row r="124" spans="1:3" x14ac:dyDescent="0.3">
      <c r="A124" s="4">
        <v>123</v>
      </c>
      <c r="B124" s="14">
        <v>102994.99999999999</v>
      </c>
      <c r="C124" s="13">
        <v>102994999.99999999</v>
      </c>
    </row>
    <row r="125" spans="1:3" x14ac:dyDescent="0.3">
      <c r="A125" s="4">
        <v>124</v>
      </c>
      <c r="B125" s="14">
        <v>123294.99999999999</v>
      </c>
      <c r="C125" s="13">
        <v>123294999.99999999</v>
      </c>
    </row>
    <row r="126" spans="1:3" x14ac:dyDescent="0.3">
      <c r="A126" s="4">
        <v>125</v>
      </c>
      <c r="B126" s="14">
        <v>115694.99999999999</v>
      </c>
      <c r="C126" s="13">
        <v>115694999.99999999</v>
      </c>
    </row>
    <row r="127" spans="1:3" x14ac:dyDescent="0.3">
      <c r="A127" s="4">
        <v>126</v>
      </c>
      <c r="B127" s="14">
        <v>143395</v>
      </c>
      <c r="C127" s="13">
        <v>143395000</v>
      </c>
    </row>
    <row r="128" spans="1:3" x14ac:dyDescent="0.3">
      <c r="A128" s="4">
        <v>127</v>
      </c>
      <c r="B128" s="14">
        <v>132145</v>
      </c>
      <c r="C128" s="13">
        <v>132145000</v>
      </c>
    </row>
    <row r="129" spans="1:3" x14ac:dyDescent="0.3">
      <c r="A129" s="4">
        <v>128</v>
      </c>
      <c r="B129" s="14">
        <v>112594.99999999999</v>
      </c>
      <c r="C129" s="13">
        <v>112594999.99999999</v>
      </c>
    </row>
    <row r="130" spans="1:3" x14ac:dyDescent="0.3">
      <c r="A130" s="4">
        <v>129</v>
      </c>
      <c r="B130" s="14">
        <v>66095</v>
      </c>
      <c r="C130" s="13">
        <v>66095000</v>
      </c>
    </row>
    <row r="131" spans="1:3" x14ac:dyDescent="0.3">
      <c r="A131" s="4">
        <v>130</v>
      </c>
      <c r="B131" s="14">
        <v>64995</v>
      </c>
      <c r="C131" s="13">
        <v>64995000</v>
      </c>
    </row>
    <row r="132" spans="1:3" x14ac:dyDescent="0.3">
      <c r="A132" s="4">
        <v>131</v>
      </c>
      <c r="B132" s="14">
        <v>90744.999999999985</v>
      </c>
      <c r="C132" s="13">
        <v>90744999.999999985</v>
      </c>
    </row>
    <row r="133" spans="1:3" x14ac:dyDescent="0.3">
      <c r="A133" s="4">
        <v>132</v>
      </c>
      <c r="B133" s="14">
        <v>13545</v>
      </c>
      <c r="C133" s="13">
        <v>13545000</v>
      </c>
    </row>
    <row r="134" spans="1:3" x14ac:dyDescent="0.3">
      <c r="A134" s="4">
        <v>133</v>
      </c>
      <c r="B134" s="14">
        <v>62545</v>
      </c>
      <c r="C134" s="13">
        <v>62545000</v>
      </c>
    </row>
    <row r="135" spans="1:3" x14ac:dyDescent="0.3">
      <c r="A135" s="4">
        <v>134</v>
      </c>
      <c r="B135" s="14">
        <v>131695</v>
      </c>
      <c r="C135" s="13">
        <v>131695000</v>
      </c>
    </row>
    <row r="136" spans="1:3" x14ac:dyDescent="0.3">
      <c r="A136" s="4">
        <v>135</v>
      </c>
      <c r="B136" s="14">
        <v>133695</v>
      </c>
      <c r="C136" s="13">
        <v>133695000</v>
      </c>
    </row>
    <row r="137" spans="1:3" x14ac:dyDescent="0.3">
      <c r="A137" s="4">
        <v>136</v>
      </c>
      <c r="B137" s="14">
        <v>125594.99999999999</v>
      </c>
      <c r="C137" s="13">
        <v>125594999.99999999</v>
      </c>
    </row>
    <row r="138" spans="1:3" x14ac:dyDescent="0.3">
      <c r="A138" s="4">
        <v>137</v>
      </c>
      <c r="B138" s="14">
        <v>136444.99999999997</v>
      </c>
      <c r="C138" s="13">
        <v>136444999.99999997</v>
      </c>
    </row>
    <row r="139" spans="1:3" x14ac:dyDescent="0.3">
      <c r="A139" s="4">
        <v>138</v>
      </c>
      <c r="B139" s="14">
        <v>22195</v>
      </c>
      <c r="C139" s="13">
        <v>22195000</v>
      </c>
    </row>
    <row r="140" spans="1:3" x14ac:dyDescent="0.3">
      <c r="A140" s="4">
        <v>139</v>
      </c>
      <c r="B140" s="14">
        <v>91895</v>
      </c>
      <c r="C140" s="13">
        <v>91895000</v>
      </c>
    </row>
    <row r="141" spans="1:3" x14ac:dyDescent="0.3">
      <c r="A141" s="4">
        <v>140</v>
      </c>
      <c r="B141" s="14">
        <v>128045</v>
      </c>
      <c r="C141" s="13">
        <v>128045000</v>
      </c>
    </row>
    <row r="142" spans="1:3" x14ac:dyDescent="0.3">
      <c r="A142" s="4">
        <v>141</v>
      </c>
      <c r="B142" s="14">
        <v>125445</v>
      </c>
      <c r="C142" s="13">
        <v>125445000</v>
      </c>
    </row>
    <row r="143" spans="1:3" x14ac:dyDescent="0.3">
      <c r="A143" s="4">
        <v>142</v>
      </c>
      <c r="B143" s="14">
        <v>130794.99999999999</v>
      </c>
      <c r="C143" s="13">
        <v>130794999.99999999</v>
      </c>
    </row>
    <row r="144" spans="1:3" x14ac:dyDescent="0.3">
      <c r="A144" s="4">
        <v>143</v>
      </c>
      <c r="B144" s="14">
        <v>128095</v>
      </c>
      <c r="C144" s="13">
        <v>128095000</v>
      </c>
    </row>
    <row r="145" spans="1:3" x14ac:dyDescent="0.3">
      <c r="A145" s="4">
        <v>144</v>
      </c>
      <c r="B145" s="14">
        <v>123395</v>
      </c>
      <c r="C145" s="13">
        <v>123395000</v>
      </c>
    </row>
    <row r="146" spans="1:3" x14ac:dyDescent="0.3">
      <c r="A146" s="4">
        <v>145</v>
      </c>
      <c r="B146" s="14">
        <v>121044.99999999999</v>
      </c>
      <c r="C146" s="13">
        <v>121044999.99999999</v>
      </c>
    </row>
    <row r="147" spans="1:3" x14ac:dyDescent="0.3">
      <c r="A147" s="4">
        <v>146</v>
      </c>
      <c r="B147" s="14">
        <v>111295</v>
      </c>
      <c r="C147" s="13">
        <v>111295000</v>
      </c>
    </row>
    <row r="148" spans="1:3" x14ac:dyDescent="0.3">
      <c r="A148" s="4">
        <v>147</v>
      </c>
      <c r="B148" s="14">
        <v>56144.999999999993</v>
      </c>
      <c r="C148" s="13">
        <v>56144999.999999993</v>
      </c>
    </row>
    <row r="149" spans="1:3" x14ac:dyDescent="0.3">
      <c r="A149" s="4">
        <v>148</v>
      </c>
      <c r="B149" s="14">
        <v>68395</v>
      </c>
      <c r="C149" s="13">
        <v>68395000</v>
      </c>
    </row>
    <row r="150" spans="1:3" x14ac:dyDescent="0.3">
      <c r="A150" s="4">
        <v>149</v>
      </c>
      <c r="B150" s="14">
        <v>118945</v>
      </c>
      <c r="C150" s="13">
        <v>118945000</v>
      </c>
    </row>
    <row r="151" spans="1:3" x14ac:dyDescent="0.3">
      <c r="A151" s="4">
        <v>150</v>
      </c>
      <c r="B151" s="14">
        <v>70545</v>
      </c>
      <c r="C151" s="13">
        <v>70545000</v>
      </c>
    </row>
    <row r="152" spans="1:3" x14ac:dyDescent="0.3">
      <c r="A152" s="4">
        <v>151</v>
      </c>
      <c r="B152" s="14">
        <v>131645</v>
      </c>
      <c r="C152" s="13">
        <v>131645000</v>
      </c>
    </row>
    <row r="153" spans="1:3" x14ac:dyDescent="0.3">
      <c r="A153" s="4">
        <v>152</v>
      </c>
      <c r="B153" s="14">
        <v>118995</v>
      </c>
      <c r="C153" s="13">
        <v>118995000</v>
      </c>
    </row>
    <row r="154" spans="1:3" x14ac:dyDescent="0.3">
      <c r="A154" s="4">
        <v>153</v>
      </c>
      <c r="B154" s="14">
        <v>129295</v>
      </c>
      <c r="C154" s="13">
        <v>129295000</v>
      </c>
    </row>
    <row r="155" spans="1:3" x14ac:dyDescent="0.3">
      <c r="A155" s="4">
        <v>154</v>
      </c>
      <c r="B155" s="14">
        <v>133844.99999999997</v>
      </c>
      <c r="C155" s="13">
        <v>133844999.99999997</v>
      </c>
    </row>
    <row r="156" spans="1:3" x14ac:dyDescent="0.3">
      <c r="A156" s="4">
        <v>155</v>
      </c>
      <c r="B156" s="14">
        <v>85494.999999999985</v>
      </c>
      <c r="C156" s="13">
        <v>85494999.999999985</v>
      </c>
    </row>
    <row r="157" spans="1:3" x14ac:dyDescent="0.3">
      <c r="A157" s="4">
        <v>156</v>
      </c>
      <c r="B157" s="14">
        <v>104944.99999999999</v>
      </c>
      <c r="C157" s="13">
        <v>104944999.99999999</v>
      </c>
    </row>
    <row r="158" spans="1:3" x14ac:dyDescent="0.3">
      <c r="A158" s="4">
        <v>157</v>
      </c>
      <c r="B158" s="14">
        <v>118644.99999999999</v>
      </c>
      <c r="C158" s="13">
        <v>118644999.99999999</v>
      </c>
    </row>
    <row r="159" spans="1:3" x14ac:dyDescent="0.3">
      <c r="A159" s="4">
        <v>158</v>
      </c>
      <c r="B159" s="14">
        <v>129944.99999999999</v>
      </c>
      <c r="C159" s="13">
        <v>129944999.99999999</v>
      </c>
    </row>
    <row r="160" spans="1:3" x14ac:dyDescent="0.3">
      <c r="A160" s="4">
        <v>159</v>
      </c>
      <c r="B160" s="14">
        <v>128095</v>
      </c>
      <c r="C160" s="13">
        <v>128095000</v>
      </c>
    </row>
    <row r="161" spans="1:3" x14ac:dyDescent="0.3">
      <c r="A161" s="4">
        <v>160</v>
      </c>
      <c r="B161" s="14">
        <v>48545</v>
      </c>
      <c r="C161" s="13">
        <v>48545000</v>
      </c>
    </row>
    <row r="162" spans="1:3" x14ac:dyDescent="0.3">
      <c r="A162" s="4">
        <v>161</v>
      </c>
      <c r="B162" s="14">
        <v>12945</v>
      </c>
      <c r="C162" s="13">
        <v>12945000</v>
      </c>
    </row>
    <row r="163" spans="1:3" x14ac:dyDescent="0.3">
      <c r="A163" s="4">
        <v>162</v>
      </c>
      <c r="B163" s="14">
        <v>148895</v>
      </c>
      <c r="C163" s="13">
        <v>148895000</v>
      </c>
    </row>
    <row r="164" spans="1:3" x14ac:dyDescent="0.3">
      <c r="A164" s="4">
        <v>163</v>
      </c>
      <c r="B164" s="14">
        <v>87395</v>
      </c>
      <c r="C164" s="13">
        <v>87395000</v>
      </c>
    </row>
    <row r="165" spans="1:3" x14ac:dyDescent="0.3">
      <c r="A165" s="4">
        <v>164</v>
      </c>
      <c r="B165" s="14">
        <v>126344.99999999999</v>
      </c>
      <c r="C165" s="13">
        <v>126344999.99999999</v>
      </c>
    </row>
    <row r="166" spans="1:3" x14ac:dyDescent="0.3">
      <c r="A166" s="4">
        <v>165</v>
      </c>
      <c r="B166" s="14">
        <v>115945</v>
      </c>
      <c r="C166" s="13">
        <v>115945000</v>
      </c>
    </row>
    <row r="167" spans="1:3" x14ac:dyDescent="0.3">
      <c r="A167" s="4">
        <v>166</v>
      </c>
      <c r="B167" s="14">
        <v>70045</v>
      </c>
      <c r="C167" s="13">
        <v>70045000</v>
      </c>
    </row>
    <row r="168" spans="1:3" x14ac:dyDescent="0.3">
      <c r="A168" s="4">
        <v>167</v>
      </c>
      <c r="B168" s="14">
        <v>107644.99999999999</v>
      </c>
      <c r="C168" s="13">
        <v>107644999.99999999</v>
      </c>
    </row>
    <row r="169" spans="1:3" x14ac:dyDescent="0.3">
      <c r="A169" s="4">
        <v>168</v>
      </c>
      <c r="B169" s="14">
        <v>121395</v>
      </c>
      <c r="C169" s="13">
        <v>121395000</v>
      </c>
    </row>
    <row r="170" spans="1:3" x14ac:dyDescent="0.3">
      <c r="A170" s="4">
        <v>169</v>
      </c>
      <c r="B170" s="14">
        <v>19044.999999999996</v>
      </c>
      <c r="C170" s="13">
        <v>19044999.999999996</v>
      </c>
    </row>
    <row r="171" spans="1:3" x14ac:dyDescent="0.3">
      <c r="A171" s="4">
        <v>170</v>
      </c>
      <c r="B171" s="14">
        <v>133844.99999999997</v>
      </c>
      <c r="C171" s="13">
        <v>133844999.99999997</v>
      </c>
    </row>
    <row r="172" spans="1:3" x14ac:dyDescent="0.3">
      <c r="A172" s="4">
        <v>171</v>
      </c>
      <c r="B172" s="14">
        <v>239919.99999999997</v>
      </c>
      <c r="C172" s="13">
        <v>239919999.99999997</v>
      </c>
    </row>
    <row r="173" spans="1:3" x14ac:dyDescent="0.3">
      <c r="A173" s="4">
        <v>172</v>
      </c>
      <c r="B173" s="14">
        <v>290619.99999999994</v>
      </c>
      <c r="C173" s="13">
        <v>290619999.99999994</v>
      </c>
    </row>
    <row r="174" spans="1:3" x14ac:dyDescent="0.3">
      <c r="A174" s="4">
        <v>173</v>
      </c>
      <c r="B174" s="14">
        <v>248119.99999999997</v>
      </c>
      <c r="C174" s="13">
        <v>248119999.99999997</v>
      </c>
    </row>
    <row r="175" spans="1:3" x14ac:dyDescent="0.3">
      <c r="A175" s="4">
        <v>174</v>
      </c>
      <c r="B175" s="14">
        <v>234019.99999999997</v>
      </c>
      <c r="C175" s="13">
        <v>234019999.99999997</v>
      </c>
    </row>
    <row r="176" spans="1:3" x14ac:dyDescent="0.3">
      <c r="A176" s="4">
        <v>175</v>
      </c>
      <c r="B176" s="14">
        <v>138420</v>
      </c>
      <c r="C176" s="13">
        <v>138420000</v>
      </c>
    </row>
    <row r="177" spans="1:3" x14ac:dyDescent="0.3">
      <c r="A177" s="4">
        <v>176</v>
      </c>
      <c r="B177" s="14">
        <v>244919.99999999997</v>
      </c>
      <c r="C177" s="13">
        <v>244919999.99999997</v>
      </c>
    </row>
    <row r="178" spans="1:3" x14ac:dyDescent="0.3">
      <c r="A178" s="4">
        <v>177</v>
      </c>
      <c r="B178" s="14">
        <v>218319.99999999997</v>
      </c>
      <c r="C178" s="13">
        <v>218319999.99999997</v>
      </c>
    </row>
    <row r="179" spans="1:3" x14ac:dyDescent="0.3">
      <c r="A179" s="4">
        <v>178</v>
      </c>
      <c r="B179" s="14">
        <v>275719.99999999994</v>
      </c>
      <c r="C179" s="13">
        <v>275719999.99999994</v>
      </c>
    </row>
    <row r="180" spans="1:3" x14ac:dyDescent="0.3">
      <c r="A180" s="4">
        <v>179</v>
      </c>
      <c r="B180" s="14">
        <v>287620</v>
      </c>
      <c r="C180" s="13">
        <v>287620000</v>
      </c>
    </row>
    <row r="181" spans="1:3" x14ac:dyDescent="0.3">
      <c r="A181" s="4">
        <v>180</v>
      </c>
      <c r="B181" s="14">
        <v>290619.99999999994</v>
      </c>
      <c r="C181" s="13">
        <v>290619999.99999994</v>
      </c>
    </row>
    <row r="182" spans="1:3" x14ac:dyDescent="0.3">
      <c r="A182" s="4">
        <v>181</v>
      </c>
      <c r="B182" s="14">
        <v>120619.99999999999</v>
      </c>
      <c r="C182" s="13">
        <v>120619999.99999999</v>
      </c>
    </row>
    <row r="183" spans="1:3" x14ac:dyDescent="0.3">
      <c r="A183" s="4">
        <v>182</v>
      </c>
      <c r="B183" s="14">
        <v>267620</v>
      </c>
      <c r="C183" s="13">
        <v>267620000</v>
      </c>
    </row>
    <row r="184" spans="1:3" x14ac:dyDescent="0.3">
      <c r="A184" s="4">
        <v>183</v>
      </c>
      <c r="B184" s="14">
        <v>164820</v>
      </c>
      <c r="C184" s="13">
        <v>164820000</v>
      </c>
    </row>
    <row r="185" spans="1:3" x14ac:dyDescent="0.3">
      <c r="A185" s="4">
        <v>184</v>
      </c>
      <c r="B185" s="14">
        <v>271120</v>
      </c>
      <c r="C185" s="13">
        <v>271120000</v>
      </c>
    </row>
    <row r="186" spans="1:3" x14ac:dyDescent="0.3">
      <c r="A186" s="4">
        <v>185</v>
      </c>
      <c r="B186" s="14">
        <v>100120</v>
      </c>
      <c r="C186" s="13">
        <v>100120000</v>
      </c>
    </row>
    <row r="187" spans="1:3" x14ac:dyDescent="0.3">
      <c r="A187" s="4">
        <v>186</v>
      </c>
      <c r="B187" s="14">
        <v>272220</v>
      </c>
      <c r="C187" s="13">
        <v>272220000</v>
      </c>
    </row>
    <row r="188" spans="1:3" x14ac:dyDescent="0.3">
      <c r="A188" s="4">
        <v>187</v>
      </c>
      <c r="B188" s="14">
        <v>297319.99999999994</v>
      </c>
      <c r="C188" s="13">
        <v>297319999.99999994</v>
      </c>
    </row>
    <row r="189" spans="1:3" x14ac:dyDescent="0.3">
      <c r="A189" s="4">
        <v>188</v>
      </c>
      <c r="B189" s="14">
        <v>272920</v>
      </c>
      <c r="C189" s="13">
        <v>272920000</v>
      </c>
    </row>
    <row r="190" spans="1:3" x14ac:dyDescent="0.3">
      <c r="A190" s="7">
        <v>189</v>
      </c>
      <c r="B190" s="14">
        <v>292420</v>
      </c>
      <c r="C190" s="13">
        <v>292420000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14776-B26D-4D9A-9318-06059AAFA2C4}">
  <dimension ref="A1:B190"/>
  <sheetViews>
    <sheetView workbookViewId="0">
      <selection activeCell="E9" sqref="E9"/>
    </sheetView>
  </sheetViews>
  <sheetFormatPr defaultRowHeight="14.4" x14ac:dyDescent="0.3"/>
  <cols>
    <col min="1" max="1" width="23.5546875" bestFit="1" customWidth="1"/>
    <col min="2" max="2" width="34" style="13" customWidth="1"/>
  </cols>
  <sheetData>
    <row r="1" spans="1:2" x14ac:dyDescent="0.3">
      <c r="A1" t="s">
        <v>391</v>
      </c>
      <c r="B1" s="13" t="s">
        <v>299</v>
      </c>
    </row>
    <row r="2" spans="1:2" x14ac:dyDescent="0.3">
      <c r="A2">
        <v>1</v>
      </c>
      <c r="B2" s="13">
        <v>280750000</v>
      </c>
    </row>
    <row r="3" spans="1:2" x14ac:dyDescent="0.3">
      <c r="A3">
        <v>1</v>
      </c>
      <c r="B3" s="13">
        <v>294350000</v>
      </c>
    </row>
    <row r="4" spans="1:2" x14ac:dyDescent="0.3">
      <c r="A4">
        <v>1</v>
      </c>
      <c r="B4" s="13">
        <v>245849999.99999997</v>
      </c>
    </row>
    <row r="5" spans="1:2" x14ac:dyDescent="0.3">
      <c r="A5">
        <v>2</v>
      </c>
      <c r="B5" s="13">
        <v>147050000</v>
      </c>
    </row>
    <row r="6" spans="1:2" x14ac:dyDescent="0.3">
      <c r="A6">
        <v>2</v>
      </c>
      <c r="B6" s="13">
        <v>189049999.99999994</v>
      </c>
    </row>
    <row r="7" spans="1:2" x14ac:dyDescent="0.3">
      <c r="A7">
        <v>1</v>
      </c>
      <c r="B7" s="13">
        <v>221149999.99999997</v>
      </c>
    </row>
    <row r="8" spans="1:2" x14ac:dyDescent="0.3">
      <c r="A8">
        <v>2</v>
      </c>
      <c r="B8" s="13">
        <v>219350000</v>
      </c>
    </row>
    <row r="9" spans="1:2" x14ac:dyDescent="0.3">
      <c r="A9">
        <v>2</v>
      </c>
      <c r="B9" s="13">
        <v>273150000</v>
      </c>
    </row>
    <row r="10" spans="1:2" x14ac:dyDescent="0.3">
      <c r="A10">
        <v>1</v>
      </c>
      <c r="B10" s="13">
        <v>336549999.99999994</v>
      </c>
    </row>
    <row r="11" spans="1:2" x14ac:dyDescent="0.3">
      <c r="A11">
        <v>1</v>
      </c>
      <c r="B11" s="13">
        <v>287250000</v>
      </c>
    </row>
    <row r="12" spans="1:2" x14ac:dyDescent="0.3">
      <c r="A12">
        <v>2</v>
      </c>
      <c r="B12" s="13">
        <v>183749999.99999994</v>
      </c>
    </row>
    <row r="13" spans="1:2" x14ac:dyDescent="0.3">
      <c r="A13">
        <v>1</v>
      </c>
      <c r="B13" s="13">
        <v>266950000</v>
      </c>
    </row>
    <row r="14" spans="1:2" x14ac:dyDescent="0.3">
      <c r="A14">
        <v>1</v>
      </c>
      <c r="B14" s="13">
        <v>157349999.99999997</v>
      </c>
    </row>
    <row r="15" spans="1:2" x14ac:dyDescent="0.3">
      <c r="A15">
        <v>1</v>
      </c>
      <c r="B15" s="13">
        <v>204150000</v>
      </c>
    </row>
    <row r="16" spans="1:2" x14ac:dyDescent="0.3">
      <c r="A16">
        <v>1</v>
      </c>
      <c r="B16" s="13">
        <v>268550000</v>
      </c>
    </row>
    <row r="17" spans="1:2" x14ac:dyDescent="0.3">
      <c r="A17">
        <v>1</v>
      </c>
      <c r="B17" s="13">
        <v>285650000</v>
      </c>
    </row>
    <row r="18" spans="1:2" x14ac:dyDescent="0.3">
      <c r="A18">
        <v>1</v>
      </c>
      <c r="B18" s="13">
        <v>274350000</v>
      </c>
    </row>
    <row r="19" spans="1:2" x14ac:dyDescent="0.3">
      <c r="A19">
        <v>2</v>
      </c>
      <c r="B19" s="13">
        <v>294350000</v>
      </c>
    </row>
    <row r="20" spans="1:2" x14ac:dyDescent="0.3">
      <c r="A20">
        <v>2</v>
      </c>
      <c r="B20" s="13">
        <v>264350000</v>
      </c>
    </row>
    <row r="21" spans="1:2" x14ac:dyDescent="0.3">
      <c r="A21">
        <v>1</v>
      </c>
      <c r="B21" s="13">
        <v>236850000</v>
      </c>
    </row>
    <row r="22" spans="1:2" x14ac:dyDescent="0.3">
      <c r="A22">
        <v>1</v>
      </c>
      <c r="B22" s="13">
        <v>248549999.99999997</v>
      </c>
    </row>
    <row r="23" spans="1:2" x14ac:dyDescent="0.3">
      <c r="A23">
        <v>1</v>
      </c>
      <c r="B23" s="13">
        <v>200649999.99999997</v>
      </c>
    </row>
    <row r="24" spans="1:2" x14ac:dyDescent="0.3">
      <c r="A24">
        <v>1</v>
      </c>
      <c r="B24" s="13">
        <v>268550000</v>
      </c>
    </row>
    <row r="25" spans="1:2" x14ac:dyDescent="0.3">
      <c r="A25">
        <v>2</v>
      </c>
      <c r="B25" s="13">
        <v>294850000</v>
      </c>
    </row>
    <row r="26" spans="1:2" x14ac:dyDescent="0.3">
      <c r="A26">
        <v>2</v>
      </c>
      <c r="B26" s="13">
        <v>290450000</v>
      </c>
    </row>
    <row r="27" spans="1:2" x14ac:dyDescent="0.3">
      <c r="A27">
        <v>1</v>
      </c>
      <c r="B27" s="13">
        <v>287250000</v>
      </c>
    </row>
    <row r="28" spans="1:2" x14ac:dyDescent="0.3">
      <c r="A28">
        <v>1</v>
      </c>
      <c r="B28" s="13">
        <v>259250000</v>
      </c>
    </row>
    <row r="29" spans="1:2" x14ac:dyDescent="0.3">
      <c r="A29">
        <v>1</v>
      </c>
      <c r="B29" s="13">
        <v>275950000</v>
      </c>
    </row>
    <row r="30" spans="1:2" x14ac:dyDescent="0.3">
      <c r="A30">
        <v>1</v>
      </c>
      <c r="B30" s="13">
        <v>266150000</v>
      </c>
    </row>
    <row r="31" spans="1:2" x14ac:dyDescent="0.3">
      <c r="A31">
        <v>2</v>
      </c>
      <c r="B31" s="13">
        <v>196449999.99999997</v>
      </c>
    </row>
    <row r="32" spans="1:2" x14ac:dyDescent="0.3">
      <c r="A32">
        <v>1</v>
      </c>
      <c r="B32" s="13">
        <v>257949999.99999997</v>
      </c>
    </row>
    <row r="33" spans="1:2" x14ac:dyDescent="0.3">
      <c r="A33">
        <v>1</v>
      </c>
      <c r="B33" s="13">
        <v>276350000</v>
      </c>
    </row>
    <row r="34" spans="1:2" x14ac:dyDescent="0.3">
      <c r="A34">
        <v>2</v>
      </c>
      <c r="B34" s="13">
        <v>286350000</v>
      </c>
    </row>
    <row r="35" spans="1:2" x14ac:dyDescent="0.3">
      <c r="A35">
        <v>2</v>
      </c>
      <c r="B35" s="13">
        <v>291849999.99999994</v>
      </c>
    </row>
    <row r="36" spans="1:2" x14ac:dyDescent="0.3">
      <c r="A36">
        <v>1</v>
      </c>
      <c r="B36" s="13">
        <v>56149999.999999993</v>
      </c>
    </row>
    <row r="37" spans="1:2" x14ac:dyDescent="0.3">
      <c r="A37">
        <v>2</v>
      </c>
      <c r="B37" s="13">
        <v>275950000</v>
      </c>
    </row>
    <row r="38" spans="1:2" x14ac:dyDescent="0.3">
      <c r="A38">
        <v>1</v>
      </c>
      <c r="B38" s="13">
        <v>261049999.99999997</v>
      </c>
    </row>
    <row r="39" spans="1:2" x14ac:dyDescent="0.3">
      <c r="A39">
        <v>2</v>
      </c>
      <c r="B39" s="13">
        <v>203350000</v>
      </c>
    </row>
    <row r="40" spans="1:2" x14ac:dyDescent="0.3">
      <c r="A40">
        <v>1</v>
      </c>
      <c r="B40" s="13">
        <v>194849999.99999997</v>
      </c>
    </row>
    <row r="41" spans="1:2" x14ac:dyDescent="0.3">
      <c r="A41">
        <v>1</v>
      </c>
      <c r="B41" s="13">
        <v>267350000</v>
      </c>
    </row>
    <row r="42" spans="1:2" x14ac:dyDescent="0.3">
      <c r="B42" s="13">
        <v>268750000</v>
      </c>
    </row>
    <row r="43" spans="1:2" x14ac:dyDescent="0.3">
      <c r="B43" s="13">
        <v>223950000</v>
      </c>
    </row>
    <row r="44" spans="1:2" x14ac:dyDescent="0.3">
      <c r="B44" s="13">
        <v>190149999.99999997</v>
      </c>
    </row>
    <row r="45" spans="1:2" x14ac:dyDescent="0.3">
      <c r="B45" s="13">
        <v>261849999.99999997</v>
      </c>
    </row>
    <row r="46" spans="1:2" x14ac:dyDescent="0.3">
      <c r="B46" s="13">
        <v>261049999.99999997</v>
      </c>
    </row>
    <row r="47" spans="1:2" x14ac:dyDescent="0.3">
      <c r="B47" s="13">
        <v>182949999.99999994</v>
      </c>
    </row>
    <row r="48" spans="1:2" x14ac:dyDescent="0.3">
      <c r="B48" s="13">
        <v>257949999.99999997</v>
      </c>
    </row>
    <row r="49" spans="2:2" x14ac:dyDescent="0.3">
      <c r="B49" s="13">
        <v>158850000</v>
      </c>
    </row>
    <row r="50" spans="2:2" x14ac:dyDescent="0.3">
      <c r="B50" s="13">
        <v>180149999.99999994</v>
      </c>
    </row>
    <row r="51" spans="2:2" x14ac:dyDescent="0.3">
      <c r="B51" s="13">
        <v>269649999.99999994</v>
      </c>
    </row>
    <row r="52" spans="2:2" x14ac:dyDescent="0.3">
      <c r="B52" s="13">
        <v>231050000</v>
      </c>
    </row>
    <row r="53" spans="2:2" x14ac:dyDescent="0.3">
      <c r="B53" s="13">
        <v>228250000</v>
      </c>
    </row>
    <row r="54" spans="2:2" x14ac:dyDescent="0.3">
      <c r="B54" s="13">
        <v>226350000</v>
      </c>
    </row>
    <row r="55" spans="2:2" x14ac:dyDescent="0.3">
      <c r="B55" s="13">
        <v>181749999.99999994</v>
      </c>
    </row>
    <row r="56" spans="2:2" x14ac:dyDescent="0.3">
      <c r="B56" s="13">
        <v>184650000</v>
      </c>
    </row>
    <row r="57" spans="2:2" x14ac:dyDescent="0.3">
      <c r="B57" s="13">
        <v>161250000</v>
      </c>
    </row>
    <row r="58" spans="2:2" x14ac:dyDescent="0.3">
      <c r="B58" s="13">
        <v>262650000</v>
      </c>
    </row>
    <row r="59" spans="2:2" x14ac:dyDescent="0.3">
      <c r="B59" s="13">
        <v>255049999.99999997</v>
      </c>
    </row>
    <row r="60" spans="2:2" x14ac:dyDescent="0.3">
      <c r="B60" s="13">
        <v>245049999.99999997</v>
      </c>
    </row>
    <row r="61" spans="2:2" x14ac:dyDescent="0.3">
      <c r="B61" s="13">
        <v>271150000</v>
      </c>
    </row>
    <row r="62" spans="2:2" x14ac:dyDescent="0.3">
      <c r="B62" s="13">
        <v>232149999.99999997</v>
      </c>
    </row>
    <row r="63" spans="2:2" x14ac:dyDescent="0.3">
      <c r="B63" s="13">
        <v>178949999.99999994</v>
      </c>
    </row>
    <row r="64" spans="2:2" x14ac:dyDescent="0.3">
      <c r="B64" s="13">
        <v>234149999.99999997</v>
      </c>
    </row>
    <row r="65" spans="2:2" x14ac:dyDescent="0.3">
      <c r="B65" s="13">
        <v>251549999.99999997</v>
      </c>
    </row>
    <row r="66" spans="2:2" x14ac:dyDescent="0.3">
      <c r="B66" s="13">
        <v>268750000</v>
      </c>
    </row>
    <row r="67" spans="2:2" x14ac:dyDescent="0.3">
      <c r="B67" s="13">
        <v>183949999.99999997</v>
      </c>
    </row>
    <row r="68" spans="2:2" x14ac:dyDescent="0.3">
      <c r="B68" s="13">
        <v>115149999.99999997</v>
      </c>
    </row>
    <row r="69" spans="2:2" x14ac:dyDescent="0.3">
      <c r="B69" s="13">
        <v>235450000</v>
      </c>
    </row>
    <row r="70" spans="2:2" x14ac:dyDescent="0.3">
      <c r="B70" s="13">
        <v>255449999.99999997</v>
      </c>
    </row>
    <row r="71" spans="2:2" x14ac:dyDescent="0.3">
      <c r="B71" s="13">
        <v>171449999.99999997</v>
      </c>
    </row>
    <row r="72" spans="2:2" x14ac:dyDescent="0.3">
      <c r="B72" s="13">
        <v>209850000</v>
      </c>
    </row>
    <row r="73" spans="2:2" x14ac:dyDescent="0.3">
      <c r="B73" s="13">
        <v>106549999.99999999</v>
      </c>
    </row>
    <row r="74" spans="2:2" x14ac:dyDescent="0.3">
      <c r="B74" s="13">
        <v>264950000</v>
      </c>
    </row>
    <row r="75" spans="2:2" x14ac:dyDescent="0.3">
      <c r="B75" s="13">
        <v>255049999.99999997</v>
      </c>
    </row>
    <row r="76" spans="2:2" x14ac:dyDescent="0.3">
      <c r="B76" s="13">
        <v>240050000</v>
      </c>
    </row>
    <row r="77" spans="2:2" x14ac:dyDescent="0.3">
      <c r="B77" s="13">
        <v>75749999.999999985</v>
      </c>
    </row>
    <row r="78" spans="2:2" x14ac:dyDescent="0.3">
      <c r="B78" s="13">
        <v>296249999.99999994</v>
      </c>
    </row>
    <row r="79" spans="2:2" x14ac:dyDescent="0.3">
      <c r="B79" s="13">
        <v>166349999.99999997</v>
      </c>
    </row>
    <row r="80" spans="2:2" x14ac:dyDescent="0.3">
      <c r="B80" s="13">
        <v>241550000</v>
      </c>
    </row>
    <row r="81" spans="2:2" x14ac:dyDescent="0.3">
      <c r="B81" s="13">
        <v>238650000</v>
      </c>
    </row>
    <row r="82" spans="2:2" x14ac:dyDescent="0.3">
      <c r="B82" s="13">
        <v>274350000</v>
      </c>
    </row>
    <row r="83" spans="2:2" x14ac:dyDescent="0.3">
      <c r="B83" s="13">
        <v>234149999.99999997</v>
      </c>
    </row>
    <row r="84" spans="2:2" x14ac:dyDescent="0.3">
      <c r="B84" s="13">
        <v>184849999.99999997</v>
      </c>
    </row>
    <row r="85" spans="2:2" x14ac:dyDescent="0.3">
      <c r="B85" s="13">
        <v>266950000</v>
      </c>
    </row>
    <row r="86" spans="2:2" x14ac:dyDescent="0.3">
      <c r="B86" s="13">
        <v>244249999.99999997</v>
      </c>
    </row>
    <row r="87" spans="2:2" x14ac:dyDescent="0.3">
      <c r="B87" s="13">
        <v>150695000</v>
      </c>
    </row>
    <row r="88" spans="2:2" x14ac:dyDescent="0.3">
      <c r="B88" s="13">
        <v>148195000</v>
      </c>
    </row>
    <row r="89" spans="2:2" x14ac:dyDescent="0.3">
      <c r="B89" s="13">
        <v>135195000</v>
      </c>
    </row>
    <row r="90" spans="2:2" x14ac:dyDescent="0.3">
      <c r="B90" s="13">
        <v>147095000</v>
      </c>
    </row>
    <row r="91" spans="2:2" x14ac:dyDescent="0.3">
      <c r="B91" s="13">
        <v>132795000</v>
      </c>
    </row>
    <row r="92" spans="2:2" x14ac:dyDescent="0.3">
      <c r="B92" s="13">
        <v>109644999.99999999</v>
      </c>
    </row>
    <row r="93" spans="2:2" x14ac:dyDescent="0.3">
      <c r="B93" s="13">
        <v>137295000</v>
      </c>
    </row>
    <row r="94" spans="2:2" x14ac:dyDescent="0.3">
      <c r="B94" s="13">
        <v>139094999.99999997</v>
      </c>
    </row>
    <row r="95" spans="2:2" x14ac:dyDescent="0.3">
      <c r="B95" s="13">
        <v>94845000</v>
      </c>
    </row>
    <row r="96" spans="2:2" x14ac:dyDescent="0.3">
      <c r="B96" s="13">
        <v>148195000</v>
      </c>
    </row>
    <row r="97" spans="2:2" x14ac:dyDescent="0.3">
      <c r="B97" s="13">
        <v>132394999.99999997</v>
      </c>
    </row>
    <row r="98" spans="2:2" x14ac:dyDescent="0.3">
      <c r="B98" s="13">
        <v>145245000</v>
      </c>
    </row>
    <row r="99" spans="2:2" x14ac:dyDescent="0.3">
      <c r="B99" s="13">
        <v>138694999.99999997</v>
      </c>
    </row>
    <row r="100" spans="2:2" x14ac:dyDescent="0.3">
      <c r="B100" s="13">
        <v>99944999.999999985</v>
      </c>
    </row>
    <row r="101" spans="2:2" x14ac:dyDescent="0.3">
      <c r="B101" s="13">
        <v>136595000</v>
      </c>
    </row>
    <row r="102" spans="2:2" x14ac:dyDescent="0.3">
      <c r="B102" s="13">
        <v>116894999.99999999</v>
      </c>
    </row>
    <row r="103" spans="2:2" x14ac:dyDescent="0.3">
      <c r="B103" s="13">
        <v>143395000</v>
      </c>
    </row>
    <row r="104" spans="2:2" x14ac:dyDescent="0.3">
      <c r="B104" s="13">
        <v>141195000</v>
      </c>
    </row>
    <row r="105" spans="2:2" x14ac:dyDescent="0.3">
      <c r="B105" s="13">
        <v>136444999.99999997</v>
      </c>
    </row>
    <row r="106" spans="2:2" x14ac:dyDescent="0.3">
      <c r="B106" s="13">
        <v>54295000</v>
      </c>
    </row>
    <row r="107" spans="2:2" x14ac:dyDescent="0.3">
      <c r="B107" s="13">
        <v>35594999.999999993</v>
      </c>
    </row>
    <row r="108" spans="2:2" x14ac:dyDescent="0.3">
      <c r="B108" s="13">
        <v>104344999.99999999</v>
      </c>
    </row>
    <row r="109" spans="2:2" x14ac:dyDescent="0.3">
      <c r="B109" s="13">
        <v>129394999.99999999</v>
      </c>
    </row>
    <row r="110" spans="2:2" x14ac:dyDescent="0.3">
      <c r="B110" s="13">
        <v>49794999.999999993</v>
      </c>
    </row>
    <row r="111" spans="2:2" x14ac:dyDescent="0.3">
      <c r="B111" s="13">
        <v>43995000</v>
      </c>
    </row>
    <row r="112" spans="2:2" x14ac:dyDescent="0.3">
      <c r="B112" s="13">
        <v>122395000</v>
      </c>
    </row>
    <row r="113" spans="2:2" x14ac:dyDescent="0.3">
      <c r="B113" s="13">
        <v>126794999.99999999</v>
      </c>
    </row>
    <row r="114" spans="2:2" x14ac:dyDescent="0.3">
      <c r="B114" s="13">
        <v>61445000</v>
      </c>
    </row>
    <row r="115" spans="2:2" x14ac:dyDescent="0.3">
      <c r="B115" s="13">
        <v>65444999.999999993</v>
      </c>
    </row>
    <row r="116" spans="2:2" x14ac:dyDescent="0.3">
      <c r="B116" s="13">
        <v>100994999.99999999</v>
      </c>
    </row>
    <row r="117" spans="2:2" x14ac:dyDescent="0.3">
      <c r="B117" s="13">
        <v>133545000</v>
      </c>
    </row>
    <row r="118" spans="2:2" x14ac:dyDescent="0.3">
      <c r="B118" s="13">
        <v>131194999.99999997</v>
      </c>
    </row>
    <row r="119" spans="2:2" x14ac:dyDescent="0.3">
      <c r="B119" s="13">
        <v>55395000</v>
      </c>
    </row>
    <row r="120" spans="2:2" x14ac:dyDescent="0.3">
      <c r="B120" s="13">
        <v>139044999.99999997</v>
      </c>
    </row>
    <row r="121" spans="2:2" x14ac:dyDescent="0.3">
      <c r="B121" s="13">
        <v>92195000</v>
      </c>
    </row>
    <row r="122" spans="2:2" x14ac:dyDescent="0.3">
      <c r="B122" s="13">
        <v>1195000.0000000005</v>
      </c>
    </row>
    <row r="123" spans="2:2" x14ac:dyDescent="0.3">
      <c r="B123" s="13">
        <v>128994999.99999999</v>
      </c>
    </row>
    <row r="124" spans="2:2" x14ac:dyDescent="0.3">
      <c r="B124" s="13">
        <v>102994999.99999999</v>
      </c>
    </row>
    <row r="125" spans="2:2" x14ac:dyDescent="0.3">
      <c r="B125" s="13">
        <v>123294999.99999999</v>
      </c>
    </row>
    <row r="126" spans="2:2" x14ac:dyDescent="0.3">
      <c r="B126" s="13">
        <v>115694999.99999999</v>
      </c>
    </row>
    <row r="127" spans="2:2" x14ac:dyDescent="0.3">
      <c r="B127" s="13">
        <v>143395000</v>
      </c>
    </row>
    <row r="128" spans="2:2" x14ac:dyDescent="0.3">
      <c r="B128" s="13">
        <v>132145000</v>
      </c>
    </row>
    <row r="129" spans="2:2" x14ac:dyDescent="0.3">
      <c r="B129" s="13">
        <v>112594999.99999999</v>
      </c>
    </row>
    <row r="130" spans="2:2" x14ac:dyDescent="0.3">
      <c r="B130" s="13">
        <v>66095000</v>
      </c>
    </row>
    <row r="131" spans="2:2" x14ac:dyDescent="0.3">
      <c r="B131" s="13">
        <v>64995000</v>
      </c>
    </row>
    <row r="132" spans="2:2" x14ac:dyDescent="0.3">
      <c r="B132" s="13">
        <v>90744999.999999985</v>
      </c>
    </row>
    <row r="133" spans="2:2" x14ac:dyDescent="0.3">
      <c r="B133" s="13">
        <v>13545000</v>
      </c>
    </row>
    <row r="134" spans="2:2" x14ac:dyDescent="0.3">
      <c r="B134" s="13">
        <v>62545000</v>
      </c>
    </row>
    <row r="135" spans="2:2" x14ac:dyDescent="0.3">
      <c r="B135" s="13">
        <v>131695000</v>
      </c>
    </row>
    <row r="136" spans="2:2" x14ac:dyDescent="0.3">
      <c r="B136" s="13">
        <v>133695000</v>
      </c>
    </row>
    <row r="137" spans="2:2" x14ac:dyDescent="0.3">
      <c r="B137" s="13">
        <v>125594999.99999999</v>
      </c>
    </row>
    <row r="138" spans="2:2" x14ac:dyDescent="0.3">
      <c r="B138" s="13">
        <v>136444999.99999997</v>
      </c>
    </row>
    <row r="139" spans="2:2" x14ac:dyDescent="0.3">
      <c r="B139" s="13">
        <v>22195000</v>
      </c>
    </row>
    <row r="140" spans="2:2" x14ac:dyDescent="0.3">
      <c r="B140" s="13">
        <v>91895000</v>
      </c>
    </row>
    <row r="141" spans="2:2" x14ac:dyDescent="0.3">
      <c r="B141" s="13">
        <v>128045000</v>
      </c>
    </row>
    <row r="142" spans="2:2" x14ac:dyDescent="0.3">
      <c r="B142" s="13">
        <v>125445000</v>
      </c>
    </row>
    <row r="143" spans="2:2" x14ac:dyDescent="0.3">
      <c r="B143" s="13">
        <v>130794999.99999999</v>
      </c>
    </row>
    <row r="144" spans="2:2" x14ac:dyDescent="0.3">
      <c r="B144" s="13">
        <v>128095000</v>
      </c>
    </row>
    <row r="145" spans="2:2" x14ac:dyDescent="0.3">
      <c r="B145" s="13">
        <v>123395000</v>
      </c>
    </row>
    <row r="146" spans="2:2" x14ac:dyDescent="0.3">
      <c r="B146" s="13">
        <v>121044999.99999999</v>
      </c>
    </row>
    <row r="147" spans="2:2" x14ac:dyDescent="0.3">
      <c r="B147" s="13">
        <v>111295000</v>
      </c>
    </row>
    <row r="148" spans="2:2" x14ac:dyDescent="0.3">
      <c r="B148" s="13">
        <v>56144999.999999993</v>
      </c>
    </row>
    <row r="149" spans="2:2" x14ac:dyDescent="0.3">
      <c r="B149" s="13">
        <v>68395000</v>
      </c>
    </row>
    <row r="150" spans="2:2" x14ac:dyDescent="0.3">
      <c r="B150" s="13">
        <v>118945000</v>
      </c>
    </row>
    <row r="151" spans="2:2" x14ac:dyDescent="0.3">
      <c r="B151" s="13">
        <v>70545000</v>
      </c>
    </row>
    <row r="152" spans="2:2" x14ac:dyDescent="0.3">
      <c r="B152" s="13">
        <v>131645000</v>
      </c>
    </row>
    <row r="153" spans="2:2" x14ac:dyDescent="0.3">
      <c r="B153" s="13">
        <v>118995000</v>
      </c>
    </row>
    <row r="154" spans="2:2" x14ac:dyDescent="0.3">
      <c r="B154" s="13">
        <v>129295000</v>
      </c>
    </row>
    <row r="155" spans="2:2" x14ac:dyDescent="0.3">
      <c r="B155" s="13">
        <v>133844999.99999997</v>
      </c>
    </row>
    <row r="156" spans="2:2" x14ac:dyDescent="0.3">
      <c r="B156" s="13">
        <v>85494999.999999985</v>
      </c>
    </row>
    <row r="157" spans="2:2" x14ac:dyDescent="0.3">
      <c r="B157" s="13">
        <v>104944999.99999999</v>
      </c>
    </row>
    <row r="158" spans="2:2" x14ac:dyDescent="0.3">
      <c r="B158" s="13">
        <v>118644999.99999999</v>
      </c>
    </row>
    <row r="159" spans="2:2" x14ac:dyDescent="0.3">
      <c r="B159" s="13">
        <v>129944999.99999999</v>
      </c>
    </row>
    <row r="160" spans="2:2" x14ac:dyDescent="0.3">
      <c r="B160" s="13">
        <v>128095000</v>
      </c>
    </row>
    <row r="161" spans="2:2" x14ac:dyDescent="0.3">
      <c r="B161" s="13">
        <v>48545000</v>
      </c>
    </row>
    <row r="162" spans="2:2" x14ac:dyDescent="0.3">
      <c r="B162" s="13">
        <v>12945000</v>
      </c>
    </row>
    <row r="163" spans="2:2" x14ac:dyDescent="0.3">
      <c r="B163" s="13">
        <v>148895000</v>
      </c>
    </row>
    <row r="164" spans="2:2" x14ac:dyDescent="0.3">
      <c r="B164" s="13">
        <v>87395000</v>
      </c>
    </row>
    <row r="165" spans="2:2" x14ac:dyDescent="0.3">
      <c r="B165" s="13">
        <v>126344999.99999999</v>
      </c>
    </row>
    <row r="166" spans="2:2" x14ac:dyDescent="0.3">
      <c r="B166" s="13">
        <v>115945000</v>
      </c>
    </row>
    <row r="167" spans="2:2" x14ac:dyDescent="0.3">
      <c r="B167" s="13">
        <v>70045000</v>
      </c>
    </row>
    <row r="168" spans="2:2" x14ac:dyDescent="0.3">
      <c r="B168" s="13">
        <v>107644999.99999999</v>
      </c>
    </row>
    <row r="169" spans="2:2" x14ac:dyDescent="0.3">
      <c r="B169" s="13">
        <v>121395000</v>
      </c>
    </row>
    <row r="170" spans="2:2" x14ac:dyDescent="0.3">
      <c r="B170" s="13">
        <v>19044999.999999996</v>
      </c>
    </row>
    <row r="171" spans="2:2" x14ac:dyDescent="0.3">
      <c r="B171" s="13">
        <v>133844999.99999997</v>
      </c>
    </row>
    <row r="172" spans="2:2" x14ac:dyDescent="0.3">
      <c r="B172" s="13">
        <v>239919999.99999997</v>
      </c>
    </row>
    <row r="173" spans="2:2" x14ac:dyDescent="0.3">
      <c r="B173" s="13">
        <v>290619999.99999994</v>
      </c>
    </row>
    <row r="174" spans="2:2" x14ac:dyDescent="0.3">
      <c r="B174" s="13">
        <v>248119999.99999997</v>
      </c>
    </row>
    <row r="175" spans="2:2" x14ac:dyDescent="0.3">
      <c r="B175" s="13">
        <v>234019999.99999997</v>
      </c>
    </row>
    <row r="176" spans="2:2" x14ac:dyDescent="0.3">
      <c r="B176" s="13">
        <v>138420000</v>
      </c>
    </row>
    <row r="177" spans="2:2" x14ac:dyDescent="0.3">
      <c r="B177" s="13">
        <v>244919999.99999997</v>
      </c>
    </row>
    <row r="178" spans="2:2" x14ac:dyDescent="0.3">
      <c r="B178" s="13">
        <v>218319999.99999997</v>
      </c>
    </row>
    <row r="179" spans="2:2" x14ac:dyDescent="0.3">
      <c r="B179" s="13">
        <v>275719999.99999994</v>
      </c>
    </row>
    <row r="180" spans="2:2" x14ac:dyDescent="0.3">
      <c r="B180" s="13">
        <v>287620000</v>
      </c>
    </row>
    <row r="181" spans="2:2" x14ac:dyDescent="0.3">
      <c r="B181" s="13">
        <v>290619999.99999994</v>
      </c>
    </row>
    <row r="182" spans="2:2" x14ac:dyDescent="0.3">
      <c r="B182" s="13">
        <v>120619999.99999999</v>
      </c>
    </row>
    <row r="183" spans="2:2" x14ac:dyDescent="0.3">
      <c r="B183" s="13">
        <v>267620000</v>
      </c>
    </row>
    <row r="184" spans="2:2" x14ac:dyDescent="0.3">
      <c r="B184" s="13">
        <v>164820000</v>
      </c>
    </row>
    <row r="185" spans="2:2" x14ac:dyDescent="0.3">
      <c r="B185" s="13">
        <v>271120000</v>
      </c>
    </row>
    <row r="186" spans="2:2" x14ac:dyDescent="0.3">
      <c r="B186" s="13">
        <v>100120000</v>
      </c>
    </row>
    <row r="187" spans="2:2" x14ac:dyDescent="0.3">
      <c r="B187" s="13">
        <v>272220000</v>
      </c>
    </row>
    <row r="188" spans="2:2" x14ac:dyDescent="0.3">
      <c r="B188" s="13">
        <v>297319999.99999994</v>
      </c>
    </row>
    <row r="189" spans="2:2" x14ac:dyDescent="0.3">
      <c r="B189" s="13">
        <v>272920000</v>
      </c>
    </row>
    <row r="190" spans="2:2" x14ac:dyDescent="0.3">
      <c r="B190" s="13">
        <v>292420000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162A6-738C-411C-BE59-4ADFF160472E}">
  <dimension ref="A1:K190"/>
  <sheetViews>
    <sheetView workbookViewId="0">
      <selection activeCell="E9" sqref="E9"/>
    </sheetView>
  </sheetViews>
  <sheetFormatPr defaultRowHeight="14.4" x14ac:dyDescent="0.3"/>
  <sheetData>
    <row r="1" spans="1:11" x14ac:dyDescent="0.3">
      <c r="A1" s="18" t="s">
        <v>304</v>
      </c>
      <c r="B1" s="15" t="s">
        <v>393</v>
      </c>
      <c r="C1" s="15" t="s">
        <v>392</v>
      </c>
      <c r="G1" t="s">
        <v>305</v>
      </c>
      <c r="J1" t="s">
        <v>306</v>
      </c>
    </row>
    <row r="2" spans="1:11" x14ac:dyDescent="0.3">
      <c r="A2" s="16">
        <v>1</v>
      </c>
      <c r="B2" s="16">
        <v>42</v>
      </c>
      <c r="C2" s="16">
        <v>1</v>
      </c>
      <c r="G2">
        <f>AVERAGE(B2:B190)</f>
        <v>23.460317460317459</v>
      </c>
      <c r="I2" t="s">
        <v>307</v>
      </c>
      <c r="J2">
        <f>COUNTIF(C2:C190,"1")</f>
        <v>93</v>
      </c>
      <c r="K2" s="19">
        <v>0.49199999999999999</v>
      </c>
    </row>
    <row r="3" spans="1:11" x14ac:dyDescent="0.3">
      <c r="A3" s="16">
        <v>2</v>
      </c>
      <c r="B3" s="16">
        <v>46</v>
      </c>
      <c r="C3" s="16">
        <v>1</v>
      </c>
      <c r="I3" t="s">
        <v>308</v>
      </c>
      <c r="J3">
        <f>COUNTIF(C2:C190,"2")</f>
        <v>96</v>
      </c>
      <c r="K3" s="19">
        <v>0.50800000000000001</v>
      </c>
    </row>
    <row r="4" spans="1:11" x14ac:dyDescent="0.3">
      <c r="A4" s="16">
        <v>3</v>
      </c>
      <c r="B4" s="16">
        <v>21</v>
      </c>
      <c r="C4" s="16">
        <v>2</v>
      </c>
    </row>
    <row r="5" spans="1:11" x14ac:dyDescent="0.3">
      <c r="A5" s="16">
        <v>4</v>
      </c>
      <c r="B5" s="16">
        <v>20</v>
      </c>
      <c r="C5" s="16">
        <v>2</v>
      </c>
    </row>
    <row r="6" spans="1:11" x14ac:dyDescent="0.3">
      <c r="A6" s="16">
        <v>5</v>
      </c>
      <c r="B6" s="16">
        <v>21</v>
      </c>
      <c r="C6" s="16">
        <v>1</v>
      </c>
    </row>
    <row r="7" spans="1:11" x14ac:dyDescent="0.3">
      <c r="A7" s="16">
        <v>6</v>
      </c>
      <c r="B7" s="16">
        <v>20</v>
      </c>
      <c r="C7" s="16">
        <v>1</v>
      </c>
      <c r="G7" t="s">
        <v>309</v>
      </c>
    </row>
    <row r="8" spans="1:11" x14ac:dyDescent="0.3">
      <c r="A8" s="16">
        <v>7</v>
      </c>
      <c r="B8" s="16">
        <v>30</v>
      </c>
      <c r="C8" s="16">
        <v>1</v>
      </c>
      <c r="G8">
        <f>MEDIAN(B2:B190)</f>
        <v>21</v>
      </c>
    </row>
    <row r="9" spans="1:11" x14ac:dyDescent="0.3">
      <c r="A9" s="16">
        <v>8</v>
      </c>
      <c r="B9" s="16">
        <v>27</v>
      </c>
      <c r="C9" s="16">
        <v>1</v>
      </c>
    </row>
    <row r="10" spans="1:11" x14ac:dyDescent="0.3">
      <c r="A10" s="16">
        <v>9</v>
      </c>
      <c r="B10" s="16">
        <v>20</v>
      </c>
      <c r="C10" s="16">
        <v>2</v>
      </c>
      <c r="G10" t="s">
        <v>310</v>
      </c>
    </row>
    <row r="11" spans="1:11" x14ac:dyDescent="0.3">
      <c r="A11" s="16">
        <v>10</v>
      </c>
      <c r="B11" s="16">
        <v>34</v>
      </c>
      <c r="C11" s="16">
        <v>2</v>
      </c>
      <c r="G11" t="s">
        <v>311</v>
      </c>
    </row>
    <row r="12" spans="1:11" x14ac:dyDescent="0.3">
      <c r="A12" s="16">
        <v>11</v>
      </c>
      <c r="B12" s="17">
        <v>36</v>
      </c>
      <c r="C12" s="17">
        <v>2</v>
      </c>
    </row>
    <row r="13" spans="1:11" x14ac:dyDescent="0.3">
      <c r="A13" s="16">
        <v>12</v>
      </c>
      <c r="B13" s="17">
        <v>40</v>
      </c>
      <c r="C13" s="17">
        <v>2</v>
      </c>
    </row>
    <row r="14" spans="1:11" x14ac:dyDescent="0.3">
      <c r="A14" s="16">
        <v>13</v>
      </c>
      <c r="B14" s="17">
        <v>50</v>
      </c>
      <c r="C14" s="17">
        <v>2</v>
      </c>
      <c r="G14">
        <f>_xlfn.STDEV.S(B2:B190)</f>
        <v>7.1417831006079773</v>
      </c>
    </row>
    <row r="15" spans="1:11" x14ac:dyDescent="0.3">
      <c r="A15" s="16">
        <v>14</v>
      </c>
      <c r="B15" s="17">
        <v>39</v>
      </c>
      <c r="C15" s="17">
        <v>2</v>
      </c>
    </row>
    <row r="16" spans="1:11" x14ac:dyDescent="0.3">
      <c r="A16" s="16">
        <v>15</v>
      </c>
      <c r="B16" s="17">
        <v>43</v>
      </c>
      <c r="C16" s="17">
        <v>2</v>
      </c>
    </row>
    <row r="17" spans="1:3" x14ac:dyDescent="0.3">
      <c r="A17" s="16">
        <v>16</v>
      </c>
      <c r="B17" s="16">
        <v>29</v>
      </c>
      <c r="C17" s="16">
        <v>1</v>
      </c>
    </row>
    <row r="18" spans="1:3" x14ac:dyDescent="0.3">
      <c r="A18" s="16">
        <v>17</v>
      </c>
      <c r="B18" s="16">
        <v>22</v>
      </c>
      <c r="C18" s="16">
        <v>1</v>
      </c>
    </row>
    <row r="19" spans="1:3" x14ac:dyDescent="0.3">
      <c r="A19" s="16">
        <v>18</v>
      </c>
      <c r="B19" s="16">
        <v>19</v>
      </c>
      <c r="C19" s="16">
        <v>2</v>
      </c>
    </row>
    <row r="20" spans="1:3" x14ac:dyDescent="0.3">
      <c r="A20" s="16">
        <v>19</v>
      </c>
      <c r="B20" s="16">
        <v>20</v>
      </c>
      <c r="C20" s="16">
        <v>2</v>
      </c>
    </row>
    <row r="21" spans="1:3" x14ac:dyDescent="0.3">
      <c r="A21" s="16">
        <v>20</v>
      </c>
      <c r="B21" s="16">
        <v>20</v>
      </c>
      <c r="C21" s="16">
        <v>2</v>
      </c>
    </row>
    <row r="22" spans="1:3" x14ac:dyDescent="0.3">
      <c r="A22" s="16">
        <v>21</v>
      </c>
      <c r="B22" s="16">
        <v>19</v>
      </c>
      <c r="C22" s="16">
        <v>2</v>
      </c>
    </row>
    <row r="23" spans="1:3" x14ac:dyDescent="0.3">
      <c r="A23" s="16">
        <v>22</v>
      </c>
      <c r="B23" s="16">
        <v>20</v>
      </c>
      <c r="C23" s="16">
        <v>2</v>
      </c>
    </row>
    <row r="24" spans="1:3" x14ac:dyDescent="0.3">
      <c r="A24" s="16">
        <v>23</v>
      </c>
      <c r="B24" s="16">
        <v>20</v>
      </c>
      <c r="C24" s="16">
        <v>1</v>
      </c>
    </row>
    <row r="25" spans="1:3" x14ac:dyDescent="0.3">
      <c r="A25" s="16">
        <v>24</v>
      </c>
      <c r="B25" s="16">
        <v>20</v>
      </c>
      <c r="C25" s="16">
        <v>2</v>
      </c>
    </row>
    <row r="26" spans="1:3" x14ac:dyDescent="0.3">
      <c r="A26" s="16">
        <v>25</v>
      </c>
      <c r="B26" s="16">
        <v>20</v>
      </c>
      <c r="C26" s="16">
        <v>2</v>
      </c>
    </row>
    <row r="27" spans="1:3" x14ac:dyDescent="0.3">
      <c r="A27" s="16">
        <v>26</v>
      </c>
      <c r="B27" s="16">
        <v>19</v>
      </c>
      <c r="C27" s="16">
        <v>2</v>
      </c>
    </row>
    <row r="28" spans="1:3" x14ac:dyDescent="0.3">
      <c r="A28" s="16">
        <v>27</v>
      </c>
      <c r="B28" s="16">
        <v>19</v>
      </c>
      <c r="C28" s="16">
        <v>2</v>
      </c>
    </row>
    <row r="29" spans="1:3" x14ac:dyDescent="0.3">
      <c r="A29" s="16">
        <v>28</v>
      </c>
      <c r="B29" s="16">
        <v>25</v>
      </c>
      <c r="C29" s="16">
        <v>1</v>
      </c>
    </row>
    <row r="30" spans="1:3" x14ac:dyDescent="0.3">
      <c r="A30" s="16">
        <v>29</v>
      </c>
      <c r="B30" s="16">
        <v>24</v>
      </c>
      <c r="C30" s="16">
        <v>2</v>
      </c>
    </row>
    <row r="31" spans="1:3" x14ac:dyDescent="0.3">
      <c r="A31" s="16">
        <v>30</v>
      </c>
      <c r="B31" s="16">
        <v>20</v>
      </c>
      <c r="C31" s="16">
        <v>2</v>
      </c>
    </row>
    <row r="32" spans="1:3" x14ac:dyDescent="0.3">
      <c r="A32" s="16">
        <v>31</v>
      </c>
      <c r="B32" s="16">
        <v>20</v>
      </c>
      <c r="C32" s="16">
        <v>2</v>
      </c>
    </row>
    <row r="33" spans="1:3" x14ac:dyDescent="0.3">
      <c r="A33" s="16">
        <v>32</v>
      </c>
      <c r="B33" s="16">
        <v>19</v>
      </c>
      <c r="C33" s="16">
        <v>2</v>
      </c>
    </row>
    <row r="34" spans="1:3" x14ac:dyDescent="0.3">
      <c r="A34" s="16">
        <v>33</v>
      </c>
      <c r="B34" s="16">
        <v>19</v>
      </c>
      <c r="C34" s="16">
        <v>2</v>
      </c>
    </row>
    <row r="35" spans="1:3" x14ac:dyDescent="0.3">
      <c r="A35" s="16">
        <v>34</v>
      </c>
      <c r="B35" s="16">
        <v>33</v>
      </c>
      <c r="C35" s="16">
        <v>2</v>
      </c>
    </row>
    <row r="36" spans="1:3" x14ac:dyDescent="0.3">
      <c r="A36" s="16">
        <v>35</v>
      </c>
      <c r="B36" s="16">
        <v>23</v>
      </c>
      <c r="C36" s="16">
        <v>2</v>
      </c>
    </row>
    <row r="37" spans="1:3" x14ac:dyDescent="0.3">
      <c r="A37" s="16">
        <v>36</v>
      </c>
      <c r="B37" s="16">
        <v>21</v>
      </c>
      <c r="C37" s="16">
        <v>2</v>
      </c>
    </row>
    <row r="38" spans="1:3" x14ac:dyDescent="0.3">
      <c r="A38" s="16">
        <v>37</v>
      </c>
      <c r="B38" s="16">
        <v>26</v>
      </c>
      <c r="C38" s="16">
        <v>2</v>
      </c>
    </row>
    <row r="39" spans="1:3" x14ac:dyDescent="0.3">
      <c r="A39" s="16">
        <v>38</v>
      </c>
      <c r="B39" s="16">
        <v>21</v>
      </c>
      <c r="C39" s="16">
        <v>1</v>
      </c>
    </row>
    <row r="40" spans="1:3" x14ac:dyDescent="0.3">
      <c r="A40" s="16">
        <v>39</v>
      </c>
      <c r="B40" s="16">
        <v>22</v>
      </c>
      <c r="C40" s="16">
        <v>1</v>
      </c>
    </row>
    <row r="41" spans="1:3" x14ac:dyDescent="0.3">
      <c r="A41" s="16">
        <v>40</v>
      </c>
      <c r="B41" s="16">
        <v>21</v>
      </c>
      <c r="C41" s="16">
        <v>1</v>
      </c>
    </row>
    <row r="42" spans="1:3" x14ac:dyDescent="0.3">
      <c r="A42" s="16">
        <v>41</v>
      </c>
      <c r="B42" s="16">
        <v>21</v>
      </c>
      <c r="C42" s="16">
        <v>1</v>
      </c>
    </row>
    <row r="43" spans="1:3" x14ac:dyDescent="0.3">
      <c r="A43" s="16">
        <v>42</v>
      </c>
      <c r="B43" s="16">
        <v>23</v>
      </c>
      <c r="C43" s="16">
        <v>1</v>
      </c>
    </row>
    <row r="44" spans="1:3" x14ac:dyDescent="0.3">
      <c r="A44" s="16">
        <v>43</v>
      </c>
      <c r="B44" s="16">
        <v>21</v>
      </c>
      <c r="C44" s="16">
        <v>1</v>
      </c>
    </row>
    <row r="45" spans="1:3" x14ac:dyDescent="0.3">
      <c r="A45" s="16">
        <v>44</v>
      </c>
      <c r="B45" s="16">
        <v>21</v>
      </c>
      <c r="C45" s="16">
        <v>1</v>
      </c>
    </row>
    <row r="46" spans="1:3" x14ac:dyDescent="0.3">
      <c r="A46" s="16">
        <v>45</v>
      </c>
      <c r="B46" s="16">
        <v>21</v>
      </c>
      <c r="C46" s="16">
        <v>1</v>
      </c>
    </row>
    <row r="47" spans="1:3" x14ac:dyDescent="0.3">
      <c r="A47" s="16">
        <v>46</v>
      </c>
      <c r="B47" s="16">
        <v>21</v>
      </c>
      <c r="C47" s="16">
        <v>1</v>
      </c>
    </row>
    <row r="48" spans="1:3" x14ac:dyDescent="0.3">
      <c r="A48" s="16">
        <v>47</v>
      </c>
      <c r="B48" s="16">
        <v>20</v>
      </c>
      <c r="C48" s="16">
        <v>1</v>
      </c>
    </row>
    <row r="49" spans="1:3" x14ac:dyDescent="0.3">
      <c r="A49" s="16">
        <v>48</v>
      </c>
      <c r="B49" s="16">
        <v>22</v>
      </c>
      <c r="C49" s="16">
        <v>1</v>
      </c>
    </row>
    <row r="50" spans="1:3" x14ac:dyDescent="0.3">
      <c r="A50" s="16">
        <v>49</v>
      </c>
      <c r="B50" s="16">
        <v>22</v>
      </c>
      <c r="C50" s="16">
        <v>1</v>
      </c>
    </row>
    <row r="51" spans="1:3" x14ac:dyDescent="0.3">
      <c r="A51" s="16">
        <v>50</v>
      </c>
      <c r="B51" s="16">
        <v>26</v>
      </c>
      <c r="C51" s="16">
        <v>1</v>
      </c>
    </row>
    <row r="52" spans="1:3" x14ac:dyDescent="0.3">
      <c r="A52" s="16">
        <v>51</v>
      </c>
      <c r="B52" s="16">
        <v>25</v>
      </c>
      <c r="C52" s="16">
        <v>2</v>
      </c>
    </row>
    <row r="53" spans="1:3" x14ac:dyDescent="0.3">
      <c r="A53" s="16">
        <v>52</v>
      </c>
      <c r="B53" s="16">
        <v>20</v>
      </c>
      <c r="C53" s="16">
        <v>2</v>
      </c>
    </row>
    <row r="54" spans="1:3" x14ac:dyDescent="0.3">
      <c r="A54" s="16">
        <v>53</v>
      </c>
      <c r="B54" s="16">
        <v>20</v>
      </c>
      <c r="C54" s="16">
        <v>1</v>
      </c>
    </row>
    <row r="55" spans="1:3" x14ac:dyDescent="0.3">
      <c r="A55" s="16">
        <v>54</v>
      </c>
      <c r="B55" s="16">
        <v>20</v>
      </c>
      <c r="C55" s="16">
        <v>2</v>
      </c>
    </row>
    <row r="56" spans="1:3" x14ac:dyDescent="0.3">
      <c r="A56" s="16">
        <v>55</v>
      </c>
      <c r="B56" s="16">
        <v>32</v>
      </c>
      <c r="C56" s="16">
        <v>2</v>
      </c>
    </row>
    <row r="57" spans="1:3" x14ac:dyDescent="0.3">
      <c r="A57" s="16">
        <v>56</v>
      </c>
      <c r="B57" s="16">
        <v>38</v>
      </c>
      <c r="C57" s="16">
        <v>2</v>
      </c>
    </row>
    <row r="58" spans="1:3" x14ac:dyDescent="0.3">
      <c r="A58" s="16">
        <v>57</v>
      </c>
      <c r="B58" s="16">
        <v>21</v>
      </c>
      <c r="C58" s="16">
        <v>2</v>
      </c>
    </row>
    <row r="59" spans="1:3" x14ac:dyDescent="0.3">
      <c r="A59" s="16">
        <v>58</v>
      </c>
      <c r="B59" s="16">
        <v>20</v>
      </c>
      <c r="C59" s="16">
        <v>2</v>
      </c>
    </row>
    <row r="60" spans="1:3" x14ac:dyDescent="0.3">
      <c r="A60" s="16">
        <v>59</v>
      </c>
      <c r="B60" s="16">
        <v>71</v>
      </c>
      <c r="C60" s="16">
        <v>1</v>
      </c>
    </row>
    <row r="61" spans="1:3" x14ac:dyDescent="0.3">
      <c r="A61" s="16">
        <v>60</v>
      </c>
      <c r="B61" s="16">
        <v>43</v>
      </c>
      <c r="C61" s="16">
        <v>2</v>
      </c>
    </row>
    <row r="62" spans="1:3" x14ac:dyDescent="0.3">
      <c r="A62" s="16">
        <v>61</v>
      </c>
      <c r="B62" s="16">
        <v>42</v>
      </c>
      <c r="C62" s="16">
        <v>2</v>
      </c>
    </row>
    <row r="63" spans="1:3" x14ac:dyDescent="0.3">
      <c r="A63" s="16">
        <v>62</v>
      </c>
      <c r="B63" s="16">
        <v>42</v>
      </c>
      <c r="C63" s="16">
        <v>2</v>
      </c>
    </row>
    <row r="64" spans="1:3" x14ac:dyDescent="0.3">
      <c r="A64" s="16">
        <v>63</v>
      </c>
      <c r="B64" s="16">
        <v>42</v>
      </c>
      <c r="C64" s="16">
        <v>1</v>
      </c>
    </row>
    <row r="65" spans="1:3" x14ac:dyDescent="0.3">
      <c r="A65" s="16">
        <v>64</v>
      </c>
      <c r="B65" s="16">
        <v>32</v>
      </c>
      <c r="C65" s="16">
        <v>1</v>
      </c>
    </row>
    <row r="66" spans="1:3" x14ac:dyDescent="0.3">
      <c r="A66" s="16">
        <v>65</v>
      </c>
      <c r="B66" s="16">
        <v>25</v>
      </c>
      <c r="C66" s="16">
        <v>2</v>
      </c>
    </row>
    <row r="67" spans="1:3" x14ac:dyDescent="0.3">
      <c r="A67" s="16">
        <v>66</v>
      </c>
      <c r="B67" s="16">
        <v>23</v>
      </c>
      <c r="C67" s="16">
        <v>1</v>
      </c>
    </row>
    <row r="68" spans="1:3" x14ac:dyDescent="0.3">
      <c r="A68" s="16">
        <v>67</v>
      </c>
      <c r="B68" s="16">
        <v>19</v>
      </c>
      <c r="C68" s="16">
        <v>2</v>
      </c>
    </row>
    <row r="69" spans="1:3" x14ac:dyDescent="0.3">
      <c r="A69" s="16">
        <v>68</v>
      </c>
      <c r="B69" s="16">
        <v>20</v>
      </c>
      <c r="C69" s="16">
        <v>2</v>
      </c>
    </row>
    <row r="70" spans="1:3" x14ac:dyDescent="0.3">
      <c r="A70" s="16">
        <v>69</v>
      </c>
      <c r="B70" s="16">
        <v>20</v>
      </c>
      <c r="C70" s="16">
        <v>2</v>
      </c>
    </row>
    <row r="71" spans="1:3" x14ac:dyDescent="0.3">
      <c r="A71" s="16">
        <v>70</v>
      </c>
      <c r="B71" s="16">
        <v>20</v>
      </c>
      <c r="C71" s="16">
        <v>2</v>
      </c>
    </row>
    <row r="72" spans="1:3" x14ac:dyDescent="0.3">
      <c r="A72" s="16">
        <v>71</v>
      </c>
      <c r="B72" s="16">
        <v>20</v>
      </c>
      <c r="C72" s="16">
        <v>1</v>
      </c>
    </row>
    <row r="73" spans="1:3" x14ac:dyDescent="0.3">
      <c r="A73" s="16">
        <v>72</v>
      </c>
      <c r="B73" s="16">
        <v>21</v>
      </c>
      <c r="C73" s="16">
        <v>2</v>
      </c>
    </row>
    <row r="74" spans="1:3" x14ac:dyDescent="0.3">
      <c r="A74" s="16">
        <v>73</v>
      </c>
      <c r="B74" s="16">
        <v>20</v>
      </c>
      <c r="C74" s="16">
        <v>1</v>
      </c>
    </row>
    <row r="75" spans="1:3" x14ac:dyDescent="0.3">
      <c r="A75" s="16">
        <v>74</v>
      </c>
      <c r="B75" s="16">
        <v>21</v>
      </c>
      <c r="C75" s="16">
        <v>1</v>
      </c>
    </row>
    <row r="76" spans="1:3" x14ac:dyDescent="0.3">
      <c r="A76" s="16">
        <v>75</v>
      </c>
      <c r="B76" s="16">
        <v>19</v>
      </c>
      <c r="C76" s="16">
        <v>1</v>
      </c>
    </row>
    <row r="77" spans="1:3" x14ac:dyDescent="0.3">
      <c r="A77" s="16">
        <v>76</v>
      </c>
      <c r="B77" s="16">
        <v>19</v>
      </c>
      <c r="C77" s="16">
        <v>1</v>
      </c>
    </row>
    <row r="78" spans="1:3" x14ac:dyDescent="0.3">
      <c r="A78" s="16">
        <v>77</v>
      </c>
      <c r="B78" s="16">
        <v>20</v>
      </c>
      <c r="C78" s="16">
        <v>2</v>
      </c>
    </row>
    <row r="79" spans="1:3" x14ac:dyDescent="0.3">
      <c r="A79" s="16">
        <v>78</v>
      </c>
      <c r="B79" s="16">
        <v>21</v>
      </c>
      <c r="C79" s="16">
        <v>2</v>
      </c>
    </row>
    <row r="80" spans="1:3" x14ac:dyDescent="0.3">
      <c r="A80" s="16">
        <v>79</v>
      </c>
      <c r="B80" s="16">
        <v>21</v>
      </c>
      <c r="C80" s="16">
        <v>2</v>
      </c>
    </row>
    <row r="81" spans="1:3" x14ac:dyDescent="0.3">
      <c r="A81" s="16">
        <v>80</v>
      </c>
      <c r="B81" s="16">
        <v>20</v>
      </c>
      <c r="C81" s="16">
        <v>2</v>
      </c>
    </row>
    <row r="82" spans="1:3" x14ac:dyDescent="0.3">
      <c r="A82" s="16">
        <v>81</v>
      </c>
      <c r="B82" s="16">
        <v>21</v>
      </c>
      <c r="C82" s="16">
        <v>2</v>
      </c>
    </row>
    <row r="83" spans="1:3" x14ac:dyDescent="0.3">
      <c r="A83" s="16">
        <v>82</v>
      </c>
      <c r="B83" s="16">
        <v>19</v>
      </c>
      <c r="C83" s="16">
        <v>2</v>
      </c>
    </row>
    <row r="84" spans="1:3" x14ac:dyDescent="0.3">
      <c r="A84" s="16">
        <v>83</v>
      </c>
      <c r="B84" s="16">
        <v>20</v>
      </c>
      <c r="C84" s="16">
        <v>1</v>
      </c>
    </row>
    <row r="85" spans="1:3" x14ac:dyDescent="0.3">
      <c r="A85" s="16">
        <v>84</v>
      </c>
      <c r="B85" s="16">
        <v>21</v>
      </c>
      <c r="C85" s="16">
        <v>1</v>
      </c>
    </row>
    <row r="86" spans="1:3" x14ac:dyDescent="0.3">
      <c r="A86" s="16">
        <v>85</v>
      </c>
      <c r="B86" s="16">
        <v>20</v>
      </c>
      <c r="C86" s="16">
        <v>1</v>
      </c>
    </row>
    <row r="87" spans="1:3" x14ac:dyDescent="0.3">
      <c r="A87" s="16">
        <v>86</v>
      </c>
      <c r="B87" s="16">
        <v>30</v>
      </c>
      <c r="C87" s="16">
        <v>1</v>
      </c>
    </row>
    <row r="88" spans="1:3" x14ac:dyDescent="0.3">
      <c r="A88" s="16">
        <v>87</v>
      </c>
      <c r="B88" s="16">
        <v>21</v>
      </c>
      <c r="C88" s="16">
        <v>1</v>
      </c>
    </row>
    <row r="89" spans="1:3" x14ac:dyDescent="0.3">
      <c r="A89" s="16">
        <v>88</v>
      </c>
      <c r="B89" s="16">
        <v>25</v>
      </c>
      <c r="C89" s="16">
        <v>2</v>
      </c>
    </row>
    <row r="90" spans="1:3" x14ac:dyDescent="0.3">
      <c r="A90" s="16">
        <v>89</v>
      </c>
      <c r="B90" s="16">
        <v>20</v>
      </c>
      <c r="C90" s="16">
        <v>1</v>
      </c>
    </row>
    <row r="91" spans="1:3" x14ac:dyDescent="0.3">
      <c r="A91" s="16">
        <v>90</v>
      </c>
      <c r="B91" s="16">
        <v>20</v>
      </c>
      <c r="C91" s="16">
        <v>2</v>
      </c>
    </row>
    <row r="92" spans="1:3" x14ac:dyDescent="0.3">
      <c r="A92" s="16">
        <v>91</v>
      </c>
      <c r="B92" s="16">
        <v>21</v>
      </c>
      <c r="C92" s="16">
        <v>2</v>
      </c>
    </row>
    <row r="93" spans="1:3" x14ac:dyDescent="0.3">
      <c r="A93" s="16">
        <v>92</v>
      </c>
      <c r="B93" s="16">
        <v>19</v>
      </c>
      <c r="C93" s="16">
        <v>2</v>
      </c>
    </row>
    <row r="94" spans="1:3" x14ac:dyDescent="0.3">
      <c r="A94" s="16">
        <v>93</v>
      </c>
      <c r="B94" s="16">
        <v>22</v>
      </c>
      <c r="C94" s="16">
        <v>2</v>
      </c>
    </row>
    <row r="95" spans="1:3" x14ac:dyDescent="0.3">
      <c r="A95" s="16">
        <v>94</v>
      </c>
      <c r="B95" s="16">
        <v>20</v>
      </c>
      <c r="C95" s="16">
        <v>2</v>
      </c>
    </row>
    <row r="96" spans="1:3" x14ac:dyDescent="0.3">
      <c r="A96" s="16">
        <v>95</v>
      </c>
      <c r="B96" s="16">
        <v>20</v>
      </c>
      <c r="C96" s="16">
        <v>2</v>
      </c>
    </row>
    <row r="97" spans="1:3" x14ac:dyDescent="0.3">
      <c r="A97" s="16">
        <v>96</v>
      </c>
      <c r="B97" s="16">
        <v>19</v>
      </c>
      <c r="C97" s="16">
        <v>1</v>
      </c>
    </row>
    <row r="98" spans="1:3" x14ac:dyDescent="0.3">
      <c r="A98" s="16">
        <v>97</v>
      </c>
      <c r="B98" s="16">
        <v>21</v>
      </c>
      <c r="C98" s="16">
        <v>1</v>
      </c>
    </row>
    <row r="99" spans="1:3" x14ac:dyDescent="0.3">
      <c r="A99" s="16">
        <v>98</v>
      </c>
      <c r="B99" s="16">
        <v>20</v>
      </c>
      <c r="C99" s="16">
        <v>1</v>
      </c>
    </row>
    <row r="100" spans="1:3" x14ac:dyDescent="0.3">
      <c r="A100" s="16">
        <v>99</v>
      </c>
      <c r="B100" s="16">
        <v>21</v>
      </c>
      <c r="C100" s="16">
        <v>1</v>
      </c>
    </row>
    <row r="101" spans="1:3" x14ac:dyDescent="0.3">
      <c r="A101" s="16">
        <v>100</v>
      </c>
      <c r="B101" s="16">
        <v>28</v>
      </c>
      <c r="C101" s="16">
        <v>1</v>
      </c>
    </row>
    <row r="102" spans="1:3" x14ac:dyDescent="0.3">
      <c r="A102" s="16">
        <v>101</v>
      </c>
      <c r="B102" s="16">
        <v>24</v>
      </c>
      <c r="C102" s="16">
        <v>1</v>
      </c>
    </row>
    <row r="103" spans="1:3" x14ac:dyDescent="0.3">
      <c r="A103" s="16">
        <v>102</v>
      </c>
      <c r="B103" s="16">
        <v>19</v>
      </c>
      <c r="C103" s="16">
        <v>2</v>
      </c>
    </row>
    <row r="104" spans="1:3" x14ac:dyDescent="0.3">
      <c r="A104" s="16">
        <v>103</v>
      </c>
      <c r="B104" s="16">
        <v>19</v>
      </c>
      <c r="C104" s="16">
        <v>2</v>
      </c>
    </row>
    <row r="105" spans="1:3" x14ac:dyDescent="0.3">
      <c r="A105" s="16">
        <v>104</v>
      </c>
      <c r="B105" s="16">
        <v>20</v>
      </c>
      <c r="C105" s="16">
        <v>2</v>
      </c>
    </row>
    <row r="106" spans="1:3" x14ac:dyDescent="0.3">
      <c r="A106" s="16">
        <v>105</v>
      </c>
      <c r="B106" s="16">
        <v>20</v>
      </c>
      <c r="C106" s="16">
        <v>2</v>
      </c>
    </row>
    <row r="107" spans="1:3" x14ac:dyDescent="0.3">
      <c r="A107" s="16">
        <v>106</v>
      </c>
      <c r="B107" s="16">
        <v>19</v>
      </c>
      <c r="C107" s="16">
        <v>1</v>
      </c>
    </row>
    <row r="108" spans="1:3" x14ac:dyDescent="0.3">
      <c r="A108" s="16">
        <v>107</v>
      </c>
      <c r="B108" s="16">
        <v>20</v>
      </c>
      <c r="C108" s="16">
        <v>2</v>
      </c>
    </row>
    <row r="109" spans="1:3" x14ac:dyDescent="0.3">
      <c r="A109" s="16">
        <v>108</v>
      </c>
      <c r="B109" s="16">
        <v>20</v>
      </c>
      <c r="C109" s="16">
        <v>2</v>
      </c>
    </row>
    <row r="110" spans="1:3" x14ac:dyDescent="0.3">
      <c r="A110" s="16">
        <v>109</v>
      </c>
      <c r="B110" s="16">
        <v>20</v>
      </c>
      <c r="C110" s="16">
        <v>1</v>
      </c>
    </row>
    <row r="111" spans="1:3" x14ac:dyDescent="0.3">
      <c r="A111" s="16">
        <v>110</v>
      </c>
      <c r="B111" s="16">
        <v>19</v>
      </c>
      <c r="C111" s="16">
        <v>1</v>
      </c>
    </row>
    <row r="112" spans="1:3" x14ac:dyDescent="0.3">
      <c r="A112" s="16">
        <v>111</v>
      </c>
      <c r="B112" s="16">
        <v>20</v>
      </c>
      <c r="C112" s="16">
        <v>1</v>
      </c>
    </row>
    <row r="113" spans="1:3" x14ac:dyDescent="0.3">
      <c r="A113" s="16">
        <v>112</v>
      </c>
      <c r="B113" s="16">
        <v>21</v>
      </c>
      <c r="C113" s="16">
        <v>1</v>
      </c>
    </row>
    <row r="114" spans="1:3" x14ac:dyDescent="0.3">
      <c r="A114" s="16">
        <v>113</v>
      </c>
      <c r="B114" s="16">
        <v>20</v>
      </c>
      <c r="C114" s="16">
        <v>1</v>
      </c>
    </row>
    <row r="115" spans="1:3" x14ac:dyDescent="0.3">
      <c r="A115" s="16">
        <v>114</v>
      </c>
      <c r="B115" s="16">
        <v>20</v>
      </c>
      <c r="C115" s="16">
        <v>1</v>
      </c>
    </row>
    <row r="116" spans="1:3" x14ac:dyDescent="0.3">
      <c r="A116" s="16">
        <v>115</v>
      </c>
      <c r="B116" s="16">
        <v>20</v>
      </c>
      <c r="C116" s="16">
        <v>2</v>
      </c>
    </row>
    <row r="117" spans="1:3" x14ac:dyDescent="0.3">
      <c r="A117" s="16">
        <v>116</v>
      </c>
      <c r="B117" s="16">
        <v>19</v>
      </c>
      <c r="C117" s="16">
        <v>1</v>
      </c>
    </row>
    <row r="118" spans="1:3" x14ac:dyDescent="0.3">
      <c r="A118" s="16">
        <v>117</v>
      </c>
      <c r="B118" s="16">
        <v>19</v>
      </c>
      <c r="C118" s="16">
        <v>2</v>
      </c>
    </row>
    <row r="119" spans="1:3" x14ac:dyDescent="0.3">
      <c r="A119" s="16">
        <v>118</v>
      </c>
      <c r="B119" s="16">
        <v>20</v>
      </c>
      <c r="C119" s="16">
        <v>1</v>
      </c>
    </row>
    <row r="120" spans="1:3" x14ac:dyDescent="0.3">
      <c r="A120" s="16">
        <v>119</v>
      </c>
      <c r="B120" s="16">
        <v>19</v>
      </c>
      <c r="C120" s="16">
        <v>2</v>
      </c>
    </row>
    <row r="121" spans="1:3" x14ac:dyDescent="0.3">
      <c r="A121" s="16">
        <v>120</v>
      </c>
      <c r="B121" s="16">
        <v>21</v>
      </c>
      <c r="C121" s="16">
        <v>1</v>
      </c>
    </row>
    <row r="122" spans="1:3" x14ac:dyDescent="0.3">
      <c r="A122" s="16">
        <v>121</v>
      </c>
      <c r="B122" s="16">
        <v>21</v>
      </c>
      <c r="C122" s="16">
        <v>1</v>
      </c>
    </row>
    <row r="123" spans="1:3" x14ac:dyDescent="0.3">
      <c r="A123" s="16">
        <v>122</v>
      </c>
      <c r="B123" s="16">
        <v>20</v>
      </c>
      <c r="C123" s="16">
        <v>1</v>
      </c>
    </row>
    <row r="124" spans="1:3" x14ac:dyDescent="0.3">
      <c r="A124" s="16">
        <v>123</v>
      </c>
      <c r="B124" s="16">
        <v>20</v>
      </c>
      <c r="C124" s="16">
        <v>1</v>
      </c>
    </row>
    <row r="125" spans="1:3" x14ac:dyDescent="0.3">
      <c r="A125" s="16">
        <v>124</v>
      </c>
      <c r="B125" s="16">
        <v>20</v>
      </c>
      <c r="C125" s="16">
        <v>2</v>
      </c>
    </row>
    <row r="126" spans="1:3" x14ac:dyDescent="0.3">
      <c r="A126" s="16">
        <v>125</v>
      </c>
      <c r="B126" s="16">
        <v>22</v>
      </c>
      <c r="C126" s="16">
        <v>1</v>
      </c>
    </row>
    <row r="127" spans="1:3" x14ac:dyDescent="0.3">
      <c r="A127" s="16">
        <v>126</v>
      </c>
      <c r="B127" s="16">
        <v>24</v>
      </c>
      <c r="C127" s="16">
        <v>1</v>
      </c>
    </row>
    <row r="128" spans="1:3" x14ac:dyDescent="0.3">
      <c r="A128" s="16">
        <v>127</v>
      </c>
      <c r="B128" s="16">
        <v>20</v>
      </c>
      <c r="C128" s="16">
        <v>1</v>
      </c>
    </row>
    <row r="129" spans="1:3" x14ac:dyDescent="0.3">
      <c r="A129" s="16">
        <v>128</v>
      </c>
      <c r="B129" s="16">
        <v>23</v>
      </c>
      <c r="C129" s="16">
        <v>2</v>
      </c>
    </row>
    <row r="130" spans="1:3" x14ac:dyDescent="0.3">
      <c r="A130" s="16">
        <v>129</v>
      </c>
      <c r="B130" s="16">
        <v>24</v>
      </c>
      <c r="C130" s="16">
        <v>1</v>
      </c>
    </row>
    <row r="131" spans="1:3" x14ac:dyDescent="0.3">
      <c r="A131" s="16">
        <v>130</v>
      </c>
      <c r="B131" s="16">
        <v>24</v>
      </c>
      <c r="C131" s="16">
        <v>2</v>
      </c>
    </row>
    <row r="132" spans="1:3" x14ac:dyDescent="0.3">
      <c r="A132" s="16">
        <v>131</v>
      </c>
      <c r="B132" s="16">
        <v>25</v>
      </c>
      <c r="C132" s="16">
        <v>2</v>
      </c>
    </row>
    <row r="133" spans="1:3" x14ac:dyDescent="0.3">
      <c r="A133" s="16">
        <v>132</v>
      </c>
      <c r="B133" s="16">
        <v>26</v>
      </c>
      <c r="C133" s="16">
        <v>1</v>
      </c>
    </row>
    <row r="134" spans="1:3" x14ac:dyDescent="0.3">
      <c r="A134" s="16">
        <v>133</v>
      </c>
      <c r="B134" s="16">
        <v>32</v>
      </c>
      <c r="C134" s="16">
        <v>1</v>
      </c>
    </row>
    <row r="135" spans="1:3" x14ac:dyDescent="0.3">
      <c r="A135" s="16">
        <v>134</v>
      </c>
      <c r="B135" s="16">
        <v>25</v>
      </c>
      <c r="C135" s="16">
        <v>2</v>
      </c>
    </row>
    <row r="136" spans="1:3" x14ac:dyDescent="0.3">
      <c r="A136" s="16">
        <v>135</v>
      </c>
      <c r="B136" s="16">
        <v>25</v>
      </c>
      <c r="C136" s="16">
        <v>2</v>
      </c>
    </row>
    <row r="137" spans="1:3" x14ac:dyDescent="0.3">
      <c r="A137" s="16">
        <v>136</v>
      </c>
      <c r="B137" s="16">
        <v>37</v>
      </c>
      <c r="C137" s="16">
        <v>2</v>
      </c>
    </row>
    <row r="138" spans="1:3" x14ac:dyDescent="0.3">
      <c r="A138" s="16">
        <v>137</v>
      </c>
      <c r="B138">
        <v>22</v>
      </c>
      <c r="C138" s="16">
        <v>1</v>
      </c>
    </row>
    <row r="139" spans="1:3" x14ac:dyDescent="0.3">
      <c r="A139" s="16">
        <v>138</v>
      </c>
      <c r="B139" s="16">
        <v>20</v>
      </c>
      <c r="C139" s="16">
        <v>1</v>
      </c>
    </row>
    <row r="140" spans="1:3" x14ac:dyDescent="0.3">
      <c r="A140" s="16">
        <v>139</v>
      </c>
      <c r="B140" s="16">
        <v>23</v>
      </c>
      <c r="C140" s="16">
        <v>1</v>
      </c>
    </row>
    <row r="141" spans="1:3" x14ac:dyDescent="0.3">
      <c r="A141" s="16">
        <v>140</v>
      </c>
      <c r="B141" s="16">
        <v>20</v>
      </c>
      <c r="C141" s="16">
        <v>2</v>
      </c>
    </row>
    <row r="142" spans="1:3" x14ac:dyDescent="0.3">
      <c r="A142" s="16">
        <v>141</v>
      </c>
      <c r="B142" s="16">
        <v>20</v>
      </c>
      <c r="C142" s="16">
        <v>1</v>
      </c>
    </row>
    <row r="143" spans="1:3" x14ac:dyDescent="0.3">
      <c r="A143" s="16">
        <v>142</v>
      </c>
      <c r="B143" s="16">
        <v>21</v>
      </c>
      <c r="C143" s="16">
        <v>1</v>
      </c>
    </row>
    <row r="144" spans="1:3" x14ac:dyDescent="0.3">
      <c r="A144" s="16">
        <v>143</v>
      </c>
      <c r="B144" s="16">
        <v>20</v>
      </c>
      <c r="C144" s="16">
        <v>1</v>
      </c>
    </row>
    <row r="145" spans="1:3" x14ac:dyDescent="0.3">
      <c r="A145" s="16">
        <v>144</v>
      </c>
      <c r="B145" s="16">
        <v>20</v>
      </c>
      <c r="C145" s="16">
        <v>2</v>
      </c>
    </row>
    <row r="146" spans="1:3" x14ac:dyDescent="0.3">
      <c r="A146" s="16">
        <v>145</v>
      </c>
      <c r="B146" s="16">
        <v>20</v>
      </c>
      <c r="C146" s="16">
        <v>2</v>
      </c>
    </row>
    <row r="147" spans="1:3" x14ac:dyDescent="0.3">
      <c r="A147" s="16">
        <v>146</v>
      </c>
      <c r="B147" s="16">
        <v>21</v>
      </c>
      <c r="C147" s="16">
        <v>1</v>
      </c>
    </row>
    <row r="148" spans="1:3" x14ac:dyDescent="0.3">
      <c r="A148" s="16">
        <v>147</v>
      </c>
      <c r="B148" s="16">
        <v>21</v>
      </c>
      <c r="C148" s="16">
        <v>1</v>
      </c>
    </row>
    <row r="149" spans="1:3" x14ac:dyDescent="0.3">
      <c r="A149" s="16">
        <v>148</v>
      </c>
      <c r="B149" s="16">
        <v>24</v>
      </c>
      <c r="C149" s="16">
        <v>1</v>
      </c>
    </row>
    <row r="150" spans="1:3" x14ac:dyDescent="0.3">
      <c r="A150" s="16">
        <v>149</v>
      </c>
      <c r="B150" s="16">
        <v>27</v>
      </c>
      <c r="C150" s="16">
        <v>1</v>
      </c>
    </row>
    <row r="151" spans="1:3" x14ac:dyDescent="0.3">
      <c r="A151" s="16">
        <v>150</v>
      </c>
      <c r="B151" s="16">
        <v>25</v>
      </c>
      <c r="C151" s="16">
        <v>1</v>
      </c>
    </row>
    <row r="152" spans="1:3" x14ac:dyDescent="0.3">
      <c r="A152" s="16">
        <v>151</v>
      </c>
      <c r="B152" s="16">
        <v>28</v>
      </c>
      <c r="C152" s="16">
        <v>1</v>
      </c>
    </row>
    <row r="153" spans="1:3" x14ac:dyDescent="0.3">
      <c r="A153" s="16">
        <v>152</v>
      </c>
      <c r="B153" s="16">
        <v>23</v>
      </c>
      <c r="C153" s="16">
        <v>1</v>
      </c>
    </row>
    <row r="154" spans="1:3" x14ac:dyDescent="0.3">
      <c r="A154" s="16">
        <v>153</v>
      </c>
      <c r="B154" s="16">
        <v>24</v>
      </c>
      <c r="C154" s="16">
        <v>2</v>
      </c>
    </row>
    <row r="155" spans="1:3" x14ac:dyDescent="0.3">
      <c r="A155" s="16">
        <v>154</v>
      </c>
      <c r="B155" s="16">
        <v>20</v>
      </c>
      <c r="C155" s="16">
        <v>2</v>
      </c>
    </row>
    <row r="156" spans="1:3" x14ac:dyDescent="0.3">
      <c r="A156" s="16">
        <v>155</v>
      </c>
      <c r="B156" s="16">
        <v>20</v>
      </c>
      <c r="C156" s="16">
        <v>2</v>
      </c>
    </row>
    <row r="157" spans="1:3" x14ac:dyDescent="0.3">
      <c r="A157" s="16">
        <v>156</v>
      </c>
      <c r="B157" s="16">
        <v>20</v>
      </c>
      <c r="C157" s="16">
        <v>2</v>
      </c>
    </row>
    <row r="158" spans="1:3" x14ac:dyDescent="0.3">
      <c r="A158" s="16">
        <v>157</v>
      </c>
      <c r="B158" s="16">
        <v>21</v>
      </c>
      <c r="C158" s="16">
        <v>2</v>
      </c>
    </row>
    <row r="159" spans="1:3" x14ac:dyDescent="0.3">
      <c r="A159" s="16">
        <v>158</v>
      </c>
      <c r="B159" s="16">
        <v>20</v>
      </c>
      <c r="C159" s="16">
        <v>2</v>
      </c>
    </row>
    <row r="160" spans="1:3" x14ac:dyDescent="0.3">
      <c r="A160" s="16">
        <v>159</v>
      </c>
      <c r="B160" s="16">
        <v>19</v>
      </c>
      <c r="C160" s="16">
        <v>2</v>
      </c>
    </row>
    <row r="161" spans="1:3" x14ac:dyDescent="0.3">
      <c r="A161" s="16">
        <v>160</v>
      </c>
      <c r="B161" s="16">
        <v>22</v>
      </c>
      <c r="C161" s="16">
        <v>2</v>
      </c>
    </row>
    <row r="162" spans="1:3" x14ac:dyDescent="0.3">
      <c r="A162" s="16">
        <v>161</v>
      </c>
      <c r="B162" s="16">
        <v>29</v>
      </c>
      <c r="C162" s="16">
        <v>1</v>
      </c>
    </row>
    <row r="163" spans="1:3" x14ac:dyDescent="0.3">
      <c r="A163" s="16">
        <v>162</v>
      </c>
      <c r="B163" s="16">
        <v>21</v>
      </c>
      <c r="C163" s="16">
        <v>1</v>
      </c>
    </row>
    <row r="164" spans="1:3" x14ac:dyDescent="0.3">
      <c r="A164" s="16">
        <v>163</v>
      </c>
      <c r="B164" s="16">
        <v>20</v>
      </c>
      <c r="C164" s="16">
        <v>1</v>
      </c>
    </row>
    <row r="165" spans="1:3" x14ac:dyDescent="0.3">
      <c r="A165" s="16">
        <v>164</v>
      </c>
      <c r="B165" s="16">
        <v>21</v>
      </c>
      <c r="C165" s="16">
        <v>1</v>
      </c>
    </row>
    <row r="166" spans="1:3" x14ac:dyDescent="0.3">
      <c r="A166" s="16">
        <v>165</v>
      </c>
      <c r="B166" s="16">
        <v>25</v>
      </c>
      <c r="C166" s="16">
        <v>1</v>
      </c>
    </row>
    <row r="167" spans="1:3" x14ac:dyDescent="0.3">
      <c r="A167" s="16">
        <v>166</v>
      </c>
      <c r="B167" s="16">
        <v>49</v>
      </c>
      <c r="C167" s="16">
        <v>1</v>
      </c>
    </row>
    <row r="168" spans="1:3" x14ac:dyDescent="0.3">
      <c r="A168" s="16">
        <v>167</v>
      </c>
      <c r="B168" s="16">
        <v>22</v>
      </c>
      <c r="C168" s="16">
        <v>1</v>
      </c>
    </row>
    <row r="169" spans="1:3" x14ac:dyDescent="0.3">
      <c r="A169" s="16">
        <v>168</v>
      </c>
      <c r="B169" s="16">
        <v>18</v>
      </c>
      <c r="C169" s="16">
        <v>2</v>
      </c>
    </row>
    <row r="170" spans="1:3" x14ac:dyDescent="0.3">
      <c r="A170" s="16">
        <v>169</v>
      </c>
      <c r="B170" s="16">
        <v>19</v>
      </c>
      <c r="C170" s="16">
        <v>2</v>
      </c>
    </row>
    <row r="171" spans="1:3" x14ac:dyDescent="0.3">
      <c r="A171" s="16">
        <v>170</v>
      </c>
      <c r="B171" s="16">
        <v>20</v>
      </c>
      <c r="C171" s="16">
        <v>2</v>
      </c>
    </row>
    <row r="172" spans="1:3" x14ac:dyDescent="0.3">
      <c r="A172" s="16">
        <v>171</v>
      </c>
      <c r="B172" s="16">
        <v>18</v>
      </c>
      <c r="C172" s="16">
        <v>2</v>
      </c>
    </row>
    <row r="173" spans="1:3" x14ac:dyDescent="0.3">
      <c r="A173" s="16">
        <v>172</v>
      </c>
      <c r="B173" s="16">
        <v>19</v>
      </c>
      <c r="C173" s="16">
        <v>2</v>
      </c>
    </row>
    <row r="174" spans="1:3" x14ac:dyDescent="0.3">
      <c r="A174" s="16">
        <v>173</v>
      </c>
      <c r="B174" s="16">
        <v>19</v>
      </c>
      <c r="C174" s="16">
        <v>2</v>
      </c>
    </row>
    <row r="175" spans="1:3" x14ac:dyDescent="0.3">
      <c r="A175" s="16">
        <v>174</v>
      </c>
      <c r="B175" s="16">
        <v>22</v>
      </c>
      <c r="C175" s="16">
        <v>2</v>
      </c>
    </row>
    <row r="176" spans="1:3" x14ac:dyDescent="0.3">
      <c r="A176" s="16">
        <v>175</v>
      </c>
      <c r="B176" s="16">
        <v>20</v>
      </c>
      <c r="C176" s="16">
        <v>2</v>
      </c>
    </row>
    <row r="177" spans="1:3" x14ac:dyDescent="0.3">
      <c r="A177" s="16">
        <v>176</v>
      </c>
      <c r="B177" s="16">
        <v>22</v>
      </c>
      <c r="C177" s="16">
        <v>2</v>
      </c>
    </row>
    <row r="178" spans="1:3" x14ac:dyDescent="0.3">
      <c r="A178" s="16">
        <v>177</v>
      </c>
      <c r="B178" s="16">
        <v>18</v>
      </c>
      <c r="C178" s="16">
        <v>1</v>
      </c>
    </row>
    <row r="179" spans="1:3" x14ac:dyDescent="0.3">
      <c r="A179" s="16">
        <v>178</v>
      </c>
      <c r="B179" s="16">
        <v>19</v>
      </c>
      <c r="C179" s="16">
        <v>2</v>
      </c>
    </row>
    <row r="180" spans="1:3" x14ac:dyDescent="0.3">
      <c r="A180" s="16">
        <v>179</v>
      </c>
      <c r="B180" s="16">
        <v>19</v>
      </c>
      <c r="C180" s="16">
        <v>2</v>
      </c>
    </row>
    <row r="181" spans="1:3" x14ac:dyDescent="0.3">
      <c r="A181" s="16">
        <v>180</v>
      </c>
      <c r="B181" s="16">
        <v>18</v>
      </c>
      <c r="C181" s="16">
        <v>2</v>
      </c>
    </row>
    <row r="182" spans="1:3" x14ac:dyDescent="0.3">
      <c r="A182" s="16">
        <v>181</v>
      </c>
      <c r="B182" s="16">
        <v>18</v>
      </c>
      <c r="C182" s="16">
        <v>1</v>
      </c>
    </row>
    <row r="183" spans="1:3" x14ac:dyDescent="0.3">
      <c r="A183" s="16">
        <v>182</v>
      </c>
      <c r="B183" s="16">
        <v>23</v>
      </c>
      <c r="C183" s="16">
        <v>1</v>
      </c>
    </row>
    <row r="184" spans="1:3" x14ac:dyDescent="0.3">
      <c r="A184" s="16">
        <v>183</v>
      </c>
      <c r="B184" s="16">
        <v>27</v>
      </c>
      <c r="C184" s="16">
        <v>1</v>
      </c>
    </row>
    <row r="185" spans="1:3" x14ac:dyDescent="0.3">
      <c r="A185" s="16">
        <v>184</v>
      </c>
      <c r="B185" s="16">
        <v>20</v>
      </c>
      <c r="C185" s="16">
        <v>1</v>
      </c>
    </row>
    <row r="186" spans="1:3" x14ac:dyDescent="0.3">
      <c r="A186" s="16">
        <v>185</v>
      </c>
      <c r="B186" s="16">
        <v>27</v>
      </c>
      <c r="C186" s="16">
        <v>1</v>
      </c>
    </row>
    <row r="187" spans="1:3" x14ac:dyDescent="0.3">
      <c r="A187" s="16">
        <v>186</v>
      </c>
      <c r="B187" s="16">
        <v>25</v>
      </c>
      <c r="C187" s="16">
        <v>1</v>
      </c>
    </row>
    <row r="188" spans="1:3" x14ac:dyDescent="0.3">
      <c r="A188" s="16">
        <v>187</v>
      </c>
      <c r="B188" s="16">
        <v>25</v>
      </c>
      <c r="C188" s="16">
        <v>1</v>
      </c>
    </row>
    <row r="189" spans="1:3" x14ac:dyDescent="0.3">
      <c r="A189" s="16">
        <v>188</v>
      </c>
      <c r="B189" s="16">
        <v>25</v>
      </c>
      <c r="C189" s="16">
        <v>2</v>
      </c>
    </row>
    <row r="190" spans="1:3" x14ac:dyDescent="0.3">
      <c r="A190" s="16">
        <v>189</v>
      </c>
      <c r="B190" s="16">
        <v>25</v>
      </c>
      <c r="C190" s="16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01E5-237D-4CBE-9322-D803D7504C9C}">
  <dimension ref="A1:Q41"/>
  <sheetViews>
    <sheetView workbookViewId="0">
      <selection activeCell="H9" sqref="H9"/>
    </sheetView>
  </sheetViews>
  <sheetFormatPr defaultRowHeight="14.4" x14ac:dyDescent="0.3"/>
  <cols>
    <col min="2" max="2" width="24.6640625" customWidth="1"/>
    <col min="16" max="16" width="20.5546875" style="13" customWidth="1"/>
    <col min="17" max="17" width="39.6640625" customWidth="1"/>
  </cols>
  <sheetData>
    <row r="1" spans="1:17" x14ac:dyDescent="0.3">
      <c r="A1" t="s">
        <v>301</v>
      </c>
      <c r="B1" t="s">
        <v>395</v>
      </c>
      <c r="C1" t="s">
        <v>396</v>
      </c>
      <c r="D1" t="s">
        <v>397</v>
      </c>
      <c r="E1" t="s">
        <v>398</v>
      </c>
      <c r="F1" t="s">
        <v>399</v>
      </c>
      <c r="G1" t="s">
        <v>400</v>
      </c>
      <c r="H1" t="s">
        <v>401</v>
      </c>
      <c r="I1" t="s">
        <v>402</v>
      </c>
      <c r="J1" t="s">
        <v>403</v>
      </c>
      <c r="K1" t="s">
        <v>404</v>
      </c>
      <c r="L1" t="s">
        <v>405</v>
      </c>
      <c r="P1" s="13" t="s">
        <v>302</v>
      </c>
      <c r="Q1" t="s">
        <v>303</v>
      </c>
    </row>
    <row r="2" spans="1:17" x14ac:dyDescent="0.3">
      <c r="A2">
        <v>2</v>
      </c>
      <c r="B2" s="35">
        <v>44531</v>
      </c>
      <c r="C2" s="16">
        <v>1</v>
      </c>
      <c r="D2" s="16">
        <v>1</v>
      </c>
      <c r="E2" s="16">
        <v>2</v>
      </c>
      <c r="F2" s="16">
        <v>1</v>
      </c>
      <c r="G2" s="16">
        <v>1</v>
      </c>
      <c r="H2" s="16">
        <v>1</v>
      </c>
      <c r="I2" s="16">
        <v>1</v>
      </c>
      <c r="J2" s="16">
        <v>1</v>
      </c>
      <c r="K2" s="16">
        <v>2</v>
      </c>
      <c r="L2" s="16">
        <v>2</v>
      </c>
      <c r="P2" s="13">
        <f>COUNTIF(C2:L2,"1")</f>
        <v>7</v>
      </c>
      <c r="Q2">
        <v>1</v>
      </c>
    </row>
    <row r="3" spans="1:17" x14ac:dyDescent="0.3">
      <c r="A3">
        <v>7</v>
      </c>
      <c r="B3">
        <v>2021</v>
      </c>
      <c r="C3" s="16">
        <v>1</v>
      </c>
      <c r="D3" s="16">
        <v>1</v>
      </c>
      <c r="E3" s="16">
        <v>2</v>
      </c>
      <c r="F3" s="16">
        <v>1</v>
      </c>
      <c r="G3" s="16">
        <v>2</v>
      </c>
      <c r="H3" s="16">
        <v>2</v>
      </c>
      <c r="I3" s="16">
        <v>2</v>
      </c>
      <c r="J3" s="16">
        <v>1</v>
      </c>
      <c r="K3" s="16">
        <v>2</v>
      </c>
      <c r="L3" s="16">
        <v>1</v>
      </c>
      <c r="P3" s="13">
        <f>COUNTIF(C3:L3,"1")</f>
        <v>5</v>
      </c>
      <c r="Q3">
        <v>1</v>
      </c>
    </row>
    <row r="4" spans="1:17" x14ac:dyDescent="0.3">
      <c r="A4">
        <v>12</v>
      </c>
      <c r="B4">
        <v>2021</v>
      </c>
      <c r="C4" s="17">
        <v>1</v>
      </c>
      <c r="D4" s="17">
        <v>2</v>
      </c>
      <c r="E4" s="17">
        <v>2</v>
      </c>
      <c r="F4" s="17">
        <v>1</v>
      </c>
      <c r="G4" s="17">
        <v>2</v>
      </c>
      <c r="H4" s="17">
        <v>2</v>
      </c>
      <c r="I4" s="17">
        <v>1</v>
      </c>
      <c r="J4" s="17">
        <v>1</v>
      </c>
      <c r="K4" s="17">
        <v>2</v>
      </c>
      <c r="L4" s="17">
        <v>1</v>
      </c>
      <c r="P4" s="13">
        <f>COUNTIF(C4:L4,"1")</f>
        <v>5</v>
      </c>
      <c r="Q4">
        <v>1</v>
      </c>
    </row>
    <row r="5" spans="1:17" x14ac:dyDescent="0.3">
      <c r="A5">
        <v>16</v>
      </c>
      <c r="B5">
        <v>2022</v>
      </c>
      <c r="C5" s="16">
        <v>1</v>
      </c>
      <c r="D5" s="16">
        <v>1</v>
      </c>
      <c r="E5" s="16">
        <v>2</v>
      </c>
      <c r="F5" s="16">
        <v>1</v>
      </c>
      <c r="G5" s="16">
        <v>1</v>
      </c>
      <c r="H5" s="16">
        <v>1</v>
      </c>
      <c r="I5" s="16">
        <v>2</v>
      </c>
      <c r="J5" s="16">
        <v>2</v>
      </c>
      <c r="K5" s="16">
        <v>2</v>
      </c>
      <c r="L5" s="16">
        <v>1</v>
      </c>
      <c r="P5" s="13">
        <f>COUNTIF(C5:L5,"1")</f>
        <v>6</v>
      </c>
      <c r="Q5">
        <v>1</v>
      </c>
    </row>
    <row r="6" spans="1:17" x14ac:dyDescent="0.3">
      <c r="A6">
        <v>23</v>
      </c>
      <c r="B6">
        <v>2021</v>
      </c>
      <c r="C6" s="16">
        <v>1</v>
      </c>
      <c r="D6" s="16">
        <v>2</v>
      </c>
      <c r="E6" s="16">
        <v>2</v>
      </c>
      <c r="F6" s="16">
        <v>1</v>
      </c>
      <c r="G6" s="16">
        <v>1</v>
      </c>
      <c r="H6" s="16">
        <v>2</v>
      </c>
      <c r="I6" s="16">
        <v>2</v>
      </c>
      <c r="J6" s="16">
        <v>1</v>
      </c>
      <c r="K6" s="16">
        <v>2</v>
      </c>
      <c r="L6" s="16">
        <v>1</v>
      </c>
      <c r="P6" s="13">
        <f t="shared" ref="P6:P41" si="0">COUNTIF(C6:L6,"1")</f>
        <v>5</v>
      </c>
      <c r="Q6">
        <v>2</v>
      </c>
    </row>
    <row r="7" spans="1:17" x14ac:dyDescent="0.3">
      <c r="A7">
        <v>27</v>
      </c>
      <c r="B7">
        <v>2021</v>
      </c>
      <c r="C7" s="16">
        <v>1</v>
      </c>
      <c r="D7" s="16">
        <v>1</v>
      </c>
      <c r="E7" s="16">
        <v>2</v>
      </c>
      <c r="F7" s="16">
        <v>2</v>
      </c>
      <c r="G7" s="16">
        <v>1</v>
      </c>
      <c r="H7" s="16">
        <v>1</v>
      </c>
      <c r="I7" s="16">
        <v>1</v>
      </c>
      <c r="J7" s="16">
        <v>1</v>
      </c>
      <c r="K7" s="16">
        <v>2</v>
      </c>
      <c r="L7" s="16">
        <v>1</v>
      </c>
      <c r="P7" s="13">
        <f t="shared" si="0"/>
        <v>7</v>
      </c>
      <c r="Q7">
        <v>2</v>
      </c>
    </row>
    <row r="8" spans="1:17" x14ac:dyDescent="0.3">
      <c r="A8">
        <v>37</v>
      </c>
      <c r="B8">
        <v>2021</v>
      </c>
      <c r="C8" s="16">
        <v>2</v>
      </c>
      <c r="D8" s="16">
        <v>1</v>
      </c>
      <c r="E8" s="16">
        <v>2</v>
      </c>
      <c r="F8" s="16">
        <v>1</v>
      </c>
      <c r="G8" s="16">
        <v>1</v>
      </c>
      <c r="H8" s="16">
        <v>1</v>
      </c>
      <c r="I8" s="16">
        <v>1</v>
      </c>
      <c r="J8" s="16">
        <v>1</v>
      </c>
      <c r="K8" s="16">
        <v>2</v>
      </c>
      <c r="L8" s="16">
        <v>2</v>
      </c>
      <c r="P8" s="13">
        <f t="shared" si="0"/>
        <v>6</v>
      </c>
      <c r="Q8">
        <v>1</v>
      </c>
    </row>
    <row r="9" spans="1:17" x14ac:dyDescent="0.3">
      <c r="A9">
        <v>48</v>
      </c>
      <c r="B9">
        <v>2021</v>
      </c>
      <c r="C9" s="16">
        <v>1</v>
      </c>
      <c r="D9" s="16">
        <v>1</v>
      </c>
      <c r="E9" s="16">
        <v>1</v>
      </c>
      <c r="F9" s="16">
        <v>1</v>
      </c>
      <c r="G9" s="16">
        <v>1</v>
      </c>
      <c r="H9" s="16">
        <v>1</v>
      </c>
      <c r="I9" s="16">
        <v>1</v>
      </c>
      <c r="J9" s="16">
        <v>1</v>
      </c>
      <c r="K9" s="16">
        <v>2</v>
      </c>
      <c r="L9" s="16">
        <v>1</v>
      </c>
      <c r="P9" s="13">
        <f t="shared" si="0"/>
        <v>9</v>
      </c>
      <c r="Q9">
        <v>1</v>
      </c>
    </row>
    <row r="10" spans="1:17" x14ac:dyDescent="0.3">
      <c r="A10">
        <v>51</v>
      </c>
      <c r="B10">
        <v>2021</v>
      </c>
      <c r="C10" s="16">
        <v>1</v>
      </c>
      <c r="D10" s="16">
        <v>1</v>
      </c>
      <c r="E10" s="16">
        <v>1</v>
      </c>
      <c r="F10" s="16">
        <v>2</v>
      </c>
      <c r="G10" s="16">
        <v>2</v>
      </c>
      <c r="H10" s="16">
        <v>1</v>
      </c>
      <c r="I10" s="16">
        <v>1</v>
      </c>
      <c r="J10" s="16">
        <v>1</v>
      </c>
      <c r="K10" s="16">
        <v>2</v>
      </c>
      <c r="L10" s="16">
        <v>2</v>
      </c>
      <c r="P10" s="13">
        <f t="shared" si="0"/>
        <v>6</v>
      </c>
      <c r="Q10">
        <v>2</v>
      </c>
    </row>
    <row r="11" spans="1:17" x14ac:dyDescent="0.3">
      <c r="A11">
        <v>55</v>
      </c>
      <c r="B11">
        <v>2021</v>
      </c>
      <c r="C11" s="16">
        <v>1</v>
      </c>
      <c r="D11" s="16">
        <v>1</v>
      </c>
      <c r="E11" s="16">
        <v>2</v>
      </c>
      <c r="F11" s="16">
        <v>1</v>
      </c>
      <c r="G11" s="16">
        <v>2</v>
      </c>
      <c r="H11" s="16">
        <v>2</v>
      </c>
      <c r="I11" s="16">
        <v>1</v>
      </c>
      <c r="J11" s="16">
        <v>1</v>
      </c>
      <c r="K11" s="16">
        <v>2</v>
      </c>
      <c r="L11" s="16">
        <v>2</v>
      </c>
      <c r="P11" s="13">
        <f t="shared" si="0"/>
        <v>5</v>
      </c>
      <c r="Q11">
        <v>2</v>
      </c>
    </row>
    <row r="12" spans="1:17" x14ac:dyDescent="0.3">
      <c r="A12">
        <v>59</v>
      </c>
      <c r="B12" s="35">
        <v>44896</v>
      </c>
      <c r="C12" s="16">
        <v>1</v>
      </c>
      <c r="D12" s="16">
        <v>1</v>
      </c>
      <c r="E12" s="16">
        <v>2</v>
      </c>
      <c r="F12" s="16">
        <v>1</v>
      </c>
      <c r="G12" s="16">
        <v>1</v>
      </c>
      <c r="H12" s="16">
        <v>1</v>
      </c>
      <c r="I12" s="16">
        <v>2</v>
      </c>
      <c r="J12" s="16">
        <v>1</v>
      </c>
      <c r="K12" s="16">
        <v>2</v>
      </c>
      <c r="L12" s="16">
        <v>2</v>
      </c>
      <c r="P12" s="13">
        <f t="shared" si="0"/>
        <v>6</v>
      </c>
      <c r="Q12">
        <v>1</v>
      </c>
    </row>
    <row r="13" spans="1:17" x14ac:dyDescent="0.3">
      <c r="A13">
        <v>61</v>
      </c>
      <c r="B13" s="35">
        <v>44743</v>
      </c>
      <c r="C13" s="16">
        <v>1</v>
      </c>
      <c r="D13" s="16">
        <v>2</v>
      </c>
      <c r="E13" s="16">
        <v>2</v>
      </c>
      <c r="F13" s="16">
        <v>1</v>
      </c>
      <c r="G13" s="16">
        <v>2</v>
      </c>
      <c r="H13" s="16">
        <v>1</v>
      </c>
      <c r="I13" s="16">
        <v>1</v>
      </c>
      <c r="J13" s="16">
        <v>1</v>
      </c>
      <c r="K13" s="16">
        <v>2</v>
      </c>
      <c r="L13" s="16">
        <v>1</v>
      </c>
      <c r="P13" s="13">
        <f t="shared" si="0"/>
        <v>6</v>
      </c>
      <c r="Q13">
        <v>1</v>
      </c>
    </row>
    <row r="14" spans="1:17" x14ac:dyDescent="0.3">
      <c r="A14">
        <v>63</v>
      </c>
      <c r="B14" s="35">
        <v>43983</v>
      </c>
      <c r="C14" s="16">
        <v>2</v>
      </c>
      <c r="D14" s="16">
        <v>2</v>
      </c>
      <c r="E14" s="16">
        <v>2</v>
      </c>
      <c r="F14" s="16">
        <v>2</v>
      </c>
      <c r="G14" s="16">
        <v>2</v>
      </c>
      <c r="H14" s="16">
        <v>1</v>
      </c>
      <c r="I14" s="16">
        <v>1</v>
      </c>
      <c r="J14" s="16">
        <v>1</v>
      </c>
      <c r="K14" s="16">
        <v>2</v>
      </c>
      <c r="L14" s="16">
        <v>2</v>
      </c>
      <c r="P14" s="13">
        <f t="shared" si="0"/>
        <v>3</v>
      </c>
      <c r="Q14">
        <v>1</v>
      </c>
    </row>
    <row r="15" spans="1:17" x14ac:dyDescent="0.3">
      <c r="A15">
        <v>64</v>
      </c>
      <c r="B15" s="36">
        <v>2021</v>
      </c>
      <c r="C15" s="16">
        <v>1</v>
      </c>
      <c r="D15" s="16">
        <v>2</v>
      </c>
      <c r="E15" s="16">
        <v>2</v>
      </c>
      <c r="F15" s="16">
        <v>1</v>
      </c>
      <c r="G15" s="16">
        <v>1</v>
      </c>
      <c r="H15" s="16">
        <v>1</v>
      </c>
      <c r="I15" s="16">
        <v>1</v>
      </c>
      <c r="J15" s="16">
        <v>1</v>
      </c>
      <c r="K15" s="16">
        <v>2</v>
      </c>
      <c r="L15" s="16">
        <v>1</v>
      </c>
      <c r="P15" s="13">
        <f t="shared" si="0"/>
        <v>7</v>
      </c>
      <c r="Q15">
        <v>1</v>
      </c>
    </row>
    <row r="16" spans="1:17" x14ac:dyDescent="0.3">
      <c r="A16">
        <v>65</v>
      </c>
      <c r="B16" s="37">
        <v>2021</v>
      </c>
      <c r="C16" s="16">
        <v>1</v>
      </c>
      <c r="D16" s="16">
        <v>1</v>
      </c>
      <c r="E16" s="16">
        <v>2</v>
      </c>
      <c r="F16" s="16">
        <v>1</v>
      </c>
      <c r="G16" s="16">
        <v>1</v>
      </c>
      <c r="H16" s="16">
        <v>1</v>
      </c>
      <c r="I16" s="16">
        <v>1</v>
      </c>
      <c r="J16" s="16">
        <v>1</v>
      </c>
      <c r="K16" s="16">
        <v>2</v>
      </c>
      <c r="L16" s="16">
        <v>1</v>
      </c>
      <c r="P16" s="13">
        <f t="shared" si="0"/>
        <v>8</v>
      </c>
      <c r="Q16">
        <v>2</v>
      </c>
    </row>
    <row r="17" spans="1:17" x14ac:dyDescent="0.3">
      <c r="A17">
        <v>67</v>
      </c>
      <c r="B17" s="37">
        <v>2021</v>
      </c>
      <c r="C17" s="16">
        <v>1</v>
      </c>
      <c r="D17" s="16">
        <v>1</v>
      </c>
      <c r="E17" s="16">
        <v>2</v>
      </c>
      <c r="F17" s="16">
        <v>1</v>
      </c>
      <c r="G17" s="16">
        <v>1</v>
      </c>
      <c r="H17" s="16">
        <v>2</v>
      </c>
      <c r="I17" s="16">
        <v>1</v>
      </c>
      <c r="J17" s="16">
        <v>1</v>
      </c>
      <c r="K17" s="16">
        <v>1</v>
      </c>
      <c r="L17" s="16">
        <v>2</v>
      </c>
      <c r="P17" s="13">
        <f t="shared" si="0"/>
        <v>7</v>
      </c>
      <c r="Q17">
        <v>2</v>
      </c>
    </row>
    <row r="18" spans="1:17" x14ac:dyDescent="0.3">
      <c r="A18">
        <v>68</v>
      </c>
      <c r="B18" s="37">
        <v>2021</v>
      </c>
      <c r="C18" s="16">
        <v>2</v>
      </c>
      <c r="D18" s="16">
        <v>1</v>
      </c>
      <c r="E18" s="16">
        <v>2</v>
      </c>
      <c r="F18" s="16">
        <v>1</v>
      </c>
      <c r="G18" s="16">
        <v>1</v>
      </c>
      <c r="H18" s="16">
        <v>2</v>
      </c>
      <c r="I18" s="16">
        <v>1</v>
      </c>
      <c r="J18" s="16">
        <v>1</v>
      </c>
      <c r="K18" s="16">
        <v>2</v>
      </c>
      <c r="L18" s="16">
        <v>2</v>
      </c>
      <c r="P18" s="13">
        <f t="shared" si="0"/>
        <v>5</v>
      </c>
      <c r="Q18">
        <v>1</v>
      </c>
    </row>
    <row r="19" spans="1:17" x14ac:dyDescent="0.3">
      <c r="A19">
        <v>69</v>
      </c>
      <c r="B19" s="37">
        <v>2021</v>
      </c>
      <c r="C19" s="16">
        <v>2</v>
      </c>
      <c r="D19" s="16">
        <v>1</v>
      </c>
      <c r="E19" s="16">
        <v>2</v>
      </c>
      <c r="F19" s="16">
        <v>1</v>
      </c>
      <c r="G19" s="16">
        <v>1</v>
      </c>
      <c r="H19" s="16">
        <v>1</v>
      </c>
      <c r="I19" s="16">
        <v>1</v>
      </c>
      <c r="J19" s="16">
        <v>1</v>
      </c>
      <c r="K19" s="16">
        <v>1</v>
      </c>
      <c r="L19" s="16">
        <v>2</v>
      </c>
      <c r="P19" s="13">
        <f t="shared" si="0"/>
        <v>7</v>
      </c>
      <c r="Q19">
        <v>1</v>
      </c>
    </row>
    <row r="20" spans="1:17" x14ac:dyDescent="0.3">
      <c r="A20">
        <v>70</v>
      </c>
      <c r="B20" s="35">
        <v>44531</v>
      </c>
      <c r="C20" s="16">
        <v>1</v>
      </c>
      <c r="D20" s="16">
        <v>1</v>
      </c>
      <c r="E20" s="16">
        <v>1</v>
      </c>
      <c r="F20" s="16">
        <v>1</v>
      </c>
      <c r="G20" s="16">
        <v>1</v>
      </c>
      <c r="H20" s="16">
        <v>1</v>
      </c>
      <c r="I20" s="16">
        <v>1</v>
      </c>
      <c r="J20" s="16">
        <v>1</v>
      </c>
      <c r="K20" s="16">
        <v>2</v>
      </c>
      <c r="L20" s="16">
        <v>2</v>
      </c>
      <c r="P20" s="13">
        <f t="shared" si="0"/>
        <v>8</v>
      </c>
      <c r="Q20">
        <v>1</v>
      </c>
    </row>
    <row r="21" spans="1:17" x14ac:dyDescent="0.3">
      <c r="A21">
        <v>71</v>
      </c>
      <c r="B21" s="37">
        <v>2021</v>
      </c>
      <c r="C21" s="16">
        <v>2</v>
      </c>
      <c r="D21" s="16">
        <v>2</v>
      </c>
      <c r="E21" s="16">
        <v>2</v>
      </c>
      <c r="F21" s="16">
        <v>1</v>
      </c>
      <c r="G21" s="16">
        <v>1</v>
      </c>
      <c r="H21" s="16">
        <v>2</v>
      </c>
      <c r="I21" s="16">
        <v>2</v>
      </c>
      <c r="J21" s="16">
        <v>2</v>
      </c>
      <c r="K21" s="16">
        <v>2</v>
      </c>
      <c r="L21" s="16">
        <v>1</v>
      </c>
      <c r="P21" s="13">
        <f t="shared" si="0"/>
        <v>3</v>
      </c>
      <c r="Q21">
        <v>1</v>
      </c>
    </row>
    <row r="22" spans="1:17" x14ac:dyDescent="0.3">
      <c r="A22">
        <v>73</v>
      </c>
      <c r="B22" s="37">
        <v>2021</v>
      </c>
      <c r="C22" s="16">
        <v>1</v>
      </c>
      <c r="D22" s="16">
        <v>1</v>
      </c>
      <c r="E22" s="16">
        <v>2</v>
      </c>
      <c r="F22" s="16">
        <v>1</v>
      </c>
      <c r="G22" s="16">
        <v>1</v>
      </c>
      <c r="H22" s="16">
        <v>2</v>
      </c>
      <c r="I22" s="16">
        <v>1</v>
      </c>
      <c r="J22" s="16">
        <v>1</v>
      </c>
      <c r="K22" s="16">
        <v>2</v>
      </c>
      <c r="L22" s="16">
        <v>2</v>
      </c>
      <c r="P22" s="13">
        <f t="shared" si="0"/>
        <v>6</v>
      </c>
      <c r="Q22">
        <v>1</v>
      </c>
    </row>
    <row r="23" spans="1:17" x14ac:dyDescent="0.3">
      <c r="A23">
        <v>74</v>
      </c>
      <c r="B23" s="37">
        <v>2021</v>
      </c>
      <c r="C23" s="16">
        <v>1</v>
      </c>
      <c r="D23" s="16">
        <v>1</v>
      </c>
      <c r="E23" s="16">
        <v>2</v>
      </c>
      <c r="F23" s="16">
        <v>1</v>
      </c>
      <c r="G23" s="16">
        <v>1</v>
      </c>
      <c r="H23" s="16">
        <v>1</v>
      </c>
      <c r="I23" s="16">
        <v>2</v>
      </c>
      <c r="J23" s="16">
        <v>1</v>
      </c>
      <c r="K23" s="16">
        <v>2</v>
      </c>
      <c r="L23" s="16">
        <v>1</v>
      </c>
      <c r="P23" s="13">
        <f t="shared" si="0"/>
        <v>7</v>
      </c>
      <c r="Q23">
        <v>2</v>
      </c>
    </row>
    <row r="24" spans="1:17" x14ac:dyDescent="0.3">
      <c r="A24">
        <v>75</v>
      </c>
      <c r="B24" s="37">
        <v>2021</v>
      </c>
      <c r="C24" s="16">
        <v>1</v>
      </c>
      <c r="D24" s="16">
        <v>1</v>
      </c>
      <c r="E24" s="16">
        <v>2</v>
      </c>
      <c r="F24" s="16">
        <v>1</v>
      </c>
      <c r="G24" s="16">
        <v>1</v>
      </c>
      <c r="H24" s="16">
        <v>1</v>
      </c>
      <c r="I24" s="16">
        <v>1</v>
      </c>
      <c r="J24" s="16">
        <v>1</v>
      </c>
      <c r="K24" s="16">
        <v>2</v>
      </c>
      <c r="L24" s="16">
        <v>1</v>
      </c>
      <c r="P24" s="13">
        <f t="shared" si="0"/>
        <v>8</v>
      </c>
      <c r="Q24">
        <v>1</v>
      </c>
    </row>
    <row r="25" spans="1:17" x14ac:dyDescent="0.3">
      <c r="A25">
        <v>89</v>
      </c>
      <c r="B25" s="37">
        <v>2021</v>
      </c>
      <c r="C25" s="16">
        <v>2</v>
      </c>
      <c r="D25" s="16">
        <v>1</v>
      </c>
      <c r="E25" s="16">
        <v>2</v>
      </c>
      <c r="F25" s="16">
        <v>2</v>
      </c>
      <c r="G25" s="16">
        <v>1</v>
      </c>
      <c r="H25" s="16">
        <v>2</v>
      </c>
      <c r="I25" s="16">
        <v>1</v>
      </c>
      <c r="J25" s="16">
        <v>2</v>
      </c>
      <c r="K25" s="16">
        <v>2</v>
      </c>
      <c r="L25" s="16">
        <v>1</v>
      </c>
      <c r="P25" s="13">
        <f t="shared" si="0"/>
        <v>4</v>
      </c>
      <c r="Q25">
        <v>1</v>
      </c>
    </row>
    <row r="26" spans="1:17" x14ac:dyDescent="0.3">
      <c r="A26">
        <v>91</v>
      </c>
      <c r="B26" s="37">
        <v>2021</v>
      </c>
      <c r="C26" s="16">
        <v>1</v>
      </c>
      <c r="D26" s="16">
        <v>2</v>
      </c>
      <c r="E26" s="16">
        <v>2</v>
      </c>
      <c r="F26" s="16">
        <v>2</v>
      </c>
      <c r="G26" s="16">
        <v>2</v>
      </c>
      <c r="H26" s="16">
        <v>1</v>
      </c>
      <c r="I26" s="16">
        <v>1</v>
      </c>
      <c r="J26" s="16">
        <v>1</v>
      </c>
      <c r="K26" s="16">
        <v>2</v>
      </c>
      <c r="L26" s="16">
        <v>1</v>
      </c>
      <c r="P26" s="13">
        <f t="shared" si="0"/>
        <v>5</v>
      </c>
      <c r="Q26">
        <v>1</v>
      </c>
    </row>
    <row r="27" spans="1:17" x14ac:dyDescent="0.3">
      <c r="A27">
        <v>94</v>
      </c>
      <c r="B27" s="35">
        <v>44531</v>
      </c>
      <c r="C27" s="16">
        <v>1</v>
      </c>
      <c r="D27" s="16">
        <v>1</v>
      </c>
      <c r="E27" s="16">
        <v>2</v>
      </c>
      <c r="F27" s="16">
        <v>1</v>
      </c>
      <c r="G27" s="16">
        <v>1</v>
      </c>
      <c r="H27" s="16">
        <v>2</v>
      </c>
      <c r="I27" s="16">
        <v>1</v>
      </c>
      <c r="J27" s="16">
        <v>1</v>
      </c>
      <c r="K27" s="16">
        <v>2</v>
      </c>
      <c r="L27" s="16">
        <v>2</v>
      </c>
      <c r="P27" s="13">
        <f t="shared" si="0"/>
        <v>6</v>
      </c>
      <c r="Q27">
        <v>2</v>
      </c>
    </row>
    <row r="28" spans="1:17" x14ac:dyDescent="0.3">
      <c r="A28">
        <v>95</v>
      </c>
      <c r="B28" s="35">
        <v>44835</v>
      </c>
      <c r="C28" s="16">
        <v>1</v>
      </c>
      <c r="D28" s="16">
        <v>1</v>
      </c>
      <c r="E28" s="16">
        <v>1</v>
      </c>
      <c r="F28" s="16">
        <v>1</v>
      </c>
      <c r="G28" s="16">
        <v>1</v>
      </c>
      <c r="H28" s="16">
        <v>2</v>
      </c>
      <c r="I28" s="16">
        <v>2</v>
      </c>
      <c r="J28" s="16">
        <v>1</v>
      </c>
      <c r="K28" s="16">
        <v>2</v>
      </c>
      <c r="L28" s="16">
        <v>1</v>
      </c>
      <c r="P28" s="13">
        <f t="shared" si="0"/>
        <v>7</v>
      </c>
      <c r="Q28">
        <v>1</v>
      </c>
    </row>
    <row r="29" spans="1:17" x14ac:dyDescent="0.3">
      <c r="A29">
        <v>96</v>
      </c>
      <c r="B29" s="35">
        <v>44105</v>
      </c>
      <c r="C29" s="16">
        <v>1</v>
      </c>
      <c r="D29" s="16">
        <v>1</v>
      </c>
      <c r="E29" s="16">
        <v>1</v>
      </c>
      <c r="F29" s="16">
        <v>1</v>
      </c>
      <c r="G29" s="16">
        <v>1</v>
      </c>
      <c r="H29" s="16">
        <v>1</v>
      </c>
      <c r="I29" s="16">
        <v>1</v>
      </c>
      <c r="J29" s="16">
        <v>1</v>
      </c>
      <c r="K29" s="16">
        <v>2</v>
      </c>
      <c r="L29" s="16">
        <v>1</v>
      </c>
      <c r="P29" s="13">
        <f t="shared" si="0"/>
        <v>9</v>
      </c>
      <c r="Q29">
        <v>2</v>
      </c>
    </row>
    <row r="30" spans="1:17" x14ac:dyDescent="0.3">
      <c r="A30">
        <v>122</v>
      </c>
      <c r="B30" s="37">
        <v>2021</v>
      </c>
      <c r="C30" s="16">
        <v>1</v>
      </c>
      <c r="D30" s="16">
        <v>1</v>
      </c>
      <c r="E30" s="16">
        <v>2</v>
      </c>
      <c r="F30" s="16">
        <v>1</v>
      </c>
      <c r="G30" s="16">
        <v>1</v>
      </c>
      <c r="H30" s="16">
        <v>1</v>
      </c>
      <c r="I30" s="16">
        <v>1</v>
      </c>
      <c r="J30" s="16">
        <v>1</v>
      </c>
      <c r="K30" s="16">
        <v>2</v>
      </c>
      <c r="L30" s="16">
        <v>1</v>
      </c>
      <c r="P30" s="13">
        <f t="shared" si="0"/>
        <v>8</v>
      </c>
      <c r="Q30">
        <v>2</v>
      </c>
    </row>
    <row r="31" spans="1:17" x14ac:dyDescent="0.3">
      <c r="A31">
        <v>123</v>
      </c>
      <c r="B31" s="37">
        <v>2021</v>
      </c>
      <c r="C31" s="16">
        <v>1</v>
      </c>
      <c r="D31" s="16">
        <v>1</v>
      </c>
      <c r="E31" s="16">
        <v>1</v>
      </c>
      <c r="F31" s="16">
        <v>1</v>
      </c>
      <c r="G31" s="16">
        <v>2</v>
      </c>
      <c r="H31" s="16">
        <v>1</v>
      </c>
      <c r="I31" s="16">
        <v>1</v>
      </c>
      <c r="J31" s="16">
        <v>1</v>
      </c>
      <c r="K31" s="16">
        <v>2</v>
      </c>
      <c r="L31" s="16">
        <v>1</v>
      </c>
      <c r="P31" s="13">
        <f t="shared" si="0"/>
        <v>8</v>
      </c>
      <c r="Q31">
        <v>2</v>
      </c>
    </row>
    <row r="32" spans="1:17" x14ac:dyDescent="0.3">
      <c r="A32">
        <v>131</v>
      </c>
      <c r="B32" s="37">
        <v>2021</v>
      </c>
      <c r="C32" s="16">
        <v>1</v>
      </c>
      <c r="D32" s="16">
        <v>1</v>
      </c>
      <c r="E32" s="16">
        <v>1</v>
      </c>
      <c r="F32" s="16">
        <v>2</v>
      </c>
      <c r="G32" s="16">
        <v>2</v>
      </c>
      <c r="H32" s="16">
        <v>2</v>
      </c>
      <c r="I32" s="16">
        <v>1</v>
      </c>
      <c r="J32" s="16">
        <v>1</v>
      </c>
      <c r="K32" s="16">
        <v>2</v>
      </c>
      <c r="L32" s="16">
        <v>1</v>
      </c>
      <c r="P32" s="13">
        <f t="shared" si="0"/>
        <v>6</v>
      </c>
      <c r="Q32">
        <v>1</v>
      </c>
    </row>
    <row r="33" spans="1:17" x14ac:dyDescent="0.3">
      <c r="A33">
        <v>135</v>
      </c>
      <c r="B33" s="35">
        <v>44166</v>
      </c>
      <c r="C33" s="16">
        <v>1</v>
      </c>
      <c r="D33" s="16">
        <v>1</v>
      </c>
      <c r="E33" s="16">
        <v>2</v>
      </c>
      <c r="F33" s="16">
        <v>1</v>
      </c>
      <c r="G33" s="16">
        <v>1</v>
      </c>
      <c r="H33" s="16">
        <v>1</v>
      </c>
      <c r="I33" s="16">
        <v>2</v>
      </c>
      <c r="J33" s="16">
        <v>1</v>
      </c>
      <c r="K33" s="16">
        <v>2</v>
      </c>
      <c r="L33" s="16">
        <v>2</v>
      </c>
      <c r="P33" s="13">
        <f t="shared" si="0"/>
        <v>6</v>
      </c>
      <c r="Q33">
        <v>1</v>
      </c>
    </row>
    <row r="34" spans="1:17" x14ac:dyDescent="0.3">
      <c r="A34">
        <v>141</v>
      </c>
      <c r="B34" s="35">
        <v>44531</v>
      </c>
      <c r="C34" s="16">
        <v>2</v>
      </c>
      <c r="D34" s="16">
        <v>1</v>
      </c>
      <c r="E34" s="16">
        <v>2</v>
      </c>
      <c r="F34" s="16">
        <v>1</v>
      </c>
      <c r="G34" s="16">
        <v>2</v>
      </c>
      <c r="H34" s="16">
        <v>2</v>
      </c>
      <c r="I34" s="16">
        <v>2</v>
      </c>
      <c r="J34" s="16">
        <v>2</v>
      </c>
      <c r="K34" s="16">
        <v>2</v>
      </c>
      <c r="L34" s="16">
        <v>1</v>
      </c>
      <c r="P34" s="13">
        <f t="shared" si="0"/>
        <v>3</v>
      </c>
      <c r="Q34">
        <v>1</v>
      </c>
    </row>
    <row r="35" spans="1:17" x14ac:dyDescent="0.3">
      <c r="A35">
        <v>142</v>
      </c>
      <c r="B35" s="37">
        <v>2021</v>
      </c>
      <c r="C35" s="16">
        <v>2</v>
      </c>
      <c r="D35" s="16">
        <v>2</v>
      </c>
      <c r="E35" s="16">
        <v>2</v>
      </c>
      <c r="F35" s="16">
        <v>2</v>
      </c>
      <c r="G35" s="16">
        <v>1</v>
      </c>
      <c r="H35" s="16">
        <v>2</v>
      </c>
      <c r="I35" s="16">
        <v>2</v>
      </c>
      <c r="J35" s="16">
        <v>2</v>
      </c>
      <c r="K35" s="16">
        <v>2</v>
      </c>
      <c r="L35" s="16">
        <v>1</v>
      </c>
      <c r="P35" s="13">
        <f t="shared" si="0"/>
        <v>2</v>
      </c>
      <c r="Q35">
        <v>1</v>
      </c>
    </row>
    <row r="36" spans="1:17" x14ac:dyDescent="0.3">
      <c r="A36">
        <v>152</v>
      </c>
      <c r="B36" s="35">
        <v>44531</v>
      </c>
      <c r="C36" s="16">
        <v>1</v>
      </c>
      <c r="D36" s="16">
        <v>1</v>
      </c>
      <c r="E36" s="16">
        <v>2</v>
      </c>
      <c r="F36" s="16">
        <v>1</v>
      </c>
      <c r="G36" s="16">
        <v>1</v>
      </c>
      <c r="H36" s="16">
        <v>1</v>
      </c>
      <c r="I36" s="16">
        <v>1</v>
      </c>
      <c r="J36" s="16">
        <v>1</v>
      </c>
      <c r="K36" s="16">
        <v>2</v>
      </c>
      <c r="L36" s="16">
        <v>1</v>
      </c>
      <c r="P36" s="13">
        <f t="shared" si="0"/>
        <v>8</v>
      </c>
      <c r="Q36">
        <v>1</v>
      </c>
    </row>
    <row r="37" spans="1:17" x14ac:dyDescent="0.3">
      <c r="A37">
        <v>155</v>
      </c>
      <c r="B37" s="37">
        <v>2021</v>
      </c>
      <c r="C37" s="16">
        <v>1</v>
      </c>
      <c r="D37" s="16">
        <v>1</v>
      </c>
      <c r="E37" s="16">
        <v>2</v>
      </c>
      <c r="F37" s="16">
        <v>2</v>
      </c>
      <c r="G37" s="16">
        <v>1</v>
      </c>
      <c r="H37" s="16">
        <v>2</v>
      </c>
      <c r="I37" s="16">
        <v>2</v>
      </c>
      <c r="J37" s="16">
        <v>2</v>
      </c>
      <c r="K37" s="16">
        <v>2</v>
      </c>
      <c r="L37" s="16">
        <v>1</v>
      </c>
      <c r="P37" s="13">
        <f t="shared" si="0"/>
        <v>4</v>
      </c>
      <c r="Q37">
        <v>2</v>
      </c>
    </row>
    <row r="38" spans="1:17" ht="13.95" customHeight="1" x14ac:dyDescent="0.3">
      <c r="A38">
        <v>176</v>
      </c>
      <c r="B38" s="35">
        <v>44044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6">
        <v>1</v>
      </c>
      <c r="I38" s="16">
        <v>1</v>
      </c>
      <c r="J38" s="16">
        <v>1</v>
      </c>
      <c r="K38" s="16">
        <v>2</v>
      </c>
      <c r="L38" s="16">
        <v>2</v>
      </c>
      <c r="P38" s="13">
        <f t="shared" si="0"/>
        <v>8</v>
      </c>
      <c r="Q38">
        <v>2</v>
      </c>
    </row>
    <row r="39" spans="1:17" x14ac:dyDescent="0.3">
      <c r="A39">
        <v>183</v>
      </c>
      <c r="B39" s="37">
        <v>2021</v>
      </c>
      <c r="C39" s="16">
        <v>1</v>
      </c>
      <c r="D39" s="16">
        <v>1</v>
      </c>
      <c r="E39" s="16">
        <v>2</v>
      </c>
      <c r="F39" s="16">
        <v>1</v>
      </c>
      <c r="G39" s="16">
        <v>1</v>
      </c>
      <c r="H39" s="16">
        <v>1</v>
      </c>
      <c r="I39" s="16">
        <v>2</v>
      </c>
      <c r="J39" s="16">
        <v>1</v>
      </c>
      <c r="K39" s="16">
        <v>2</v>
      </c>
      <c r="L39" s="16">
        <v>2</v>
      </c>
      <c r="P39" s="13">
        <f t="shared" si="0"/>
        <v>6</v>
      </c>
      <c r="Q39">
        <v>1</v>
      </c>
    </row>
    <row r="40" spans="1:17" x14ac:dyDescent="0.3">
      <c r="A40">
        <v>187</v>
      </c>
      <c r="B40">
        <v>2022</v>
      </c>
      <c r="C40" s="16">
        <v>1</v>
      </c>
      <c r="D40" s="16">
        <v>2</v>
      </c>
      <c r="E40" s="16">
        <v>2</v>
      </c>
      <c r="F40" s="16">
        <v>1</v>
      </c>
      <c r="G40" s="16">
        <v>2</v>
      </c>
      <c r="H40" s="16">
        <v>1</v>
      </c>
      <c r="I40" s="16">
        <v>2</v>
      </c>
      <c r="J40" s="16">
        <v>1</v>
      </c>
      <c r="K40" s="16">
        <v>2</v>
      </c>
      <c r="L40" s="16">
        <v>2</v>
      </c>
      <c r="P40" s="13">
        <f t="shared" si="0"/>
        <v>4</v>
      </c>
      <c r="Q40">
        <v>1</v>
      </c>
    </row>
    <row r="41" spans="1:17" x14ac:dyDescent="0.3">
      <c r="A41">
        <v>188</v>
      </c>
      <c r="B41" s="37">
        <v>2021</v>
      </c>
      <c r="C41" s="16">
        <v>1</v>
      </c>
      <c r="D41" s="16">
        <v>1</v>
      </c>
      <c r="E41" s="16">
        <v>2</v>
      </c>
      <c r="F41" s="16">
        <v>1</v>
      </c>
      <c r="G41" s="16">
        <v>1</v>
      </c>
      <c r="H41" s="16">
        <v>1</v>
      </c>
      <c r="I41" s="16">
        <v>1</v>
      </c>
      <c r="J41" s="16">
        <v>1</v>
      </c>
      <c r="K41" s="16">
        <v>2</v>
      </c>
      <c r="L41" s="16">
        <v>2</v>
      </c>
      <c r="P41" s="13">
        <f t="shared" si="0"/>
        <v>7</v>
      </c>
      <c r="Q41"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C1D5C-51A6-4222-B950-285E74008CEA}">
  <dimension ref="A1:V14"/>
  <sheetViews>
    <sheetView tabSelected="1" topLeftCell="B1" workbookViewId="0">
      <selection activeCell="L21" sqref="L21"/>
    </sheetView>
  </sheetViews>
  <sheetFormatPr defaultRowHeight="14.4" x14ac:dyDescent="0.3"/>
  <cols>
    <col min="1" max="1" width="14.109375" customWidth="1"/>
    <col min="2" max="2" width="20.6640625" customWidth="1"/>
    <col min="3" max="3" width="15.44140625" customWidth="1"/>
    <col min="4" max="4" width="5.109375" customWidth="1"/>
    <col min="5" max="7" width="8.88671875" hidden="1" customWidth="1"/>
    <col min="8" max="8" width="12.6640625" customWidth="1"/>
    <col min="9" max="9" width="1.33203125" customWidth="1"/>
    <col min="10" max="10" width="23.5546875" bestFit="1" customWidth="1"/>
    <col min="22" max="22" width="16" customWidth="1"/>
  </cols>
  <sheetData>
    <row r="1" spans="1:22" x14ac:dyDescent="0.3">
      <c r="A1" t="s">
        <v>386</v>
      </c>
      <c r="B1" t="s">
        <v>381</v>
      </c>
      <c r="C1" t="s">
        <v>382</v>
      </c>
      <c r="H1" t="s">
        <v>383</v>
      </c>
      <c r="J1" t="s">
        <v>385</v>
      </c>
      <c r="M1" t="s">
        <v>396</v>
      </c>
      <c r="N1" t="s">
        <v>397</v>
      </c>
      <c r="O1" t="s">
        <v>398</v>
      </c>
      <c r="P1" t="s">
        <v>399</v>
      </c>
      <c r="Q1" t="s">
        <v>400</v>
      </c>
      <c r="R1" t="s">
        <v>401</v>
      </c>
      <c r="S1" t="s">
        <v>402</v>
      </c>
      <c r="T1" t="s">
        <v>403</v>
      </c>
      <c r="U1" t="s">
        <v>404</v>
      </c>
      <c r="V1" t="s">
        <v>405</v>
      </c>
    </row>
    <row r="2" spans="1:22" x14ac:dyDescent="0.3">
      <c r="A2">
        <v>1</v>
      </c>
      <c r="B2">
        <v>6</v>
      </c>
      <c r="C2">
        <v>1</v>
      </c>
      <c r="H2">
        <v>261050000</v>
      </c>
      <c r="J2">
        <v>1</v>
      </c>
      <c r="M2" s="16">
        <v>2</v>
      </c>
      <c r="N2" s="16">
        <v>1</v>
      </c>
      <c r="O2" s="16">
        <v>2</v>
      </c>
      <c r="P2" s="16">
        <v>1</v>
      </c>
      <c r="Q2" s="16">
        <v>1</v>
      </c>
      <c r="R2" s="16">
        <v>1</v>
      </c>
      <c r="S2" s="16">
        <v>1</v>
      </c>
      <c r="T2" s="16">
        <v>1</v>
      </c>
      <c r="U2" s="16">
        <v>2</v>
      </c>
      <c r="V2" s="16">
        <v>2</v>
      </c>
    </row>
    <row r="3" spans="1:22" x14ac:dyDescent="0.3">
      <c r="A3">
        <v>1</v>
      </c>
      <c r="B3">
        <v>5</v>
      </c>
      <c r="C3">
        <v>2</v>
      </c>
      <c r="H3">
        <v>184650000</v>
      </c>
      <c r="J3">
        <v>1</v>
      </c>
      <c r="M3" s="16">
        <v>1</v>
      </c>
      <c r="N3" s="16">
        <v>1</v>
      </c>
      <c r="O3" s="16">
        <v>2</v>
      </c>
      <c r="P3" s="16">
        <v>1</v>
      </c>
      <c r="Q3" s="16">
        <v>2</v>
      </c>
      <c r="R3" s="16">
        <v>2</v>
      </c>
      <c r="S3" s="16">
        <v>1</v>
      </c>
      <c r="T3" s="16">
        <v>1</v>
      </c>
      <c r="U3" s="16">
        <v>2</v>
      </c>
      <c r="V3" s="16">
        <v>2</v>
      </c>
    </row>
    <row r="4" spans="1:22" x14ac:dyDescent="0.3">
      <c r="A4">
        <v>1</v>
      </c>
      <c r="B4">
        <v>7</v>
      </c>
      <c r="C4">
        <v>1</v>
      </c>
      <c r="H4">
        <v>251550000</v>
      </c>
      <c r="J4">
        <v>1</v>
      </c>
      <c r="M4" s="16">
        <v>1</v>
      </c>
      <c r="N4" s="16">
        <v>2</v>
      </c>
      <c r="O4" s="16">
        <v>2</v>
      </c>
      <c r="P4" s="16">
        <v>1</v>
      </c>
      <c r="Q4" s="16">
        <v>1</v>
      </c>
      <c r="R4" s="16">
        <v>1</v>
      </c>
      <c r="S4" s="16">
        <v>1</v>
      </c>
      <c r="T4" s="16">
        <v>1</v>
      </c>
      <c r="U4" s="16">
        <v>2</v>
      </c>
      <c r="V4" s="16">
        <v>1</v>
      </c>
    </row>
    <row r="5" spans="1:22" x14ac:dyDescent="0.3">
      <c r="A5">
        <v>1</v>
      </c>
      <c r="B5">
        <v>7</v>
      </c>
      <c r="C5">
        <v>2</v>
      </c>
      <c r="H5">
        <v>115150000</v>
      </c>
      <c r="J5">
        <v>2</v>
      </c>
      <c r="M5" s="16">
        <v>1</v>
      </c>
      <c r="N5" s="16">
        <v>1</v>
      </c>
      <c r="O5" s="16">
        <v>2</v>
      </c>
      <c r="P5" s="16">
        <v>1</v>
      </c>
      <c r="Q5" s="16">
        <v>1</v>
      </c>
      <c r="R5" s="16">
        <v>2</v>
      </c>
      <c r="S5" s="16">
        <v>1</v>
      </c>
      <c r="T5" s="16">
        <v>1</v>
      </c>
      <c r="U5" s="16">
        <v>1</v>
      </c>
      <c r="V5" s="16">
        <v>2</v>
      </c>
    </row>
    <row r="6" spans="1:22" x14ac:dyDescent="0.3">
      <c r="A6">
        <v>1</v>
      </c>
      <c r="B6">
        <v>8</v>
      </c>
      <c r="C6">
        <v>1</v>
      </c>
      <c r="H6">
        <v>240050000</v>
      </c>
      <c r="J6">
        <v>2</v>
      </c>
      <c r="M6" s="16">
        <v>1</v>
      </c>
      <c r="N6" s="16">
        <v>1</v>
      </c>
      <c r="O6" s="16">
        <v>2</v>
      </c>
      <c r="P6" s="16">
        <v>1</v>
      </c>
      <c r="Q6" s="16">
        <v>1</v>
      </c>
      <c r="R6" s="16">
        <v>1</v>
      </c>
      <c r="S6" s="16">
        <v>1</v>
      </c>
      <c r="T6" s="16">
        <v>1</v>
      </c>
      <c r="U6" s="16">
        <v>2</v>
      </c>
      <c r="V6" s="16">
        <v>1</v>
      </c>
    </row>
    <row r="7" spans="1:22" x14ac:dyDescent="0.3">
      <c r="A7">
        <v>1</v>
      </c>
      <c r="B7">
        <v>6</v>
      </c>
      <c r="C7">
        <v>2</v>
      </c>
      <c r="H7">
        <v>94845000</v>
      </c>
      <c r="J7">
        <v>1</v>
      </c>
      <c r="M7" s="16">
        <v>1</v>
      </c>
      <c r="N7" s="16">
        <v>1</v>
      </c>
      <c r="O7" s="16">
        <v>2</v>
      </c>
      <c r="P7" s="16">
        <v>1</v>
      </c>
      <c r="Q7" s="16">
        <v>1</v>
      </c>
      <c r="R7" s="16">
        <v>2</v>
      </c>
      <c r="S7" s="16">
        <v>1</v>
      </c>
      <c r="T7" s="16">
        <v>1</v>
      </c>
      <c r="U7" s="16">
        <v>2</v>
      </c>
      <c r="V7" s="16">
        <v>2</v>
      </c>
    </row>
    <row r="8" spans="1:22" x14ac:dyDescent="0.3">
      <c r="A8">
        <v>1</v>
      </c>
      <c r="B8">
        <v>9</v>
      </c>
      <c r="C8">
        <v>2</v>
      </c>
      <c r="H8">
        <v>132395000</v>
      </c>
      <c r="J8">
        <v>2</v>
      </c>
      <c r="M8" s="16">
        <v>1</v>
      </c>
      <c r="N8" s="16">
        <v>1</v>
      </c>
      <c r="O8" s="16">
        <v>1</v>
      </c>
      <c r="P8" s="16">
        <v>1</v>
      </c>
      <c r="Q8" s="16">
        <v>1</v>
      </c>
      <c r="R8" s="16">
        <v>1</v>
      </c>
      <c r="S8" s="16">
        <v>1</v>
      </c>
      <c r="T8" s="16">
        <v>1</v>
      </c>
      <c r="U8" s="16">
        <v>2</v>
      </c>
      <c r="V8" s="16">
        <v>1</v>
      </c>
    </row>
    <row r="9" spans="1:22" x14ac:dyDescent="0.3">
      <c r="A9">
        <v>1</v>
      </c>
      <c r="B9">
        <v>8</v>
      </c>
      <c r="C9">
        <v>2</v>
      </c>
      <c r="H9">
        <v>128995000</v>
      </c>
      <c r="J9">
        <v>2</v>
      </c>
      <c r="M9" s="16">
        <v>1</v>
      </c>
      <c r="N9" s="16">
        <v>1</v>
      </c>
      <c r="O9" s="16">
        <v>2</v>
      </c>
      <c r="P9" s="16">
        <v>1</v>
      </c>
      <c r="Q9" s="16">
        <v>1</v>
      </c>
      <c r="R9" s="16">
        <v>1</v>
      </c>
      <c r="S9" s="16">
        <v>1</v>
      </c>
      <c r="T9" s="16">
        <v>1</v>
      </c>
      <c r="U9" s="16">
        <v>2</v>
      </c>
      <c r="V9" s="16">
        <v>1</v>
      </c>
    </row>
    <row r="10" spans="1:22" x14ac:dyDescent="0.3">
      <c r="A10">
        <v>1</v>
      </c>
      <c r="B10">
        <v>8</v>
      </c>
      <c r="C10">
        <v>2</v>
      </c>
      <c r="H10">
        <v>102995000</v>
      </c>
      <c r="J10">
        <v>1</v>
      </c>
      <c r="M10" s="16">
        <v>1</v>
      </c>
      <c r="N10" s="16">
        <v>1</v>
      </c>
      <c r="O10" s="16">
        <v>1</v>
      </c>
      <c r="P10" s="16">
        <v>1</v>
      </c>
      <c r="Q10" s="16">
        <v>2</v>
      </c>
      <c r="R10" s="16">
        <v>1</v>
      </c>
      <c r="S10" s="16">
        <v>1</v>
      </c>
      <c r="T10" s="16">
        <v>1</v>
      </c>
      <c r="U10" s="16">
        <v>2</v>
      </c>
      <c r="V10" s="16">
        <v>1</v>
      </c>
    </row>
    <row r="11" spans="1:22" x14ac:dyDescent="0.3">
      <c r="A11">
        <v>1</v>
      </c>
      <c r="B11">
        <v>8</v>
      </c>
      <c r="C11">
        <v>1</v>
      </c>
      <c r="H11">
        <v>118995000</v>
      </c>
      <c r="J11">
        <v>1</v>
      </c>
      <c r="M11" s="16">
        <v>1</v>
      </c>
      <c r="N11" s="16">
        <v>1</v>
      </c>
      <c r="O11" s="16">
        <v>2</v>
      </c>
      <c r="P11" s="16">
        <v>1</v>
      </c>
      <c r="Q11" s="16">
        <v>1</v>
      </c>
      <c r="R11" s="16">
        <v>1</v>
      </c>
      <c r="S11" s="16">
        <v>1</v>
      </c>
      <c r="T11" s="16">
        <v>1</v>
      </c>
      <c r="U11" s="16">
        <v>2</v>
      </c>
      <c r="V11" s="16">
        <v>1</v>
      </c>
    </row>
    <row r="12" spans="1:22" x14ac:dyDescent="0.3">
      <c r="A12">
        <v>1</v>
      </c>
      <c r="B12">
        <v>8</v>
      </c>
      <c r="C12">
        <v>2</v>
      </c>
      <c r="H12">
        <v>244920000</v>
      </c>
      <c r="J12">
        <v>2</v>
      </c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6">
        <v>1</v>
      </c>
      <c r="S12" s="16">
        <v>1</v>
      </c>
      <c r="T12" s="16">
        <v>1</v>
      </c>
      <c r="U12" s="16">
        <v>2</v>
      </c>
      <c r="V12" s="16">
        <v>2</v>
      </c>
    </row>
    <row r="13" spans="1:22" x14ac:dyDescent="0.3">
      <c r="A13">
        <v>1</v>
      </c>
      <c r="B13">
        <v>6</v>
      </c>
      <c r="C13">
        <v>1</v>
      </c>
      <c r="H13">
        <v>164820000</v>
      </c>
      <c r="J13">
        <v>1</v>
      </c>
      <c r="M13" s="16">
        <v>1</v>
      </c>
      <c r="N13" s="16">
        <v>1</v>
      </c>
      <c r="O13" s="16">
        <v>2</v>
      </c>
      <c r="P13" s="16">
        <v>1</v>
      </c>
      <c r="Q13" s="16">
        <v>1</v>
      </c>
      <c r="R13" s="16">
        <v>1</v>
      </c>
      <c r="S13" s="16">
        <v>2</v>
      </c>
      <c r="T13" s="16">
        <v>1</v>
      </c>
      <c r="U13" s="16">
        <v>2</v>
      </c>
      <c r="V13" s="16">
        <v>2</v>
      </c>
    </row>
    <row r="14" spans="1:22" x14ac:dyDescent="0.3">
      <c r="A14" t="s">
        <v>196</v>
      </c>
      <c r="B14">
        <f>AVERAGE(B2:B13)</f>
        <v>7.166666666666667</v>
      </c>
      <c r="C14">
        <f>AVERAGE(C2:C13)</f>
        <v>1.5833333333333333</v>
      </c>
      <c r="H14">
        <f>AVERAGE(H2:H13)</f>
        <v>170034583.33333334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64C79-7A45-4DBE-BEF8-3538B2616002}">
  <dimension ref="A1:E30"/>
  <sheetViews>
    <sheetView workbookViewId="0">
      <selection activeCell="B1" sqref="B1:B1048576"/>
    </sheetView>
  </sheetViews>
  <sheetFormatPr defaultRowHeight="14.4" x14ac:dyDescent="0.3"/>
  <cols>
    <col min="1" max="1" width="12" customWidth="1"/>
    <col min="2" max="2" width="20.5546875" bestFit="1" customWidth="1"/>
    <col min="3" max="3" width="68.44140625" bestFit="1" customWidth="1"/>
    <col min="4" max="4" width="17.6640625" customWidth="1"/>
    <col min="9" max="9" width="17.33203125" customWidth="1"/>
  </cols>
  <sheetData>
    <row r="1" spans="1:5" x14ac:dyDescent="0.3">
      <c r="A1" t="s">
        <v>189</v>
      </c>
      <c r="B1" t="s">
        <v>381</v>
      </c>
      <c r="C1" t="s">
        <v>382</v>
      </c>
      <c r="D1" t="s">
        <v>383</v>
      </c>
      <c r="E1" t="s">
        <v>384</v>
      </c>
    </row>
    <row r="2" spans="1:5" x14ac:dyDescent="0.3">
      <c r="A2">
        <v>2</v>
      </c>
      <c r="B2">
        <v>7</v>
      </c>
      <c r="C2">
        <v>1</v>
      </c>
      <c r="D2" s="13">
        <v>294350000</v>
      </c>
      <c r="E2">
        <v>1</v>
      </c>
    </row>
    <row r="3" spans="1:5" x14ac:dyDescent="0.3">
      <c r="A3">
        <v>7</v>
      </c>
      <c r="B3">
        <v>5</v>
      </c>
      <c r="C3">
        <v>1</v>
      </c>
      <c r="D3" s="13">
        <v>219350000</v>
      </c>
      <c r="E3">
        <v>1</v>
      </c>
    </row>
    <row r="4" spans="1:5" x14ac:dyDescent="0.3">
      <c r="A4">
        <v>12</v>
      </c>
      <c r="B4">
        <v>5</v>
      </c>
      <c r="C4">
        <v>1</v>
      </c>
      <c r="D4" s="13">
        <v>266950000</v>
      </c>
      <c r="E4">
        <v>1</v>
      </c>
    </row>
    <row r="5" spans="1:5" x14ac:dyDescent="0.3">
      <c r="A5">
        <v>16</v>
      </c>
      <c r="B5">
        <v>6</v>
      </c>
      <c r="C5">
        <v>1</v>
      </c>
      <c r="D5" s="13">
        <v>285650000</v>
      </c>
      <c r="E5">
        <v>1</v>
      </c>
    </row>
    <row r="6" spans="1:5" x14ac:dyDescent="0.3">
      <c r="A6">
        <v>23</v>
      </c>
      <c r="B6">
        <v>5</v>
      </c>
      <c r="C6">
        <v>2</v>
      </c>
      <c r="D6" s="13">
        <v>268550000</v>
      </c>
      <c r="E6">
        <v>1</v>
      </c>
    </row>
    <row r="7" spans="1:5" x14ac:dyDescent="0.3">
      <c r="A7">
        <v>27</v>
      </c>
      <c r="B7">
        <v>7</v>
      </c>
      <c r="C7">
        <v>2</v>
      </c>
      <c r="D7" s="13">
        <v>259250000</v>
      </c>
      <c r="E7">
        <v>2</v>
      </c>
    </row>
    <row r="8" spans="1:5" x14ac:dyDescent="0.3">
      <c r="A8">
        <v>48</v>
      </c>
      <c r="B8">
        <v>9</v>
      </c>
      <c r="C8">
        <v>1</v>
      </c>
      <c r="D8" s="13">
        <v>158850000</v>
      </c>
      <c r="E8">
        <v>2</v>
      </c>
    </row>
    <row r="9" spans="1:5" x14ac:dyDescent="0.3">
      <c r="A9">
        <v>51</v>
      </c>
      <c r="B9">
        <v>6</v>
      </c>
      <c r="C9">
        <v>2</v>
      </c>
      <c r="D9" s="13">
        <v>231050000</v>
      </c>
      <c r="E9">
        <v>1</v>
      </c>
    </row>
    <row r="10" spans="1:5" x14ac:dyDescent="0.3">
      <c r="A10">
        <v>59</v>
      </c>
      <c r="B10">
        <v>6</v>
      </c>
      <c r="C10">
        <v>1</v>
      </c>
      <c r="D10" s="13">
        <v>245049999.99999997</v>
      </c>
      <c r="E10">
        <v>1</v>
      </c>
    </row>
    <row r="11" spans="1:5" x14ac:dyDescent="0.3">
      <c r="A11">
        <v>61</v>
      </c>
      <c r="B11">
        <v>6</v>
      </c>
      <c r="C11">
        <v>1</v>
      </c>
      <c r="D11" s="13">
        <v>232149999.99999997</v>
      </c>
      <c r="E11">
        <v>1</v>
      </c>
    </row>
    <row r="12" spans="1:5" x14ac:dyDescent="0.3">
      <c r="A12">
        <v>63</v>
      </c>
      <c r="B12">
        <v>3</v>
      </c>
      <c r="C12">
        <v>1</v>
      </c>
      <c r="D12" s="13">
        <v>234149999.99999997</v>
      </c>
      <c r="E12">
        <v>1</v>
      </c>
    </row>
    <row r="13" spans="1:5" x14ac:dyDescent="0.3">
      <c r="A13">
        <v>65</v>
      </c>
      <c r="B13">
        <v>8</v>
      </c>
      <c r="C13">
        <v>2</v>
      </c>
      <c r="D13" s="13">
        <v>268750000</v>
      </c>
      <c r="E13">
        <v>2</v>
      </c>
    </row>
    <row r="14" spans="1:5" x14ac:dyDescent="0.3">
      <c r="A14">
        <v>68</v>
      </c>
      <c r="B14">
        <v>5</v>
      </c>
      <c r="C14">
        <v>1</v>
      </c>
      <c r="D14" s="13">
        <v>235450000</v>
      </c>
      <c r="E14">
        <v>2</v>
      </c>
    </row>
    <row r="15" spans="1:5" x14ac:dyDescent="0.3">
      <c r="A15">
        <v>69</v>
      </c>
      <c r="B15">
        <v>7</v>
      </c>
      <c r="C15">
        <v>1</v>
      </c>
      <c r="D15" s="13">
        <v>255449999.99999997</v>
      </c>
      <c r="E15">
        <v>1</v>
      </c>
    </row>
    <row r="16" spans="1:5" x14ac:dyDescent="0.3">
      <c r="A16">
        <v>70</v>
      </c>
      <c r="B16">
        <v>8</v>
      </c>
      <c r="C16">
        <v>1</v>
      </c>
      <c r="D16" s="13">
        <v>171449999.99999997</v>
      </c>
      <c r="E16">
        <v>1</v>
      </c>
    </row>
    <row r="17" spans="1:5" x14ac:dyDescent="0.3">
      <c r="A17">
        <v>71</v>
      </c>
      <c r="B17">
        <v>3</v>
      </c>
      <c r="C17">
        <v>1</v>
      </c>
      <c r="D17" s="13">
        <v>209850000</v>
      </c>
      <c r="E17">
        <v>1</v>
      </c>
    </row>
    <row r="18" spans="1:5" x14ac:dyDescent="0.3">
      <c r="A18">
        <v>73</v>
      </c>
      <c r="B18">
        <v>6</v>
      </c>
      <c r="C18">
        <v>1</v>
      </c>
      <c r="D18" s="13">
        <v>264950000</v>
      </c>
      <c r="E18">
        <v>1</v>
      </c>
    </row>
    <row r="19" spans="1:5" x14ac:dyDescent="0.3">
      <c r="A19">
        <v>74</v>
      </c>
      <c r="B19">
        <v>7</v>
      </c>
      <c r="C19">
        <v>2</v>
      </c>
      <c r="D19" s="13">
        <v>255049999.99999997</v>
      </c>
      <c r="E19">
        <v>2</v>
      </c>
    </row>
    <row r="20" spans="1:5" x14ac:dyDescent="0.3">
      <c r="A20">
        <v>89</v>
      </c>
      <c r="B20">
        <v>4</v>
      </c>
      <c r="C20">
        <v>1</v>
      </c>
      <c r="D20" s="13">
        <v>147095000</v>
      </c>
      <c r="E20">
        <v>1</v>
      </c>
    </row>
    <row r="21" spans="1:5" x14ac:dyDescent="0.3">
      <c r="A21">
        <v>91</v>
      </c>
      <c r="B21">
        <v>5</v>
      </c>
      <c r="C21">
        <v>1</v>
      </c>
      <c r="D21" s="13">
        <v>109644999.99999999</v>
      </c>
      <c r="E21">
        <v>1</v>
      </c>
    </row>
    <row r="22" spans="1:5" x14ac:dyDescent="0.3">
      <c r="A22">
        <v>95</v>
      </c>
      <c r="B22">
        <v>7</v>
      </c>
      <c r="C22">
        <v>1</v>
      </c>
      <c r="D22" s="13">
        <v>148195000</v>
      </c>
      <c r="E22">
        <v>2</v>
      </c>
    </row>
    <row r="23" spans="1:5" x14ac:dyDescent="0.3">
      <c r="A23">
        <v>131</v>
      </c>
      <c r="B23">
        <v>6</v>
      </c>
      <c r="C23">
        <v>1</v>
      </c>
      <c r="D23" s="13">
        <v>90744999.999999985</v>
      </c>
      <c r="E23">
        <v>2</v>
      </c>
    </row>
    <row r="24" spans="1:5" x14ac:dyDescent="0.3">
      <c r="A24">
        <v>135</v>
      </c>
      <c r="B24">
        <v>6</v>
      </c>
      <c r="C24">
        <v>1</v>
      </c>
      <c r="D24" s="13">
        <v>133695000</v>
      </c>
      <c r="E24">
        <v>1</v>
      </c>
    </row>
    <row r="25" spans="1:5" x14ac:dyDescent="0.3">
      <c r="A25">
        <v>141</v>
      </c>
      <c r="B25">
        <v>3</v>
      </c>
      <c r="C25">
        <v>1</v>
      </c>
      <c r="D25" s="13">
        <v>125445000</v>
      </c>
      <c r="E25">
        <v>2</v>
      </c>
    </row>
    <row r="26" spans="1:5" x14ac:dyDescent="0.3">
      <c r="A26">
        <v>142</v>
      </c>
      <c r="B26">
        <v>2</v>
      </c>
      <c r="C26">
        <v>1</v>
      </c>
      <c r="D26" s="13">
        <v>130794999.99999999</v>
      </c>
      <c r="E26">
        <v>1</v>
      </c>
    </row>
    <row r="27" spans="1:5" x14ac:dyDescent="0.3">
      <c r="A27">
        <v>155</v>
      </c>
      <c r="B27">
        <v>4</v>
      </c>
      <c r="C27">
        <v>2</v>
      </c>
      <c r="D27" s="13">
        <v>85495000</v>
      </c>
      <c r="E27">
        <v>2</v>
      </c>
    </row>
    <row r="28" spans="1:5" x14ac:dyDescent="0.3">
      <c r="A28">
        <v>187</v>
      </c>
      <c r="B28">
        <v>4</v>
      </c>
      <c r="C28">
        <v>1</v>
      </c>
      <c r="D28" s="13">
        <v>297319999.99999994</v>
      </c>
      <c r="E28">
        <v>1</v>
      </c>
    </row>
    <row r="29" spans="1:5" x14ac:dyDescent="0.3">
      <c r="A29">
        <v>188</v>
      </c>
      <c r="B29">
        <v>7</v>
      </c>
      <c r="C29">
        <v>1</v>
      </c>
      <c r="D29" s="13">
        <v>272920000</v>
      </c>
      <c r="E29">
        <v>1</v>
      </c>
    </row>
    <row r="30" spans="1:5" x14ac:dyDescent="0.3">
      <c r="A30" t="s">
        <v>196</v>
      </c>
      <c r="B30">
        <f>AVERAGE(B2:B29)</f>
        <v>5.6071428571428568</v>
      </c>
      <c r="C30">
        <f>AVERAGE(C2:C29)</f>
        <v>1.2142857142857142</v>
      </c>
      <c r="D30">
        <f>AVERAGE(D2:D29)</f>
        <v>210630357.14285713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3482C-725D-4DC8-AFC3-8819CFFFBF2B}">
  <dimension ref="A1:C13"/>
  <sheetViews>
    <sheetView workbookViewId="0">
      <selection activeCell="B17" sqref="B17"/>
    </sheetView>
  </sheetViews>
  <sheetFormatPr defaultRowHeight="14.4" x14ac:dyDescent="0.3"/>
  <cols>
    <col min="1" max="1" width="13.77734375" customWidth="1"/>
    <col min="2" max="2" width="24" customWidth="1"/>
  </cols>
  <sheetData>
    <row r="1" spans="1:3" x14ac:dyDescent="0.3">
      <c r="A1" t="s">
        <v>387</v>
      </c>
      <c r="B1" t="s">
        <v>388</v>
      </c>
      <c r="C1" t="s">
        <v>394</v>
      </c>
    </row>
    <row r="2" spans="1:3" x14ac:dyDescent="0.3">
      <c r="A2">
        <v>37</v>
      </c>
      <c r="B2" s="37">
        <v>2021</v>
      </c>
    </row>
    <row r="3" spans="1:3" x14ac:dyDescent="0.3">
      <c r="A3">
        <v>55</v>
      </c>
      <c r="B3">
        <v>2021</v>
      </c>
    </row>
    <row r="4" spans="1:3" x14ac:dyDescent="0.3">
      <c r="A4">
        <v>64</v>
      </c>
      <c r="B4">
        <v>2021</v>
      </c>
    </row>
    <row r="5" spans="1:3" x14ac:dyDescent="0.3">
      <c r="A5">
        <v>67</v>
      </c>
      <c r="B5">
        <v>2021</v>
      </c>
      <c r="C5" t="s">
        <v>389</v>
      </c>
    </row>
    <row r="6" spans="1:3" x14ac:dyDescent="0.3">
      <c r="A6">
        <v>75</v>
      </c>
      <c r="B6">
        <v>2021</v>
      </c>
    </row>
    <row r="7" spans="1:3" x14ac:dyDescent="0.3">
      <c r="A7">
        <v>94</v>
      </c>
      <c r="B7" s="35">
        <v>44531</v>
      </c>
    </row>
    <row r="8" spans="1:3" x14ac:dyDescent="0.3">
      <c r="A8">
        <v>96</v>
      </c>
      <c r="B8" s="35">
        <v>44105</v>
      </c>
    </row>
    <row r="9" spans="1:3" x14ac:dyDescent="0.3">
      <c r="A9">
        <v>122</v>
      </c>
      <c r="B9">
        <v>2021</v>
      </c>
    </row>
    <row r="10" spans="1:3" x14ac:dyDescent="0.3">
      <c r="A10">
        <v>123</v>
      </c>
      <c r="B10">
        <v>2021</v>
      </c>
    </row>
    <row r="11" spans="1:3" x14ac:dyDescent="0.3">
      <c r="A11">
        <v>152</v>
      </c>
      <c r="B11" s="35">
        <v>44531</v>
      </c>
    </row>
    <row r="12" spans="1:3" x14ac:dyDescent="0.3">
      <c r="A12">
        <v>176</v>
      </c>
      <c r="B12" s="35">
        <v>44044</v>
      </c>
    </row>
    <row r="13" spans="1:3" x14ac:dyDescent="0.3">
      <c r="A13">
        <v>183</v>
      </c>
      <c r="B13">
        <v>2021</v>
      </c>
      <c r="C13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IL-6</vt:lpstr>
      <vt:lpstr>CRP</vt:lpstr>
      <vt:lpstr>IgG</vt:lpstr>
      <vt:lpstr>Vaccination status and IgG</vt:lpstr>
      <vt:lpstr>Age and Sex</vt:lpstr>
      <vt:lpstr>Number and duration of symptoms</vt:lpstr>
      <vt:lpstr>With post-COVID-19</vt:lpstr>
      <vt:lpstr>Without post-COVID-19</vt:lpstr>
      <vt:lpstr>With PCC- date of COVID-19 diag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Author</cp:lastModifiedBy>
  <dcterms:created xsi:type="dcterms:W3CDTF">2024-01-13T21:16:46Z</dcterms:created>
  <dcterms:modified xsi:type="dcterms:W3CDTF">2024-04-02T18:06:32Z</dcterms:modified>
</cp:coreProperties>
</file>