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tzukoDauttC/Documents/Publicaciones/Artículos de investigación/Primer autor:corresponding/6. Andrés/Second revision/"/>
    </mc:Choice>
  </mc:AlternateContent>
  <xr:revisionPtr revIDLastSave="0" documentId="13_ncr:1_{B5E8DA7C-9FBE-D840-9540-0B40AD6CC71A}" xr6:coauthVersionLast="47" xr6:coauthVersionMax="47" xr10:uidLastSave="{00000000-0000-0000-0000-000000000000}"/>
  <bookViews>
    <workbookView xWindow="1580" yWindow="500" windowWidth="25360" windowHeight="16580" tabRatio="665" firstSheet="6" activeTab="13" xr2:uid="{00000000-000D-0000-FFFF-FFFF00000000}"/>
  </bookViews>
  <sheets>
    <sheet name="HSP90 Control" sheetId="21" r:id="rId1"/>
    <sheet name="HSP90 QHWT" sheetId="1" r:id="rId2"/>
    <sheet name="AGO1 Control" sheetId="5" r:id="rId3"/>
    <sheet name="AGO1 QHWT" sheetId="2" r:id="rId4"/>
    <sheet name="DCL1 Control" sheetId="3" r:id="rId5"/>
    <sheet name="DCL1 QHWT" sheetId="8" r:id="rId6"/>
    <sheet name="HST Control" sheetId="9" r:id="rId7"/>
    <sheet name="HST QHWT" sheetId="10" r:id="rId8"/>
    <sheet name="HEN1 Control" sheetId="11" r:id="rId9"/>
    <sheet name="HEN1 QHWT" sheetId="12" r:id="rId10"/>
    <sheet name="AGO6 Control" sheetId="14" r:id="rId11"/>
    <sheet name="AGO6 QHWT" sheetId="15" r:id="rId12"/>
    <sheet name="AGO4 Control" sheetId="16" r:id="rId13"/>
    <sheet name="AGO4 QHWT" sheetId="19" r:id="rId14"/>
    <sheet name="DCL3 Control" sheetId="18" r:id="rId15"/>
    <sheet name="DCL3 QHWT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6" i="1" l="1"/>
  <c r="K46" i="1" s="1"/>
  <c r="L46" i="1" s="1"/>
  <c r="I43" i="1"/>
  <c r="K43" i="1" s="1"/>
  <c r="L43" i="1" s="1"/>
  <c r="I40" i="1"/>
  <c r="K40" i="1" s="1"/>
  <c r="L40" i="1" s="1"/>
  <c r="N40" i="1" s="1"/>
  <c r="I37" i="1"/>
  <c r="K37" i="1" s="1"/>
  <c r="L37" i="1" s="1"/>
  <c r="I34" i="1"/>
  <c r="K34" i="1" s="1"/>
  <c r="L34" i="1" s="1"/>
  <c r="I31" i="1"/>
  <c r="K31" i="1" s="1"/>
  <c r="L31" i="1" s="1"/>
  <c r="M31" i="1" s="1"/>
  <c r="I28" i="1"/>
  <c r="K28" i="1" s="1"/>
  <c r="L28" i="1" s="1"/>
  <c r="I25" i="1"/>
  <c r="K25" i="1" s="1"/>
  <c r="L25" i="1" s="1"/>
  <c r="I22" i="1"/>
  <c r="K22" i="1" s="1"/>
  <c r="L22" i="1" s="1"/>
  <c r="I19" i="1"/>
  <c r="K19" i="1" s="1"/>
  <c r="L19" i="1" s="1"/>
  <c r="I16" i="1"/>
  <c r="K16" i="1" s="1"/>
  <c r="L16" i="1" s="1"/>
  <c r="I13" i="1"/>
  <c r="K13" i="1" s="1"/>
  <c r="L13" i="1" s="1"/>
  <c r="N13" i="1" s="1"/>
  <c r="I10" i="1"/>
  <c r="J10" i="1" s="1"/>
  <c r="E10" i="1"/>
  <c r="I7" i="1"/>
  <c r="E7" i="1"/>
  <c r="I4" i="1"/>
  <c r="N31" i="1" l="1"/>
  <c r="M40" i="1"/>
  <c r="N22" i="1"/>
  <c r="M22" i="1"/>
  <c r="M13" i="1"/>
  <c r="K10" i="1"/>
  <c r="L10" i="1" s="1"/>
  <c r="J4" i="1"/>
  <c r="K4" i="1" s="1"/>
  <c r="L4" i="1" s="1"/>
  <c r="J7" i="1"/>
  <c r="K7" i="1" s="1"/>
  <c r="L7" i="1" s="1"/>
  <c r="E13" i="21"/>
  <c r="E22" i="21" s="1"/>
  <c r="E31" i="21" s="1"/>
  <c r="E40" i="21" s="1"/>
  <c r="I46" i="21"/>
  <c r="I43" i="21"/>
  <c r="I40" i="21"/>
  <c r="I37" i="21"/>
  <c r="I34" i="21"/>
  <c r="I31" i="21"/>
  <c r="I28" i="21"/>
  <c r="I25" i="21"/>
  <c r="I22" i="21"/>
  <c r="I19" i="21"/>
  <c r="I16" i="21"/>
  <c r="I13" i="21"/>
  <c r="I10" i="21"/>
  <c r="J10" i="21" s="1"/>
  <c r="E10" i="21"/>
  <c r="E19" i="21" s="1"/>
  <c r="E28" i="21" s="1"/>
  <c r="E37" i="21" s="1"/>
  <c r="E46" i="21" s="1"/>
  <c r="I7" i="21"/>
  <c r="J7" i="21" s="1"/>
  <c r="I4" i="21"/>
  <c r="J4" i="21" s="1"/>
  <c r="K4" i="21" l="1"/>
  <c r="L4" i="21" s="1"/>
  <c r="N4" i="1"/>
  <c r="M4" i="1"/>
  <c r="K28" i="21"/>
  <c r="L28" i="21" s="1"/>
  <c r="K13" i="21"/>
  <c r="L13" i="21" s="1"/>
  <c r="K31" i="21"/>
  <c r="L31" i="21" s="1"/>
  <c r="E7" i="21"/>
  <c r="E16" i="21" s="1"/>
  <c r="E25" i="21" s="1"/>
  <c r="E34" i="21" s="1"/>
  <c r="E43" i="21" s="1"/>
  <c r="K40" i="21"/>
  <c r="L40" i="21" s="1"/>
  <c r="K19" i="21"/>
  <c r="L19" i="21" s="1"/>
  <c r="K22" i="21"/>
  <c r="L22" i="21" s="1"/>
  <c r="K37" i="21"/>
  <c r="L37" i="21" s="1"/>
  <c r="K46" i="21"/>
  <c r="L46" i="21" s="1"/>
  <c r="K10" i="21"/>
  <c r="L10" i="21" s="1"/>
  <c r="D107" i="9"/>
  <c r="K107" i="9" s="1"/>
  <c r="L107" i="9" s="1"/>
  <c r="I107" i="9"/>
  <c r="D40" i="9"/>
  <c r="I40" i="9"/>
  <c r="D113" i="9"/>
  <c r="I113" i="9"/>
  <c r="D46" i="9"/>
  <c r="I46" i="9"/>
  <c r="D98" i="9"/>
  <c r="K98" i="9" s="1"/>
  <c r="L98" i="9" s="1"/>
  <c r="I98" i="9"/>
  <c r="D31" i="9"/>
  <c r="I31" i="9"/>
  <c r="D104" i="9"/>
  <c r="I104" i="9"/>
  <c r="D37" i="9"/>
  <c r="I37" i="9"/>
  <c r="D89" i="9"/>
  <c r="K89" i="9" s="1"/>
  <c r="L89" i="9" s="1"/>
  <c r="I89" i="9"/>
  <c r="D22" i="9"/>
  <c r="I22" i="9"/>
  <c r="D95" i="9"/>
  <c r="I95" i="9"/>
  <c r="D28" i="9"/>
  <c r="I28" i="9"/>
  <c r="Q28" i="9" s="1"/>
  <c r="D83" i="9"/>
  <c r="K83" i="9" s="1"/>
  <c r="L83" i="9" s="1"/>
  <c r="I83" i="9"/>
  <c r="D16" i="9"/>
  <c r="I16" i="9"/>
  <c r="D86" i="9"/>
  <c r="I86" i="9"/>
  <c r="D19" i="9"/>
  <c r="I19" i="9"/>
  <c r="D71" i="9"/>
  <c r="I71" i="9"/>
  <c r="J71" i="9" s="1"/>
  <c r="D4" i="9"/>
  <c r="I4" i="9"/>
  <c r="I77" i="9"/>
  <c r="I10" i="9"/>
  <c r="D40" i="11"/>
  <c r="I40" i="11"/>
  <c r="Q40" i="11" s="1"/>
  <c r="D43" i="11"/>
  <c r="I43" i="11"/>
  <c r="Q43" i="11" s="1"/>
  <c r="D34" i="11"/>
  <c r="I34" i="11"/>
  <c r="D37" i="11"/>
  <c r="I37" i="11"/>
  <c r="Q37" i="11" s="1"/>
  <c r="D22" i="11"/>
  <c r="I22" i="11"/>
  <c r="D28" i="11"/>
  <c r="I28" i="11"/>
  <c r="D13" i="11"/>
  <c r="I13" i="11"/>
  <c r="D19" i="11"/>
  <c r="I19" i="11"/>
  <c r="I4" i="11"/>
  <c r="Q4" i="11" s="1"/>
  <c r="R4" i="11" s="1"/>
  <c r="D7" i="11"/>
  <c r="E7" i="11" s="1"/>
  <c r="E16" i="11" s="1"/>
  <c r="I7" i="11"/>
  <c r="J7" i="11" s="1"/>
  <c r="D107" i="18"/>
  <c r="K107" i="18" s="1"/>
  <c r="L107" i="18" s="1"/>
  <c r="I107" i="18"/>
  <c r="D40" i="18"/>
  <c r="I40" i="18"/>
  <c r="D110" i="18"/>
  <c r="I110" i="18"/>
  <c r="D43" i="18"/>
  <c r="I43" i="18"/>
  <c r="D98" i="18"/>
  <c r="I98" i="18"/>
  <c r="D31" i="18"/>
  <c r="I31" i="18"/>
  <c r="D101" i="18"/>
  <c r="I101" i="18"/>
  <c r="D34" i="18"/>
  <c r="I34" i="18"/>
  <c r="D104" i="18"/>
  <c r="I104" i="18"/>
  <c r="D37" i="18"/>
  <c r="I37" i="18"/>
  <c r="D92" i="18"/>
  <c r="I92" i="18"/>
  <c r="D25" i="18"/>
  <c r="I25" i="18"/>
  <c r="D95" i="18"/>
  <c r="I95" i="18"/>
  <c r="D28" i="18"/>
  <c r="I28" i="18"/>
  <c r="D83" i="18"/>
  <c r="I83" i="18"/>
  <c r="D16" i="18"/>
  <c r="I16" i="18"/>
  <c r="D86" i="18"/>
  <c r="K86" i="18" s="1"/>
  <c r="L86" i="18" s="1"/>
  <c r="I86" i="18"/>
  <c r="D19" i="18"/>
  <c r="I19" i="18"/>
  <c r="I71" i="18"/>
  <c r="I4" i="18"/>
  <c r="D74" i="18"/>
  <c r="P7" i="18" s="1"/>
  <c r="Q7" i="18" s="1"/>
  <c r="I74" i="18"/>
  <c r="D7" i="18"/>
  <c r="I7" i="18"/>
  <c r="J7" i="18" s="1"/>
  <c r="D40" i="3"/>
  <c r="I40" i="3"/>
  <c r="K40" i="3" s="1"/>
  <c r="L40" i="3" s="1"/>
  <c r="D43" i="3"/>
  <c r="I43" i="3"/>
  <c r="D13" i="3"/>
  <c r="Q13" i="3" s="1"/>
  <c r="R13" i="3" s="1"/>
  <c r="I13" i="3"/>
  <c r="D19" i="3"/>
  <c r="Q19" i="3" s="1"/>
  <c r="R19" i="3" s="1"/>
  <c r="I19" i="3"/>
  <c r="D31" i="3"/>
  <c r="K31" i="3" s="1"/>
  <c r="L31" i="3" s="1"/>
  <c r="I31" i="3"/>
  <c r="D34" i="3"/>
  <c r="I34" i="3"/>
  <c r="D37" i="3"/>
  <c r="I37" i="3"/>
  <c r="I4" i="3"/>
  <c r="Q4" i="3" s="1"/>
  <c r="R4" i="3" s="1"/>
  <c r="D7" i="3"/>
  <c r="E7" i="3" s="1"/>
  <c r="I7" i="3"/>
  <c r="D22" i="3"/>
  <c r="K22" i="3" s="1"/>
  <c r="L22" i="3" s="1"/>
  <c r="I22" i="3"/>
  <c r="D28" i="3"/>
  <c r="I28" i="3"/>
  <c r="Q28" i="3"/>
  <c r="D100" i="14"/>
  <c r="I100" i="14"/>
  <c r="D34" i="14"/>
  <c r="I34" i="14"/>
  <c r="D103" i="14"/>
  <c r="I103" i="14"/>
  <c r="D37" i="14"/>
  <c r="I37" i="14"/>
  <c r="D106" i="14"/>
  <c r="I106" i="14"/>
  <c r="K106" i="14" s="1"/>
  <c r="L106" i="14" s="1"/>
  <c r="D40" i="14"/>
  <c r="I40" i="14"/>
  <c r="D112" i="14"/>
  <c r="I112" i="14"/>
  <c r="D46" i="14"/>
  <c r="I46" i="14"/>
  <c r="D91" i="14"/>
  <c r="I91" i="14"/>
  <c r="D25" i="14"/>
  <c r="I25" i="14"/>
  <c r="D94" i="14"/>
  <c r="I94" i="14"/>
  <c r="D28" i="14"/>
  <c r="I28" i="14"/>
  <c r="D82" i="14"/>
  <c r="I82" i="14"/>
  <c r="D16" i="14"/>
  <c r="I16" i="14"/>
  <c r="D85" i="14"/>
  <c r="I85" i="14"/>
  <c r="K85" i="14" s="1"/>
  <c r="L85" i="14" s="1"/>
  <c r="D19" i="14"/>
  <c r="I19" i="14"/>
  <c r="I70" i="14"/>
  <c r="P4" i="14" s="1"/>
  <c r="Q4" i="14" s="1"/>
  <c r="I4" i="14"/>
  <c r="J4" i="14" s="1"/>
  <c r="K4" i="14" s="1"/>
  <c r="L4" i="14" s="1"/>
  <c r="D73" i="14"/>
  <c r="E73" i="14" s="1"/>
  <c r="I73" i="14"/>
  <c r="D7" i="14"/>
  <c r="I7" i="14"/>
  <c r="J7" i="14" s="1"/>
  <c r="D22" i="16"/>
  <c r="Q22" i="16" s="1"/>
  <c r="I22" i="16"/>
  <c r="D25" i="16"/>
  <c r="I25" i="16"/>
  <c r="D40" i="16"/>
  <c r="Q40" i="16" s="1"/>
  <c r="I40" i="16"/>
  <c r="D43" i="16"/>
  <c r="I43" i="16"/>
  <c r="D34" i="16"/>
  <c r="I34" i="16"/>
  <c r="D37" i="16"/>
  <c r="I37" i="16"/>
  <c r="Q37" i="16" s="1"/>
  <c r="D13" i="16"/>
  <c r="I13" i="16"/>
  <c r="D16" i="16"/>
  <c r="I16" i="16"/>
  <c r="D19" i="16"/>
  <c r="Q19" i="16" s="1"/>
  <c r="I19" i="16"/>
  <c r="D4" i="16"/>
  <c r="E4" i="16" s="1"/>
  <c r="E13" i="16" s="1"/>
  <c r="E22" i="16" s="1"/>
  <c r="E31" i="16" s="1"/>
  <c r="I4" i="16"/>
  <c r="D7" i="16"/>
  <c r="I7" i="16"/>
  <c r="Q7" i="16" s="1"/>
  <c r="R7" i="16" s="1"/>
  <c r="D107" i="5"/>
  <c r="I107" i="5"/>
  <c r="D40" i="5"/>
  <c r="I40" i="5"/>
  <c r="D113" i="5"/>
  <c r="K113" i="5" s="1"/>
  <c r="L113" i="5" s="1"/>
  <c r="I113" i="5"/>
  <c r="D46" i="5"/>
  <c r="I46" i="5"/>
  <c r="D98" i="5"/>
  <c r="I98" i="5"/>
  <c r="D31" i="5"/>
  <c r="I31" i="5"/>
  <c r="D101" i="5"/>
  <c r="I101" i="5"/>
  <c r="D34" i="5"/>
  <c r="I34" i="5"/>
  <c r="D104" i="5"/>
  <c r="I104" i="5"/>
  <c r="D37" i="5"/>
  <c r="I37" i="5"/>
  <c r="D89" i="5"/>
  <c r="Q89" i="5" s="1"/>
  <c r="I89" i="5"/>
  <c r="D22" i="5"/>
  <c r="I22" i="5"/>
  <c r="D95" i="5"/>
  <c r="I95" i="5"/>
  <c r="K95" i="5" s="1"/>
  <c r="L95" i="5" s="1"/>
  <c r="D28" i="5"/>
  <c r="I28" i="5"/>
  <c r="D83" i="5"/>
  <c r="K83" i="5" s="1"/>
  <c r="L83" i="5" s="1"/>
  <c r="I83" i="5"/>
  <c r="D16" i="5"/>
  <c r="I16" i="5"/>
  <c r="D86" i="5"/>
  <c r="I86" i="5"/>
  <c r="D19" i="5"/>
  <c r="I19" i="5"/>
  <c r="I71" i="5"/>
  <c r="Q71" i="5" s="1"/>
  <c r="R71" i="5" s="1"/>
  <c r="D4" i="5"/>
  <c r="I4" i="5"/>
  <c r="D74" i="5"/>
  <c r="I74" i="5"/>
  <c r="J74" i="5" s="1"/>
  <c r="D7" i="5"/>
  <c r="E7" i="5" s="1"/>
  <c r="E16" i="5" s="1"/>
  <c r="K16" i="5" s="1"/>
  <c r="L16" i="5" s="1"/>
  <c r="I7" i="5"/>
  <c r="J7" i="5" s="1"/>
  <c r="D77" i="5"/>
  <c r="E77" i="5" s="1"/>
  <c r="I77" i="5"/>
  <c r="J77" i="5" s="1"/>
  <c r="D10" i="5"/>
  <c r="I10" i="5"/>
  <c r="D110" i="5"/>
  <c r="I110" i="5"/>
  <c r="K110" i="5" s="1"/>
  <c r="L110" i="5" s="1"/>
  <c r="D43" i="5"/>
  <c r="I43" i="5"/>
  <c r="D76" i="14"/>
  <c r="E76" i="14" s="1"/>
  <c r="I76" i="14"/>
  <c r="D10" i="14"/>
  <c r="I10" i="14"/>
  <c r="D79" i="14"/>
  <c r="I79" i="14"/>
  <c r="D13" i="14"/>
  <c r="I13" i="14"/>
  <c r="D88" i="14"/>
  <c r="K88" i="14" s="1"/>
  <c r="L88" i="14" s="1"/>
  <c r="I88" i="14"/>
  <c r="D22" i="14"/>
  <c r="I22" i="14"/>
  <c r="D97" i="14"/>
  <c r="I97" i="14"/>
  <c r="D31" i="14"/>
  <c r="I31" i="14"/>
  <c r="D109" i="14"/>
  <c r="K109" i="14" s="1"/>
  <c r="L109" i="14" s="1"/>
  <c r="I109" i="14"/>
  <c r="D43" i="14"/>
  <c r="I43" i="14"/>
  <c r="J76" i="14"/>
  <c r="J73" i="14"/>
  <c r="D77" i="18"/>
  <c r="I77" i="18"/>
  <c r="J77" i="18" s="1"/>
  <c r="K77" i="18" s="1"/>
  <c r="L77" i="18" s="1"/>
  <c r="D10" i="18"/>
  <c r="I10" i="18"/>
  <c r="J10" i="18" s="1"/>
  <c r="K10" i="18" s="1"/>
  <c r="L10" i="18" s="1"/>
  <c r="D113" i="18"/>
  <c r="I113" i="18"/>
  <c r="D46" i="18"/>
  <c r="I46" i="18"/>
  <c r="D80" i="18"/>
  <c r="I80" i="18"/>
  <c r="D13" i="18"/>
  <c r="I13" i="18"/>
  <c r="D89" i="18"/>
  <c r="I89" i="18"/>
  <c r="D22" i="18"/>
  <c r="I22" i="18"/>
  <c r="K92" i="18"/>
  <c r="L92" i="18" s="1"/>
  <c r="K89" i="18"/>
  <c r="L89" i="18" s="1"/>
  <c r="E77" i="18"/>
  <c r="J74" i="18"/>
  <c r="D46" i="16"/>
  <c r="I46" i="16"/>
  <c r="D31" i="16"/>
  <c r="I31" i="16"/>
  <c r="I10" i="16"/>
  <c r="Q10" i="16" s="1"/>
  <c r="R10" i="16" s="1"/>
  <c r="D28" i="16"/>
  <c r="I28" i="16"/>
  <c r="D31" i="11"/>
  <c r="I31" i="11"/>
  <c r="D10" i="11"/>
  <c r="I10" i="11"/>
  <c r="J10" i="11" s="1"/>
  <c r="D101" i="9"/>
  <c r="I101" i="9"/>
  <c r="D34" i="9"/>
  <c r="I34" i="9"/>
  <c r="D74" i="9"/>
  <c r="E74" i="9" s="1"/>
  <c r="I74" i="9"/>
  <c r="D7" i="9"/>
  <c r="E7" i="9" s="1"/>
  <c r="I7" i="9"/>
  <c r="J7" i="9" s="1"/>
  <c r="D46" i="11"/>
  <c r="I46" i="11"/>
  <c r="D25" i="11"/>
  <c r="I25" i="11"/>
  <c r="D16" i="11"/>
  <c r="I16" i="11"/>
  <c r="D80" i="9"/>
  <c r="I80" i="9"/>
  <c r="D13" i="9"/>
  <c r="I13" i="9"/>
  <c r="D92" i="9"/>
  <c r="I92" i="9"/>
  <c r="D25" i="9"/>
  <c r="I25" i="9"/>
  <c r="K25" i="9" s="1"/>
  <c r="L25" i="9" s="1"/>
  <c r="D110" i="9"/>
  <c r="I110" i="9"/>
  <c r="D43" i="9"/>
  <c r="I43" i="9"/>
  <c r="D10" i="3"/>
  <c r="E10" i="3" s="1"/>
  <c r="E19" i="3" s="1"/>
  <c r="I10" i="3"/>
  <c r="D16" i="3"/>
  <c r="I16" i="3"/>
  <c r="D46" i="3"/>
  <c r="I46" i="3"/>
  <c r="D25" i="3"/>
  <c r="I25" i="3"/>
  <c r="K113" i="9"/>
  <c r="L113" i="9" s="1"/>
  <c r="K104" i="9"/>
  <c r="L104" i="9" s="1"/>
  <c r="K95" i="9"/>
  <c r="L95" i="9" s="1"/>
  <c r="K92" i="9"/>
  <c r="L92" i="9" s="1"/>
  <c r="J77" i="9"/>
  <c r="K77" i="9" s="1"/>
  <c r="L77" i="9" s="1"/>
  <c r="J74" i="9"/>
  <c r="E71" i="9"/>
  <c r="D80" i="5"/>
  <c r="I80" i="5"/>
  <c r="D13" i="5"/>
  <c r="I13" i="5"/>
  <c r="D92" i="5"/>
  <c r="I92" i="5"/>
  <c r="D25" i="5"/>
  <c r="I25" i="5"/>
  <c r="K92" i="5"/>
  <c r="L92" i="5" s="1"/>
  <c r="E74" i="5"/>
  <c r="D43" i="17"/>
  <c r="I43" i="17"/>
  <c r="D40" i="17"/>
  <c r="K40" i="17" s="1"/>
  <c r="L40" i="17" s="1"/>
  <c r="I40" i="17"/>
  <c r="D34" i="17"/>
  <c r="K34" i="17" s="1"/>
  <c r="L34" i="17" s="1"/>
  <c r="I34" i="17"/>
  <c r="D31" i="17"/>
  <c r="I31" i="17"/>
  <c r="D22" i="17"/>
  <c r="I22" i="17"/>
  <c r="D25" i="17"/>
  <c r="K25" i="17" s="1"/>
  <c r="L25" i="17" s="1"/>
  <c r="I25" i="17"/>
  <c r="D13" i="17"/>
  <c r="K13" i="17" s="1"/>
  <c r="L13" i="17" s="1"/>
  <c r="I13" i="17"/>
  <c r="D16" i="17"/>
  <c r="K16" i="17" s="1"/>
  <c r="L16" i="17" s="1"/>
  <c r="I16" i="17"/>
  <c r="E13" i="18"/>
  <c r="E22" i="18" s="1"/>
  <c r="E10" i="18"/>
  <c r="E19" i="18" s="1"/>
  <c r="D7" i="17"/>
  <c r="E7" i="17" s="1"/>
  <c r="D10" i="17"/>
  <c r="E10" i="17" s="1"/>
  <c r="E7" i="18"/>
  <c r="E16" i="18" s="1"/>
  <c r="D40" i="19"/>
  <c r="I40" i="19"/>
  <c r="D43" i="19"/>
  <c r="K43" i="19" s="1"/>
  <c r="L43" i="19" s="1"/>
  <c r="I43" i="19"/>
  <c r="D34" i="19"/>
  <c r="K34" i="19" s="1"/>
  <c r="L34" i="19" s="1"/>
  <c r="I34" i="19"/>
  <c r="D37" i="19"/>
  <c r="I37" i="19"/>
  <c r="K37" i="19" s="1"/>
  <c r="L37" i="19" s="1"/>
  <c r="D22" i="19"/>
  <c r="K22" i="19" s="1"/>
  <c r="L22" i="19" s="1"/>
  <c r="I22" i="19"/>
  <c r="D25" i="19"/>
  <c r="I25" i="19"/>
  <c r="D13" i="19"/>
  <c r="I13" i="19"/>
  <c r="D16" i="19"/>
  <c r="I16" i="19"/>
  <c r="E7" i="16"/>
  <c r="E16" i="16" s="1"/>
  <c r="E19" i="16"/>
  <c r="D46" i="15"/>
  <c r="K46" i="15" s="1"/>
  <c r="L46" i="15" s="1"/>
  <c r="I46" i="15"/>
  <c r="D40" i="15"/>
  <c r="I40" i="15"/>
  <c r="K40" i="15" s="1"/>
  <c r="L40" i="15" s="1"/>
  <c r="D31" i="15"/>
  <c r="I31" i="15"/>
  <c r="D34" i="15"/>
  <c r="I34" i="15"/>
  <c r="D22" i="15"/>
  <c r="I22" i="15"/>
  <c r="D25" i="15"/>
  <c r="I25" i="15"/>
  <c r="D13" i="15"/>
  <c r="I13" i="15"/>
  <c r="D16" i="15"/>
  <c r="I16" i="15"/>
  <c r="D46" i="12"/>
  <c r="I46" i="12"/>
  <c r="D40" i="12"/>
  <c r="K40" i="12" s="1"/>
  <c r="L40" i="12" s="1"/>
  <c r="I40" i="12"/>
  <c r="D34" i="12"/>
  <c r="I34" i="12"/>
  <c r="D37" i="12"/>
  <c r="I37" i="12"/>
  <c r="D22" i="12"/>
  <c r="K22" i="12" s="1"/>
  <c r="L22" i="12" s="1"/>
  <c r="I22" i="12"/>
  <c r="D25" i="12"/>
  <c r="I25" i="12"/>
  <c r="D13" i="12"/>
  <c r="I13" i="12"/>
  <c r="D19" i="12"/>
  <c r="I19" i="12"/>
  <c r="D16" i="12"/>
  <c r="I16" i="12"/>
  <c r="E10" i="11"/>
  <c r="D40" i="10"/>
  <c r="K40" i="10" s="1"/>
  <c r="L40" i="10" s="1"/>
  <c r="I40" i="10"/>
  <c r="D46" i="10"/>
  <c r="I46" i="10"/>
  <c r="D34" i="10"/>
  <c r="I34" i="10"/>
  <c r="K34" i="10" s="1"/>
  <c r="L34" i="10" s="1"/>
  <c r="D31" i="10"/>
  <c r="I31" i="10"/>
  <c r="D22" i="10"/>
  <c r="K22" i="10" s="1"/>
  <c r="L22" i="10" s="1"/>
  <c r="I22" i="10"/>
  <c r="D28" i="10"/>
  <c r="I28" i="10"/>
  <c r="K28" i="10"/>
  <c r="L28" i="10" s="1"/>
  <c r="D16" i="10"/>
  <c r="I16" i="10"/>
  <c r="K16" i="10"/>
  <c r="L16" i="10" s="1"/>
  <c r="D13" i="10"/>
  <c r="K13" i="10" s="1"/>
  <c r="L13" i="10" s="1"/>
  <c r="I13" i="10"/>
  <c r="D7" i="10"/>
  <c r="E7" i="10" s="1"/>
  <c r="D4" i="10"/>
  <c r="E4" i="10" s="1"/>
  <c r="E34" i="9"/>
  <c r="E43" i="9" s="1"/>
  <c r="E19" i="9"/>
  <c r="E28" i="9" s="1"/>
  <c r="E4" i="9"/>
  <c r="E13" i="9" s="1"/>
  <c r="D40" i="8"/>
  <c r="I40" i="8"/>
  <c r="E13" i="8"/>
  <c r="E22" i="8" s="1"/>
  <c r="E31" i="8" s="1"/>
  <c r="E40" i="8"/>
  <c r="D46" i="8"/>
  <c r="I46" i="8"/>
  <c r="D10" i="8"/>
  <c r="E10" i="8" s="1"/>
  <c r="E19" i="8" s="1"/>
  <c r="D34" i="8"/>
  <c r="I34" i="8"/>
  <c r="D7" i="8"/>
  <c r="E7" i="8" s="1"/>
  <c r="E16" i="8" s="1"/>
  <c r="E25" i="8"/>
  <c r="E34" i="8" s="1"/>
  <c r="E43" i="8" s="1"/>
  <c r="D31" i="8"/>
  <c r="I31" i="8"/>
  <c r="D22" i="8"/>
  <c r="K22" i="8" s="1"/>
  <c r="L22" i="8" s="1"/>
  <c r="I22" i="8"/>
  <c r="D25" i="8"/>
  <c r="I25" i="8"/>
  <c r="D13" i="8"/>
  <c r="I13" i="8"/>
  <c r="D16" i="8"/>
  <c r="I16" i="8"/>
  <c r="D40" i="2"/>
  <c r="K40" i="2" s="1"/>
  <c r="L40" i="2" s="1"/>
  <c r="I40" i="2"/>
  <c r="D46" i="2"/>
  <c r="I46" i="2"/>
  <c r="D34" i="2"/>
  <c r="K34" i="2" s="1"/>
  <c r="L34" i="2" s="1"/>
  <c r="I34" i="2"/>
  <c r="D31" i="2"/>
  <c r="I31" i="2"/>
  <c r="D22" i="2"/>
  <c r="I22" i="2"/>
  <c r="D25" i="2"/>
  <c r="I25" i="2"/>
  <c r="K25" i="2" s="1"/>
  <c r="L25" i="2" s="1"/>
  <c r="D13" i="2"/>
  <c r="I13" i="2"/>
  <c r="D16" i="2"/>
  <c r="I16" i="2"/>
  <c r="E4" i="3"/>
  <c r="E13" i="3" s="1"/>
  <c r="D10" i="15"/>
  <c r="E10" i="15" s="1"/>
  <c r="D31" i="19"/>
  <c r="I31" i="19"/>
  <c r="K31" i="19" s="1"/>
  <c r="L31" i="19" s="1"/>
  <c r="D46" i="19"/>
  <c r="I46" i="19"/>
  <c r="K46" i="19"/>
  <c r="L46" i="19" s="1"/>
  <c r="D28" i="19"/>
  <c r="K28" i="19" s="1"/>
  <c r="L28" i="19" s="1"/>
  <c r="I28" i="19"/>
  <c r="D19" i="19"/>
  <c r="D7" i="19"/>
  <c r="D4" i="19"/>
  <c r="I19" i="19"/>
  <c r="I10" i="19"/>
  <c r="I7" i="19"/>
  <c r="J7" i="19"/>
  <c r="I4" i="19"/>
  <c r="J4" i="19" s="1"/>
  <c r="D28" i="17"/>
  <c r="D37" i="17"/>
  <c r="D46" i="17"/>
  <c r="I28" i="17"/>
  <c r="D19" i="17"/>
  <c r="K19" i="17" s="1"/>
  <c r="L19" i="17" s="1"/>
  <c r="I19" i="17"/>
  <c r="J4" i="18"/>
  <c r="K4" i="18" s="1"/>
  <c r="L4" i="18" s="1"/>
  <c r="I46" i="17"/>
  <c r="I37" i="17"/>
  <c r="I10" i="17"/>
  <c r="J10" i="17" s="1"/>
  <c r="I7" i="17"/>
  <c r="J7" i="17" s="1"/>
  <c r="K7" i="17" s="1"/>
  <c r="L7" i="17" s="1"/>
  <c r="I4" i="17"/>
  <c r="J10" i="16"/>
  <c r="K10" i="16" s="1"/>
  <c r="L10" i="16" s="1"/>
  <c r="J4" i="16"/>
  <c r="D43" i="15"/>
  <c r="I43" i="15"/>
  <c r="K43" i="15" s="1"/>
  <c r="L43" i="15" s="1"/>
  <c r="D37" i="15"/>
  <c r="K37" i="15" s="1"/>
  <c r="L37" i="15" s="1"/>
  <c r="I37" i="15"/>
  <c r="D28" i="15"/>
  <c r="D19" i="15"/>
  <c r="I19" i="15"/>
  <c r="D7" i="15"/>
  <c r="E7" i="15" s="1"/>
  <c r="I28" i="15"/>
  <c r="K28" i="15" s="1"/>
  <c r="L28" i="15" s="1"/>
  <c r="I10" i="15"/>
  <c r="J10" i="15"/>
  <c r="K10" i="15" s="1"/>
  <c r="L10" i="15" s="1"/>
  <c r="I7" i="15"/>
  <c r="J7" i="15" s="1"/>
  <c r="I4" i="15"/>
  <c r="J4" i="15" s="1"/>
  <c r="J7" i="3"/>
  <c r="E13" i="14"/>
  <c r="K13" i="14" s="1"/>
  <c r="L13" i="14" s="1"/>
  <c r="J10" i="14"/>
  <c r="D31" i="12"/>
  <c r="I31" i="12"/>
  <c r="D43" i="12"/>
  <c r="I43" i="12"/>
  <c r="D28" i="12"/>
  <c r="I28" i="12"/>
  <c r="D10" i="12"/>
  <c r="E10" i="12" s="1"/>
  <c r="D7" i="12"/>
  <c r="E7" i="12" s="1"/>
  <c r="I10" i="12"/>
  <c r="J10" i="12" s="1"/>
  <c r="I7" i="12"/>
  <c r="J7" i="12" s="1"/>
  <c r="I4" i="12"/>
  <c r="J4" i="12"/>
  <c r="J4" i="11"/>
  <c r="K4" i="11" s="1"/>
  <c r="L4" i="11" s="1"/>
  <c r="E13" i="11"/>
  <c r="E22" i="11" s="1"/>
  <c r="K22" i="11" s="1"/>
  <c r="L22" i="11" s="1"/>
  <c r="E7" i="19"/>
  <c r="K7" i="19" s="1"/>
  <c r="L7" i="19" s="1"/>
  <c r="D43" i="10"/>
  <c r="D37" i="10"/>
  <c r="D25" i="10"/>
  <c r="K25" i="10" s="1"/>
  <c r="L25" i="10" s="1"/>
  <c r="D19" i="10"/>
  <c r="I43" i="10"/>
  <c r="I37" i="10"/>
  <c r="I25" i="10"/>
  <c r="I19" i="10"/>
  <c r="I10" i="10"/>
  <c r="J10" i="10"/>
  <c r="I7" i="10"/>
  <c r="J7" i="10" s="1"/>
  <c r="I4" i="10"/>
  <c r="J4" i="9"/>
  <c r="D19" i="8"/>
  <c r="I19" i="8"/>
  <c r="D43" i="8"/>
  <c r="D37" i="8"/>
  <c r="D28" i="8"/>
  <c r="I28" i="8"/>
  <c r="J4" i="3"/>
  <c r="I43" i="8"/>
  <c r="I37" i="8"/>
  <c r="I10" i="8"/>
  <c r="I7" i="8"/>
  <c r="I4" i="8"/>
  <c r="J4" i="8" s="1"/>
  <c r="E10" i="5"/>
  <c r="E19" i="5" s="1"/>
  <c r="E28" i="5" s="1"/>
  <c r="E4" i="5"/>
  <c r="E13" i="5" s="1"/>
  <c r="E22" i="5" s="1"/>
  <c r="J10" i="3"/>
  <c r="I43" i="2"/>
  <c r="K43" i="2" s="1"/>
  <c r="L43" i="2" s="1"/>
  <c r="I37" i="2"/>
  <c r="I28" i="2"/>
  <c r="I19" i="2"/>
  <c r="I10" i="2"/>
  <c r="J10" i="2" s="1"/>
  <c r="I7" i="2"/>
  <c r="J7" i="2" s="1"/>
  <c r="I4" i="2"/>
  <c r="J4" i="2" s="1"/>
  <c r="D19" i="2"/>
  <c r="D10" i="2"/>
  <c r="D7" i="2"/>
  <c r="D43" i="2"/>
  <c r="D37" i="2"/>
  <c r="D28" i="2"/>
  <c r="K28" i="2" s="1"/>
  <c r="L28" i="2" s="1"/>
  <c r="J4" i="5"/>
  <c r="J10" i="5"/>
  <c r="E10" i="2"/>
  <c r="K13" i="18"/>
  <c r="L13" i="18"/>
  <c r="K46" i="17" l="1"/>
  <c r="L46" i="17" s="1"/>
  <c r="K31" i="17"/>
  <c r="L31" i="17" s="1"/>
  <c r="K43" i="17"/>
  <c r="L43" i="17" s="1"/>
  <c r="M40" i="17" s="1"/>
  <c r="K7" i="18"/>
  <c r="L7" i="18" s="1"/>
  <c r="K98" i="18"/>
  <c r="L98" i="18" s="1"/>
  <c r="P46" i="18"/>
  <c r="K80" i="18"/>
  <c r="L80" i="18" s="1"/>
  <c r="N80" i="18" s="1"/>
  <c r="K16" i="19"/>
  <c r="L16" i="19" s="1"/>
  <c r="Q16" i="16"/>
  <c r="K4" i="16"/>
  <c r="L4" i="16" s="1"/>
  <c r="K13" i="16"/>
  <c r="L13" i="16" s="1"/>
  <c r="J7" i="16"/>
  <c r="K7" i="16" s="1"/>
  <c r="L7" i="16" s="1"/>
  <c r="N4" i="16" s="1"/>
  <c r="Q4" i="16"/>
  <c r="R4" i="16" s="1"/>
  <c r="K31" i="15"/>
  <c r="L31" i="15" s="1"/>
  <c r="K25" i="15"/>
  <c r="L25" i="15" s="1"/>
  <c r="K22" i="15"/>
  <c r="L22" i="15" s="1"/>
  <c r="K19" i="15"/>
  <c r="L19" i="15" s="1"/>
  <c r="P37" i="14"/>
  <c r="K94" i="14"/>
  <c r="L94" i="14" s="1"/>
  <c r="K112" i="14"/>
  <c r="L112" i="14" s="1"/>
  <c r="J70" i="14"/>
  <c r="K70" i="14" s="1"/>
  <c r="L70" i="14" s="1"/>
  <c r="M70" i="14" s="1"/>
  <c r="K73" i="14"/>
  <c r="L73" i="14" s="1"/>
  <c r="P16" i="14"/>
  <c r="Q16" i="14" s="1"/>
  <c r="K79" i="14"/>
  <c r="L79" i="14" s="1"/>
  <c r="P22" i="14"/>
  <c r="K4" i="12"/>
  <c r="L4" i="12" s="1"/>
  <c r="K16" i="12"/>
  <c r="L16" i="12" s="1"/>
  <c r="Q22" i="11"/>
  <c r="Q25" i="11"/>
  <c r="Q16" i="11"/>
  <c r="Q31" i="11"/>
  <c r="W8" i="11"/>
  <c r="Q7" i="11"/>
  <c r="R7" i="11" s="1"/>
  <c r="Q10" i="11"/>
  <c r="R10" i="11" s="1"/>
  <c r="Q19" i="11"/>
  <c r="R19" i="11" s="1"/>
  <c r="Q28" i="11"/>
  <c r="W6" i="11" s="1"/>
  <c r="R25" i="11"/>
  <c r="Q13" i="11"/>
  <c r="R13" i="11" s="1"/>
  <c r="Q34" i="11"/>
  <c r="R35" i="11" s="1"/>
  <c r="K37" i="10"/>
  <c r="L37" i="10" s="1"/>
  <c r="K43" i="10"/>
  <c r="L43" i="10" s="1"/>
  <c r="K31" i="10"/>
  <c r="L31" i="10" s="1"/>
  <c r="K19" i="10"/>
  <c r="L19" i="10" s="1"/>
  <c r="K7" i="10"/>
  <c r="L7" i="10" s="1"/>
  <c r="K43" i="9"/>
  <c r="L43" i="9" s="1"/>
  <c r="K86" i="9"/>
  <c r="L86" i="9" s="1"/>
  <c r="K101" i="9"/>
  <c r="L101" i="9" s="1"/>
  <c r="K19" i="9"/>
  <c r="L19" i="9" s="1"/>
  <c r="K80" i="9"/>
  <c r="L80" i="9" s="1"/>
  <c r="N80" i="9" s="1"/>
  <c r="K28" i="9"/>
  <c r="L28" i="9" s="1"/>
  <c r="N22" i="9" s="1"/>
  <c r="J10" i="9"/>
  <c r="K10" i="9" s="1"/>
  <c r="L10" i="9" s="1"/>
  <c r="N4" i="9" s="1"/>
  <c r="K74" i="9"/>
  <c r="L74" i="9" s="1"/>
  <c r="Q19" i="9"/>
  <c r="R19" i="9" s="1"/>
  <c r="Q46" i="9"/>
  <c r="R46" i="9" s="1"/>
  <c r="M98" i="9"/>
  <c r="Q37" i="9"/>
  <c r="K4" i="9"/>
  <c r="L4" i="9" s="1"/>
  <c r="Q13" i="9"/>
  <c r="K34" i="9"/>
  <c r="L34" i="9" s="1"/>
  <c r="Q16" i="9"/>
  <c r="R16" i="9" s="1"/>
  <c r="S13" i="9" s="1"/>
  <c r="V5" i="9" s="1"/>
  <c r="K13" i="8"/>
  <c r="L13" i="8" s="1"/>
  <c r="K4" i="8"/>
  <c r="L4" i="8" s="1"/>
  <c r="Q7" i="3"/>
  <c r="R7" i="3" s="1"/>
  <c r="K13" i="3"/>
  <c r="L13" i="3" s="1"/>
  <c r="K10" i="3"/>
  <c r="L10" i="3" s="1"/>
  <c r="Q34" i="3"/>
  <c r="Q22" i="3"/>
  <c r="S22" i="3" s="1"/>
  <c r="Q37" i="3"/>
  <c r="K46" i="2"/>
  <c r="L46" i="2" s="1"/>
  <c r="K31" i="2"/>
  <c r="L31" i="2" s="1"/>
  <c r="K22" i="2"/>
  <c r="L22" i="2" s="1"/>
  <c r="K13" i="2"/>
  <c r="L13" i="2" s="1"/>
  <c r="K7" i="5"/>
  <c r="L7" i="5" s="1"/>
  <c r="K86" i="5"/>
  <c r="L86" i="5" s="1"/>
  <c r="K10" i="5"/>
  <c r="L10" i="5" s="1"/>
  <c r="K77" i="5"/>
  <c r="L77" i="5" s="1"/>
  <c r="K101" i="5"/>
  <c r="L101" i="5" s="1"/>
  <c r="Q80" i="5"/>
  <c r="K80" i="5"/>
  <c r="L80" i="5" s="1"/>
  <c r="N80" i="5" s="1"/>
  <c r="K104" i="5"/>
  <c r="L104" i="5" s="1"/>
  <c r="K98" i="5"/>
  <c r="L98" i="5" s="1"/>
  <c r="E25" i="5"/>
  <c r="E34" i="5" s="1"/>
  <c r="E43" i="5" s="1"/>
  <c r="K43" i="5" s="1"/>
  <c r="L43" i="5" s="1"/>
  <c r="Q74" i="5"/>
  <c r="R74" i="5" s="1"/>
  <c r="K89" i="5"/>
  <c r="L89" i="5" s="1"/>
  <c r="M89" i="5" s="1"/>
  <c r="K28" i="5"/>
  <c r="L28" i="5" s="1"/>
  <c r="M4" i="18"/>
  <c r="N4" i="18"/>
  <c r="K22" i="18"/>
  <c r="L22" i="18" s="1"/>
  <c r="E31" i="18"/>
  <c r="E31" i="5"/>
  <c r="E40" i="5" s="1"/>
  <c r="K40" i="5" s="1"/>
  <c r="L40" i="5" s="1"/>
  <c r="K22" i="5"/>
  <c r="L22" i="5" s="1"/>
  <c r="M22" i="10"/>
  <c r="N22" i="10"/>
  <c r="M31" i="17"/>
  <c r="V4" i="16"/>
  <c r="W4" i="11"/>
  <c r="E37" i="9"/>
  <c r="K37" i="9" s="1"/>
  <c r="L37" i="9" s="1"/>
  <c r="K46" i="10"/>
  <c r="L46" i="10" s="1"/>
  <c r="M40" i="10" s="1"/>
  <c r="K19" i="12"/>
  <c r="L19" i="12" s="1"/>
  <c r="M13" i="12" s="1"/>
  <c r="K37" i="12"/>
  <c r="L37" i="12" s="1"/>
  <c r="K16" i="15"/>
  <c r="L16" i="15" s="1"/>
  <c r="K25" i="19"/>
  <c r="L25" i="19" s="1"/>
  <c r="N22" i="19" s="1"/>
  <c r="K74" i="5"/>
  <c r="L74" i="5" s="1"/>
  <c r="Q46" i="11"/>
  <c r="K76" i="14"/>
  <c r="L76" i="14" s="1"/>
  <c r="Q98" i="5"/>
  <c r="Q34" i="16"/>
  <c r="V7" i="16" s="1"/>
  <c r="Q43" i="3"/>
  <c r="R43" i="3" s="1"/>
  <c r="Q4" i="9"/>
  <c r="R4" i="9" s="1"/>
  <c r="Q31" i="9"/>
  <c r="S31" i="9" s="1"/>
  <c r="V7" i="9" s="1"/>
  <c r="J7" i="8"/>
  <c r="K7" i="8" s="1"/>
  <c r="L7" i="8" s="1"/>
  <c r="K10" i="17"/>
  <c r="L10" i="17" s="1"/>
  <c r="K28" i="17"/>
  <c r="L28" i="17" s="1"/>
  <c r="K16" i="2"/>
  <c r="L16" i="2" s="1"/>
  <c r="K16" i="8"/>
  <c r="L16" i="8" s="1"/>
  <c r="N13" i="8" s="1"/>
  <c r="M107" i="9"/>
  <c r="Q7" i="9"/>
  <c r="R7" i="9" s="1"/>
  <c r="Q31" i="16"/>
  <c r="K113" i="18"/>
  <c r="L113" i="18" s="1"/>
  <c r="Q83" i="5"/>
  <c r="R83" i="5" s="1"/>
  <c r="T80" i="5" s="1"/>
  <c r="P7" i="14"/>
  <c r="Q7" i="14" s="1"/>
  <c r="V4" i="14" s="1"/>
  <c r="Q31" i="3"/>
  <c r="K104" i="18"/>
  <c r="L104" i="18" s="1"/>
  <c r="Q22" i="9"/>
  <c r="S22" i="9" s="1"/>
  <c r="V6" i="9" s="1"/>
  <c r="K19" i="19"/>
  <c r="L19" i="19" s="1"/>
  <c r="K34" i="12"/>
  <c r="L34" i="12" s="1"/>
  <c r="K22" i="16"/>
  <c r="L22" i="16" s="1"/>
  <c r="N89" i="5"/>
  <c r="P10" i="18"/>
  <c r="Q10" i="18" s="1"/>
  <c r="Q40" i="3"/>
  <c r="R40" i="3" s="1"/>
  <c r="P19" i="18"/>
  <c r="Q19" i="18" s="1"/>
  <c r="K95" i="18"/>
  <c r="L95" i="18" s="1"/>
  <c r="K7" i="11"/>
  <c r="L7" i="11" s="1"/>
  <c r="N4" i="11" s="1"/>
  <c r="K37" i="17"/>
  <c r="L37" i="17" s="1"/>
  <c r="K13" i="12"/>
  <c r="L13" i="12" s="1"/>
  <c r="J71" i="5"/>
  <c r="K71" i="5" s="1"/>
  <c r="L71" i="5" s="1"/>
  <c r="N71" i="5" s="1"/>
  <c r="Q25" i="3"/>
  <c r="Q46" i="16"/>
  <c r="P13" i="18"/>
  <c r="P13" i="14"/>
  <c r="K4" i="5"/>
  <c r="L4" i="5" s="1"/>
  <c r="M4" i="5" s="1"/>
  <c r="M22" i="2"/>
  <c r="Q46" i="3"/>
  <c r="Q77" i="5"/>
  <c r="R77" i="5" s="1"/>
  <c r="Q95" i="5"/>
  <c r="S89" i="5" s="1"/>
  <c r="W73" i="5" s="1"/>
  <c r="Q13" i="16"/>
  <c r="P46" i="14"/>
  <c r="Q46" i="14" s="1"/>
  <c r="M40" i="2"/>
  <c r="Q25" i="9"/>
  <c r="M106" i="14"/>
  <c r="P10" i="14"/>
  <c r="Q10" i="14" s="1"/>
  <c r="Q25" i="16"/>
  <c r="V6" i="16" s="1"/>
  <c r="K82" i="14"/>
  <c r="L82" i="14" s="1"/>
  <c r="M79" i="14" s="1"/>
  <c r="P40" i="18"/>
  <c r="Q86" i="5"/>
  <c r="R86" i="5" s="1"/>
  <c r="P37" i="18"/>
  <c r="K19" i="2"/>
  <c r="L19" i="2" s="1"/>
  <c r="K4" i="2"/>
  <c r="L4" i="2" s="1"/>
  <c r="K4" i="3"/>
  <c r="L4" i="3" s="1"/>
  <c r="E22" i="14"/>
  <c r="M4" i="16"/>
  <c r="K19" i="5"/>
  <c r="L19" i="5" s="1"/>
  <c r="N13" i="5" s="1"/>
  <c r="K4" i="15"/>
  <c r="L4" i="15" s="1"/>
  <c r="E7" i="14"/>
  <c r="E16" i="14" s="1"/>
  <c r="K40" i="19"/>
  <c r="L40" i="19" s="1"/>
  <c r="N40" i="19" s="1"/>
  <c r="Q34" i="9"/>
  <c r="P43" i="14"/>
  <c r="K103" i="14"/>
  <c r="L103" i="14" s="1"/>
  <c r="P28" i="18"/>
  <c r="Q28" i="18" s="1"/>
  <c r="P31" i="18"/>
  <c r="Q10" i="9"/>
  <c r="R10" i="9" s="1"/>
  <c r="K7" i="21"/>
  <c r="L7" i="21" s="1"/>
  <c r="M4" i="21" s="1"/>
  <c r="M40" i="21"/>
  <c r="N40" i="21"/>
  <c r="E28" i="3"/>
  <c r="K19" i="3"/>
  <c r="L19" i="3" s="1"/>
  <c r="M13" i="3" s="1"/>
  <c r="M31" i="2"/>
  <c r="N31" i="2"/>
  <c r="K25" i="8"/>
  <c r="L25" i="8" s="1"/>
  <c r="M22" i="8" s="1"/>
  <c r="E28" i="8"/>
  <c r="K19" i="8"/>
  <c r="L19" i="8" s="1"/>
  <c r="E37" i="5"/>
  <c r="E7" i="2"/>
  <c r="K7" i="2" s="1"/>
  <c r="L7" i="2" s="1"/>
  <c r="K31" i="5"/>
  <c r="L31" i="5" s="1"/>
  <c r="J4" i="10"/>
  <c r="K4" i="10" s="1"/>
  <c r="L4" i="10" s="1"/>
  <c r="N22" i="2"/>
  <c r="E16" i="9"/>
  <c r="K16" i="9" s="1"/>
  <c r="L16" i="9" s="1"/>
  <c r="K7" i="9"/>
  <c r="L7" i="9" s="1"/>
  <c r="J10" i="8"/>
  <c r="K10" i="8" s="1"/>
  <c r="L10" i="8" s="1"/>
  <c r="J10" i="19"/>
  <c r="K10" i="19" s="1"/>
  <c r="L10" i="19" s="1"/>
  <c r="E22" i="9"/>
  <c r="K13" i="9"/>
  <c r="L13" i="9" s="1"/>
  <c r="J4" i="17"/>
  <c r="K4" i="17" s="1"/>
  <c r="L4" i="17" s="1"/>
  <c r="E4" i="19"/>
  <c r="K4" i="19" s="1"/>
  <c r="L4" i="19" s="1"/>
  <c r="K43" i="8"/>
  <c r="L43" i="8" s="1"/>
  <c r="K34" i="8"/>
  <c r="L34" i="8" s="1"/>
  <c r="K40" i="8"/>
  <c r="L40" i="8" s="1"/>
  <c r="K10" i="2"/>
  <c r="L10" i="2" s="1"/>
  <c r="E31" i="11"/>
  <c r="K10" i="12"/>
  <c r="L10" i="12" s="1"/>
  <c r="K43" i="12"/>
  <c r="L43" i="12" s="1"/>
  <c r="M13" i="8"/>
  <c r="M31" i="10"/>
  <c r="N31" i="10"/>
  <c r="E19" i="11"/>
  <c r="K10" i="11"/>
  <c r="L10" i="11" s="1"/>
  <c r="E40" i="16"/>
  <c r="K40" i="16" s="1"/>
  <c r="L40" i="16" s="1"/>
  <c r="K31" i="16"/>
  <c r="L31" i="16" s="1"/>
  <c r="E25" i="18"/>
  <c r="E34" i="18" s="1"/>
  <c r="K16" i="18"/>
  <c r="L16" i="18" s="1"/>
  <c r="N89" i="9"/>
  <c r="M89" i="9"/>
  <c r="K110" i="18"/>
  <c r="L110" i="18" s="1"/>
  <c r="M107" i="18" s="1"/>
  <c r="P43" i="18"/>
  <c r="Q44" i="18" s="1"/>
  <c r="K13" i="5"/>
  <c r="L13" i="5" s="1"/>
  <c r="K37" i="2"/>
  <c r="L37" i="2" s="1"/>
  <c r="E16" i="3"/>
  <c r="E25" i="3" s="1"/>
  <c r="K7" i="3"/>
  <c r="L7" i="3" s="1"/>
  <c r="E31" i="14"/>
  <c r="K22" i="14"/>
  <c r="L22" i="14" s="1"/>
  <c r="N40" i="2"/>
  <c r="K31" i="8"/>
  <c r="L31" i="8" s="1"/>
  <c r="E25" i="11"/>
  <c r="K16" i="11"/>
  <c r="L16" i="11" s="1"/>
  <c r="K25" i="12"/>
  <c r="L25" i="12" s="1"/>
  <c r="M22" i="12" s="1"/>
  <c r="K46" i="12"/>
  <c r="L46" i="12" s="1"/>
  <c r="K7" i="14"/>
  <c r="L7" i="14" s="1"/>
  <c r="K19" i="16"/>
  <c r="L19" i="16" s="1"/>
  <c r="E28" i="16"/>
  <c r="E37" i="16" s="1"/>
  <c r="N89" i="18"/>
  <c r="M89" i="18"/>
  <c r="K97" i="14"/>
  <c r="L97" i="14" s="1"/>
  <c r="P31" i="14"/>
  <c r="M31" i="19"/>
  <c r="K10" i="10"/>
  <c r="L10" i="10" s="1"/>
  <c r="K13" i="11"/>
  <c r="L13" i="11" s="1"/>
  <c r="K28" i="12"/>
  <c r="L28" i="12" s="1"/>
  <c r="K31" i="12"/>
  <c r="L31" i="12" s="1"/>
  <c r="K7" i="15"/>
  <c r="L7" i="15" s="1"/>
  <c r="N31" i="19"/>
  <c r="M13" i="10"/>
  <c r="N13" i="10"/>
  <c r="N22" i="15"/>
  <c r="M22" i="15"/>
  <c r="M13" i="17"/>
  <c r="N13" i="17"/>
  <c r="N31" i="17"/>
  <c r="N40" i="17"/>
  <c r="Q16" i="3"/>
  <c r="R16" i="3" s="1"/>
  <c r="N40" i="15"/>
  <c r="M40" i="15"/>
  <c r="K13" i="19"/>
  <c r="L13" i="19" s="1"/>
  <c r="K22" i="17"/>
  <c r="L22" i="17" s="1"/>
  <c r="Q92" i="5"/>
  <c r="Q43" i="9"/>
  <c r="K110" i="9"/>
  <c r="L110" i="9" s="1"/>
  <c r="K7" i="12"/>
  <c r="L7" i="12" s="1"/>
  <c r="M4" i="12" s="1"/>
  <c r="K13" i="15"/>
  <c r="L13" i="15" s="1"/>
  <c r="K34" i="15"/>
  <c r="L34" i="15" s="1"/>
  <c r="N31" i="15" s="1"/>
  <c r="K71" i="9"/>
  <c r="L71" i="9" s="1"/>
  <c r="N98" i="9"/>
  <c r="N107" i="9"/>
  <c r="Q10" i="3"/>
  <c r="R10" i="3" s="1"/>
  <c r="N107" i="18"/>
  <c r="P22" i="18"/>
  <c r="S4" i="9"/>
  <c r="V4" i="9" s="1"/>
  <c r="K16" i="16"/>
  <c r="L16" i="16" s="1"/>
  <c r="E25" i="16"/>
  <c r="K19" i="18"/>
  <c r="L19" i="18" s="1"/>
  <c r="E28" i="18"/>
  <c r="Q28" i="16"/>
  <c r="Q107" i="5"/>
  <c r="R107" i="5" s="1"/>
  <c r="K107" i="5"/>
  <c r="L107" i="5" s="1"/>
  <c r="P25" i="14"/>
  <c r="Q25" i="14" s="1"/>
  <c r="K91" i="14"/>
  <c r="L91" i="14" s="1"/>
  <c r="M88" i="14" s="1"/>
  <c r="Q43" i="16"/>
  <c r="R45" i="16" s="1"/>
  <c r="P40" i="14"/>
  <c r="Q40" i="14" s="1"/>
  <c r="S4" i="3"/>
  <c r="S8" i="3"/>
  <c r="W4" i="3"/>
  <c r="P4" i="18"/>
  <c r="Q4" i="18" s="1"/>
  <c r="J71" i="18"/>
  <c r="K71" i="18" s="1"/>
  <c r="L71" i="18" s="1"/>
  <c r="K83" i="18"/>
  <c r="L83" i="18" s="1"/>
  <c r="P16" i="18"/>
  <c r="Q16" i="18" s="1"/>
  <c r="N79" i="14"/>
  <c r="Q104" i="5"/>
  <c r="Q101" i="5"/>
  <c r="V5" i="16"/>
  <c r="S13" i="16"/>
  <c r="U5" i="16" s="1"/>
  <c r="R25" i="16"/>
  <c r="P19" i="14"/>
  <c r="Q19" i="14" s="1"/>
  <c r="N106" i="14"/>
  <c r="P34" i="14"/>
  <c r="K100" i="14"/>
  <c r="L100" i="14" s="1"/>
  <c r="W5" i="3"/>
  <c r="S13" i="3"/>
  <c r="P25" i="18"/>
  <c r="Q25" i="18" s="1"/>
  <c r="S4" i="11"/>
  <c r="V4" i="11" s="1"/>
  <c r="S40" i="11"/>
  <c r="V8" i="11" s="1"/>
  <c r="R45" i="11"/>
  <c r="W7" i="9"/>
  <c r="Q40" i="9"/>
  <c r="R40" i="9" s="1"/>
  <c r="E10" i="14"/>
  <c r="Q110" i="5"/>
  <c r="Q113" i="5"/>
  <c r="R113" i="5" s="1"/>
  <c r="R34" i="16"/>
  <c r="V8" i="16"/>
  <c r="S40" i="16"/>
  <c r="U8" i="16" s="1"/>
  <c r="R4" i="14"/>
  <c r="U4" i="14" s="1"/>
  <c r="P28" i="14"/>
  <c r="Q28" i="14" s="1"/>
  <c r="E74" i="18"/>
  <c r="K74" i="18" s="1"/>
  <c r="L74" i="18" s="1"/>
  <c r="K101" i="18"/>
  <c r="L101" i="18" s="1"/>
  <c r="N98" i="18" s="1"/>
  <c r="P34" i="18"/>
  <c r="R31" i="18" s="1"/>
  <c r="U7" i="18" s="1"/>
  <c r="S22" i="11"/>
  <c r="V6" i="11" s="1"/>
  <c r="S4" i="16"/>
  <c r="U4" i="16" s="1"/>
  <c r="R45" i="3"/>
  <c r="S22" i="16"/>
  <c r="U6" i="16" s="1"/>
  <c r="S7" i="11"/>
  <c r="K25" i="18" l="1"/>
  <c r="L25" i="18" s="1"/>
  <c r="Q15" i="18"/>
  <c r="M80" i="18"/>
  <c r="M40" i="19"/>
  <c r="M22" i="19"/>
  <c r="S31" i="16"/>
  <c r="U7" i="16" s="1"/>
  <c r="N4" i="15"/>
  <c r="Q14" i="14"/>
  <c r="N70" i="14"/>
  <c r="N13" i="12"/>
  <c r="M4" i="11"/>
  <c r="S31" i="11"/>
  <c r="V7" i="11" s="1"/>
  <c r="W7" i="11"/>
  <c r="W5" i="11"/>
  <c r="S13" i="11"/>
  <c r="V5" i="11" s="1"/>
  <c r="R16" i="11"/>
  <c r="M22" i="9"/>
  <c r="M80" i="9"/>
  <c r="W4" i="9"/>
  <c r="T25" i="9"/>
  <c r="W6" i="9"/>
  <c r="E46" i="9"/>
  <c r="K46" i="9" s="1"/>
  <c r="L46" i="9" s="1"/>
  <c r="M40" i="9" s="1"/>
  <c r="W5" i="9"/>
  <c r="T16" i="9"/>
  <c r="M4" i="9"/>
  <c r="N4" i="3"/>
  <c r="W6" i="3"/>
  <c r="R25" i="3"/>
  <c r="S31" i="3"/>
  <c r="W7" i="3"/>
  <c r="M4" i="3"/>
  <c r="N13" i="3"/>
  <c r="N13" i="2"/>
  <c r="S84" i="5"/>
  <c r="M80" i="5"/>
  <c r="S71" i="5"/>
  <c r="W71" i="5" s="1"/>
  <c r="M98" i="5"/>
  <c r="M13" i="5"/>
  <c r="T71" i="5"/>
  <c r="N98" i="5"/>
  <c r="S92" i="5"/>
  <c r="S98" i="5"/>
  <c r="W74" i="5" s="1"/>
  <c r="T89" i="5"/>
  <c r="K25" i="5"/>
  <c r="L25" i="5" s="1"/>
  <c r="K34" i="5"/>
  <c r="L34" i="5" s="1"/>
  <c r="M31" i="5" s="1"/>
  <c r="S80" i="5"/>
  <c r="W72" i="5" s="1"/>
  <c r="N4" i="21"/>
  <c r="K28" i="16"/>
  <c r="L28" i="16" s="1"/>
  <c r="N22" i="16" s="1"/>
  <c r="N22" i="8"/>
  <c r="N4" i="5"/>
  <c r="N40" i="10"/>
  <c r="V7" i="18"/>
  <c r="M98" i="18"/>
  <c r="V8" i="18"/>
  <c r="K16" i="3"/>
  <c r="L16" i="3" s="1"/>
  <c r="R40" i="18"/>
  <c r="U8" i="18" s="1"/>
  <c r="S40" i="3"/>
  <c r="W8" i="3"/>
  <c r="M4" i="2"/>
  <c r="M71" i="5"/>
  <c r="E40" i="18"/>
  <c r="K40" i="18" s="1"/>
  <c r="L40" i="18" s="1"/>
  <c r="K31" i="18"/>
  <c r="L31" i="18" s="1"/>
  <c r="N22" i="12"/>
  <c r="M13" i="2"/>
  <c r="M31" i="12"/>
  <c r="N31" i="12"/>
  <c r="K25" i="21"/>
  <c r="L25" i="21" s="1"/>
  <c r="K16" i="21"/>
  <c r="L16" i="21" s="1"/>
  <c r="M13" i="21" s="1"/>
  <c r="N13" i="21"/>
  <c r="N4" i="8"/>
  <c r="M4" i="8"/>
  <c r="M4" i="17"/>
  <c r="N4" i="17"/>
  <c r="M4" i="10"/>
  <c r="N4" i="10"/>
  <c r="N4" i="2"/>
  <c r="E19" i="14"/>
  <c r="K10" i="14"/>
  <c r="L10" i="14" s="1"/>
  <c r="M4" i="14" s="1"/>
  <c r="N13" i="15"/>
  <c r="M13" i="15"/>
  <c r="R13" i="14"/>
  <c r="U5" i="14" s="1"/>
  <c r="E28" i="11"/>
  <c r="K19" i="11"/>
  <c r="L19" i="11" s="1"/>
  <c r="M13" i="11" s="1"/>
  <c r="N13" i="9"/>
  <c r="M13" i="9"/>
  <c r="R16" i="18"/>
  <c r="U5" i="18" s="1"/>
  <c r="V5" i="18"/>
  <c r="Q23" i="14"/>
  <c r="V6" i="14"/>
  <c r="R22" i="14"/>
  <c r="U6" i="14" s="1"/>
  <c r="M71" i="9"/>
  <c r="N71" i="9"/>
  <c r="N22" i="17"/>
  <c r="M22" i="17"/>
  <c r="M31" i="15"/>
  <c r="E40" i="14"/>
  <c r="K40" i="14" s="1"/>
  <c r="L40" i="14" s="1"/>
  <c r="K31" i="14"/>
  <c r="L31" i="14" s="1"/>
  <c r="M22" i="16"/>
  <c r="V5" i="14"/>
  <c r="N4" i="19"/>
  <c r="M4" i="19"/>
  <c r="E46" i="5"/>
  <c r="K46" i="5" s="1"/>
  <c r="L46" i="5" s="1"/>
  <c r="M40" i="5" s="1"/>
  <c r="K37" i="5"/>
  <c r="L37" i="5" s="1"/>
  <c r="V4" i="18"/>
  <c r="R4" i="18"/>
  <c r="U4" i="18" s="1"/>
  <c r="S110" i="5"/>
  <c r="T107" i="5"/>
  <c r="S107" i="5"/>
  <c r="W75" i="5" s="1"/>
  <c r="N40" i="12"/>
  <c r="M40" i="12"/>
  <c r="K28" i="3"/>
  <c r="L28" i="3" s="1"/>
  <c r="E37" i="3"/>
  <c r="T43" i="9"/>
  <c r="W8" i="9"/>
  <c r="S40" i="9"/>
  <c r="V8" i="9" s="1"/>
  <c r="Q33" i="14"/>
  <c r="R31" i="14"/>
  <c r="U7" i="14" s="1"/>
  <c r="V7" i="14"/>
  <c r="N88" i="14"/>
  <c r="E34" i="16"/>
  <c r="K25" i="16"/>
  <c r="L25" i="16" s="1"/>
  <c r="N13" i="11"/>
  <c r="K25" i="3"/>
  <c r="L25" i="3" s="1"/>
  <c r="E34" i="3"/>
  <c r="M13" i="18"/>
  <c r="N13" i="18"/>
  <c r="M31" i="8"/>
  <c r="N31" i="8"/>
  <c r="Q24" i="18"/>
  <c r="V6" i="18"/>
  <c r="R25" i="18"/>
  <c r="U6" i="18" s="1"/>
  <c r="R40" i="14"/>
  <c r="U8" i="14" s="1"/>
  <c r="V8" i="14"/>
  <c r="Q43" i="14"/>
  <c r="E37" i="18"/>
  <c r="K28" i="18"/>
  <c r="L28" i="18" s="1"/>
  <c r="M22" i="18" s="1"/>
  <c r="N71" i="18"/>
  <c r="M71" i="18"/>
  <c r="M107" i="5"/>
  <c r="N107" i="5"/>
  <c r="N13" i="16"/>
  <c r="M13" i="16"/>
  <c r="N13" i="19"/>
  <c r="M13" i="19"/>
  <c r="N97" i="14"/>
  <c r="M97" i="14"/>
  <c r="E46" i="16"/>
  <c r="K46" i="16" s="1"/>
  <c r="L46" i="16" s="1"/>
  <c r="K37" i="16"/>
  <c r="L37" i="16" s="1"/>
  <c r="E25" i="14"/>
  <c r="K16" i="14"/>
  <c r="L16" i="14" s="1"/>
  <c r="E34" i="11"/>
  <c r="K25" i="11"/>
  <c r="L25" i="11" s="1"/>
  <c r="M4" i="15"/>
  <c r="N4" i="12"/>
  <c r="T98" i="5"/>
  <c r="K34" i="18"/>
  <c r="L34" i="18" s="1"/>
  <c r="E43" i="18"/>
  <c r="K43" i="18" s="1"/>
  <c r="L43" i="18" s="1"/>
  <c r="K31" i="11"/>
  <c r="L31" i="11" s="1"/>
  <c r="E40" i="11"/>
  <c r="K40" i="11" s="1"/>
  <c r="L40" i="11" s="1"/>
  <c r="E31" i="9"/>
  <c r="K22" i="9"/>
  <c r="L22" i="9" s="1"/>
  <c r="E37" i="8"/>
  <c r="K28" i="8"/>
  <c r="L28" i="8" s="1"/>
  <c r="N4" i="14" l="1"/>
  <c r="N40" i="9"/>
  <c r="M22" i="5"/>
  <c r="N22" i="5"/>
  <c r="N40" i="5"/>
  <c r="N31" i="5"/>
  <c r="N22" i="18"/>
  <c r="M22" i="21"/>
  <c r="N22" i="21"/>
  <c r="K43" i="21"/>
  <c r="L43" i="21" s="1"/>
  <c r="K34" i="21"/>
  <c r="L34" i="21" s="1"/>
  <c r="K31" i="9"/>
  <c r="L31" i="9" s="1"/>
  <c r="E40" i="9"/>
  <c r="K40" i="9" s="1"/>
  <c r="L40" i="9" s="1"/>
  <c r="M31" i="16"/>
  <c r="K34" i="11"/>
  <c r="L34" i="11" s="1"/>
  <c r="E43" i="11"/>
  <c r="K43" i="11" s="1"/>
  <c r="L43" i="11" s="1"/>
  <c r="K34" i="3"/>
  <c r="L34" i="3" s="1"/>
  <c r="E43" i="3"/>
  <c r="K43" i="3" s="1"/>
  <c r="L43" i="3" s="1"/>
  <c r="E46" i="8"/>
  <c r="K46" i="8" s="1"/>
  <c r="L46" i="8" s="1"/>
  <c r="K37" i="8"/>
  <c r="L37" i="8" s="1"/>
  <c r="N22" i="3"/>
  <c r="M22" i="3"/>
  <c r="E37" i="11"/>
  <c r="K28" i="11"/>
  <c r="L28" i="11" s="1"/>
  <c r="N22" i="11" s="1"/>
  <c r="K34" i="16"/>
  <c r="L34" i="16" s="1"/>
  <c r="N31" i="16" s="1"/>
  <c r="E43" i="16"/>
  <c r="K43" i="16" s="1"/>
  <c r="L43" i="16" s="1"/>
  <c r="E46" i="3"/>
  <c r="K46" i="3" s="1"/>
  <c r="L46" i="3" s="1"/>
  <c r="K37" i="3"/>
  <c r="L37" i="3" s="1"/>
  <c r="K25" i="14"/>
  <c r="L25" i="14" s="1"/>
  <c r="E34" i="14"/>
  <c r="K37" i="18"/>
  <c r="L37" i="18" s="1"/>
  <c r="E46" i="18"/>
  <c r="K46" i="18" s="1"/>
  <c r="L46" i="18" s="1"/>
  <c r="E28" i="14"/>
  <c r="K19" i="14"/>
  <c r="L19" i="14" s="1"/>
  <c r="N13" i="14" s="1"/>
  <c r="N31" i="21" l="1"/>
  <c r="M31" i="21"/>
  <c r="E37" i="14"/>
  <c r="K28" i="14"/>
  <c r="L28" i="14" s="1"/>
  <c r="N22" i="14" s="1"/>
  <c r="K37" i="11"/>
  <c r="L37" i="11" s="1"/>
  <c r="E46" i="11"/>
  <c r="K46" i="11" s="1"/>
  <c r="L46" i="11" s="1"/>
  <c r="M13" i="14"/>
  <c r="N31" i="3"/>
  <c r="M31" i="3"/>
  <c r="E43" i="14"/>
  <c r="K43" i="14" s="1"/>
  <c r="L43" i="14" s="1"/>
  <c r="K34" i="14"/>
  <c r="L34" i="14" s="1"/>
  <c r="N40" i="18"/>
  <c r="M40" i="18"/>
  <c r="M22" i="11"/>
  <c r="M40" i="16"/>
  <c r="N40" i="16"/>
  <c r="M31" i="18"/>
  <c r="N31" i="18"/>
  <c r="N40" i="3"/>
  <c r="M40" i="3"/>
  <c r="N40" i="8"/>
  <c r="M40" i="8"/>
  <c r="N31" i="9"/>
  <c r="M31" i="9"/>
  <c r="M22" i="14" l="1"/>
  <c r="N40" i="11"/>
  <c r="M40" i="11"/>
  <c r="M31" i="11"/>
  <c r="N31" i="11"/>
  <c r="E46" i="14"/>
  <c r="K46" i="14" s="1"/>
  <c r="L46" i="14" s="1"/>
  <c r="K37" i="14"/>
  <c r="L37" i="14" s="1"/>
  <c r="N31" i="14" l="1"/>
  <c r="M31" i="14"/>
  <c r="N40" i="14"/>
  <c r="M40" i="14"/>
</calcChain>
</file>

<file path=xl/sharedStrings.xml><?xml version="1.0" encoding="utf-8"?>
<sst xmlns="http://schemas.openxmlformats.org/spreadsheetml/2006/main" count="2800" uniqueCount="252">
  <si>
    <t>GAPDH</t>
  </si>
  <si>
    <t>Formula= [Ct PG-CtGAPDH]dia X-  [Ct PG-CtGAPDH]dia 4</t>
  </si>
  <si>
    <t>Ct</t>
  </si>
  <si>
    <t>AVERAGE Ct</t>
  </si>
  <si>
    <t>AVE Ct et 1</t>
  </si>
  <si>
    <t>AVE Ct</t>
  </si>
  <si>
    <t>AVE Ct MiPG1</t>
  </si>
  <si>
    <t>ΔΔCT</t>
  </si>
  <si>
    <t>2^(-ΔΔCT)</t>
  </si>
  <si>
    <t>Fold Change</t>
  </si>
  <si>
    <t>SD 2^(-ΔΔCT)</t>
  </si>
  <si>
    <t>SE 2^(-ΔΔCT)</t>
  </si>
  <si>
    <t xml:space="preserve">Gen de interés </t>
  </si>
  <si>
    <t>No. Muestra</t>
  </si>
  <si>
    <t>Día/Réplica</t>
  </si>
  <si>
    <t>Argonauta 1</t>
  </si>
  <si>
    <t>Dicer 1</t>
  </si>
  <si>
    <t>NeuN</t>
  </si>
  <si>
    <t>C0</t>
  </si>
  <si>
    <t>C1</t>
  </si>
  <si>
    <t>C3</t>
  </si>
  <si>
    <t>C6</t>
  </si>
  <si>
    <t>C24</t>
  </si>
  <si>
    <t>Tiempo</t>
  </si>
  <si>
    <t>ER</t>
  </si>
  <si>
    <t>DE</t>
  </si>
  <si>
    <t>T0R1</t>
  </si>
  <si>
    <t>T0R2</t>
  </si>
  <si>
    <t>TOR3</t>
  </si>
  <si>
    <t>T1R1</t>
  </si>
  <si>
    <t>T1R2</t>
  </si>
  <si>
    <t>T1R3</t>
  </si>
  <si>
    <t>T3R1</t>
  </si>
  <si>
    <t>T3R2</t>
  </si>
  <si>
    <t>T3R3</t>
  </si>
  <si>
    <t>T6R1</t>
  </si>
  <si>
    <t>T6R2</t>
  </si>
  <si>
    <t>T6R3</t>
  </si>
  <si>
    <t>T24R1</t>
  </si>
  <si>
    <t>T24R2</t>
  </si>
  <si>
    <t>T24R3</t>
  </si>
  <si>
    <t>HASTY</t>
  </si>
  <si>
    <t>T0</t>
  </si>
  <si>
    <t>T1</t>
  </si>
  <si>
    <t>T3</t>
  </si>
  <si>
    <t>T6</t>
  </si>
  <si>
    <t>T24</t>
  </si>
  <si>
    <t>Day</t>
  </si>
  <si>
    <t>Argonauta 16</t>
  </si>
  <si>
    <t>Argonauta 4</t>
  </si>
  <si>
    <t>DCL3A</t>
  </si>
  <si>
    <t>MANGOS TRATADOS</t>
  </si>
  <si>
    <t>EFECTO DEL TH SOBRE EXPRESIÓN GÉNICA</t>
  </si>
  <si>
    <t>Cambio expresión</t>
  </si>
  <si>
    <t>PROMEDIO</t>
  </si>
  <si>
    <t>HORA</t>
  </si>
  <si>
    <t>FOLD CHANGE</t>
  </si>
  <si>
    <t>EFECTO DEL TRATAMIENTO HIDROTÉRMICO EN EXPRESIÓN</t>
  </si>
  <si>
    <t>Promedio</t>
  </si>
  <si>
    <t>EFECTO DEL TRATAMIENTO HIDROTÉRMICO EN LA EXPRESIÓN GÉNICA</t>
  </si>
  <si>
    <t>Cambio en la expresión</t>
  </si>
  <si>
    <t>Cambios en la expresión</t>
  </si>
  <si>
    <t>Cambio en expresion</t>
  </si>
  <si>
    <t>MANGO TRATADOS</t>
  </si>
  <si>
    <t>Hora</t>
  </si>
  <si>
    <t>Triplicado faltante</t>
  </si>
  <si>
    <t>HSP90</t>
  </si>
  <si>
    <t>21.74</t>
  </si>
  <si>
    <t>21.38</t>
  </si>
  <si>
    <t>21.54</t>
  </si>
  <si>
    <t>22.01</t>
  </si>
  <si>
    <t>22.18</t>
  </si>
  <si>
    <t>22.58</t>
  </si>
  <si>
    <t>21.89</t>
  </si>
  <si>
    <t>21.84</t>
  </si>
  <si>
    <t>21.94</t>
  </si>
  <si>
    <t>20.66</t>
  </si>
  <si>
    <t>20.17</t>
  </si>
  <si>
    <t>20.48</t>
  </si>
  <si>
    <t>20.91</t>
  </si>
  <si>
    <t>20.69</t>
  </si>
  <si>
    <t>21.37</t>
  </si>
  <si>
    <t>20.73</t>
  </si>
  <si>
    <t>21.4</t>
  </si>
  <si>
    <t>21.03</t>
  </si>
  <si>
    <t>20.72</t>
  </si>
  <si>
    <t>20.86</t>
  </si>
  <si>
    <t>20.59</t>
  </si>
  <si>
    <t>20.43</t>
  </si>
  <si>
    <t>20.98</t>
  </si>
  <si>
    <t>20.84</t>
  </si>
  <si>
    <t>20.7</t>
  </si>
  <si>
    <t>21.11</t>
  </si>
  <si>
    <t>21.56</t>
  </si>
  <si>
    <t>21.91</t>
  </si>
  <si>
    <t>22.31</t>
  </si>
  <si>
    <t>22.3</t>
  </si>
  <si>
    <t>22.34</t>
  </si>
  <si>
    <t>21.55</t>
  </si>
  <si>
    <t>21.61</t>
  </si>
  <si>
    <t>21.8</t>
  </si>
  <si>
    <t>21.72</t>
  </si>
  <si>
    <t>23.58</t>
  </si>
  <si>
    <t>23.42</t>
  </si>
  <si>
    <t>23.82</t>
  </si>
  <si>
    <t>24.15</t>
  </si>
  <si>
    <t>24.49</t>
  </si>
  <si>
    <t>24.92</t>
  </si>
  <si>
    <t>19.84</t>
  </si>
  <si>
    <t>19.91</t>
  </si>
  <si>
    <t>20.07</t>
  </si>
  <si>
    <t>22.78</t>
  </si>
  <si>
    <t>23.25</t>
  </si>
  <si>
    <t>23.16</t>
  </si>
  <si>
    <t>21.66</t>
  </si>
  <si>
    <t>21.52</t>
  </si>
  <si>
    <t>21.63</t>
  </si>
  <si>
    <t>22</t>
  </si>
  <si>
    <t>24.12</t>
  </si>
  <si>
    <t>24.18</t>
  </si>
  <si>
    <t>25.35</t>
  </si>
  <si>
    <t>21.28</t>
  </si>
  <si>
    <t>21.42</t>
  </si>
  <si>
    <t>21.82</t>
  </si>
  <si>
    <t>21.16</t>
  </si>
  <si>
    <t>21.5</t>
  </si>
  <si>
    <t>20.82</t>
  </si>
  <si>
    <t>20.9</t>
  </si>
  <si>
    <t>20.97</t>
  </si>
  <si>
    <t>21.83</t>
  </si>
  <si>
    <t>21.86</t>
  </si>
  <si>
    <t>22.44</t>
  </si>
  <si>
    <t>21.36</t>
  </si>
  <si>
    <t>22.02</t>
  </si>
  <si>
    <t>21.23</t>
  </si>
  <si>
    <t>21.51</t>
  </si>
  <si>
    <t>21.08</t>
  </si>
  <si>
    <t>21.32</t>
  </si>
  <si>
    <t>22.4</t>
  </si>
  <si>
    <t>21.13</t>
  </si>
  <si>
    <t>21.93</t>
  </si>
  <si>
    <t>22.15</t>
  </si>
  <si>
    <t>20.77</t>
  </si>
  <si>
    <t xml:space="preserve">Gene </t>
  </si>
  <si>
    <t>Housekeeping gene</t>
  </si>
  <si>
    <t>Day/replicate</t>
  </si>
  <si>
    <t>Day/Replicate</t>
  </si>
  <si>
    <t>Sample number</t>
  </si>
  <si>
    <t>AVERAGE Ct at C0</t>
  </si>
  <si>
    <t>Standard Deviation 2^(-ΔΔCT)</t>
  </si>
  <si>
    <t>Standard Error 2^(-ΔΔCT)</t>
  </si>
  <si>
    <t>Control 0 h/Biological sample 1/Replicate 2</t>
  </si>
  <si>
    <t>Control 0 h/Biological sample 1/Replicate 1</t>
  </si>
  <si>
    <t>Control 0 h/Biological sample 1/Replicate 3</t>
  </si>
  <si>
    <t>Control 0 h/Biological sample 2/Replicate 3</t>
  </si>
  <si>
    <t>Control 0 h/Biological sample 2/Replicate 1</t>
  </si>
  <si>
    <t>Control 0 h/Biological sample 2/Replicate 2</t>
  </si>
  <si>
    <t>Control 0 h/Biological sample 3/Replicate 1</t>
  </si>
  <si>
    <t>Control 0 h/Biological sample 3/Replicate 2</t>
  </si>
  <si>
    <t>Control 1 h/Biological sample 1/Replicate 1</t>
  </si>
  <si>
    <t>Control 1 h/Biological sample 1/Replicate 2</t>
  </si>
  <si>
    <t>Control 1 h/Biological sample 1/Replicate 3</t>
  </si>
  <si>
    <t>Control 1 h/Biological sample 2/Replicate 3</t>
  </si>
  <si>
    <t>Control 1 h/Biological sample 2/Replicate 1</t>
  </si>
  <si>
    <t>Control 1 h/Biological sample 2/Replicate 2</t>
  </si>
  <si>
    <t>Control 1 h/Biological sample 3/Replicate 1</t>
  </si>
  <si>
    <t>Control 1 h/Biological sample 3/Replicate 2</t>
  </si>
  <si>
    <t>Control 1 h/Biological sample 3/Replicate 3</t>
  </si>
  <si>
    <t>Control 3 h/Biological sample 3/Replicate 1</t>
  </si>
  <si>
    <t>Control 3 h/Biological sample 3/Replicate 2</t>
  </si>
  <si>
    <t>Control 3 h/Biological sample 3/Replicate 3</t>
  </si>
  <si>
    <t>Control 3 h/Biological sample 1/Replicate 1</t>
  </si>
  <si>
    <t>Control 3 h/Biological sample 1/Replicate 2</t>
  </si>
  <si>
    <t>Control 3 h/Biological sample 1/Replicate 3</t>
  </si>
  <si>
    <t>Control 3 h/Biological sample 2/Replicate 1</t>
  </si>
  <si>
    <t>Control 3 h/Biological sample 2/Replicate 2</t>
  </si>
  <si>
    <t>Control 3 h/Biological sample 2/Replicate 3</t>
  </si>
  <si>
    <t>Control 6 h/Biological sample 1/Replicate 1</t>
  </si>
  <si>
    <t>Control 6 h/Biological sample 1/Replicate 2</t>
  </si>
  <si>
    <t>Control 6 h/Biological sample 1/Replicate 3</t>
  </si>
  <si>
    <t>Control 6 h/Biological sample 2/Replicate 1</t>
  </si>
  <si>
    <t>Control 6 h/Biological sample 2/Replicate 2</t>
  </si>
  <si>
    <t>Control 6 h/Biological sample 2/Replicate 3</t>
  </si>
  <si>
    <t>Control 6 h/Biological sample 3/Replicate 1</t>
  </si>
  <si>
    <t>Control 6 h/Biological sample 3/Replicate 2</t>
  </si>
  <si>
    <t>Control 6 h/Biological sample 3/Replicate 3</t>
  </si>
  <si>
    <t>Control 24 h/Biological sample 1/Replicate 1</t>
  </si>
  <si>
    <t>Control 24 h/Biological sample 1/Replicate 2</t>
  </si>
  <si>
    <t>Control 24 h/Biological sample 1/Replicate 3</t>
  </si>
  <si>
    <t>Control 24 h/Biological sample 2/Replicate 1</t>
  </si>
  <si>
    <t>Control 24 h/Biological sample 2/Replicate 2</t>
  </si>
  <si>
    <t>Control 24 h/Biological sample 2/Replicate 3</t>
  </si>
  <si>
    <t>Control 24 h/Biological sample 3/Replicate 1</t>
  </si>
  <si>
    <t>Control 24 h/Biological sample 3/Replicate 2</t>
  </si>
  <si>
    <t>Control 24 h/Biological sample 3/Replicate 3</t>
  </si>
  <si>
    <t>Time</t>
  </si>
  <si>
    <t>RE</t>
  </si>
  <si>
    <t>SD</t>
  </si>
  <si>
    <t>QHWT 0 h/Biological sample 1/Replicate 1</t>
  </si>
  <si>
    <t>QHWT 0 h/Biological sample 1/Replicate 2</t>
  </si>
  <si>
    <t>QHWT 0 h/Biological sample 1/Replicate 3</t>
  </si>
  <si>
    <t>QHWT 0 h/Biological sample 2/Replicate 2</t>
  </si>
  <si>
    <t>QHWT 0 h/Biological sample 2/Replicate 3</t>
  </si>
  <si>
    <t>QHWT 0 h/Biological sample 3/Replicate 1</t>
  </si>
  <si>
    <t>QHWT 0 h/Biological sample 3/Replicate 2</t>
  </si>
  <si>
    <t>QHWT 1 h/Biological sample 1/Replicate 1</t>
  </si>
  <si>
    <t>QHWT 1 h/Biological sample 1/Replicate 2</t>
  </si>
  <si>
    <t>QHWT 1 h/Biological sample 1/Replicate 3</t>
  </si>
  <si>
    <t>QHWT 1 h/Biological sample 2/Replicate 1</t>
  </si>
  <si>
    <t>QHWT 1 h/Biological sample 2/Replicate 2</t>
  </si>
  <si>
    <t>QHWT 1 h/Biological sample 2/Replicate 3</t>
  </si>
  <si>
    <t>QHWT 1 h/Biological sample 3/Replicate 1</t>
  </si>
  <si>
    <t>QHWT 1 h/Biological sample 3/Replicate 2</t>
  </si>
  <si>
    <t>QHWT 1 h/Biological sample 3/Replicate 3</t>
  </si>
  <si>
    <t>QHWT 3 h/Biological sample 1/Replicate 1</t>
  </si>
  <si>
    <t>QHWT 3 h/Biological sample 1/Replicate 2</t>
  </si>
  <si>
    <t>QHWT 3 h/Biological sample 1/Replicate 3</t>
  </si>
  <si>
    <t>QHWT 3 h/Biological sample 2/Replicate 1</t>
  </si>
  <si>
    <t>QHWT 3 h/Biological sample 2/Replicate 2</t>
  </si>
  <si>
    <t>QHWT 3 h/Biological sample 2/Replicate 3</t>
  </si>
  <si>
    <t>QHWT 3 h/Biological sample 3/Replicate 1</t>
  </si>
  <si>
    <t>QHWT 3 h/Biological sample 3/Replicate 2</t>
  </si>
  <si>
    <t>QHWT 3 h/Biological sample 3/Replicate 3</t>
  </si>
  <si>
    <t>QHWT 6 h/Biological sample 1/Replicate 1</t>
  </si>
  <si>
    <t>QHWT 6 h/Biological sample 1/Replicate 2</t>
  </si>
  <si>
    <t>QHWT 6 h/Biological sample 1/Replicate 3</t>
  </si>
  <si>
    <t>QHWT 6 h/Biological sample 2/Replicate 1</t>
  </si>
  <si>
    <t>QHWT 6 h/Biological sample 2/Replicate 2</t>
  </si>
  <si>
    <t>QHWT 6 h/Biological sample 2/Replicate 3</t>
  </si>
  <si>
    <t>QHWT 6 h/Biological sample 3/Replicate 1</t>
  </si>
  <si>
    <t>QHWT 6 h/Biological sample 3/Replicate 2</t>
  </si>
  <si>
    <t>QHWT 6 h/Biological sample 3/Replicate 3</t>
  </si>
  <si>
    <t>QHWT 24 h/Biological sample 1/Replicate 1</t>
  </si>
  <si>
    <t>QHWT 24 h/Biological sample 1/Replicate 2</t>
  </si>
  <si>
    <t>QHWT 24 h/Biological sample 1/Replicate 3</t>
  </si>
  <si>
    <t>QHWT 24 h/Biological sample 2/Replicate 1</t>
  </si>
  <si>
    <t>QHWT 24 h/Biological sample 2/Replicate 2</t>
  </si>
  <si>
    <t>QHWT 24 h/Biological sample 2/Replicate 3</t>
  </si>
  <si>
    <t>QHWT 24 h/Biological sample 3/Replicate 1</t>
  </si>
  <si>
    <t>QHWT 24 h/Biological sample 3/Replicate 2</t>
  </si>
  <si>
    <t>QHWT 24 h/Biological sample 3/Replicate 3</t>
  </si>
  <si>
    <t>Gene</t>
  </si>
  <si>
    <t>ARGONAUTE 1</t>
  </si>
  <si>
    <t>DICER 1</t>
  </si>
  <si>
    <t>HST</t>
  </si>
  <si>
    <t>HEN1</t>
  </si>
  <si>
    <t>ARGONAUTE 6</t>
  </si>
  <si>
    <t>ARGONAUTE 4</t>
  </si>
  <si>
    <t>DICER 3</t>
  </si>
  <si>
    <t>Control 0 h/Biological sample 3/Replicate 3</t>
  </si>
  <si>
    <t>QHWT 0 h/Biological sample 2/Replicate 1</t>
  </si>
  <si>
    <t>QHWT 0 h/Biological sample 3/Replicate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</si>
</sst>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9"/>
      <color rgb="FF000000"/>
      <name val="Calibri"/>
      <family val="2"/>
      <scheme val="minor"/>
    </font>
    <font>
      <sz val="10"/>
      <color rgb="FFFFFFFF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009A00"/>
        <bgColor rgb="FF000000"/>
      </patternFill>
    </fill>
    <fill>
      <patternFill patternType="solid">
        <fgColor rgb="FFFF0066"/>
        <bgColor rgb="FF000000"/>
      </patternFill>
    </fill>
    <fill>
      <patternFill patternType="solid">
        <fgColor rgb="FF0099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F305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05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vertical="top"/>
    </xf>
    <xf numFmtId="0" fontId="7" fillId="5" borderId="2" xfId="0" applyFont="1" applyFill="1" applyBorder="1" applyAlignment="1">
      <alignment vertical="top"/>
    </xf>
    <xf numFmtId="0" fontId="8" fillId="6" borderId="0" xfId="0" applyFont="1" applyFill="1" applyAlignment="1">
      <alignment vertical="top"/>
    </xf>
    <xf numFmtId="0" fontId="7" fillId="6" borderId="0" xfId="0" applyFont="1" applyFill="1" applyAlignment="1">
      <alignment vertical="top"/>
    </xf>
    <xf numFmtId="0" fontId="7" fillId="7" borderId="0" xfId="0" applyFont="1" applyFill="1" applyAlignment="1">
      <alignment vertical="top"/>
    </xf>
    <xf numFmtId="0" fontId="4" fillId="8" borderId="0" xfId="0" applyFont="1" applyFill="1"/>
    <xf numFmtId="0" fontId="4" fillId="9" borderId="0" xfId="0" applyFont="1" applyFill="1" applyAlignment="1">
      <alignment horizontal="center"/>
    </xf>
    <xf numFmtId="0" fontId="9" fillId="0" borderId="0" xfId="0" applyFont="1" applyAlignment="1">
      <alignment vertical="top"/>
    </xf>
    <xf numFmtId="2" fontId="0" fillId="0" borderId="0" xfId="0" applyNumberFormat="1"/>
    <xf numFmtId="0" fontId="10" fillId="10" borderId="0" xfId="0" applyFont="1" applyFill="1"/>
    <xf numFmtId="0" fontId="7" fillId="3" borderId="3" xfId="0" applyFont="1" applyFill="1" applyBorder="1" applyAlignment="1">
      <alignment vertical="top"/>
    </xf>
    <xf numFmtId="0" fontId="7" fillId="3" borderId="2" xfId="0" applyFont="1" applyFill="1" applyBorder="1" applyAlignment="1">
      <alignment vertical="top"/>
    </xf>
    <xf numFmtId="0" fontId="9" fillId="0" borderId="4" xfId="0" applyFont="1" applyBorder="1" applyAlignment="1">
      <alignment vertical="top"/>
    </xf>
    <xf numFmtId="0" fontId="5" fillId="0" borderId="4" xfId="0" applyFont="1" applyBorder="1" applyAlignment="1">
      <alignment horizontal="center"/>
    </xf>
    <xf numFmtId="0" fontId="0" fillId="0" borderId="4" xfId="0" applyBorder="1"/>
    <xf numFmtId="0" fontId="11" fillId="0" borderId="0" xfId="0" applyFont="1" applyAlignment="1">
      <alignment vertical="top"/>
    </xf>
    <xf numFmtId="0" fontId="2" fillId="0" borderId="0" xfId="0" applyFont="1"/>
    <xf numFmtId="0" fontId="0" fillId="2" borderId="0" xfId="0" applyFill="1"/>
    <xf numFmtId="0" fontId="0" fillId="12" borderId="0" xfId="0" applyFill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2" fontId="5" fillId="0" borderId="0" xfId="0" applyNumberFormat="1" applyFont="1"/>
    <xf numFmtId="0" fontId="4" fillId="13" borderId="0" xfId="0" applyFont="1" applyFill="1"/>
    <xf numFmtId="0" fontId="9" fillId="0" borderId="6" xfId="0" applyFont="1" applyBorder="1" applyAlignment="1">
      <alignment vertical="top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0" fillId="11" borderId="0" xfId="0" applyFill="1"/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1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center" vertical="top"/>
    </xf>
    <xf numFmtId="2" fontId="0" fillId="0" borderId="0" xfId="0" applyNumberFormat="1" applyAlignment="1">
      <alignment horizontal="center"/>
    </xf>
    <xf numFmtId="0" fontId="10" fillId="1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7" fillId="3" borderId="3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center" vertical="top"/>
    </xf>
    <xf numFmtId="0" fontId="8" fillId="6" borderId="0" xfId="0" applyFont="1" applyFill="1" applyAlignment="1">
      <alignment horizontal="center" vertical="top"/>
    </xf>
    <xf numFmtId="0" fontId="7" fillId="6" borderId="0" xfId="0" applyFont="1" applyFill="1" applyAlignment="1">
      <alignment horizontal="center" vertical="top"/>
    </xf>
    <xf numFmtId="0" fontId="7" fillId="7" borderId="0" xfId="0" applyFont="1" applyFill="1" applyAlignment="1">
      <alignment horizontal="center" vertical="top"/>
    </xf>
    <xf numFmtId="0" fontId="4" fillId="8" borderId="0" xfId="0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13" borderId="0" xfId="0" applyFont="1" applyFill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1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Normal" xfId="0" builtinId="0"/>
    <cellStyle name="Normal 2" xfId="1" xr:uid="{00000000-0005-0000-0000-00001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'HSP90 Control'!$B$50</c:f>
              <c:strCache>
                <c:ptCount val="1"/>
                <c:pt idx="0">
                  <c:v>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'HSP90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2.8846459672268981E-2</c:v>
                  </c:pt>
                  <c:pt idx="2">
                    <c:v>0.14818859633017786</c:v>
                  </c:pt>
                  <c:pt idx="3">
                    <c:v>3.6339380824873257E-3</c:v>
                  </c:pt>
                  <c:pt idx="4">
                    <c:v>0.19724693843867039</c:v>
                  </c:pt>
                </c:numCache>
              </c:numRef>
            </c:plus>
            <c:minus>
              <c:numRef>
                <c:f>'HSP90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2.8846459672268981E-2</c:v>
                  </c:pt>
                  <c:pt idx="2">
                    <c:v>0.14818859633017786</c:v>
                  </c:pt>
                  <c:pt idx="3">
                    <c:v>3.6339380824873257E-3</c:v>
                  </c:pt>
                  <c:pt idx="4">
                    <c:v>0.19724693843867039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'HSP90 Control'!$A$51:$A$55</c:f>
              <c:strCache>
                <c:ptCount val="5"/>
                <c:pt idx="0">
                  <c:v>C0</c:v>
                </c:pt>
                <c:pt idx="1">
                  <c:v>C1</c:v>
                </c:pt>
                <c:pt idx="2">
                  <c:v>C3</c:v>
                </c:pt>
                <c:pt idx="3">
                  <c:v>C6</c:v>
                </c:pt>
                <c:pt idx="4">
                  <c:v>C24</c:v>
                </c:pt>
              </c:strCache>
            </c:strRef>
          </c:cat>
          <c:val>
            <c:numRef>
              <c:f>'HSP90 Control'!$B$51:$B$55</c:f>
              <c:numCache>
                <c:formatCode>General</c:formatCode>
                <c:ptCount val="5"/>
                <c:pt idx="0">
                  <c:v>1</c:v>
                </c:pt>
                <c:pt idx="1">
                  <c:v>1.8586479711805428</c:v>
                </c:pt>
                <c:pt idx="2">
                  <c:v>2.2139424203916018</c:v>
                </c:pt>
                <c:pt idx="3">
                  <c:v>1.1121390543283827</c:v>
                </c:pt>
                <c:pt idx="4">
                  <c:v>0.61141180407911533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7-4D3D-A345-762FEA2E8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6358888"/>
        <c:axId val="2086362440"/>
      </c:barChart>
      <c:catAx>
        <c:axId val="208635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362440"/>
        <c:crosses val="autoZero"/>
        <c:auto val="1"/>
        <c:lblAlgn val="ctr"/>
        <c:lblOffset val="100"/>
        <c:noMultiLvlLbl val="0"/>
      </c:catAx>
      <c:valAx>
        <c:axId val="208636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358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'HST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1.3843641597401291</c:v>
                  </c:pt>
                  <c:pt idx="2">
                    <c:v>11.128884865162609</c:v>
                  </c:pt>
                  <c:pt idx="3">
                    <c:v>0.68128390134915517</c:v>
                  </c:pt>
                  <c:pt idx="4">
                    <c:v>1.365458623491645</c:v>
                  </c:pt>
                </c:numCache>
              </c:numRef>
            </c:plus>
            <c:minus>
              <c:numRef>
                <c:f>'HST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1.3843641597401291</c:v>
                  </c:pt>
                  <c:pt idx="2">
                    <c:v>11.128884865162609</c:v>
                  </c:pt>
                  <c:pt idx="3">
                    <c:v>0.68128390134915517</c:v>
                  </c:pt>
                  <c:pt idx="4">
                    <c:v>1.365458623491645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'HST QHWT'!$A$52:$A$56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T3</c:v>
                </c:pt>
                <c:pt idx="3">
                  <c:v>T6</c:v>
                </c:pt>
                <c:pt idx="4">
                  <c:v>T24</c:v>
                </c:pt>
              </c:strCache>
            </c:strRef>
          </c:cat>
          <c:val>
            <c:numRef>
              <c:f>'HST QHWT'!$B$52:$B$56</c:f>
              <c:numCache>
                <c:formatCode>General</c:formatCode>
                <c:ptCount val="5"/>
                <c:pt idx="0">
                  <c:v>1</c:v>
                </c:pt>
                <c:pt idx="1">
                  <c:v>4.2808777436837548</c:v>
                </c:pt>
                <c:pt idx="2">
                  <c:v>27.8425986914785</c:v>
                </c:pt>
                <c:pt idx="3">
                  <c:v>19.399464999282365</c:v>
                </c:pt>
                <c:pt idx="4">
                  <c:v>9.7502675826940646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1-4586-899E-86542B0DB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0582376"/>
        <c:axId val="2090585928"/>
      </c:barChart>
      <c:catAx>
        <c:axId val="209058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585928"/>
        <c:crosses val="autoZero"/>
        <c:auto val="1"/>
        <c:lblAlgn val="ctr"/>
        <c:lblOffset val="100"/>
        <c:noMultiLvlLbl val="0"/>
      </c:catAx>
      <c:valAx>
        <c:axId val="209058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58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'HEN1 Control'!$B$50</c:f>
              <c:strCache>
                <c:ptCount val="1"/>
                <c:pt idx="0">
                  <c:v>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'HEN1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0.32212839284877592</c:v>
                  </c:pt>
                  <c:pt idx="2">
                    <c:v>0.41051564068124907</c:v>
                  </c:pt>
                  <c:pt idx="3">
                    <c:v>2.0817410118738753E-2</c:v>
                  </c:pt>
                  <c:pt idx="4">
                    <c:v>9.5704432211229554E-2</c:v>
                  </c:pt>
                </c:numCache>
              </c:numRef>
            </c:plus>
            <c:minus>
              <c:numRef>
                <c:f>'HEN1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0.32212839284877592</c:v>
                  </c:pt>
                  <c:pt idx="2">
                    <c:v>0.41051564068124907</c:v>
                  </c:pt>
                  <c:pt idx="3">
                    <c:v>2.0817410118738753E-2</c:v>
                  </c:pt>
                  <c:pt idx="4">
                    <c:v>9.5704432211229554E-2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'HEN1 Control'!$A$51:$A$55</c:f>
              <c:strCache>
                <c:ptCount val="5"/>
                <c:pt idx="0">
                  <c:v>C0</c:v>
                </c:pt>
                <c:pt idx="1">
                  <c:v>C1</c:v>
                </c:pt>
                <c:pt idx="2">
                  <c:v>C3</c:v>
                </c:pt>
                <c:pt idx="3">
                  <c:v>C6</c:v>
                </c:pt>
                <c:pt idx="4">
                  <c:v>C24</c:v>
                </c:pt>
              </c:strCache>
            </c:strRef>
          </c:cat>
          <c:val>
            <c:numRef>
              <c:f>'HEN1 Control'!$B$51:$B$55</c:f>
              <c:numCache>
                <c:formatCode>General</c:formatCode>
                <c:ptCount val="5"/>
                <c:pt idx="0">
                  <c:v>1</c:v>
                </c:pt>
                <c:pt idx="1">
                  <c:v>2.139669806183579</c:v>
                </c:pt>
                <c:pt idx="2">
                  <c:v>1.7730879652938687</c:v>
                </c:pt>
                <c:pt idx="3">
                  <c:v>1.2135830175074764</c:v>
                </c:pt>
                <c:pt idx="4">
                  <c:v>0.73432259155176927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F-40F6-A65E-E37E13EEF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0612904"/>
        <c:axId val="2086167352"/>
      </c:barChart>
      <c:catAx>
        <c:axId val="209061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167352"/>
        <c:crosses val="autoZero"/>
        <c:auto val="1"/>
        <c:lblAlgn val="ctr"/>
        <c:lblOffset val="100"/>
        <c:noMultiLvlLbl val="0"/>
      </c:catAx>
      <c:valAx>
        <c:axId val="208616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61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'HEN1 Control'!$W$4:$W$8</c:f>
                <c:numCache>
                  <c:formatCode>General</c:formatCode>
                  <c:ptCount val="5"/>
                  <c:pt idx="0">
                    <c:v>0.43731163973906595</c:v>
                  </c:pt>
                  <c:pt idx="1">
                    <c:v>1.158913417420008</c:v>
                  </c:pt>
                  <c:pt idx="2">
                    <c:v>1.247400857929426</c:v>
                  </c:pt>
                  <c:pt idx="3">
                    <c:v>0.80671853272963145</c:v>
                  </c:pt>
                  <c:pt idx="4">
                    <c:v>0.56733804556210876</c:v>
                  </c:pt>
                </c:numCache>
              </c:numRef>
            </c:plus>
            <c:minus>
              <c:numRef>
                <c:f>'HEN1 Control'!$W$4:$W$8</c:f>
                <c:numCache>
                  <c:formatCode>General</c:formatCode>
                  <c:ptCount val="5"/>
                  <c:pt idx="0">
                    <c:v>0.43731163973906595</c:v>
                  </c:pt>
                  <c:pt idx="1">
                    <c:v>1.158913417420008</c:v>
                  </c:pt>
                  <c:pt idx="2">
                    <c:v>1.247400857929426</c:v>
                  </c:pt>
                  <c:pt idx="3">
                    <c:v>0.80671853272963145</c:v>
                  </c:pt>
                  <c:pt idx="4">
                    <c:v>0.56733804556210876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val>
            <c:numRef>
              <c:f>'HEN1 Control'!$V$4:$V$8</c:f>
              <c:numCache>
                <c:formatCode>0.000</c:formatCode>
                <c:ptCount val="5"/>
                <c:pt idx="0">
                  <c:v>-2.4355085885945655</c:v>
                </c:pt>
                <c:pt idx="1">
                  <c:v>-3.4281796697695057</c:v>
                </c:pt>
                <c:pt idx="2">
                  <c:v>3.1504324061812277</c:v>
                </c:pt>
                <c:pt idx="3">
                  <c:v>3.2401158471737759</c:v>
                </c:pt>
                <c:pt idx="4">
                  <c:v>1.5712968297446337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C-4A4F-BE1F-34E812CC8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2098323096"/>
        <c:axId val="2098314920"/>
      </c:barChart>
      <c:catAx>
        <c:axId val="2098323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8314920"/>
        <c:crosses val="autoZero"/>
        <c:auto val="1"/>
        <c:lblAlgn val="ctr"/>
        <c:lblOffset val="100"/>
        <c:noMultiLvlLbl val="0"/>
      </c:catAx>
      <c:valAx>
        <c:axId val="209831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832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'HEN1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2.8623464266135468</c:v>
                  </c:pt>
                  <c:pt idx="2">
                    <c:v>0.465269428566432</c:v>
                  </c:pt>
                  <c:pt idx="3">
                    <c:v>9.5128666447010275</c:v>
                  </c:pt>
                  <c:pt idx="4">
                    <c:v>0.99927733646711159</c:v>
                  </c:pt>
                </c:numCache>
              </c:numRef>
            </c:plus>
            <c:minus>
              <c:numRef>
                <c:f>'HEN1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2.8623464266135468</c:v>
                  </c:pt>
                  <c:pt idx="2">
                    <c:v>0.465269428566432</c:v>
                  </c:pt>
                  <c:pt idx="3">
                    <c:v>9.5128666447010275</c:v>
                  </c:pt>
                  <c:pt idx="4">
                    <c:v>0.99927733646711159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'HEN1 QHWT'!$A$52:$A$56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T3</c:v>
                </c:pt>
                <c:pt idx="3">
                  <c:v>T6</c:v>
                </c:pt>
                <c:pt idx="4">
                  <c:v>T24</c:v>
                </c:pt>
              </c:strCache>
            </c:strRef>
          </c:cat>
          <c:val>
            <c:numRef>
              <c:f>'HEN1 QHWT'!$B$52:$B$56</c:f>
              <c:numCache>
                <c:formatCode>General</c:formatCode>
                <c:ptCount val="5"/>
                <c:pt idx="0">
                  <c:v>1</c:v>
                </c:pt>
                <c:pt idx="1">
                  <c:v>2.3938314448212004</c:v>
                </c:pt>
                <c:pt idx="2">
                  <c:v>4.3895212729801889</c:v>
                </c:pt>
                <c:pt idx="3">
                  <c:v>19.265464230462559</c:v>
                </c:pt>
                <c:pt idx="4">
                  <c:v>1.9723523777967245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A-4C9C-906C-1F551B24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6233432"/>
        <c:axId val="2086236984"/>
      </c:barChart>
      <c:catAx>
        <c:axId val="208623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236984"/>
        <c:crosses val="autoZero"/>
        <c:auto val="1"/>
        <c:lblAlgn val="ctr"/>
        <c:lblOffset val="100"/>
        <c:noMultiLvlLbl val="0"/>
      </c:catAx>
      <c:valAx>
        <c:axId val="208623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23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'AGO6 Control'!$B$50</c:f>
              <c:strCache>
                <c:ptCount val="1"/>
                <c:pt idx="0">
                  <c:v>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'AGO6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0.60846185331263369</c:v>
                  </c:pt>
                  <c:pt idx="2">
                    <c:v>0.78134359111622087</c:v>
                  </c:pt>
                  <c:pt idx="3">
                    <c:v>0.26592143921203842</c:v>
                  </c:pt>
                  <c:pt idx="4">
                    <c:v>0.21209934166761812</c:v>
                  </c:pt>
                </c:numCache>
              </c:numRef>
            </c:plus>
            <c:minus>
              <c:numRef>
                <c:f>'AGO6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0.60846185331263369</c:v>
                  </c:pt>
                  <c:pt idx="2">
                    <c:v>0.78134359111622087</c:v>
                  </c:pt>
                  <c:pt idx="3">
                    <c:v>0.26592143921203842</c:v>
                  </c:pt>
                  <c:pt idx="4">
                    <c:v>0.21209934166761812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'AGO6 Control'!$A$51:$A$55</c:f>
              <c:strCache>
                <c:ptCount val="5"/>
                <c:pt idx="0">
                  <c:v>C0</c:v>
                </c:pt>
                <c:pt idx="1">
                  <c:v>C1</c:v>
                </c:pt>
                <c:pt idx="2">
                  <c:v>C3</c:v>
                </c:pt>
                <c:pt idx="3">
                  <c:v>C6</c:v>
                </c:pt>
                <c:pt idx="4">
                  <c:v>C24</c:v>
                </c:pt>
              </c:strCache>
            </c:strRef>
          </c:cat>
          <c:val>
            <c:numRef>
              <c:f>'AGO6 Control'!$B$51:$B$55</c:f>
              <c:numCache>
                <c:formatCode>General</c:formatCode>
                <c:ptCount val="5"/>
                <c:pt idx="0">
                  <c:v>1</c:v>
                </c:pt>
                <c:pt idx="1">
                  <c:v>2.1159305920800939</c:v>
                </c:pt>
                <c:pt idx="2">
                  <c:v>2.2956070394792105</c:v>
                </c:pt>
                <c:pt idx="3">
                  <c:v>0.73962426401159265</c:v>
                </c:pt>
                <c:pt idx="4">
                  <c:v>1.3039956345419312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8-4DEB-ABD7-0C47BD5E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7997048"/>
        <c:axId val="2047993336"/>
      </c:barChart>
      <c:catAx>
        <c:axId val="2047997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7993336"/>
        <c:crosses val="autoZero"/>
        <c:auto val="1"/>
        <c:lblAlgn val="ctr"/>
        <c:lblOffset val="100"/>
        <c:noMultiLvlLbl val="0"/>
      </c:catAx>
      <c:valAx>
        <c:axId val="204799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7997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'AGO6 Control'!$V$4:$V$8</c:f>
                <c:numCache>
                  <c:formatCode>General</c:formatCode>
                  <c:ptCount val="5"/>
                  <c:pt idx="0">
                    <c:v>0.21941493839321588</c:v>
                  </c:pt>
                  <c:pt idx="1">
                    <c:v>0.46288608839874257</c:v>
                  </c:pt>
                  <c:pt idx="2">
                    <c:v>2.156582811397973</c:v>
                  </c:pt>
                  <c:pt idx="3">
                    <c:v>2.4888916068640889</c:v>
                  </c:pt>
                  <c:pt idx="4">
                    <c:v>1.0681453331360224</c:v>
                  </c:pt>
                </c:numCache>
              </c:numRef>
            </c:plus>
            <c:minus>
              <c:numRef>
                <c:f>'AGO6 Control'!$V$4:$V$8</c:f>
                <c:numCache>
                  <c:formatCode>General</c:formatCode>
                  <c:ptCount val="5"/>
                  <c:pt idx="0">
                    <c:v>0.21941493839321588</c:v>
                  </c:pt>
                  <c:pt idx="1">
                    <c:v>0.46288608839874257</c:v>
                  </c:pt>
                  <c:pt idx="2">
                    <c:v>2.156582811397973</c:v>
                  </c:pt>
                  <c:pt idx="3">
                    <c:v>2.4888916068640889</c:v>
                  </c:pt>
                  <c:pt idx="4">
                    <c:v>1.0681453331360224</c:v>
                  </c:pt>
                </c:numCache>
              </c:numRef>
            </c:minus>
          </c:errBars>
          <c:val>
            <c:numRef>
              <c:f>'AGO6 Control'!$U$4:$U$8</c:f>
              <c:numCache>
                <c:formatCode>0.000</c:formatCode>
                <c:ptCount val="5"/>
                <c:pt idx="0">
                  <c:v>-1.2219820337768272</c:v>
                </c:pt>
                <c:pt idx="1">
                  <c:v>-4.4350170471475732</c:v>
                </c:pt>
                <c:pt idx="2">
                  <c:v>-3.3996433232498111</c:v>
                </c:pt>
                <c:pt idx="3">
                  <c:v>4.1576379041434306</c:v>
                </c:pt>
                <c:pt idx="4">
                  <c:v>-2.0181282595448828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A-4C93-A71C-F0E0B49467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2109040920"/>
        <c:axId val="2100788136"/>
      </c:barChart>
      <c:catAx>
        <c:axId val="2109040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2100788136"/>
        <c:crosses val="autoZero"/>
        <c:auto val="1"/>
        <c:lblAlgn val="ctr"/>
        <c:lblOffset val="100"/>
        <c:noMultiLvlLbl val="0"/>
      </c:catAx>
      <c:valAx>
        <c:axId val="2100788136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crossAx val="2109040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'AGO6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4.789486605659669E-3</c:v>
                  </c:pt>
                  <c:pt idx="2">
                    <c:v>0.32874904153424056</c:v>
                  </c:pt>
                  <c:pt idx="3">
                    <c:v>1.3822071495352253</c:v>
                  </c:pt>
                  <c:pt idx="4">
                    <c:v>0.51214337831628409</c:v>
                  </c:pt>
                </c:numCache>
              </c:numRef>
            </c:plus>
            <c:minus>
              <c:numRef>
                <c:f>'AGO6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4.789486605659669E-3</c:v>
                  </c:pt>
                  <c:pt idx="2">
                    <c:v>0.32874904153424056</c:v>
                  </c:pt>
                  <c:pt idx="3">
                    <c:v>1.3822071495352253</c:v>
                  </c:pt>
                  <c:pt idx="4">
                    <c:v>0.51214337831628409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'AGO6 QHWT'!$A$52:$A$56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T3</c:v>
                </c:pt>
                <c:pt idx="3">
                  <c:v>T6</c:v>
                </c:pt>
                <c:pt idx="4">
                  <c:v>T24</c:v>
                </c:pt>
              </c:strCache>
            </c:strRef>
          </c:cat>
          <c:val>
            <c:numRef>
              <c:f>'AGO6 QHWT'!$B$52:$B$56</c:f>
              <c:numCache>
                <c:formatCode>General</c:formatCode>
                <c:ptCount val="5"/>
                <c:pt idx="0">
                  <c:v>1</c:v>
                </c:pt>
                <c:pt idx="1">
                  <c:v>0.73289684889182083</c:v>
                </c:pt>
                <c:pt idx="2">
                  <c:v>1.0289167293394073</c:v>
                </c:pt>
                <c:pt idx="3">
                  <c:v>3.517670007649107</c:v>
                </c:pt>
                <c:pt idx="4">
                  <c:v>1.9114938959780103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C-40F8-946D-3904E3806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7926392"/>
        <c:axId val="2047922680"/>
      </c:barChart>
      <c:catAx>
        <c:axId val="204792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7922680"/>
        <c:crosses val="autoZero"/>
        <c:auto val="1"/>
        <c:lblAlgn val="ctr"/>
        <c:lblOffset val="100"/>
        <c:noMultiLvlLbl val="0"/>
      </c:catAx>
      <c:valAx>
        <c:axId val="2047922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7926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'AGO4 Control'!$B$50</c:f>
              <c:strCache>
                <c:ptCount val="1"/>
                <c:pt idx="0">
                  <c:v>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'AGO4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0.39049434754674911</c:v>
                  </c:pt>
                  <c:pt idx="2">
                    <c:v>0.11621794320938802</c:v>
                  </c:pt>
                  <c:pt idx="3">
                    <c:v>0.47937504503693434</c:v>
                  </c:pt>
                  <c:pt idx="4">
                    <c:v>0.2028519184892825</c:v>
                  </c:pt>
                </c:numCache>
              </c:numRef>
            </c:plus>
            <c:minus>
              <c:numRef>
                <c:f>'AGO4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0.39049434754674911</c:v>
                  </c:pt>
                  <c:pt idx="2">
                    <c:v>0.11621794320938802</c:v>
                  </c:pt>
                  <c:pt idx="3">
                    <c:v>0.47937504503693434</c:v>
                  </c:pt>
                  <c:pt idx="4">
                    <c:v>0.2028519184892825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'AGO4 Control'!$A$51:$A$55</c:f>
              <c:strCache>
                <c:ptCount val="5"/>
                <c:pt idx="0">
                  <c:v>C0</c:v>
                </c:pt>
                <c:pt idx="1">
                  <c:v>C1</c:v>
                </c:pt>
                <c:pt idx="2">
                  <c:v>C3</c:v>
                </c:pt>
                <c:pt idx="3">
                  <c:v>C6</c:v>
                </c:pt>
                <c:pt idx="4">
                  <c:v>C24</c:v>
                </c:pt>
              </c:strCache>
            </c:strRef>
          </c:cat>
          <c:val>
            <c:numRef>
              <c:f>'AGO4 Control'!$B$51:$B$55</c:f>
              <c:numCache>
                <c:formatCode>General</c:formatCode>
                <c:ptCount val="5"/>
                <c:pt idx="0">
                  <c:v>1</c:v>
                </c:pt>
                <c:pt idx="1">
                  <c:v>1.0930789277858721</c:v>
                </c:pt>
                <c:pt idx="2">
                  <c:v>1.3190251691483503</c:v>
                </c:pt>
                <c:pt idx="3">
                  <c:v>1.3682715817207138</c:v>
                </c:pt>
                <c:pt idx="4">
                  <c:v>1.3122152157017148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5-4FA6-B989-5021419B7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6283192"/>
        <c:axId val="2086270280"/>
      </c:barChart>
      <c:catAx>
        <c:axId val="208628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270280"/>
        <c:crosses val="autoZero"/>
        <c:auto val="1"/>
        <c:lblAlgn val="ctr"/>
        <c:lblOffset val="100"/>
        <c:noMultiLvlLbl val="0"/>
      </c:catAx>
      <c:valAx>
        <c:axId val="208627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283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'AGO4 Control'!$V$4:$V$8</c:f>
                <c:numCache>
                  <c:formatCode>General</c:formatCode>
                  <c:ptCount val="5"/>
                  <c:pt idx="0">
                    <c:v>0.18480904840042936</c:v>
                  </c:pt>
                  <c:pt idx="1">
                    <c:v>0.34273084454423408</c:v>
                  </c:pt>
                  <c:pt idx="2">
                    <c:v>2.3786054775154053</c:v>
                  </c:pt>
                  <c:pt idx="3">
                    <c:v>9.7393581880912253E-2</c:v>
                  </c:pt>
                  <c:pt idx="4">
                    <c:v>2.7541428314594629</c:v>
                  </c:pt>
                </c:numCache>
              </c:numRef>
            </c:plus>
            <c:minus>
              <c:numRef>
                <c:f>'AGO4 Control'!$V$4:$V$8</c:f>
                <c:numCache>
                  <c:formatCode>General</c:formatCode>
                  <c:ptCount val="5"/>
                  <c:pt idx="0">
                    <c:v>0.18480904840042936</c:v>
                  </c:pt>
                  <c:pt idx="1">
                    <c:v>0.34273084454423408</c:v>
                  </c:pt>
                  <c:pt idx="2">
                    <c:v>2.3786054775154053</c:v>
                  </c:pt>
                  <c:pt idx="3">
                    <c:v>9.7393581880912253E-2</c:v>
                  </c:pt>
                  <c:pt idx="4">
                    <c:v>2.7541428314594629</c:v>
                  </c:pt>
                </c:numCache>
              </c:numRef>
            </c:minus>
          </c:errBars>
          <c:val>
            <c:numRef>
              <c:f>'AGO4 Control'!$U$4:$U$8</c:f>
              <c:numCache>
                <c:formatCode>General</c:formatCode>
                <c:ptCount val="5"/>
                <c:pt idx="0">
                  <c:v>-1.392057137265426</c:v>
                </c:pt>
                <c:pt idx="1">
                  <c:v>1.744191228927974</c:v>
                </c:pt>
                <c:pt idx="2">
                  <c:v>2.9288173136237812</c:v>
                </c:pt>
                <c:pt idx="3">
                  <c:v>3.5070991072943603</c:v>
                </c:pt>
                <c:pt idx="4">
                  <c:v>24.134841564402731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D-4B3B-9681-76F25F470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506680"/>
        <c:axId val="2099508088"/>
      </c:barChart>
      <c:catAx>
        <c:axId val="20995066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99508088"/>
        <c:crosses val="autoZero"/>
        <c:auto val="1"/>
        <c:lblAlgn val="ctr"/>
        <c:lblOffset val="100"/>
        <c:noMultiLvlLbl val="0"/>
      </c:catAx>
      <c:valAx>
        <c:axId val="2099508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506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'AGO4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0.60086113697583132</c:v>
                  </c:pt>
                  <c:pt idx="2">
                    <c:v>0.83899068464459059</c:v>
                  </c:pt>
                  <c:pt idx="3">
                    <c:v>2.0749783497285081</c:v>
                  </c:pt>
                  <c:pt idx="4">
                    <c:v>17.750712484046513</c:v>
                  </c:pt>
                </c:numCache>
              </c:numRef>
            </c:plus>
            <c:minus>
              <c:numRef>
                <c:f>'AGO4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0.60086113697583132</c:v>
                  </c:pt>
                  <c:pt idx="2">
                    <c:v>0.83899068464459059</c:v>
                  </c:pt>
                  <c:pt idx="3">
                    <c:v>2.0749783497285081</c:v>
                  </c:pt>
                  <c:pt idx="4">
                    <c:v>17.750712484046513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'AGO4 QHWT'!$A$52:$A$56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T3</c:v>
                </c:pt>
                <c:pt idx="3">
                  <c:v>T6</c:v>
                </c:pt>
                <c:pt idx="4">
                  <c:v>T24</c:v>
                </c:pt>
              </c:strCache>
            </c:strRef>
          </c:cat>
          <c:val>
            <c:numRef>
              <c:f>'AGO4 QHWT'!$B$52:$B$56</c:f>
              <c:numCache>
                <c:formatCode>General</c:formatCode>
                <c:ptCount val="5"/>
                <c:pt idx="0">
                  <c:v>1</c:v>
                </c:pt>
                <c:pt idx="1">
                  <c:v>2.3905141770559739</c:v>
                </c:pt>
                <c:pt idx="2">
                  <c:v>2.9416372854888371</c:v>
                </c:pt>
                <c:pt idx="3">
                  <c:v>4.7087426992585808</c:v>
                </c:pt>
                <c:pt idx="4">
                  <c:v>45.261803548696122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3-40C1-9D6E-83818B9ED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2721064"/>
        <c:axId val="2092724760"/>
      </c:barChart>
      <c:catAx>
        <c:axId val="209272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2724760"/>
        <c:crosses val="autoZero"/>
        <c:auto val="1"/>
        <c:lblAlgn val="ctr"/>
        <c:lblOffset val="100"/>
        <c:noMultiLvlLbl val="0"/>
      </c:catAx>
      <c:valAx>
        <c:axId val="209272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2721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'AGO1 Control'!$B$51</c:f>
              <c:strCache>
                <c:ptCount val="1"/>
                <c:pt idx="0">
                  <c:v>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errBars>
            <c:errBarType val="both"/>
            <c:errValType val="cust"/>
            <c:noEndCap val="0"/>
            <c:plus>
              <c:numRef>
                <c:f>'AGO1 Control'!$C$52:$C$56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0.86976069700000003</c:v>
                  </c:pt>
                  <c:pt idx="2">
                    <c:v>0.38400990800000001</c:v>
                  </c:pt>
                  <c:pt idx="3">
                    <c:v>0.18064987199999999</c:v>
                  </c:pt>
                  <c:pt idx="4">
                    <c:v>1.7988771000000001E-2</c:v>
                  </c:pt>
                </c:numCache>
              </c:numRef>
            </c:plus>
            <c:minus>
              <c:numRef>
                <c:f>'AGO1 Control'!$C$52:$C$56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0.86976069700000003</c:v>
                  </c:pt>
                  <c:pt idx="2">
                    <c:v>0.38400990800000001</c:v>
                  </c:pt>
                  <c:pt idx="3">
                    <c:v>0.18064987199999999</c:v>
                  </c:pt>
                  <c:pt idx="4">
                    <c:v>1.7988771000000001E-2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'AGO1 Control'!$A$52:$A$56</c:f>
              <c:strCache>
                <c:ptCount val="5"/>
                <c:pt idx="0">
                  <c:v>C0</c:v>
                </c:pt>
                <c:pt idx="1">
                  <c:v>C1</c:v>
                </c:pt>
                <c:pt idx="2">
                  <c:v>C3</c:v>
                </c:pt>
                <c:pt idx="3">
                  <c:v>C6</c:v>
                </c:pt>
                <c:pt idx="4">
                  <c:v>C24</c:v>
                </c:pt>
              </c:strCache>
            </c:strRef>
          </c:cat>
          <c:val>
            <c:numRef>
              <c:f>'AGO1 Control'!$B$52:$B$56</c:f>
              <c:numCache>
                <c:formatCode>General</c:formatCode>
                <c:ptCount val="5"/>
                <c:pt idx="0">
                  <c:v>1</c:v>
                </c:pt>
                <c:pt idx="1">
                  <c:v>2.0423579410000001</c:v>
                </c:pt>
                <c:pt idx="2">
                  <c:v>1.485730894</c:v>
                </c:pt>
                <c:pt idx="3">
                  <c:v>0.69680426699999998</c:v>
                </c:pt>
                <c:pt idx="4">
                  <c:v>1.3004225359999999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F-49FB-95FE-A2751B758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321448"/>
        <c:axId val="2092625496"/>
      </c:barChart>
      <c:catAx>
        <c:axId val="209032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2625496"/>
        <c:crosses val="autoZero"/>
        <c:auto val="1"/>
        <c:lblAlgn val="ctr"/>
        <c:lblOffset val="100"/>
        <c:noMultiLvlLbl val="0"/>
      </c:catAx>
      <c:valAx>
        <c:axId val="209262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32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'DCL3 Control'!$B$50</c:f>
              <c:strCache>
                <c:ptCount val="1"/>
                <c:pt idx="0">
                  <c:v>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'DCL3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2.8846459672268981E-2</c:v>
                  </c:pt>
                  <c:pt idx="2">
                    <c:v>0.14818859633017786</c:v>
                  </c:pt>
                  <c:pt idx="3">
                    <c:v>3.6339380824873257E-3</c:v>
                  </c:pt>
                  <c:pt idx="4">
                    <c:v>0.19724693843867039</c:v>
                  </c:pt>
                </c:numCache>
              </c:numRef>
            </c:plus>
            <c:minus>
              <c:numRef>
                <c:f>'DCL3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2.8846459672268981E-2</c:v>
                  </c:pt>
                  <c:pt idx="2">
                    <c:v>0.14818859633017786</c:v>
                  </c:pt>
                  <c:pt idx="3">
                    <c:v>3.6339380824873257E-3</c:v>
                  </c:pt>
                  <c:pt idx="4">
                    <c:v>0.19724693843867039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'DCL3 Control'!$A$51:$A$55</c:f>
              <c:strCache>
                <c:ptCount val="5"/>
                <c:pt idx="0">
                  <c:v>C0</c:v>
                </c:pt>
                <c:pt idx="1">
                  <c:v>C1</c:v>
                </c:pt>
                <c:pt idx="2">
                  <c:v>C3</c:v>
                </c:pt>
                <c:pt idx="3">
                  <c:v>C6</c:v>
                </c:pt>
                <c:pt idx="4">
                  <c:v>C24</c:v>
                </c:pt>
              </c:strCache>
            </c:strRef>
          </c:cat>
          <c:val>
            <c:numRef>
              <c:f>'DCL3 Control'!$B$51:$B$55</c:f>
              <c:numCache>
                <c:formatCode>General</c:formatCode>
                <c:ptCount val="5"/>
                <c:pt idx="0">
                  <c:v>1</c:v>
                </c:pt>
                <c:pt idx="1">
                  <c:v>1.8586479711805428</c:v>
                </c:pt>
                <c:pt idx="2">
                  <c:v>2.2139424203916018</c:v>
                </c:pt>
                <c:pt idx="3">
                  <c:v>1.1121390543283827</c:v>
                </c:pt>
                <c:pt idx="4">
                  <c:v>0.61141180407911533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5-4567-BE02-7E8557C1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6358888"/>
        <c:axId val="2086362440"/>
      </c:barChart>
      <c:catAx>
        <c:axId val="208635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362440"/>
        <c:crosses val="autoZero"/>
        <c:auto val="1"/>
        <c:lblAlgn val="ctr"/>
        <c:lblOffset val="100"/>
        <c:noMultiLvlLbl val="0"/>
      </c:catAx>
      <c:valAx>
        <c:axId val="208636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358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'DCL3 Control'!$V$4:$V$8</c:f>
                <c:numCache>
                  <c:formatCode>General</c:formatCode>
                  <c:ptCount val="5"/>
                  <c:pt idx="0">
                    <c:v>0.21890856744807211</c:v>
                  </c:pt>
                  <c:pt idx="1">
                    <c:v>0.38944154848671236</c:v>
                  </c:pt>
                  <c:pt idx="2">
                    <c:v>0.14900070821786363</c:v>
                  </c:pt>
                  <c:pt idx="3">
                    <c:v>0.52980419579726534</c:v>
                  </c:pt>
                  <c:pt idx="4">
                    <c:v>3.0916570370135297</c:v>
                  </c:pt>
                </c:numCache>
              </c:numRef>
            </c:plus>
            <c:minus>
              <c:numRef>
                <c:f>'DCL3 Control'!$V$4:$V$8</c:f>
                <c:numCache>
                  <c:formatCode>General</c:formatCode>
                  <c:ptCount val="5"/>
                  <c:pt idx="0">
                    <c:v>0.21890856744807211</c:v>
                  </c:pt>
                  <c:pt idx="1">
                    <c:v>0.38944154848671236</c:v>
                  </c:pt>
                  <c:pt idx="2">
                    <c:v>0.14900070821786363</c:v>
                  </c:pt>
                  <c:pt idx="3">
                    <c:v>0.52980419579726534</c:v>
                  </c:pt>
                  <c:pt idx="4">
                    <c:v>3.0916570370135297</c:v>
                  </c:pt>
                </c:numCache>
              </c:numRef>
            </c:minus>
          </c:errBars>
          <c:val>
            <c:numRef>
              <c:f>'DCL3 Control'!$U$4:$U$8</c:f>
              <c:numCache>
                <c:formatCode>0.000</c:formatCode>
                <c:ptCount val="5"/>
                <c:pt idx="0">
                  <c:v>-1.2191619149557207</c:v>
                </c:pt>
                <c:pt idx="1">
                  <c:v>-2.394302948529333</c:v>
                </c:pt>
                <c:pt idx="2">
                  <c:v>-1.8444503002620372</c:v>
                </c:pt>
                <c:pt idx="3">
                  <c:v>3.131126210330601</c:v>
                </c:pt>
                <c:pt idx="4">
                  <c:v>3.9969811785920673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D-4FAF-A1E2-058A1070B3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0099928"/>
        <c:axId val="2100103016"/>
      </c:barChart>
      <c:catAx>
        <c:axId val="2100099928"/>
        <c:scaling>
          <c:orientation val="minMax"/>
        </c:scaling>
        <c:delete val="0"/>
        <c:axPos val="b"/>
        <c:majorTickMark val="out"/>
        <c:minorTickMark val="none"/>
        <c:tickLblPos val="nextTo"/>
        <c:crossAx val="2100103016"/>
        <c:crosses val="autoZero"/>
        <c:auto val="1"/>
        <c:lblAlgn val="ctr"/>
        <c:lblOffset val="100"/>
        <c:noMultiLvlLbl val="0"/>
      </c:catAx>
      <c:valAx>
        <c:axId val="210010301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00099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'DCL3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0.49103328581248679</c:v>
                  </c:pt>
                  <c:pt idx="2">
                    <c:v>0.31929948784602225</c:v>
                  </c:pt>
                  <c:pt idx="3">
                    <c:v>0.28354622474569136</c:v>
                  </c:pt>
                  <c:pt idx="4">
                    <c:v>2.4087835733566569</c:v>
                  </c:pt>
                </c:numCache>
              </c:numRef>
            </c:plus>
            <c:minus>
              <c:numRef>
                <c:f>'DCL3 QHWT'!$C$52:$C$56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0.49103328581248679</c:v>
                  </c:pt>
                  <c:pt idx="2">
                    <c:v>0.31929948784602225</c:v>
                  </c:pt>
                  <c:pt idx="3">
                    <c:v>0.28354622474569136</c:v>
                  </c:pt>
                  <c:pt idx="4">
                    <c:v>2.4087835733566569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'DCL3 QHWT'!$A$52:$A$56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T3</c:v>
                </c:pt>
                <c:pt idx="3">
                  <c:v>T6</c:v>
                </c:pt>
                <c:pt idx="4">
                  <c:v>T24</c:v>
                </c:pt>
              </c:strCache>
            </c:strRef>
          </c:cat>
          <c:val>
            <c:numRef>
              <c:f>'DCL3 QHWT'!$B$52:$B$56</c:f>
              <c:numCache>
                <c:formatCode>General</c:formatCode>
                <c:ptCount val="5"/>
                <c:pt idx="0">
                  <c:v>1</c:v>
                </c:pt>
                <c:pt idx="1">
                  <c:v>0.61983989872273271</c:v>
                </c:pt>
                <c:pt idx="2">
                  <c:v>1.4081366163806335</c:v>
                </c:pt>
                <c:pt idx="3">
                  <c:v>2.5176428185226096</c:v>
                </c:pt>
                <c:pt idx="4">
                  <c:v>4.6757462932756457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4-43FA-9400-446E9DE88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7871688"/>
        <c:axId val="2094219928"/>
      </c:barChart>
      <c:catAx>
        <c:axId val="204787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4219928"/>
        <c:crosses val="autoZero"/>
        <c:auto val="1"/>
        <c:lblAlgn val="ctr"/>
        <c:lblOffset val="100"/>
        <c:noMultiLvlLbl val="0"/>
      </c:catAx>
      <c:valAx>
        <c:axId val="209421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787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AGO1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'AGO1 Control'!$W$70</c:f>
              <c:strCache>
                <c:ptCount val="1"/>
                <c:pt idx="0">
                  <c:v>FOLD CHANGE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014890086165025E-17"/>
                  <c:y val="-4.6822491460377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55-4C94-B523-08158A115398}"/>
                </c:ext>
              </c:extLst>
            </c:dLbl>
            <c:dLbl>
              <c:idx val="1"/>
              <c:layout>
                <c:manualLayout>
                  <c:x val="0"/>
                  <c:y val="-5.685514888345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55-4C94-B523-08158A1153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'AGO1 Control'!$X$71:$X$75</c:f>
                <c:numCache>
                  <c:formatCode>General</c:formatCode>
                  <c:ptCount val="5"/>
                  <c:pt idx="0">
                    <c:v>0.40146253343952498</c:v>
                  </c:pt>
                  <c:pt idx="1">
                    <c:v>0.625304053938461</c:v>
                  </c:pt>
                  <c:pt idx="2">
                    <c:v>0.73929738388637101</c:v>
                  </c:pt>
                  <c:pt idx="3">
                    <c:v>0.23016161856815243</c:v>
                  </c:pt>
                  <c:pt idx="4">
                    <c:v>5.1410512612330511E-2</c:v>
                  </c:pt>
                </c:numCache>
              </c:numRef>
            </c:plus>
            <c:minus>
              <c:numRef>
                <c:f>'AGO1 Control'!$X$71:$X$75</c:f>
                <c:numCache>
                  <c:formatCode>General</c:formatCode>
                  <c:ptCount val="5"/>
                  <c:pt idx="0">
                    <c:v>0.40146253343952498</c:v>
                  </c:pt>
                  <c:pt idx="1">
                    <c:v>0.625304053938461</c:v>
                  </c:pt>
                  <c:pt idx="2">
                    <c:v>0.73929738388637101</c:v>
                  </c:pt>
                  <c:pt idx="3">
                    <c:v>0.23016161856815243</c:v>
                  </c:pt>
                  <c:pt idx="4">
                    <c:v>5.1410512612330511E-2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'AGO1 Control'!$W$71:$W$75</c:f>
              <c:numCache>
                <c:formatCode>General</c:formatCode>
                <c:ptCount val="5"/>
                <c:pt idx="0">
                  <c:v>-2.2281894499131325</c:v>
                </c:pt>
                <c:pt idx="1">
                  <c:v>-2.139564679461567</c:v>
                </c:pt>
                <c:pt idx="2">
                  <c:v>2.1101632454277315</c:v>
                </c:pt>
                <c:pt idx="3">
                  <c:v>1.6911040499132959</c:v>
                </c:pt>
                <c:pt idx="4">
                  <c:v>-1.4987480165198797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5-4C94-B523-08158A11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2660680"/>
        <c:axId val="2092663624"/>
      </c:barChart>
      <c:catAx>
        <c:axId val="2092660680"/>
        <c:scaling>
          <c:orientation val="minMax"/>
        </c:scaling>
        <c:delete val="1"/>
        <c:axPos val="b"/>
        <c:majorTickMark val="none"/>
        <c:minorTickMark val="none"/>
        <c:tickLblPos val="nextTo"/>
        <c:crossAx val="2092663624"/>
        <c:crosses val="autoZero"/>
        <c:auto val="1"/>
        <c:lblAlgn val="ctr"/>
        <c:lblOffset val="100"/>
        <c:noMultiLvlLbl val="0"/>
      </c:catAx>
      <c:valAx>
        <c:axId val="209266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2660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'AGO1 QHWT'!$B$50</c:f>
              <c:strCache>
                <c:ptCount val="1"/>
                <c:pt idx="0">
                  <c:v>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'AGO1 QHWT'!$C$51:$C$55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0.14541082765399285</c:v>
                  </c:pt>
                  <c:pt idx="2">
                    <c:v>5.1601334140236418E-2</c:v>
                  </c:pt>
                  <c:pt idx="3">
                    <c:v>0.38094749470859651</c:v>
                  </c:pt>
                  <c:pt idx="4">
                    <c:v>0.10443238270644106</c:v>
                  </c:pt>
                </c:numCache>
              </c:numRef>
            </c:plus>
            <c:minus>
              <c:numRef>
                <c:f>'AGO1 QHWT'!$C$51:$C$55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0.14541082765399285</c:v>
                  </c:pt>
                  <c:pt idx="2">
                    <c:v>5.1601334140236418E-2</c:v>
                  </c:pt>
                  <c:pt idx="3">
                    <c:v>0.38094749470859651</c:v>
                  </c:pt>
                  <c:pt idx="4">
                    <c:v>0.10443238270644106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'AGO1 QHWT'!$A$51:$A$55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T3</c:v>
                </c:pt>
                <c:pt idx="3">
                  <c:v>T6</c:v>
                </c:pt>
                <c:pt idx="4">
                  <c:v>T24</c:v>
                </c:pt>
              </c:strCache>
            </c:strRef>
          </c:cat>
          <c:val>
            <c:numRef>
              <c:f>'AGO1 QHWT'!$B$51:$B$55</c:f>
              <c:numCache>
                <c:formatCode>General</c:formatCode>
                <c:ptCount val="5"/>
                <c:pt idx="0">
                  <c:v>1</c:v>
                </c:pt>
                <c:pt idx="1">
                  <c:v>1.3511515283094426</c:v>
                </c:pt>
                <c:pt idx="2">
                  <c:v>2.871457374633005</c:v>
                </c:pt>
                <c:pt idx="3">
                  <c:v>2.6588008215757517</c:v>
                </c:pt>
                <c:pt idx="4">
                  <c:v>1.7286560875637926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9-4465-AEBD-B552C7368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410008"/>
        <c:axId val="2090413560"/>
      </c:barChart>
      <c:catAx>
        <c:axId val="209041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413560"/>
        <c:crosses val="autoZero"/>
        <c:auto val="1"/>
        <c:lblAlgn val="ctr"/>
        <c:lblOffset val="100"/>
        <c:noMultiLvlLbl val="0"/>
      </c:catAx>
      <c:valAx>
        <c:axId val="209041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41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'DCL1 Control'!$C$52:$C$56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0.76900865206453872</c:v>
                  </c:pt>
                  <c:pt idx="2">
                    <c:v>0.18889740922453249</c:v>
                  </c:pt>
                  <c:pt idx="3">
                    <c:v>0.61338157047244768</c:v>
                  </c:pt>
                  <c:pt idx="4">
                    <c:v>0.86346207996557656</c:v>
                  </c:pt>
                </c:numCache>
              </c:numRef>
            </c:plus>
            <c:minus>
              <c:numRef>
                <c:f>'DCL1 Control'!$C$52:$C$56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0.76900865206453872</c:v>
                  </c:pt>
                  <c:pt idx="2">
                    <c:v>0.18889740922453249</c:v>
                  </c:pt>
                  <c:pt idx="3">
                    <c:v>0.61338157047244768</c:v>
                  </c:pt>
                  <c:pt idx="4">
                    <c:v>0.86346207996557656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'DCL1 Control'!$A$52:$A$56</c:f>
              <c:strCache>
                <c:ptCount val="5"/>
                <c:pt idx="0">
                  <c:v>C0</c:v>
                </c:pt>
                <c:pt idx="1">
                  <c:v>C1</c:v>
                </c:pt>
                <c:pt idx="2">
                  <c:v>C3</c:v>
                </c:pt>
                <c:pt idx="3">
                  <c:v>C6</c:v>
                </c:pt>
                <c:pt idx="4">
                  <c:v>C24</c:v>
                </c:pt>
              </c:strCache>
            </c:strRef>
          </c:cat>
          <c:val>
            <c:numRef>
              <c:f>'DCL1 Control'!$B$52:$B$56</c:f>
              <c:numCache>
                <c:formatCode>General</c:formatCode>
                <c:ptCount val="5"/>
                <c:pt idx="0">
                  <c:v>1</c:v>
                </c:pt>
                <c:pt idx="1">
                  <c:v>1.9760708671237892</c:v>
                </c:pt>
                <c:pt idx="2">
                  <c:v>2.2697014600424597</c:v>
                </c:pt>
                <c:pt idx="3">
                  <c:v>1.100219693330615</c:v>
                </c:pt>
                <c:pt idx="4">
                  <c:v>3.4670223594224199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0-4BA1-8C25-08199587B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8727496"/>
        <c:axId val="2048502408"/>
      </c:barChart>
      <c:catAx>
        <c:axId val="204872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8502408"/>
        <c:crosses val="autoZero"/>
        <c:auto val="1"/>
        <c:lblAlgn val="ctr"/>
        <c:lblOffset val="100"/>
        <c:noMultiLvlLbl val="0"/>
      </c:catAx>
      <c:valAx>
        <c:axId val="204850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872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'DCL1 Control'!$W$4:$W$8</c:f>
                <c:numCache>
                  <c:formatCode>General</c:formatCode>
                  <c:ptCount val="5"/>
                  <c:pt idx="0">
                    <c:v>0.57903949256532761</c:v>
                  </c:pt>
                  <c:pt idx="1">
                    <c:v>0.51638272237375715</c:v>
                  </c:pt>
                  <c:pt idx="2">
                    <c:v>0.64098665614232564</c:v>
                  </c:pt>
                  <c:pt idx="3">
                    <c:v>6.2383654076004047E-2</c:v>
                  </c:pt>
                  <c:pt idx="4">
                    <c:v>1.2817708598813564</c:v>
                  </c:pt>
                </c:numCache>
              </c:numRef>
            </c:plus>
            <c:minus>
              <c:numRef>
                <c:f>'DCL1 Control'!$W$4:$W$8</c:f>
                <c:numCache>
                  <c:formatCode>General</c:formatCode>
                  <c:ptCount val="5"/>
                  <c:pt idx="0">
                    <c:v>0.57903949256532761</c:v>
                  </c:pt>
                  <c:pt idx="1">
                    <c:v>0.51638272237375715</c:v>
                  </c:pt>
                  <c:pt idx="2">
                    <c:v>0.64098665614232564</c:v>
                  </c:pt>
                  <c:pt idx="3">
                    <c:v>6.2383654076004047E-2</c:v>
                  </c:pt>
                  <c:pt idx="4">
                    <c:v>1.2817708598813564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val>
            <c:numRef>
              <c:f>'DCL1 Control'!$V$4:$V$8</c:f>
              <c:numCache>
                <c:formatCode>0.000</c:formatCode>
                <c:ptCount val="5"/>
                <c:pt idx="0">
                  <c:v>-3.224829913330812</c:v>
                </c:pt>
                <c:pt idx="1">
                  <c:v>-4.0373937960542055</c:v>
                </c:pt>
                <c:pt idx="2">
                  <c:v>1.5237820249295599</c:v>
                </c:pt>
                <c:pt idx="3">
                  <c:v>1.0429311298888175</c:v>
                </c:pt>
                <c:pt idx="4">
                  <c:v>-3.2683341843511329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B-4B7F-921A-E60D32A0FD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2095923320"/>
        <c:axId val="2095911240"/>
      </c:barChart>
      <c:catAx>
        <c:axId val="2095923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5911240"/>
        <c:crosses val="autoZero"/>
        <c:auto val="1"/>
        <c:lblAlgn val="ctr"/>
        <c:lblOffset val="100"/>
        <c:noMultiLvlLbl val="0"/>
      </c:catAx>
      <c:valAx>
        <c:axId val="209591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592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'DCL1 QHWT'!$B$50</c:f>
              <c:strCache>
                <c:ptCount val="1"/>
                <c:pt idx="0">
                  <c:v>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'DCL1 QHWT'!$C$51:$C$55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1.7841509542605705</c:v>
                  </c:pt>
                  <c:pt idx="2">
                    <c:v>6.7498018627081198</c:v>
                  </c:pt>
                  <c:pt idx="3">
                    <c:v>4.1422949752417129</c:v>
                  </c:pt>
                  <c:pt idx="4">
                    <c:v>2.4415335243843468</c:v>
                  </c:pt>
                </c:numCache>
              </c:numRef>
            </c:plus>
            <c:minus>
              <c:numRef>
                <c:f>'DCL1 QHWT'!$C$51:$C$55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1.7841509542605705</c:v>
                  </c:pt>
                  <c:pt idx="2">
                    <c:v>6.7498018627081198</c:v>
                  </c:pt>
                  <c:pt idx="3">
                    <c:v>4.1422949752417129</c:v>
                  </c:pt>
                  <c:pt idx="4">
                    <c:v>2.4415335243843468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'DCL1 QHWT'!$A$51:$A$55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T3</c:v>
                </c:pt>
                <c:pt idx="3">
                  <c:v>T6</c:v>
                </c:pt>
                <c:pt idx="4">
                  <c:v>T24</c:v>
                </c:pt>
              </c:strCache>
            </c:strRef>
          </c:cat>
          <c:val>
            <c:numRef>
              <c:f>'DCL1 QHWT'!$B$51:$B$55</c:f>
              <c:numCache>
                <c:formatCode>General</c:formatCode>
                <c:ptCount val="5"/>
                <c:pt idx="0">
                  <c:v>1</c:v>
                </c:pt>
                <c:pt idx="1">
                  <c:v>5.388317946088744</c:v>
                </c:pt>
                <c:pt idx="2">
                  <c:v>25.118737283950288</c:v>
                </c:pt>
                <c:pt idx="3">
                  <c:v>5.9886242466472126</c:v>
                </c:pt>
                <c:pt idx="4">
                  <c:v>5.0475375716625521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4-4FFC-9899-118E991C0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0499976"/>
        <c:axId val="2090503528"/>
      </c:barChart>
      <c:catAx>
        <c:axId val="209049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503528"/>
        <c:crosses val="autoZero"/>
        <c:auto val="1"/>
        <c:lblAlgn val="ctr"/>
        <c:lblOffset val="100"/>
        <c:noMultiLvlLbl val="0"/>
      </c:catAx>
      <c:valAx>
        <c:axId val="209050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49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'HST Control'!$B$50</c:f>
              <c:strCache>
                <c:ptCount val="1"/>
                <c:pt idx="0">
                  <c:v>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'HST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0.5641523964641707</c:v>
                  </c:pt>
                  <c:pt idx="2">
                    <c:v>0.66794398232257934</c:v>
                  </c:pt>
                  <c:pt idx="3">
                    <c:v>5.4352181989724815E-2</c:v>
                  </c:pt>
                  <c:pt idx="4">
                    <c:v>0.20115733025835295</c:v>
                  </c:pt>
                </c:numCache>
              </c:numRef>
            </c:plus>
            <c:minus>
              <c:numRef>
                <c:f>'HST Control'!$C$51:$C$55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0.5641523964641707</c:v>
                  </c:pt>
                  <c:pt idx="2">
                    <c:v>0.66794398232257934</c:v>
                  </c:pt>
                  <c:pt idx="3">
                    <c:v>5.4352181989724815E-2</c:v>
                  </c:pt>
                  <c:pt idx="4">
                    <c:v>0.20115733025835295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'HST Control'!$A$51:$A$55</c:f>
              <c:strCache>
                <c:ptCount val="5"/>
                <c:pt idx="0">
                  <c:v>C0</c:v>
                </c:pt>
                <c:pt idx="1">
                  <c:v>C1</c:v>
                </c:pt>
                <c:pt idx="2">
                  <c:v>C3</c:v>
                </c:pt>
                <c:pt idx="3">
                  <c:v>C6</c:v>
                </c:pt>
                <c:pt idx="4">
                  <c:v>C24</c:v>
                </c:pt>
              </c:strCache>
            </c:strRef>
          </c:cat>
          <c:val>
            <c:numRef>
              <c:f>'HST Control'!$B$51:$B$55</c:f>
              <c:numCache>
                <c:formatCode>General</c:formatCode>
                <c:ptCount val="5"/>
                <c:pt idx="0">
                  <c:v>1</c:v>
                </c:pt>
                <c:pt idx="1">
                  <c:v>1.9251751941230113</c:v>
                </c:pt>
                <c:pt idx="2">
                  <c:v>1.607812148423915</c:v>
                </c:pt>
                <c:pt idx="3">
                  <c:v>0.44175367606828231</c:v>
                </c:pt>
                <c:pt idx="4">
                  <c:v>1.5434433771983318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72A-A777-979EE2D4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0512232"/>
        <c:axId val="2090515752"/>
      </c:barChart>
      <c:catAx>
        <c:axId val="209051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515752"/>
        <c:crosses val="autoZero"/>
        <c:auto val="1"/>
        <c:lblAlgn val="ctr"/>
        <c:lblOffset val="100"/>
        <c:noMultiLvlLbl val="0"/>
      </c:catAx>
      <c:valAx>
        <c:axId val="209051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9051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'HST Control'!$W$4:$W$8</c:f>
                <c:numCache>
                  <c:formatCode>General</c:formatCode>
                  <c:ptCount val="5"/>
                  <c:pt idx="0">
                    <c:v>1.8590452022751893</c:v>
                  </c:pt>
                  <c:pt idx="1">
                    <c:v>1.3011314148931972</c:v>
                  </c:pt>
                  <c:pt idx="2">
                    <c:v>0.6102918052020555</c:v>
                  </c:pt>
                  <c:pt idx="3">
                    <c:v>0.55290877119334936</c:v>
                  </c:pt>
                  <c:pt idx="4">
                    <c:v>2.2937836324059924</c:v>
                  </c:pt>
                </c:numCache>
              </c:numRef>
            </c:plus>
            <c:minus>
              <c:numRef>
                <c:f>'HST Control'!$W$4:$W$8</c:f>
                <c:numCache>
                  <c:formatCode>General</c:formatCode>
                  <c:ptCount val="5"/>
                  <c:pt idx="0">
                    <c:v>1.8590452022751893</c:v>
                  </c:pt>
                  <c:pt idx="1">
                    <c:v>1.3011314148931972</c:v>
                  </c:pt>
                  <c:pt idx="2">
                    <c:v>0.6102918052020555</c:v>
                  </c:pt>
                  <c:pt idx="3">
                    <c:v>0.55290877119334936</c:v>
                  </c:pt>
                  <c:pt idx="4">
                    <c:v>2.2937836324059924</c:v>
                  </c:pt>
                </c:numCache>
              </c:numRef>
            </c:minus>
          </c:errBars>
          <c:val>
            <c:numRef>
              <c:f>'HST Control'!$V$4:$V$8</c:f>
              <c:numCache>
                <c:formatCode>General</c:formatCode>
                <c:ptCount val="5"/>
                <c:pt idx="0">
                  <c:v>-23.247068348736377</c:v>
                </c:pt>
                <c:pt idx="1">
                  <c:v>-4.1840967866396035</c:v>
                </c:pt>
                <c:pt idx="2">
                  <c:v>1.7120054511116407</c:v>
                </c:pt>
                <c:pt idx="3">
                  <c:v>2.2787141668517243</c:v>
                </c:pt>
                <c:pt idx="4">
                  <c:v>-3.091118594327297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2-41F7-AA26-BBCD9905D7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2096248360"/>
        <c:axId val="2096960248"/>
      </c:barChart>
      <c:catAx>
        <c:axId val="2096248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2096960248"/>
        <c:crosses val="autoZero"/>
        <c:auto val="1"/>
        <c:lblAlgn val="ctr"/>
        <c:lblOffset val="100"/>
        <c:noMultiLvlLbl val="0"/>
      </c:catAx>
      <c:valAx>
        <c:axId val="2096960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96248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357187</xdr:colOff>
      <xdr:row>49</xdr:row>
      <xdr:rowOff>66675</xdr:rowOff>
    </xdr:from>
    <xdr:to>
      <xdr:col>9</xdr:col>
      <xdr:colOff>738187</xdr:colOff>
      <xdr:row>63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02202B-EF16-467B-A03F-1B0032518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357187</xdr:colOff>
      <xdr:row>49</xdr:row>
      <xdr:rowOff>66675</xdr:rowOff>
    </xdr:from>
    <xdr:to>
      <xdr:col>9</xdr:col>
      <xdr:colOff>738187</xdr:colOff>
      <xdr:row>63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314960</xdr:colOff>
      <xdr:row>9</xdr:row>
      <xdr:rowOff>15240</xdr:rowOff>
    </xdr:from>
    <xdr:to>
      <xdr:col>23</xdr:col>
      <xdr:colOff>670560</xdr:colOff>
      <xdr:row>22</xdr:row>
      <xdr:rowOff>116840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566737</xdr:colOff>
      <xdr:row>52</xdr:row>
      <xdr:rowOff>9525</xdr:rowOff>
    </xdr:from>
    <xdr:to>
      <xdr:col>9</xdr:col>
      <xdr:colOff>109537</xdr:colOff>
      <xdr:row>65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357187</xdr:colOff>
      <xdr:row>49</xdr:row>
      <xdr:rowOff>66675</xdr:rowOff>
    </xdr:from>
    <xdr:to>
      <xdr:col>9</xdr:col>
      <xdr:colOff>738187</xdr:colOff>
      <xdr:row>63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320963</xdr:colOff>
      <xdr:row>5</xdr:row>
      <xdr:rowOff>62346</xdr:rowOff>
    </xdr:from>
    <xdr:to>
      <xdr:col>27</xdr:col>
      <xdr:colOff>676563</xdr:colOff>
      <xdr:row>18</xdr:row>
      <xdr:rowOff>127463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566737</xdr:colOff>
      <xdr:row>52</xdr:row>
      <xdr:rowOff>9525</xdr:rowOff>
    </xdr:from>
    <xdr:to>
      <xdr:col>9</xdr:col>
      <xdr:colOff>109537</xdr:colOff>
      <xdr:row>65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357187</xdr:colOff>
      <xdr:row>49</xdr:row>
      <xdr:rowOff>66675</xdr:rowOff>
    </xdr:from>
    <xdr:to>
      <xdr:col>9</xdr:col>
      <xdr:colOff>738187</xdr:colOff>
      <xdr:row>63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161925</xdr:colOff>
      <xdr:row>11</xdr:row>
      <xdr:rowOff>43180</xdr:rowOff>
    </xdr:from>
    <xdr:to>
      <xdr:col>26</xdr:col>
      <xdr:colOff>517525</xdr:colOff>
      <xdr:row>24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566737</xdr:colOff>
      <xdr:row>52</xdr:row>
      <xdr:rowOff>9525</xdr:rowOff>
    </xdr:from>
    <xdr:to>
      <xdr:col>9</xdr:col>
      <xdr:colOff>109537</xdr:colOff>
      <xdr:row>65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623887</xdr:colOff>
      <xdr:row>49</xdr:row>
      <xdr:rowOff>171450</xdr:rowOff>
    </xdr:from>
    <xdr:to>
      <xdr:col>10</xdr:col>
      <xdr:colOff>166687</xdr:colOff>
      <xdr:row>63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74505</xdr:colOff>
      <xdr:row>68</xdr:row>
      <xdr:rowOff>122767</xdr:rowOff>
    </xdr:from>
    <xdr:to>
      <xdr:col>29</xdr:col>
      <xdr:colOff>728132</xdr:colOff>
      <xdr:row>87</xdr:row>
      <xdr:rowOff>59266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48</xdr:row>
      <xdr:rowOff>123825</xdr:rowOff>
    </xdr:from>
    <xdr:to>
      <xdr:col>9</xdr:col>
      <xdr:colOff>452437</xdr:colOff>
      <xdr:row>62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385762</xdr:colOff>
      <xdr:row>49</xdr:row>
      <xdr:rowOff>123825</xdr:rowOff>
    </xdr:from>
    <xdr:to>
      <xdr:col>9</xdr:col>
      <xdr:colOff>766762</xdr:colOff>
      <xdr:row>63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322502</xdr:colOff>
      <xdr:row>2</xdr:row>
      <xdr:rowOff>86206</xdr:rowOff>
    </xdr:from>
    <xdr:to>
      <xdr:col>28</xdr:col>
      <xdr:colOff>703502</xdr:colOff>
      <xdr:row>15</xdr:row>
      <xdr:rowOff>187806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623887</xdr:colOff>
      <xdr:row>48</xdr:row>
      <xdr:rowOff>85725</xdr:rowOff>
    </xdr:from>
    <xdr:to>
      <xdr:col>10</xdr:col>
      <xdr:colOff>166687</xdr:colOff>
      <xdr:row>62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357187</xdr:colOff>
      <xdr:row>49</xdr:row>
      <xdr:rowOff>66675</xdr:rowOff>
    </xdr:from>
    <xdr:to>
      <xdr:col>9</xdr:col>
      <xdr:colOff>738187</xdr:colOff>
      <xdr:row>63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208037</xdr:colOff>
      <xdr:row>12</xdr:row>
      <xdr:rowOff>42334</xdr:rowOff>
    </xdr:from>
    <xdr:to>
      <xdr:col>27</xdr:col>
      <xdr:colOff>589037</xdr:colOff>
      <xdr:row>25</xdr:row>
      <xdr:rowOff>147562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50</xdr:row>
      <xdr:rowOff>190500</xdr:rowOff>
    </xdr:from>
    <xdr:to>
      <xdr:col>9</xdr:col>
      <xdr:colOff>604837</xdr:colOff>
      <xdr:row>64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357187</xdr:colOff>
      <xdr:row>49</xdr:row>
      <xdr:rowOff>66675</xdr:rowOff>
    </xdr:from>
    <xdr:to>
      <xdr:col>9</xdr:col>
      <xdr:colOff>738187</xdr:colOff>
      <xdr:row>63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407457</xdr:colOff>
      <xdr:row>3</xdr:row>
      <xdr:rowOff>168275</xdr:rowOff>
    </xdr:from>
    <xdr:to>
      <xdr:col>28</xdr:col>
      <xdr:colOff>788457</xdr:colOff>
      <xdr:row>17</xdr:row>
      <xdr:rowOff>60325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566737</xdr:colOff>
      <xdr:row>52</xdr:row>
      <xdr:rowOff>9525</xdr:rowOff>
    </xdr:from>
    <xdr:to>
      <xdr:col>9</xdr:col>
      <xdr:colOff>109537</xdr:colOff>
      <xdr:row>65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5A455-E84A-4491-B364-5A86A86CA7DE}">
  <dimension ref="A1:O115"/>
  <sheetViews>
    <sheetView topLeftCell="A11" zoomScale="115" zoomScaleNormal="206" zoomScalePageLayoutView="150" workbookViewId="0">
      <selection activeCell="B4" sqref="B4:B48"/>
    </sheetView>
  </sheetViews>
  <sheetFormatPr baseColWidth="10" defaultColWidth="11" defaultRowHeight="16" x14ac:dyDescent="0.2"/>
  <cols>
    <col min="1" max="1" width="11" style="50"/>
    <col min="2" max="2" width="20.83203125" style="50" customWidth="1"/>
    <col min="3" max="6" width="11" style="50"/>
    <col min="7" max="7" width="21.33203125" style="50" customWidth="1"/>
    <col min="8" max="13" width="11" style="50"/>
    <col min="14" max="14" width="17.33203125" style="50" customWidth="1"/>
    <col min="15" max="15" width="14.5" style="50" customWidth="1"/>
    <col min="16" max="16384" width="11" style="50"/>
  </cols>
  <sheetData>
    <row r="1" spans="1:15" x14ac:dyDescent="0.2">
      <c r="A1" s="94" t="s">
        <v>143</v>
      </c>
      <c r="B1" s="94"/>
      <c r="C1" s="94"/>
      <c r="D1" s="54"/>
      <c r="E1" s="54"/>
      <c r="F1" s="95" t="s">
        <v>144</v>
      </c>
      <c r="G1" s="95"/>
      <c r="H1" s="95"/>
      <c r="I1" s="54"/>
      <c r="J1" s="54"/>
      <c r="K1" s="54"/>
      <c r="L1" s="55"/>
      <c r="M1" s="55"/>
      <c r="N1" s="55"/>
      <c r="O1" s="55"/>
    </row>
    <row r="2" spans="1:15" x14ac:dyDescent="0.2">
      <c r="A2" s="96" t="s">
        <v>66</v>
      </c>
      <c r="B2" s="97"/>
      <c r="C2" s="97"/>
      <c r="D2" s="55"/>
      <c r="E2" s="55"/>
      <c r="F2" s="97" t="s">
        <v>0</v>
      </c>
      <c r="G2" s="97"/>
      <c r="H2" s="97"/>
      <c r="I2" s="55"/>
      <c r="J2" s="55"/>
      <c r="K2" s="55"/>
      <c r="L2" s="55"/>
      <c r="M2" s="55"/>
      <c r="N2" s="55"/>
      <c r="O2" s="55"/>
    </row>
    <row r="3" spans="1:15" ht="33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15" ht="35" thickBot="1" x14ac:dyDescent="0.25">
      <c r="A4" s="57">
        <v>1</v>
      </c>
      <c r="B4" s="52" t="s">
        <v>152</v>
      </c>
      <c r="C4" s="50" t="s">
        <v>125</v>
      </c>
      <c r="D4" s="58">
        <v>21.18</v>
      </c>
      <c r="E4" s="58">
        <v>21.18</v>
      </c>
      <c r="F4" s="57">
        <v>1</v>
      </c>
      <c r="G4" s="52" t="s">
        <v>152</v>
      </c>
      <c r="H4" s="50">
        <v>20.14</v>
      </c>
      <c r="I4" s="58">
        <f>AVERAGE(H4:H5)</f>
        <v>20.175000000000001</v>
      </c>
      <c r="J4" s="58">
        <f>AVERAGE(I4:I6)</f>
        <v>20.175000000000001</v>
      </c>
      <c r="K4" s="59">
        <f>((D4-I4)-(E4-J4))</f>
        <v>0</v>
      </c>
      <c r="L4" s="50">
        <f>2^(-(K4))</f>
        <v>1</v>
      </c>
      <c r="M4" s="60">
        <f>AVERAGE(L4,L7,L10)</f>
        <v>1</v>
      </c>
      <c r="N4" s="50">
        <f>STDEV(L4,L7,L10)</f>
        <v>0</v>
      </c>
      <c r="O4" s="55">
        <v>0</v>
      </c>
    </row>
    <row r="5" spans="1:15" ht="35" thickBot="1" x14ac:dyDescent="0.25">
      <c r="A5" s="57">
        <v>2</v>
      </c>
      <c r="B5" s="52" t="s">
        <v>151</v>
      </c>
      <c r="C5" s="50" t="s">
        <v>121</v>
      </c>
      <c r="D5" s="58"/>
      <c r="E5" s="58"/>
      <c r="F5" s="57">
        <v>2</v>
      </c>
      <c r="G5" s="52" t="s">
        <v>151</v>
      </c>
      <c r="H5" s="50">
        <v>20.21</v>
      </c>
      <c r="I5" s="58"/>
      <c r="J5" s="55"/>
      <c r="K5" s="55"/>
      <c r="L5" s="55"/>
      <c r="M5" s="55"/>
      <c r="N5" s="55"/>
      <c r="O5" s="55"/>
    </row>
    <row r="6" spans="1:15" ht="35" thickBot="1" x14ac:dyDescent="0.25">
      <c r="A6" s="57">
        <v>3</v>
      </c>
      <c r="B6" s="52" t="s">
        <v>153</v>
      </c>
      <c r="C6" s="50" t="s">
        <v>142</v>
      </c>
      <c r="D6" s="58"/>
      <c r="E6" s="58"/>
      <c r="F6" s="57">
        <v>3</v>
      </c>
      <c r="G6" s="52" t="s">
        <v>153</v>
      </c>
      <c r="H6" s="50">
        <v>21.08</v>
      </c>
      <c r="I6" s="58"/>
      <c r="J6" s="55"/>
      <c r="K6" s="55"/>
      <c r="L6" s="55"/>
      <c r="M6" s="55"/>
      <c r="N6" s="55"/>
      <c r="O6" s="55"/>
    </row>
    <row r="7" spans="1:15" ht="35" thickBot="1" x14ac:dyDescent="0.25">
      <c r="A7" s="57">
        <v>4</v>
      </c>
      <c r="B7" s="52" t="s">
        <v>155</v>
      </c>
      <c r="C7" s="50" t="s">
        <v>98</v>
      </c>
      <c r="D7" s="58">
        <v>21.78</v>
      </c>
      <c r="E7" s="58">
        <f>AVERAGE(D7:D9)</f>
        <v>21.78</v>
      </c>
      <c r="F7" s="57">
        <v>4</v>
      </c>
      <c r="G7" s="52" t="s">
        <v>155</v>
      </c>
      <c r="H7" s="50">
        <v>20.100000000000001</v>
      </c>
      <c r="I7" s="58">
        <f>AVERAGE(H7:H9)</f>
        <v>20.083333333333332</v>
      </c>
      <c r="J7" s="58">
        <f>AVERAGE(I7:I9)</f>
        <v>20.083333333333332</v>
      </c>
      <c r="K7" s="59">
        <f>((D7-I7)-(E7-J7))</f>
        <v>0</v>
      </c>
      <c r="L7" s="50">
        <f>2^(-(K7))</f>
        <v>1</v>
      </c>
      <c r="M7" s="55"/>
      <c r="N7" s="55"/>
      <c r="O7" s="55"/>
    </row>
    <row r="8" spans="1:15" ht="35" thickBot="1" x14ac:dyDescent="0.25">
      <c r="A8" s="57">
        <v>5</v>
      </c>
      <c r="B8" s="52" t="s">
        <v>156</v>
      </c>
      <c r="C8" s="50" t="s">
        <v>114</v>
      </c>
      <c r="D8" s="58"/>
      <c r="E8" s="58"/>
      <c r="F8" s="57">
        <v>5</v>
      </c>
      <c r="G8" s="52" t="s">
        <v>156</v>
      </c>
      <c r="H8" s="50">
        <v>20.03</v>
      </c>
      <c r="I8" s="58"/>
      <c r="J8" s="55"/>
      <c r="K8" s="55"/>
      <c r="L8" s="55"/>
      <c r="M8" s="55"/>
      <c r="N8" s="55"/>
      <c r="O8" s="55"/>
    </row>
    <row r="9" spans="1:15" ht="35" thickBot="1" x14ac:dyDescent="0.25">
      <c r="A9" s="57">
        <v>6</v>
      </c>
      <c r="B9" s="52" t="s">
        <v>154</v>
      </c>
      <c r="C9" s="50" t="s">
        <v>141</v>
      </c>
      <c r="D9" s="58"/>
      <c r="E9" s="58"/>
      <c r="F9" s="57">
        <v>6</v>
      </c>
      <c r="G9" s="52" t="s">
        <v>154</v>
      </c>
      <c r="H9" s="50">
        <v>20.12</v>
      </c>
      <c r="I9" s="58"/>
      <c r="J9" s="55"/>
      <c r="K9" s="55"/>
      <c r="L9" s="55"/>
      <c r="M9" s="55"/>
      <c r="N9" s="55"/>
      <c r="O9" s="55"/>
    </row>
    <row r="10" spans="1:15" ht="35" thickBot="1" x14ac:dyDescent="0.25">
      <c r="A10" s="57">
        <v>7</v>
      </c>
      <c r="B10" s="52" t="s">
        <v>157</v>
      </c>
      <c r="C10" s="50" t="s">
        <v>128</v>
      </c>
      <c r="D10" s="58">
        <v>21.34</v>
      </c>
      <c r="E10" s="58">
        <f>AVERAGE(D10:D12)</f>
        <v>21.34</v>
      </c>
      <c r="F10" s="57">
        <v>7</v>
      </c>
      <c r="G10" s="52" t="s">
        <v>157</v>
      </c>
      <c r="H10" s="50">
        <v>20.34</v>
      </c>
      <c r="I10" s="58">
        <f>AVERAGE(H10:H11)</f>
        <v>20.32</v>
      </c>
      <c r="J10" s="58">
        <f>AVERAGE(I10:I12)</f>
        <v>20.32</v>
      </c>
      <c r="K10" s="59">
        <f>((D10-I10)-(E10-J10))</f>
        <v>0</v>
      </c>
      <c r="L10" s="50">
        <f>2^(-(K10))</f>
        <v>1</v>
      </c>
      <c r="M10" s="55"/>
      <c r="N10" s="55"/>
      <c r="O10" s="55"/>
    </row>
    <row r="11" spans="1:15" ht="35" thickBot="1" x14ac:dyDescent="0.25">
      <c r="A11" s="57">
        <v>8</v>
      </c>
      <c r="B11" s="52" t="s">
        <v>158</v>
      </c>
      <c r="C11" s="50" t="s">
        <v>139</v>
      </c>
      <c r="D11" s="58"/>
      <c r="E11" s="58"/>
      <c r="F11" s="57">
        <v>8</v>
      </c>
      <c r="G11" s="52" t="s">
        <v>158</v>
      </c>
      <c r="H11" s="50">
        <v>20.3</v>
      </c>
      <c r="I11" s="58"/>
      <c r="J11" s="55"/>
      <c r="K11" s="55"/>
      <c r="L11" s="55"/>
      <c r="M11" s="55"/>
      <c r="N11" s="55"/>
      <c r="O11" s="55"/>
    </row>
    <row r="12" spans="1:15" ht="35" thickBot="1" x14ac:dyDescent="0.25">
      <c r="A12" s="57">
        <v>9</v>
      </c>
      <c r="B12" s="52" t="s">
        <v>249</v>
      </c>
      <c r="C12" s="50" t="s">
        <v>140</v>
      </c>
      <c r="D12" s="58"/>
      <c r="E12" s="58"/>
      <c r="F12" s="57">
        <v>9</v>
      </c>
      <c r="G12" s="52" t="s">
        <v>249</v>
      </c>
      <c r="H12" s="50">
        <v>20.87</v>
      </c>
      <c r="I12" s="58"/>
      <c r="J12" s="55"/>
      <c r="K12" s="55"/>
      <c r="L12" s="55"/>
      <c r="M12" s="55"/>
      <c r="N12" s="55"/>
      <c r="O12" s="55"/>
    </row>
    <row r="13" spans="1:15" ht="35" thickBot="1" x14ac:dyDescent="0.25">
      <c r="A13" s="57">
        <v>10</v>
      </c>
      <c r="B13" s="52" t="s">
        <v>159</v>
      </c>
      <c r="C13" s="50" t="s">
        <v>136</v>
      </c>
      <c r="D13" s="58">
        <v>21.6</v>
      </c>
      <c r="E13" s="58">
        <f>E4</f>
        <v>21.18</v>
      </c>
      <c r="F13" s="57">
        <v>10</v>
      </c>
      <c r="G13" s="52" t="s">
        <v>159</v>
      </c>
      <c r="H13" s="50">
        <v>20.74</v>
      </c>
      <c r="I13" s="58">
        <f>AVERAGE(H13,H14)</f>
        <v>20.75</v>
      </c>
      <c r="J13" s="58">
        <v>20.175000000000001</v>
      </c>
      <c r="K13" s="59">
        <f>((D13-I13)-(E13-J13))</f>
        <v>-0.15499999999999758</v>
      </c>
      <c r="L13" s="50">
        <f>2^(-(K13))</f>
        <v>1.1134216182286845</v>
      </c>
      <c r="M13" s="60">
        <f>AVERAGE(L16,L19)</f>
        <v>1.2643232000709017</v>
      </c>
      <c r="N13" s="50">
        <f>STDEV(L16,L19)</f>
        <v>0.57942596041645389</v>
      </c>
      <c r="O13" s="55">
        <v>1.5827</v>
      </c>
    </row>
    <row r="14" spans="1:15" ht="35" thickBot="1" x14ac:dyDescent="0.25">
      <c r="A14" s="57">
        <v>11</v>
      </c>
      <c r="B14" s="52" t="s">
        <v>160</v>
      </c>
      <c r="C14" s="50" t="s">
        <v>137</v>
      </c>
      <c r="D14" s="58"/>
      <c r="E14" s="58"/>
      <c r="F14" s="57">
        <v>11</v>
      </c>
      <c r="G14" s="52" t="s">
        <v>160</v>
      </c>
      <c r="H14" s="50">
        <v>20.76</v>
      </c>
      <c r="I14" s="58"/>
      <c r="J14" s="55"/>
      <c r="K14" s="55"/>
      <c r="L14" s="55"/>
      <c r="M14" s="55"/>
      <c r="N14" s="55"/>
      <c r="O14" s="55"/>
    </row>
    <row r="15" spans="1:15" ht="35" thickBot="1" x14ac:dyDescent="0.25">
      <c r="A15" s="57">
        <v>12</v>
      </c>
      <c r="B15" s="52" t="s">
        <v>161</v>
      </c>
      <c r="C15" s="50" t="s">
        <v>138</v>
      </c>
      <c r="D15" s="58"/>
      <c r="E15" s="58"/>
      <c r="F15" s="57">
        <v>12</v>
      </c>
      <c r="G15" s="52" t="s">
        <v>161</v>
      </c>
      <c r="H15" s="50">
        <v>21.21</v>
      </c>
      <c r="I15" s="58"/>
      <c r="J15" s="55"/>
      <c r="K15" s="55"/>
      <c r="L15" s="55"/>
      <c r="M15" s="55"/>
      <c r="N15" s="55"/>
      <c r="O15" s="55"/>
    </row>
    <row r="16" spans="1:15" ht="35" thickBot="1" x14ac:dyDescent="0.25">
      <c r="A16" s="57">
        <v>13</v>
      </c>
      <c r="B16" s="52" t="s">
        <v>163</v>
      </c>
      <c r="C16" s="50" t="s">
        <v>134</v>
      </c>
      <c r="D16" s="58">
        <v>21.37</v>
      </c>
      <c r="E16" s="58">
        <f>E7</f>
        <v>21.78</v>
      </c>
      <c r="F16" s="57">
        <v>13</v>
      </c>
      <c r="G16" s="52" t="s">
        <v>163</v>
      </c>
      <c r="H16" s="50">
        <v>20.350000000000001</v>
      </c>
      <c r="I16" s="58">
        <f>AVERAGE(H16:H18)</f>
        <v>20.416666666666668</v>
      </c>
      <c r="J16" s="58">
        <v>20.083333333333332</v>
      </c>
      <c r="K16" s="59">
        <f>((D16-I16)-(E16-J16))</f>
        <v>-0.74333333333333584</v>
      </c>
      <c r="L16" s="50">
        <f>2^(-(K16))</f>
        <v>1.6740392258769039</v>
      </c>
      <c r="M16" s="55"/>
      <c r="N16" s="55"/>
      <c r="O16" s="55"/>
    </row>
    <row r="17" spans="1:15" ht="35" thickBot="1" x14ac:dyDescent="0.25">
      <c r="A17" s="57">
        <v>14</v>
      </c>
      <c r="B17" s="52" t="s">
        <v>164</v>
      </c>
      <c r="C17" s="50" t="s">
        <v>81</v>
      </c>
      <c r="D17" s="58"/>
      <c r="E17" s="58"/>
      <c r="F17" s="57">
        <v>14</v>
      </c>
      <c r="G17" s="52" t="s">
        <v>164</v>
      </c>
      <c r="H17" s="50">
        <v>20.440000000000001</v>
      </c>
      <c r="I17" s="58"/>
      <c r="J17" s="55"/>
      <c r="K17" s="55"/>
      <c r="L17" s="55"/>
      <c r="M17" s="55"/>
      <c r="N17" s="55"/>
      <c r="O17" s="55"/>
    </row>
    <row r="18" spans="1:15" ht="35" thickBot="1" x14ac:dyDescent="0.25">
      <c r="A18" s="57">
        <v>15</v>
      </c>
      <c r="B18" s="52" t="s">
        <v>162</v>
      </c>
      <c r="C18" s="50" t="s">
        <v>135</v>
      </c>
      <c r="D18" s="58"/>
      <c r="E18" s="58"/>
      <c r="F18" s="57">
        <v>15</v>
      </c>
      <c r="G18" s="52" t="s">
        <v>162</v>
      </c>
      <c r="H18" s="50">
        <v>20.46</v>
      </c>
      <c r="I18" s="58"/>
      <c r="J18" s="55"/>
      <c r="K18" s="55"/>
      <c r="L18" s="55"/>
      <c r="M18" s="55"/>
      <c r="N18" s="55"/>
      <c r="O18" s="55"/>
    </row>
    <row r="19" spans="1:15" ht="35" thickBot="1" x14ac:dyDescent="0.25">
      <c r="A19" s="57">
        <v>16</v>
      </c>
      <c r="B19" s="52" t="s">
        <v>165</v>
      </c>
      <c r="C19" s="50" t="s">
        <v>132</v>
      </c>
      <c r="D19" s="58">
        <v>21.59</v>
      </c>
      <c r="E19" s="58">
        <f>E10</f>
        <v>21.34</v>
      </c>
      <c r="F19" s="57">
        <v>16</v>
      </c>
      <c r="G19" s="52" t="s">
        <v>165</v>
      </c>
      <c r="H19" s="50">
        <v>20.3</v>
      </c>
      <c r="I19" s="58">
        <f>AVERAGE(H19:H21)</f>
        <v>20.343333333333334</v>
      </c>
      <c r="J19" s="58">
        <v>20.32</v>
      </c>
      <c r="K19" s="59">
        <f>((D19-I19)-(E19-J19))</f>
        <v>0.22666666666666657</v>
      </c>
      <c r="L19" s="50">
        <f>2^(-(K19))</f>
        <v>0.85460717426489963</v>
      </c>
      <c r="M19" s="55"/>
      <c r="N19" s="55"/>
      <c r="O19" s="55"/>
    </row>
    <row r="20" spans="1:15" ht="35" thickBot="1" x14ac:dyDescent="0.25">
      <c r="A20" s="57">
        <v>17</v>
      </c>
      <c r="B20" s="52" t="s">
        <v>166</v>
      </c>
      <c r="C20" s="50" t="s">
        <v>83</v>
      </c>
      <c r="D20" s="58"/>
      <c r="E20" s="58"/>
      <c r="F20" s="57">
        <v>17</v>
      </c>
      <c r="G20" s="52" t="s">
        <v>166</v>
      </c>
      <c r="H20" s="50">
        <v>20.2</v>
      </c>
      <c r="I20" s="58"/>
      <c r="J20" s="55"/>
      <c r="K20" s="55"/>
      <c r="L20" s="55"/>
      <c r="M20" s="55"/>
      <c r="N20" s="55"/>
      <c r="O20" s="55"/>
    </row>
    <row r="21" spans="1:15" ht="35" thickBot="1" x14ac:dyDescent="0.25">
      <c r="A21" s="57">
        <v>18</v>
      </c>
      <c r="B21" s="52" t="s">
        <v>167</v>
      </c>
      <c r="C21" s="50" t="s">
        <v>133</v>
      </c>
      <c r="D21" s="58"/>
      <c r="E21" s="58"/>
      <c r="F21" s="57">
        <v>18</v>
      </c>
      <c r="G21" s="52" t="s">
        <v>167</v>
      </c>
      <c r="H21" s="50">
        <v>20.53</v>
      </c>
      <c r="I21" s="58"/>
      <c r="J21" s="55"/>
      <c r="K21" s="55"/>
      <c r="L21" s="55"/>
      <c r="M21" s="55"/>
      <c r="N21" s="55"/>
      <c r="O21" s="55"/>
    </row>
    <row r="22" spans="1:15" ht="35" thickBot="1" x14ac:dyDescent="0.25">
      <c r="A22" s="57">
        <v>19</v>
      </c>
      <c r="B22" s="52" t="s">
        <v>171</v>
      </c>
      <c r="C22" s="50" t="s">
        <v>129</v>
      </c>
      <c r="D22" s="58">
        <v>22.04</v>
      </c>
      <c r="E22" s="58">
        <f>E13</f>
        <v>21.18</v>
      </c>
      <c r="F22" s="57">
        <v>19</v>
      </c>
      <c r="G22" s="52" t="s">
        <v>171</v>
      </c>
      <c r="H22" s="50">
        <v>21.27</v>
      </c>
      <c r="I22" s="58">
        <f>AVERAGE(H22,H24,H23)</f>
        <v>21.403333333333332</v>
      </c>
      <c r="J22" s="58">
        <v>20.175000000000001</v>
      </c>
      <c r="K22" s="59">
        <f>((D22-I22)-(E22-J22))</f>
        <v>-0.36833333333333229</v>
      </c>
      <c r="L22" s="50">
        <f>2^(-(K22))</f>
        <v>1.2908607081524421</v>
      </c>
      <c r="M22" s="60">
        <f>AVERAGE(L25,L28)</f>
        <v>1.2783756146449297</v>
      </c>
      <c r="N22" s="50">
        <f>STDEV(L25,L28)</f>
        <v>0.35056034097095812</v>
      </c>
      <c r="O22" s="55">
        <v>0.1933</v>
      </c>
    </row>
    <row r="23" spans="1:15" ht="35" thickBot="1" x14ac:dyDescent="0.25">
      <c r="A23" s="57">
        <v>20</v>
      </c>
      <c r="B23" s="52" t="s">
        <v>172</v>
      </c>
      <c r="C23" s="50" t="s">
        <v>130</v>
      </c>
      <c r="D23" s="58"/>
      <c r="E23" s="58"/>
      <c r="F23" s="57">
        <v>20</v>
      </c>
      <c r="G23" s="52" t="s">
        <v>172</v>
      </c>
      <c r="H23" s="50">
        <v>21.58</v>
      </c>
      <c r="I23" s="58"/>
      <c r="J23" s="55"/>
      <c r="K23" s="55"/>
      <c r="L23" s="55"/>
      <c r="M23" s="55"/>
      <c r="N23" s="55"/>
      <c r="O23" s="55"/>
    </row>
    <row r="24" spans="1:15" ht="35" thickBot="1" x14ac:dyDescent="0.25">
      <c r="A24" s="57">
        <v>21</v>
      </c>
      <c r="B24" s="52" t="s">
        <v>173</v>
      </c>
      <c r="C24" s="50" t="s">
        <v>131</v>
      </c>
      <c r="D24" s="58"/>
      <c r="E24" s="58"/>
      <c r="F24" s="57">
        <v>21</v>
      </c>
      <c r="G24" s="52" t="s">
        <v>173</v>
      </c>
      <c r="H24" s="50">
        <v>21.36</v>
      </c>
      <c r="I24" s="58"/>
      <c r="J24" s="55"/>
      <c r="K24" s="55"/>
      <c r="L24" s="55"/>
      <c r="M24" s="55"/>
      <c r="N24" s="55"/>
      <c r="O24" s="55"/>
    </row>
    <row r="25" spans="1:15" ht="35" thickBot="1" x14ac:dyDescent="0.25">
      <c r="A25" s="57">
        <v>22</v>
      </c>
      <c r="B25" s="52" t="s">
        <v>174</v>
      </c>
      <c r="C25" s="50" t="s">
        <v>126</v>
      </c>
      <c r="D25" s="58">
        <v>20.89</v>
      </c>
      <c r="E25" s="58">
        <f>E16</f>
        <v>21.78</v>
      </c>
      <c r="F25" s="57">
        <v>22</v>
      </c>
      <c r="G25" s="52" t="s">
        <v>174</v>
      </c>
      <c r="H25" s="50">
        <v>19.940000000000001</v>
      </c>
      <c r="I25" s="58">
        <f>AVERAGE(H25,H27,H26)</f>
        <v>19.803333333333335</v>
      </c>
      <c r="J25" s="58">
        <v>20.083333333333332</v>
      </c>
      <c r="K25" s="59">
        <f>((D25-I25)-(E25-J25))</f>
        <v>-0.61000000000000298</v>
      </c>
      <c r="L25" s="50">
        <f>2^(-(K25))</f>
        <v>1.5262592089605622</v>
      </c>
      <c r="M25" s="55"/>
      <c r="N25" s="55"/>
      <c r="O25" s="55"/>
    </row>
    <row r="26" spans="1:15" ht="35" thickBot="1" x14ac:dyDescent="0.25">
      <c r="A26" s="57">
        <v>23</v>
      </c>
      <c r="B26" s="52" t="s">
        <v>175</v>
      </c>
      <c r="C26" s="50" t="s">
        <v>127</v>
      </c>
      <c r="D26" s="58"/>
      <c r="E26" s="58"/>
      <c r="F26" s="57">
        <v>23</v>
      </c>
      <c r="G26" s="52" t="s">
        <v>175</v>
      </c>
      <c r="H26" s="50">
        <v>19.649999999999999</v>
      </c>
      <c r="I26" s="58"/>
      <c r="J26" s="55"/>
      <c r="K26" s="55"/>
      <c r="L26" s="55"/>
      <c r="M26" s="55"/>
      <c r="N26" s="55"/>
      <c r="O26" s="55"/>
    </row>
    <row r="27" spans="1:15" ht="35" thickBot="1" x14ac:dyDescent="0.25">
      <c r="A27" s="57">
        <v>24</v>
      </c>
      <c r="B27" s="52" t="s">
        <v>176</v>
      </c>
      <c r="C27" s="50" t="s">
        <v>128</v>
      </c>
      <c r="D27" s="58"/>
      <c r="E27" s="58"/>
      <c r="F27" s="57">
        <v>24</v>
      </c>
      <c r="G27" s="52" t="s">
        <v>176</v>
      </c>
      <c r="H27" s="50">
        <v>19.82</v>
      </c>
      <c r="I27" s="58"/>
      <c r="J27" s="55"/>
      <c r="K27" s="55"/>
      <c r="L27" s="55"/>
      <c r="M27" s="55"/>
      <c r="N27" s="55"/>
      <c r="O27" s="55"/>
    </row>
    <row r="28" spans="1:15" ht="35" thickBot="1" x14ac:dyDescent="0.25">
      <c r="A28" s="57">
        <v>25</v>
      </c>
      <c r="B28" s="52" t="s">
        <v>168</v>
      </c>
      <c r="C28" s="50" t="s">
        <v>17</v>
      </c>
      <c r="D28" s="58">
        <v>21.33</v>
      </c>
      <c r="E28" s="58">
        <f>E19</f>
        <v>21.34</v>
      </c>
      <c r="F28" s="57">
        <v>25</v>
      </c>
      <c r="G28" s="52" t="s">
        <v>168</v>
      </c>
      <c r="H28" s="50">
        <v>20.39</v>
      </c>
      <c r="I28" s="58">
        <f>AVERAGE(H28,H30,H29)</f>
        <v>20.353333333333332</v>
      </c>
      <c r="J28" s="58">
        <v>20.32</v>
      </c>
      <c r="K28" s="59">
        <f>((D28-I28)-(E28-J28))</f>
        <v>-4.3333333333333002E-2</v>
      </c>
      <c r="L28" s="50">
        <f>2^(-(K28))</f>
        <v>1.0304920203292973</v>
      </c>
      <c r="M28" s="55"/>
      <c r="N28" s="55"/>
      <c r="O28" s="55"/>
    </row>
    <row r="29" spans="1:15" ht="35" thickBot="1" x14ac:dyDescent="0.25">
      <c r="A29" s="57">
        <v>26</v>
      </c>
      <c r="B29" s="52" t="s">
        <v>169</v>
      </c>
      <c r="C29" s="50" t="s">
        <v>124</v>
      </c>
      <c r="D29" s="55"/>
      <c r="E29" s="58"/>
      <c r="F29" s="57">
        <v>26</v>
      </c>
      <c r="G29" s="52" t="s">
        <v>169</v>
      </c>
      <c r="H29" s="50">
        <v>20.29</v>
      </c>
      <c r="I29" s="55"/>
      <c r="J29" s="55"/>
      <c r="K29" s="55"/>
      <c r="L29" s="55"/>
      <c r="M29" s="55"/>
      <c r="N29" s="55"/>
      <c r="O29" s="55"/>
    </row>
    <row r="30" spans="1:15" ht="35" thickBot="1" x14ac:dyDescent="0.25">
      <c r="A30" s="57">
        <v>27</v>
      </c>
      <c r="B30" s="52" t="s">
        <v>170</v>
      </c>
      <c r="C30" s="50" t="s">
        <v>125</v>
      </c>
      <c r="D30" s="55"/>
      <c r="E30" s="58"/>
      <c r="F30" s="57">
        <v>27</v>
      </c>
      <c r="G30" s="52" t="s">
        <v>170</v>
      </c>
      <c r="H30" s="50">
        <v>20.38</v>
      </c>
      <c r="I30" s="55"/>
      <c r="J30" s="55"/>
      <c r="K30" s="55"/>
      <c r="L30" s="55"/>
      <c r="M30" s="55"/>
      <c r="N30" s="55"/>
      <c r="O30" s="55"/>
    </row>
    <row r="31" spans="1:15" ht="35" thickBot="1" x14ac:dyDescent="0.25">
      <c r="A31" s="57">
        <v>28</v>
      </c>
      <c r="B31" s="52" t="s">
        <v>177</v>
      </c>
      <c r="C31" s="50" t="s">
        <v>121</v>
      </c>
      <c r="D31" s="58">
        <v>21.5</v>
      </c>
      <c r="E31" s="58">
        <f>E22</f>
        <v>21.18</v>
      </c>
      <c r="F31" s="57">
        <v>28</v>
      </c>
      <c r="G31" s="52" t="s">
        <v>177</v>
      </c>
      <c r="H31" s="50">
        <v>22.05</v>
      </c>
      <c r="I31" s="58">
        <f>AVERAGE(H31:H33)</f>
        <v>22.13</v>
      </c>
      <c r="J31" s="58">
        <v>20.175000000000001</v>
      </c>
      <c r="K31" s="59">
        <f>((D31-I31)-(E31-J31))</f>
        <v>-1.634999999999998</v>
      </c>
      <c r="L31" s="50">
        <f>2^(-(K31))</f>
        <v>3.1058755000041547</v>
      </c>
      <c r="M31" s="60">
        <f>AVERAGE(L37,L34)</f>
        <v>0.75747637719139127</v>
      </c>
      <c r="N31" s="50">
        <f>STDEV(L37,L34)</f>
        <v>1.2993504500114829E-2</v>
      </c>
      <c r="O31" s="55">
        <v>0.70109999999999995</v>
      </c>
    </row>
    <row r="32" spans="1:15" ht="35" thickBot="1" x14ac:dyDescent="0.25">
      <c r="A32" s="57">
        <v>29</v>
      </c>
      <c r="B32" s="52" t="s">
        <v>178</v>
      </c>
      <c r="C32" s="50" t="s">
        <v>122</v>
      </c>
      <c r="D32" s="55"/>
      <c r="E32" s="58"/>
      <c r="F32" s="57">
        <v>29</v>
      </c>
      <c r="G32" s="52" t="s">
        <v>178</v>
      </c>
      <c r="H32" s="50">
        <v>22.06</v>
      </c>
      <c r="I32" s="55"/>
      <c r="J32" s="55"/>
      <c r="K32" s="55"/>
      <c r="L32" s="55"/>
      <c r="M32" s="55"/>
      <c r="N32" s="55"/>
      <c r="O32" s="55"/>
    </row>
    <row r="33" spans="1:15" ht="35" thickBot="1" x14ac:dyDescent="0.25">
      <c r="A33" s="57">
        <v>30</v>
      </c>
      <c r="B33" s="52" t="s">
        <v>179</v>
      </c>
      <c r="C33" s="50" t="s">
        <v>123</v>
      </c>
      <c r="D33" s="55"/>
      <c r="E33" s="58"/>
      <c r="F33" s="57">
        <v>30</v>
      </c>
      <c r="G33" s="52" t="s">
        <v>179</v>
      </c>
      <c r="H33" s="50">
        <v>22.28</v>
      </c>
      <c r="I33" s="55"/>
      <c r="J33" s="55"/>
      <c r="K33" s="55"/>
      <c r="L33" s="55"/>
      <c r="M33" s="55"/>
      <c r="N33" s="55"/>
      <c r="O33" s="55"/>
    </row>
    <row r="34" spans="1:15" ht="35" thickBot="1" x14ac:dyDescent="0.25">
      <c r="A34" s="57">
        <v>31</v>
      </c>
      <c r="B34" s="52" t="s">
        <v>180</v>
      </c>
      <c r="C34" s="50" t="s">
        <v>118</v>
      </c>
      <c r="D34" s="58">
        <v>24.55</v>
      </c>
      <c r="E34" s="58">
        <f>E25</f>
        <v>21.78</v>
      </c>
      <c r="F34" s="57">
        <v>31</v>
      </c>
      <c r="G34" s="52" t="s">
        <v>180</v>
      </c>
      <c r="H34" s="50">
        <v>22.47</v>
      </c>
      <c r="I34" s="58">
        <f>AVERAGE(H34:H35)</f>
        <v>22.434999999999999</v>
      </c>
      <c r="J34" s="58">
        <v>20.083333333333332</v>
      </c>
      <c r="K34" s="59">
        <f>((D34-I34)-(E34-J34))</f>
        <v>0.418333333333333</v>
      </c>
      <c r="L34" s="50">
        <f>2^(-(K34))</f>
        <v>0.74828858204798221</v>
      </c>
      <c r="M34" s="55"/>
      <c r="N34" s="55"/>
      <c r="O34" s="55"/>
    </row>
    <row r="35" spans="1:15" ht="35" thickBot="1" x14ac:dyDescent="0.25">
      <c r="A35" s="57">
        <v>32</v>
      </c>
      <c r="B35" s="52" t="s">
        <v>181</v>
      </c>
      <c r="C35" s="50" t="s">
        <v>119</v>
      </c>
      <c r="D35" s="55"/>
      <c r="E35" s="58"/>
      <c r="F35" s="57">
        <v>32</v>
      </c>
      <c r="G35" s="52" t="s">
        <v>181</v>
      </c>
      <c r="H35" s="50">
        <v>22.4</v>
      </c>
      <c r="I35" s="55"/>
      <c r="J35" s="55"/>
      <c r="K35" s="55"/>
      <c r="L35" s="55"/>
      <c r="M35" s="55"/>
      <c r="N35" s="55"/>
      <c r="O35" s="55"/>
    </row>
    <row r="36" spans="1:15" ht="35" thickBot="1" x14ac:dyDescent="0.25">
      <c r="A36" s="57">
        <v>33</v>
      </c>
      <c r="B36" s="52" t="s">
        <v>182</v>
      </c>
      <c r="C36" s="50" t="s">
        <v>120</v>
      </c>
      <c r="D36" s="55"/>
      <c r="E36" s="58"/>
      <c r="F36" s="57">
        <v>33</v>
      </c>
      <c r="G36" s="52" t="s">
        <v>182</v>
      </c>
      <c r="H36" s="50">
        <v>23.55</v>
      </c>
      <c r="I36" s="55"/>
      <c r="J36" s="55"/>
      <c r="K36" s="55"/>
      <c r="L36" s="55"/>
      <c r="M36" s="55"/>
      <c r="N36" s="55"/>
      <c r="O36" s="55"/>
    </row>
    <row r="37" spans="1:15" ht="35" thickBot="1" x14ac:dyDescent="0.25">
      <c r="A37" s="57">
        <v>34</v>
      </c>
      <c r="B37" s="52" t="s">
        <v>183</v>
      </c>
      <c r="C37" s="50" t="s">
        <v>115</v>
      </c>
      <c r="D37" s="58">
        <v>21.71</v>
      </c>
      <c r="E37" s="58">
        <f>E28</f>
        <v>21.34</v>
      </c>
      <c r="F37" s="57">
        <v>34</v>
      </c>
      <c r="G37" s="52" t="s">
        <v>183</v>
      </c>
      <c r="H37" s="50">
        <v>20.260000000000002</v>
      </c>
      <c r="I37" s="58">
        <f>AVERAGE(H37:H39)</f>
        <v>20.306666666666668</v>
      </c>
      <c r="J37" s="58">
        <v>20.32</v>
      </c>
      <c r="K37" s="59">
        <f>((D37-I37)-(E37-J37))</f>
        <v>0.38333333333333286</v>
      </c>
      <c r="L37" s="50">
        <f>2^(-(K37))</f>
        <v>0.76666417233480044</v>
      </c>
      <c r="M37" s="55"/>
      <c r="N37" s="55"/>
      <c r="O37" s="55"/>
    </row>
    <row r="38" spans="1:15" ht="35" thickBot="1" x14ac:dyDescent="0.25">
      <c r="A38" s="57">
        <v>35</v>
      </c>
      <c r="B38" s="52" t="s">
        <v>184</v>
      </c>
      <c r="C38" s="50" t="s">
        <v>116</v>
      </c>
      <c r="D38" s="55"/>
      <c r="E38" s="58"/>
      <c r="F38" s="57">
        <v>35</v>
      </c>
      <c r="G38" s="52" t="s">
        <v>184</v>
      </c>
      <c r="H38" s="50">
        <v>20.3</v>
      </c>
      <c r="I38" s="55"/>
      <c r="J38" s="55"/>
      <c r="K38" s="55"/>
      <c r="L38" s="55"/>
      <c r="M38" s="55"/>
      <c r="N38" s="55"/>
      <c r="O38" s="55"/>
    </row>
    <row r="39" spans="1:15" ht="35" thickBot="1" x14ac:dyDescent="0.25">
      <c r="A39" s="57">
        <v>36</v>
      </c>
      <c r="B39" s="52" t="s">
        <v>185</v>
      </c>
      <c r="C39" s="50" t="s">
        <v>117</v>
      </c>
      <c r="D39" s="55"/>
      <c r="E39" s="58"/>
      <c r="F39" s="57">
        <v>36</v>
      </c>
      <c r="G39" s="52" t="s">
        <v>185</v>
      </c>
      <c r="H39" s="50">
        <v>20.36</v>
      </c>
      <c r="I39" s="55"/>
      <c r="J39" s="55"/>
      <c r="K39" s="55"/>
      <c r="L39" s="55"/>
      <c r="M39" s="55"/>
      <c r="N39" s="55"/>
      <c r="O39" s="55"/>
    </row>
    <row r="40" spans="1:15" ht="35" thickBot="1" x14ac:dyDescent="0.25">
      <c r="A40" s="57">
        <v>37</v>
      </c>
      <c r="B40" s="52" t="s">
        <v>186</v>
      </c>
      <c r="C40" s="50" t="s">
        <v>98</v>
      </c>
      <c r="D40" s="58">
        <v>21.52</v>
      </c>
      <c r="E40" s="58">
        <f>E31</f>
        <v>21.18</v>
      </c>
      <c r="F40" s="57">
        <v>37</v>
      </c>
      <c r="G40" s="52" t="s">
        <v>186</v>
      </c>
      <c r="H40" s="50">
        <v>20.5</v>
      </c>
      <c r="I40" s="58">
        <f>AVERAGE(H40:H42)</f>
        <v>20.373333333333331</v>
      </c>
      <c r="J40" s="58">
        <v>20.175000000000001</v>
      </c>
      <c r="K40" s="59">
        <f>((D40-I40)-(E40-J40))</f>
        <v>0.14166666666666927</v>
      </c>
      <c r="L40" s="50">
        <f>2^(-(K40))</f>
        <v>0.90647135342810881</v>
      </c>
      <c r="M40" s="60">
        <f>AVERAGE(L40,L46)</f>
        <v>1.4225254936491183</v>
      </c>
      <c r="N40" s="50">
        <f>STDEV(L40,L46)</f>
        <v>0.72981076401933764</v>
      </c>
      <c r="O40" s="55">
        <v>7.9454000000000002</v>
      </c>
    </row>
    <row r="41" spans="1:15" ht="35" thickBot="1" x14ac:dyDescent="0.25">
      <c r="A41" s="57">
        <v>38</v>
      </c>
      <c r="B41" s="52" t="s">
        <v>187</v>
      </c>
      <c r="C41" s="50" t="s">
        <v>81</v>
      </c>
      <c r="D41" s="55"/>
      <c r="E41" s="58"/>
      <c r="F41" s="57">
        <v>38</v>
      </c>
      <c r="G41" s="52" t="s">
        <v>187</v>
      </c>
      <c r="H41" s="50">
        <v>20.27</v>
      </c>
      <c r="I41" s="55"/>
      <c r="J41" s="55"/>
      <c r="K41" s="55"/>
      <c r="L41" s="55"/>
      <c r="M41" s="55"/>
      <c r="N41" s="55"/>
      <c r="O41" s="55"/>
    </row>
    <row r="42" spans="1:15" ht="35" thickBot="1" x14ac:dyDescent="0.25">
      <c r="A42" s="57">
        <v>39</v>
      </c>
      <c r="B42" s="52" t="s">
        <v>188</v>
      </c>
      <c r="C42" s="50" t="s">
        <v>114</v>
      </c>
      <c r="D42" s="55"/>
      <c r="E42" s="58"/>
      <c r="F42" s="57">
        <v>39</v>
      </c>
      <c r="G42" s="52" t="s">
        <v>188</v>
      </c>
      <c r="H42" s="50">
        <v>20.350000000000001</v>
      </c>
      <c r="I42" s="55"/>
      <c r="J42" s="55"/>
      <c r="K42" s="55"/>
      <c r="L42" s="55"/>
      <c r="M42" s="55"/>
      <c r="N42" s="55"/>
      <c r="O42" s="55"/>
    </row>
    <row r="43" spans="1:15" ht="35" thickBot="1" x14ac:dyDescent="0.25">
      <c r="A43" s="57">
        <v>40</v>
      </c>
      <c r="B43" s="52" t="s">
        <v>189</v>
      </c>
      <c r="C43" s="50" t="s">
        <v>111</v>
      </c>
      <c r="D43" s="58">
        <v>23.06</v>
      </c>
      <c r="E43" s="58">
        <f>E34</f>
        <v>21.78</v>
      </c>
      <c r="F43" s="57">
        <v>40</v>
      </c>
      <c r="G43" s="52" t="s">
        <v>189</v>
      </c>
      <c r="H43" s="50">
        <v>21.13</v>
      </c>
      <c r="I43" s="58">
        <f>AVERAGE(H43:H45)</f>
        <v>21.13</v>
      </c>
      <c r="J43" s="58">
        <v>20.083333333333332</v>
      </c>
      <c r="K43" s="59">
        <f>((D43-I43)-(E43-J43))</f>
        <v>0.23333333333333073</v>
      </c>
      <c r="L43" s="50">
        <f>2^(-(K43))</f>
        <v>0.85066716095085726</v>
      </c>
      <c r="M43" s="55"/>
      <c r="N43" s="55"/>
      <c r="O43" s="55"/>
    </row>
    <row r="44" spans="1:15" ht="35" thickBot="1" x14ac:dyDescent="0.25">
      <c r="A44" s="57">
        <v>41</v>
      </c>
      <c r="B44" s="52" t="s">
        <v>190</v>
      </c>
      <c r="C44" s="50" t="s">
        <v>112</v>
      </c>
      <c r="D44" s="55"/>
      <c r="E44" s="58"/>
      <c r="F44" s="57">
        <v>41</v>
      </c>
      <c r="G44" s="52" t="s">
        <v>190</v>
      </c>
      <c r="H44" s="50">
        <v>21.16</v>
      </c>
      <c r="I44" s="55"/>
      <c r="J44" s="55"/>
      <c r="K44" s="55"/>
      <c r="L44" s="55"/>
      <c r="M44" s="55"/>
      <c r="N44" s="55"/>
      <c r="O44" s="55"/>
    </row>
    <row r="45" spans="1:15" ht="35" thickBot="1" x14ac:dyDescent="0.25">
      <c r="A45" s="57">
        <v>42</v>
      </c>
      <c r="B45" s="52" t="s">
        <v>191</v>
      </c>
      <c r="C45" s="50" t="s">
        <v>113</v>
      </c>
      <c r="D45" s="55"/>
      <c r="E45" s="58"/>
      <c r="F45" s="57">
        <v>42</v>
      </c>
      <c r="G45" s="52" t="s">
        <v>191</v>
      </c>
      <c r="H45" s="50">
        <v>21.1</v>
      </c>
      <c r="I45" s="55"/>
      <c r="J45" s="55"/>
      <c r="K45" s="55"/>
      <c r="L45" s="55"/>
      <c r="M45" s="55"/>
      <c r="N45" s="55"/>
      <c r="O45" s="55"/>
    </row>
    <row r="46" spans="1:15" ht="35" thickBot="1" x14ac:dyDescent="0.25">
      <c r="A46" s="57">
        <v>43</v>
      </c>
      <c r="B46" s="52" t="s">
        <v>192</v>
      </c>
      <c r="C46" s="50" t="s">
        <v>108</v>
      </c>
      <c r="D46" s="58">
        <v>19.940000000000001</v>
      </c>
      <c r="E46" s="58">
        <f>E37</f>
        <v>21.34</v>
      </c>
      <c r="F46" s="57">
        <v>43</v>
      </c>
      <c r="G46" s="52" t="s">
        <v>192</v>
      </c>
      <c r="H46" s="50">
        <v>19.91</v>
      </c>
      <c r="I46" s="58">
        <f>AVERAGE(H46:H47)</f>
        <v>19.875</v>
      </c>
      <c r="J46" s="58">
        <v>20.32</v>
      </c>
      <c r="K46" s="59">
        <f>((D46-I46)-(E46-J46))</f>
        <v>-0.95499999999999829</v>
      </c>
      <c r="L46" s="50">
        <f>2^(-(K46))</f>
        <v>1.9385796338701275</v>
      </c>
      <c r="M46" s="55"/>
      <c r="N46" s="55"/>
      <c r="O46" s="55"/>
    </row>
    <row r="47" spans="1:15" ht="35" thickBot="1" x14ac:dyDescent="0.25">
      <c r="A47" s="57">
        <v>44</v>
      </c>
      <c r="B47" s="52" t="s">
        <v>193</v>
      </c>
      <c r="C47" s="50" t="s">
        <v>109</v>
      </c>
      <c r="D47" s="55"/>
      <c r="E47" s="58"/>
      <c r="F47" s="57">
        <v>44</v>
      </c>
      <c r="G47" s="52" t="s">
        <v>193</v>
      </c>
      <c r="H47" s="50">
        <v>19.84</v>
      </c>
      <c r="I47" s="55"/>
      <c r="J47" s="58"/>
      <c r="K47" s="55"/>
      <c r="L47" s="55"/>
      <c r="M47" s="55"/>
      <c r="N47" s="55"/>
      <c r="O47" s="55"/>
    </row>
    <row r="48" spans="1:15" ht="35" thickBot="1" x14ac:dyDescent="0.25">
      <c r="A48" s="57">
        <v>45</v>
      </c>
      <c r="B48" s="52" t="s">
        <v>194</v>
      </c>
      <c r="C48" s="50" t="s">
        <v>110</v>
      </c>
      <c r="D48" s="55"/>
      <c r="E48" s="58"/>
      <c r="F48" s="57">
        <v>45</v>
      </c>
      <c r="G48" s="52" t="s">
        <v>194</v>
      </c>
      <c r="H48" s="50">
        <v>20.46</v>
      </c>
      <c r="I48" s="55"/>
      <c r="J48" s="58"/>
      <c r="K48" s="55"/>
      <c r="L48" s="55"/>
      <c r="M48" s="55"/>
      <c r="N48" s="55"/>
      <c r="O48" s="55"/>
    </row>
    <row r="50" spans="1:3" x14ac:dyDescent="0.2">
      <c r="A50" s="50" t="s">
        <v>195</v>
      </c>
      <c r="B50" s="55" t="s">
        <v>196</v>
      </c>
      <c r="C50" s="50" t="s">
        <v>197</v>
      </c>
    </row>
    <row r="51" spans="1:3" x14ac:dyDescent="0.2">
      <c r="A51" s="50" t="s">
        <v>18</v>
      </c>
      <c r="B51" s="50">
        <v>1</v>
      </c>
      <c r="C51" s="50">
        <v>0</v>
      </c>
    </row>
    <row r="52" spans="1:3" x14ac:dyDescent="0.2">
      <c r="A52" s="50" t="s">
        <v>19</v>
      </c>
      <c r="B52" s="50">
        <v>1.8586479711805428</v>
      </c>
      <c r="C52" s="50">
        <v>2.8846459672268981E-2</v>
      </c>
    </row>
    <row r="53" spans="1:3" x14ac:dyDescent="0.2">
      <c r="A53" s="50" t="s">
        <v>20</v>
      </c>
      <c r="B53" s="50">
        <v>2.2139424203916018</v>
      </c>
      <c r="C53" s="50">
        <v>0.14818859633017786</v>
      </c>
    </row>
    <row r="54" spans="1:3" x14ac:dyDescent="0.2">
      <c r="A54" s="50" t="s">
        <v>21</v>
      </c>
      <c r="B54" s="50">
        <v>1.1121390543283827</v>
      </c>
      <c r="C54" s="50">
        <v>3.6339380824873257E-3</v>
      </c>
    </row>
    <row r="55" spans="1:3" x14ac:dyDescent="0.2">
      <c r="A55" s="50" t="s">
        <v>22</v>
      </c>
      <c r="B55" s="50">
        <v>0.61141180407911533</v>
      </c>
      <c r="C55" s="50">
        <v>0.19724693843867039</v>
      </c>
    </row>
    <row r="67" spans="1:14" x14ac:dyDescent="0.2">
      <c r="A67" s="94"/>
      <c r="B67" s="94"/>
      <c r="C67" s="94"/>
      <c r="D67" s="54"/>
      <c r="E67" s="54"/>
      <c r="F67" s="95"/>
      <c r="G67" s="95"/>
      <c r="H67" s="95"/>
      <c r="I67" s="54"/>
      <c r="J67" s="54"/>
      <c r="K67" s="54"/>
      <c r="L67" s="55"/>
      <c r="M67" s="55"/>
      <c r="N67" s="55"/>
    </row>
    <row r="68" spans="1:14" x14ac:dyDescent="0.2">
      <c r="A68" s="96"/>
      <c r="B68" s="97"/>
      <c r="C68" s="97"/>
      <c r="D68" s="55"/>
      <c r="E68" s="55"/>
      <c r="F68" s="97"/>
      <c r="G68" s="97"/>
      <c r="H68" s="97"/>
      <c r="I68" s="55"/>
      <c r="J68" s="55"/>
      <c r="K68" s="55"/>
      <c r="L68" s="55"/>
      <c r="M68" s="55"/>
      <c r="N68" s="55"/>
    </row>
    <row r="69" spans="1:14" x14ac:dyDescent="0.2">
      <c r="A69" s="98"/>
      <c r="B69" s="98"/>
      <c r="C69" s="98"/>
      <c r="D69" s="55"/>
      <c r="E69" s="55"/>
      <c r="F69" s="98"/>
      <c r="G69" s="98"/>
      <c r="H69" s="98"/>
      <c r="I69" s="55"/>
      <c r="J69" s="55"/>
      <c r="K69" s="55"/>
      <c r="L69" s="55"/>
      <c r="M69" s="55"/>
      <c r="N69" s="55"/>
    </row>
    <row r="70" spans="1:14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61"/>
      <c r="L70" s="56"/>
      <c r="M70" s="56"/>
      <c r="N70" s="54"/>
    </row>
    <row r="71" spans="1:14" x14ac:dyDescent="0.2">
      <c r="A71" s="58"/>
      <c r="B71" s="55"/>
      <c r="D71" s="58"/>
      <c r="E71" s="58"/>
      <c r="F71" s="58"/>
      <c r="G71" s="55"/>
      <c r="I71" s="58"/>
      <c r="J71" s="58"/>
      <c r="K71" s="59"/>
      <c r="M71" s="62"/>
    </row>
    <row r="72" spans="1:14" x14ac:dyDescent="0.2">
      <c r="A72" s="58"/>
      <c r="B72" s="55"/>
      <c r="D72" s="58"/>
      <c r="E72" s="58"/>
      <c r="F72" s="58"/>
      <c r="G72" s="55"/>
      <c r="I72" s="58"/>
      <c r="J72" s="55"/>
      <c r="K72" s="55"/>
      <c r="L72" s="55"/>
      <c r="M72" s="55"/>
      <c r="N72" s="55"/>
    </row>
    <row r="73" spans="1:14" x14ac:dyDescent="0.2">
      <c r="A73" s="58"/>
      <c r="B73" s="55"/>
      <c r="D73" s="58"/>
      <c r="E73" s="58"/>
      <c r="F73" s="58"/>
      <c r="G73" s="55"/>
      <c r="I73" s="58"/>
      <c r="J73" s="55"/>
      <c r="K73" s="55"/>
      <c r="L73" s="55"/>
      <c r="M73" s="55"/>
      <c r="N73" s="55"/>
    </row>
    <row r="74" spans="1:14" x14ac:dyDescent="0.2">
      <c r="A74" s="58"/>
      <c r="B74" s="55"/>
      <c r="D74" s="58"/>
      <c r="E74" s="58"/>
      <c r="F74" s="58"/>
      <c r="G74" s="55"/>
      <c r="I74" s="58"/>
      <c r="J74" s="58"/>
      <c r="K74" s="59"/>
      <c r="M74" s="55"/>
      <c r="N74" s="55"/>
    </row>
    <row r="75" spans="1:14" x14ac:dyDescent="0.2">
      <c r="A75" s="58"/>
      <c r="B75" s="55"/>
      <c r="D75" s="58"/>
      <c r="E75" s="58"/>
      <c r="F75" s="58"/>
      <c r="G75" s="55"/>
      <c r="I75" s="58"/>
      <c r="J75" s="55"/>
      <c r="K75" s="55"/>
      <c r="L75" s="55"/>
      <c r="M75" s="55"/>
      <c r="N75" s="55"/>
    </row>
    <row r="76" spans="1:14" x14ac:dyDescent="0.2">
      <c r="A76" s="58"/>
      <c r="B76" s="55"/>
      <c r="D76" s="58"/>
      <c r="E76" s="58"/>
      <c r="F76" s="58"/>
      <c r="G76" s="55"/>
      <c r="I76" s="58"/>
      <c r="J76" s="55"/>
      <c r="K76" s="55"/>
      <c r="L76" s="55"/>
      <c r="M76" s="55"/>
      <c r="N76" s="55"/>
    </row>
    <row r="77" spans="1:14" x14ac:dyDescent="0.2">
      <c r="A77" s="58"/>
      <c r="B77" s="55"/>
      <c r="D77" s="58"/>
      <c r="E77" s="58"/>
      <c r="F77" s="58"/>
      <c r="G77" s="55"/>
      <c r="I77" s="58"/>
      <c r="J77" s="58"/>
      <c r="K77" s="59"/>
      <c r="M77" s="55"/>
      <c r="N77" s="55"/>
    </row>
    <row r="78" spans="1:14" x14ac:dyDescent="0.2">
      <c r="A78" s="58"/>
      <c r="B78" s="55"/>
      <c r="D78" s="58"/>
      <c r="E78" s="58"/>
      <c r="F78" s="58"/>
      <c r="G78" s="55"/>
      <c r="I78" s="58"/>
      <c r="J78" s="55"/>
      <c r="K78" s="55"/>
      <c r="L78" s="55"/>
      <c r="M78" s="55"/>
      <c r="N78" s="55"/>
    </row>
    <row r="79" spans="1:14" x14ac:dyDescent="0.2">
      <c r="A79" s="58"/>
      <c r="B79" s="55"/>
      <c r="D79" s="58"/>
      <c r="E79" s="58"/>
      <c r="F79" s="58"/>
      <c r="G79" s="55"/>
      <c r="I79" s="58"/>
      <c r="J79" s="55"/>
      <c r="K79" s="55"/>
      <c r="L79" s="55"/>
      <c r="M79" s="55"/>
      <c r="N79" s="55"/>
    </row>
    <row r="80" spans="1:14" x14ac:dyDescent="0.2">
      <c r="A80" s="58"/>
      <c r="B80" s="55"/>
      <c r="D80" s="58"/>
      <c r="E80" s="58"/>
      <c r="F80" s="58"/>
      <c r="G80" s="55"/>
      <c r="I80" s="58"/>
      <c r="J80" s="58"/>
      <c r="K80" s="59"/>
      <c r="M80" s="62"/>
    </row>
    <row r="81" spans="1:14" x14ac:dyDescent="0.2">
      <c r="A81" s="58"/>
      <c r="B81" s="55"/>
      <c r="D81" s="58"/>
      <c r="E81" s="58"/>
      <c r="F81" s="58"/>
      <c r="G81" s="55"/>
      <c r="I81" s="58"/>
      <c r="J81" s="55"/>
      <c r="K81" s="55"/>
      <c r="L81" s="55"/>
      <c r="M81" s="55"/>
      <c r="N81" s="55"/>
    </row>
    <row r="82" spans="1:14" x14ac:dyDescent="0.2">
      <c r="A82" s="58"/>
      <c r="B82" s="55"/>
      <c r="D82" s="58"/>
      <c r="E82" s="58"/>
      <c r="F82" s="58"/>
      <c r="G82" s="55"/>
      <c r="I82" s="58"/>
      <c r="J82" s="55"/>
      <c r="K82" s="55"/>
      <c r="L82" s="55"/>
      <c r="M82" s="55"/>
      <c r="N82" s="55"/>
    </row>
    <row r="83" spans="1:14" x14ac:dyDescent="0.2">
      <c r="A83" s="58"/>
      <c r="B83" s="55"/>
      <c r="D83" s="58"/>
      <c r="E83" s="58"/>
      <c r="F83" s="58"/>
      <c r="G83" s="55"/>
      <c r="I83" s="58"/>
      <c r="J83" s="58"/>
      <c r="K83" s="59"/>
      <c r="M83" s="55"/>
      <c r="N83" s="55"/>
    </row>
    <row r="84" spans="1:14" x14ac:dyDescent="0.2">
      <c r="A84" s="58"/>
      <c r="B84" s="55"/>
      <c r="D84" s="58"/>
      <c r="E84" s="58"/>
      <c r="F84" s="58"/>
      <c r="G84" s="55"/>
      <c r="I84" s="58"/>
      <c r="J84" s="55"/>
      <c r="K84" s="55"/>
      <c r="L84" s="55"/>
      <c r="M84" s="55"/>
      <c r="N84" s="55"/>
    </row>
    <row r="85" spans="1:14" x14ac:dyDescent="0.2">
      <c r="A85" s="58"/>
      <c r="B85" s="55"/>
      <c r="D85" s="58"/>
      <c r="E85" s="58"/>
      <c r="F85" s="58"/>
      <c r="G85" s="55"/>
      <c r="I85" s="58"/>
      <c r="J85" s="55"/>
      <c r="K85" s="55"/>
      <c r="L85" s="55"/>
      <c r="M85" s="55"/>
      <c r="N85" s="55"/>
    </row>
    <row r="86" spans="1:14" x14ac:dyDescent="0.2">
      <c r="A86" s="58"/>
      <c r="B86" s="55"/>
      <c r="D86" s="58"/>
      <c r="E86" s="58"/>
      <c r="F86" s="58"/>
      <c r="G86" s="55"/>
      <c r="I86" s="58"/>
      <c r="J86" s="58"/>
      <c r="K86" s="59"/>
      <c r="M86" s="55"/>
      <c r="N86" s="55"/>
    </row>
    <row r="87" spans="1:14" x14ac:dyDescent="0.2">
      <c r="A87" s="58"/>
      <c r="B87" s="55"/>
      <c r="D87" s="58"/>
      <c r="E87" s="58"/>
      <c r="F87" s="58"/>
      <c r="G87" s="55"/>
      <c r="I87" s="58"/>
      <c r="J87" s="55"/>
      <c r="K87" s="55"/>
      <c r="L87" s="55"/>
      <c r="M87" s="55"/>
      <c r="N87" s="55"/>
    </row>
    <row r="88" spans="1:14" x14ac:dyDescent="0.2">
      <c r="A88" s="58"/>
      <c r="B88" s="55"/>
      <c r="D88" s="58"/>
      <c r="E88" s="58"/>
      <c r="F88" s="58"/>
      <c r="G88" s="55"/>
      <c r="I88" s="58"/>
      <c r="J88" s="55"/>
      <c r="K88" s="55"/>
      <c r="L88" s="55"/>
      <c r="M88" s="55"/>
      <c r="N88" s="55"/>
    </row>
    <row r="89" spans="1:14" x14ac:dyDescent="0.2">
      <c r="A89" s="58"/>
      <c r="B89" s="55"/>
      <c r="D89" s="58"/>
      <c r="E89" s="58"/>
      <c r="F89" s="58"/>
      <c r="G89" s="55"/>
      <c r="I89" s="58"/>
      <c r="J89" s="58"/>
      <c r="K89" s="59"/>
      <c r="M89" s="62"/>
    </row>
    <row r="90" spans="1:14" x14ac:dyDescent="0.2">
      <c r="A90" s="58"/>
      <c r="B90" s="55"/>
      <c r="D90" s="58"/>
      <c r="E90" s="58"/>
      <c r="F90" s="58"/>
      <c r="G90" s="55"/>
      <c r="I90" s="58"/>
      <c r="J90" s="55"/>
      <c r="K90" s="55"/>
      <c r="L90" s="55"/>
      <c r="M90" s="55"/>
      <c r="N90" s="55"/>
    </row>
    <row r="91" spans="1:14" x14ac:dyDescent="0.2">
      <c r="A91" s="58"/>
      <c r="B91" s="55"/>
      <c r="D91" s="58"/>
      <c r="E91" s="58"/>
      <c r="F91" s="58"/>
      <c r="G91" s="55"/>
      <c r="I91" s="58"/>
      <c r="J91" s="55"/>
      <c r="K91" s="55"/>
      <c r="L91" s="55"/>
      <c r="M91" s="55"/>
      <c r="N91" s="55"/>
    </row>
    <row r="92" spans="1:14" x14ac:dyDescent="0.2">
      <c r="A92" s="58"/>
      <c r="B92" s="55"/>
      <c r="D92" s="58"/>
      <c r="E92" s="58"/>
      <c r="F92" s="58"/>
      <c r="G92" s="55"/>
      <c r="I92" s="58"/>
      <c r="J92" s="58"/>
      <c r="K92" s="59"/>
      <c r="M92" s="55"/>
      <c r="N92" s="55"/>
    </row>
    <row r="93" spans="1:14" x14ac:dyDescent="0.2">
      <c r="A93" s="58"/>
      <c r="B93" s="55"/>
      <c r="D93" s="58"/>
      <c r="E93" s="58"/>
      <c r="F93" s="58"/>
      <c r="G93" s="55"/>
      <c r="I93" s="58"/>
      <c r="J93" s="55"/>
      <c r="K93" s="55"/>
      <c r="L93" s="55"/>
      <c r="M93" s="55"/>
      <c r="N93" s="55"/>
    </row>
    <row r="94" spans="1:14" x14ac:dyDescent="0.2">
      <c r="A94" s="58"/>
      <c r="B94" s="55"/>
      <c r="D94" s="58"/>
      <c r="E94" s="58"/>
      <c r="F94" s="58"/>
      <c r="G94" s="55"/>
      <c r="I94" s="58"/>
      <c r="J94" s="55"/>
      <c r="K94" s="55"/>
      <c r="L94" s="55"/>
      <c r="M94" s="55"/>
      <c r="N94" s="55"/>
    </row>
    <row r="95" spans="1:14" x14ac:dyDescent="0.2">
      <c r="A95" s="58"/>
      <c r="B95" s="55"/>
      <c r="D95" s="58"/>
      <c r="E95" s="58"/>
      <c r="F95" s="58"/>
      <c r="G95" s="55"/>
      <c r="I95" s="58"/>
      <c r="J95" s="58"/>
      <c r="K95" s="59"/>
      <c r="M95" s="55"/>
      <c r="N95" s="55"/>
    </row>
    <row r="96" spans="1:14" x14ac:dyDescent="0.2">
      <c r="A96" s="58"/>
      <c r="B96" s="55"/>
      <c r="D96" s="55"/>
      <c r="E96" s="58"/>
      <c r="F96" s="58"/>
      <c r="G96" s="55"/>
      <c r="I96" s="55"/>
      <c r="J96" s="55"/>
      <c r="K96" s="55"/>
      <c r="L96" s="55"/>
      <c r="M96" s="55"/>
      <c r="N96" s="55"/>
    </row>
    <row r="97" spans="1:14" x14ac:dyDescent="0.2">
      <c r="A97" s="58"/>
      <c r="B97" s="55"/>
      <c r="D97" s="55"/>
      <c r="E97" s="58"/>
      <c r="F97" s="58"/>
      <c r="G97" s="55"/>
      <c r="I97" s="55"/>
      <c r="J97" s="55"/>
      <c r="K97" s="55"/>
      <c r="L97" s="55"/>
      <c r="M97" s="55"/>
      <c r="N97" s="55"/>
    </row>
    <row r="98" spans="1:14" x14ac:dyDescent="0.2">
      <c r="A98" s="58"/>
      <c r="B98" s="55"/>
      <c r="D98" s="58"/>
      <c r="E98" s="58"/>
      <c r="F98" s="58"/>
      <c r="G98" s="55"/>
      <c r="I98" s="58"/>
      <c r="J98" s="58"/>
      <c r="K98" s="59"/>
      <c r="M98" s="62"/>
    </row>
    <row r="99" spans="1:14" x14ac:dyDescent="0.2">
      <c r="A99" s="58"/>
      <c r="B99" s="55"/>
      <c r="D99" s="55"/>
      <c r="E99" s="58"/>
      <c r="F99" s="58"/>
      <c r="G99" s="55"/>
      <c r="I99" s="55"/>
      <c r="J99" s="55"/>
      <c r="K99" s="55"/>
      <c r="L99" s="55"/>
      <c r="M99" s="55"/>
      <c r="N99" s="55"/>
    </row>
    <row r="100" spans="1:14" x14ac:dyDescent="0.2">
      <c r="A100" s="58"/>
      <c r="B100" s="55"/>
      <c r="D100" s="55"/>
      <c r="E100" s="58"/>
      <c r="F100" s="58"/>
      <c r="G100" s="55"/>
      <c r="I100" s="55"/>
      <c r="J100" s="55"/>
      <c r="K100" s="55"/>
      <c r="L100" s="55"/>
      <c r="M100" s="55"/>
      <c r="N100" s="55"/>
    </row>
    <row r="101" spans="1:14" x14ac:dyDescent="0.2">
      <c r="A101" s="58"/>
      <c r="B101" s="55"/>
      <c r="D101" s="58"/>
      <c r="E101" s="58"/>
      <c r="F101" s="58"/>
      <c r="G101" s="55"/>
      <c r="I101" s="58"/>
      <c r="J101" s="58"/>
      <c r="K101" s="59"/>
      <c r="M101" s="55"/>
      <c r="N101" s="55"/>
    </row>
    <row r="102" spans="1:14" x14ac:dyDescent="0.2">
      <c r="A102" s="58"/>
      <c r="B102" s="55"/>
      <c r="D102" s="55"/>
      <c r="E102" s="58"/>
      <c r="F102" s="58"/>
      <c r="G102" s="55"/>
      <c r="I102" s="55"/>
      <c r="J102" s="55"/>
      <c r="K102" s="55"/>
      <c r="L102" s="55"/>
      <c r="M102" s="55"/>
      <c r="N102" s="55"/>
    </row>
    <row r="103" spans="1:14" x14ac:dyDescent="0.2">
      <c r="A103" s="58"/>
      <c r="B103" s="55"/>
      <c r="D103" s="55"/>
      <c r="E103" s="58"/>
      <c r="F103" s="58"/>
      <c r="G103" s="55"/>
      <c r="I103" s="55"/>
      <c r="J103" s="55"/>
      <c r="K103" s="55"/>
      <c r="L103" s="55"/>
      <c r="M103" s="55"/>
      <c r="N103" s="55"/>
    </row>
    <row r="104" spans="1:14" x14ac:dyDescent="0.2">
      <c r="A104" s="58"/>
      <c r="B104" s="55"/>
      <c r="D104" s="58"/>
      <c r="E104" s="58"/>
      <c r="F104" s="58"/>
      <c r="G104" s="55"/>
      <c r="I104" s="58"/>
      <c r="J104" s="58"/>
      <c r="K104" s="59"/>
      <c r="M104" s="55"/>
      <c r="N104" s="55"/>
    </row>
    <row r="105" spans="1:14" x14ac:dyDescent="0.2">
      <c r="A105" s="58"/>
      <c r="B105" s="55"/>
      <c r="D105" s="55"/>
      <c r="E105" s="58"/>
      <c r="F105" s="58"/>
      <c r="G105" s="55"/>
      <c r="I105" s="55"/>
      <c r="J105" s="55"/>
      <c r="K105" s="55"/>
      <c r="L105" s="55"/>
      <c r="M105" s="55"/>
      <c r="N105" s="55"/>
    </row>
    <row r="106" spans="1:14" x14ac:dyDescent="0.2">
      <c r="A106" s="58"/>
      <c r="B106" s="55"/>
      <c r="D106" s="55"/>
      <c r="E106" s="58"/>
      <c r="F106" s="58"/>
      <c r="G106" s="55"/>
      <c r="I106" s="55"/>
      <c r="J106" s="55"/>
      <c r="K106" s="55"/>
      <c r="L106" s="55"/>
      <c r="M106" s="55"/>
      <c r="N106" s="55"/>
    </row>
    <row r="107" spans="1:14" x14ac:dyDescent="0.2">
      <c r="A107" s="58"/>
      <c r="B107" s="55"/>
      <c r="D107" s="58"/>
      <c r="E107" s="58"/>
      <c r="F107" s="58"/>
      <c r="G107" s="55"/>
      <c r="I107" s="58"/>
      <c r="J107" s="58"/>
      <c r="K107" s="59"/>
      <c r="M107" s="62"/>
    </row>
    <row r="108" spans="1:14" x14ac:dyDescent="0.2">
      <c r="A108" s="58"/>
      <c r="B108" s="55"/>
      <c r="D108" s="55"/>
      <c r="E108" s="58"/>
      <c r="F108" s="58"/>
      <c r="G108" s="55"/>
      <c r="I108" s="55"/>
      <c r="J108" s="55"/>
      <c r="K108" s="55"/>
      <c r="L108" s="55"/>
      <c r="M108" s="55"/>
      <c r="N108" s="55"/>
    </row>
    <row r="109" spans="1:14" x14ac:dyDescent="0.2">
      <c r="A109" s="58"/>
      <c r="B109" s="55"/>
      <c r="D109" s="55"/>
      <c r="E109" s="58"/>
      <c r="F109" s="58"/>
      <c r="G109" s="55"/>
      <c r="I109" s="55"/>
      <c r="J109" s="55"/>
      <c r="K109" s="55"/>
      <c r="L109" s="55"/>
      <c r="M109" s="55"/>
      <c r="N109" s="55"/>
    </row>
    <row r="110" spans="1:14" x14ac:dyDescent="0.2">
      <c r="A110" s="58"/>
      <c r="B110" s="55"/>
      <c r="D110" s="58"/>
      <c r="E110" s="58"/>
      <c r="F110" s="58"/>
      <c r="G110" s="55"/>
      <c r="I110" s="58"/>
      <c r="J110" s="58"/>
      <c r="K110" s="59"/>
      <c r="M110" s="55"/>
      <c r="N110" s="55"/>
    </row>
    <row r="111" spans="1:14" x14ac:dyDescent="0.2">
      <c r="A111" s="58"/>
      <c r="B111" s="55"/>
      <c r="D111" s="55"/>
      <c r="E111" s="58"/>
      <c r="F111" s="58"/>
      <c r="G111" s="55"/>
      <c r="I111" s="55"/>
      <c r="J111" s="55"/>
      <c r="K111" s="55"/>
      <c r="L111" s="55"/>
      <c r="M111" s="55"/>
      <c r="N111" s="55"/>
    </row>
    <row r="112" spans="1:14" x14ac:dyDescent="0.2">
      <c r="A112" s="58"/>
      <c r="B112" s="55"/>
      <c r="D112" s="55"/>
      <c r="E112" s="58"/>
      <c r="F112" s="58"/>
      <c r="G112" s="55"/>
      <c r="I112" s="55"/>
      <c r="J112" s="55"/>
      <c r="K112" s="55"/>
      <c r="L112" s="55"/>
      <c r="M112" s="55"/>
      <c r="N112" s="55"/>
    </row>
    <row r="113" spans="1:14" x14ac:dyDescent="0.2">
      <c r="A113" s="58"/>
      <c r="B113" s="55"/>
      <c r="D113" s="58"/>
      <c r="E113" s="58"/>
      <c r="F113" s="58"/>
      <c r="G113" s="55"/>
      <c r="I113" s="58"/>
      <c r="J113" s="58"/>
      <c r="K113" s="59"/>
      <c r="M113" s="55"/>
      <c r="N113" s="55"/>
    </row>
    <row r="114" spans="1:14" x14ac:dyDescent="0.2">
      <c r="A114" s="58"/>
      <c r="B114" s="55"/>
      <c r="D114" s="55"/>
      <c r="E114" s="58"/>
      <c r="F114" s="58"/>
      <c r="G114" s="55"/>
      <c r="I114" s="55"/>
      <c r="J114" s="58"/>
      <c r="K114" s="55"/>
      <c r="L114" s="55"/>
      <c r="M114" s="55"/>
      <c r="N114" s="55"/>
    </row>
    <row r="115" spans="1:14" x14ac:dyDescent="0.2">
      <c r="A115" s="58"/>
      <c r="B115" s="55"/>
      <c r="D115" s="55"/>
      <c r="E115" s="58"/>
      <c r="F115" s="58"/>
      <c r="G115" s="55"/>
      <c r="I115" s="55"/>
      <c r="J115" s="58"/>
      <c r="K115" s="55"/>
      <c r="L115" s="55"/>
      <c r="M115" s="55"/>
      <c r="N115" s="55"/>
    </row>
  </sheetData>
  <mergeCells count="10">
    <mergeCell ref="A68:C68"/>
    <mergeCell ref="F68:H68"/>
    <mergeCell ref="A69:C69"/>
    <mergeCell ref="F69:H69"/>
    <mergeCell ref="A1:C1"/>
    <mergeCell ref="F1:H1"/>
    <mergeCell ref="A2:C2"/>
    <mergeCell ref="F2:H2"/>
    <mergeCell ref="A67:C67"/>
    <mergeCell ref="F67:H67"/>
  </mergeCells>
  <phoneticPr fontId="17" type="noConversion"/>
  <pageMargins left="0.75" right="0.75" top="1" bottom="1" header="0.5" footer="0.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6"/>
  <sheetViews>
    <sheetView zoomScale="138" zoomScaleNormal="138" workbookViewId="0">
      <selection activeCell="G4" sqref="G4:G48"/>
    </sheetView>
  </sheetViews>
  <sheetFormatPr baseColWidth="10" defaultColWidth="11" defaultRowHeight="16" x14ac:dyDescent="0.2"/>
  <cols>
    <col min="2" max="2" width="19.6640625" customWidth="1"/>
    <col min="7" max="7" width="22.1640625" customWidth="1"/>
  </cols>
  <sheetData>
    <row r="1" spans="1:16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2"/>
      <c r="M1" s="2"/>
      <c r="N1" s="2"/>
      <c r="O1" s="2"/>
    </row>
    <row r="2" spans="1:16" x14ac:dyDescent="0.2">
      <c r="A2" s="102" t="s">
        <v>245</v>
      </c>
      <c r="B2" s="101"/>
      <c r="C2" s="101"/>
      <c r="D2" s="3"/>
      <c r="E2" s="2"/>
      <c r="F2" s="101" t="s">
        <v>0</v>
      </c>
      <c r="G2" s="101"/>
      <c r="H2" s="101"/>
      <c r="I2" s="3"/>
      <c r="J2" s="3"/>
      <c r="K2" s="3"/>
      <c r="L2" s="2"/>
      <c r="M2" s="2"/>
      <c r="N2" s="2"/>
      <c r="O2" s="2"/>
    </row>
    <row r="3" spans="1:16" ht="49" thickBot="1" x14ac:dyDescent="0.25">
      <c r="A3" s="17" t="s">
        <v>13</v>
      </c>
      <c r="B3" s="38" t="s">
        <v>147</v>
      </c>
      <c r="C3" s="51" t="s">
        <v>145</v>
      </c>
      <c r="D3" s="39" t="s">
        <v>2</v>
      </c>
      <c r="E3" s="40" t="s">
        <v>3</v>
      </c>
      <c r="F3" s="43" t="s">
        <v>148</v>
      </c>
      <c r="G3" s="42" t="s">
        <v>147</v>
      </c>
      <c r="H3" s="48" t="s">
        <v>146</v>
      </c>
      <c r="I3" s="48" t="s">
        <v>2</v>
      </c>
      <c r="J3" s="40" t="s">
        <v>3</v>
      </c>
      <c r="K3" s="43" t="s">
        <v>148</v>
      </c>
      <c r="L3" s="46" t="s">
        <v>7</v>
      </c>
      <c r="M3" s="47" t="s">
        <v>8</v>
      </c>
      <c r="N3" s="49" t="s">
        <v>9</v>
      </c>
      <c r="O3" s="44" t="s">
        <v>149</v>
      </c>
      <c r="P3" s="45" t="s">
        <v>150</v>
      </c>
    </row>
    <row r="4" spans="1:16" ht="35" thickBot="1" x14ac:dyDescent="0.25">
      <c r="A4" s="19">
        <v>1</v>
      </c>
      <c r="B4" s="52" t="s">
        <v>198</v>
      </c>
      <c r="C4" t="s">
        <v>17</v>
      </c>
      <c r="D4" s="14">
        <v>34.534999999999997</v>
      </c>
      <c r="E4" s="14">
        <v>34.534999999999997</v>
      </c>
      <c r="F4" s="19">
        <v>1</v>
      </c>
      <c r="G4" s="52" t="s">
        <v>198</v>
      </c>
      <c r="H4" s="21">
        <v>22.18</v>
      </c>
      <c r="I4" s="14">
        <f>AVERAGE(H4:H6)</f>
        <v>22.276666666666667</v>
      </c>
      <c r="J4" s="14">
        <f>AVERAGE(I4:I6)</f>
        <v>22.276666666666667</v>
      </c>
      <c r="K4" s="15">
        <f>((D4-I4)-(E4-J4))</f>
        <v>0</v>
      </c>
      <c r="L4">
        <f>2^(-(K4))</f>
        <v>1</v>
      </c>
      <c r="M4" s="16">
        <f>AVERAGE(L4,L7,L10)</f>
        <v>1</v>
      </c>
      <c r="N4">
        <f>STDEV(L4,L7,L10)</f>
        <v>0</v>
      </c>
      <c r="O4" s="2">
        <v>0</v>
      </c>
    </row>
    <row r="5" spans="1:16" ht="35" thickBot="1" x14ac:dyDescent="0.25">
      <c r="A5" s="19">
        <v>2</v>
      </c>
      <c r="B5" s="52" t="s">
        <v>199</v>
      </c>
      <c r="C5">
        <v>36.28</v>
      </c>
      <c r="D5" s="14"/>
      <c r="E5" s="14"/>
      <c r="F5" s="19">
        <v>2</v>
      </c>
      <c r="G5" s="52" t="s">
        <v>199</v>
      </c>
      <c r="H5" s="21">
        <v>22.31</v>
      </c>
      <c r="I5" s="14"/>
      <c r="J5" s="2"/>
      <c r="K5" s="2"/>
      <c r="L5" s="2"/>
      <c r="M5" s="2"/>
      <c r="N5" s="2"/>
      <c r="O5" s="2"/>
    </row>
    <row r="6" spans="1:16" ht="35" thickBot="1" x14ac:dyDescent="0.25">
      <c r="A6" s="19">
        <v>3</v>
      </c>
      <c r="B6" s="52" t="s">
        <v>200</v>
      </c>
      <c r="C6" t="s">
        <v>17</v>
      </c>
      <c r="D6" s="14"/>
      <c r="E6" s="14"/>
      <c r="F6" s="19">
        <v>3</v>
      </c>
      <c r="G6" s="52" t="s">
        <v>200</v>
      </c>
      <c r="H6" s="21">
        <v>22.34</v>
      </c>
      <c r="I6" s="14"/>
      <c r="J6" s="2"/>
      <c r="K6" s="2"/>
      <c r="L6" s="2"/>
      <c r="M6" s="2"/>
      <c r="N6" s="2"/>
      <c r="O6" s="2"/>
    </row>
    <row r="7" spans="1:16" ht="35" thickBot="1" x14ac:dyDescent="0.25">
      <c r="A7" s="19">
        <v>4</v>
      </c>
      <c r="B7" s="52" t="s">
        <v>250</v>
      </c>
      <c r="C7" t="s">
        <v>17</v>
      </c>
      <c r="D7" s="14">
        <f>AVERAGE(C8:C9)</f>
        <v>34.534999999999997</v>
      </c>
      <c r="E7" s="14">
        <f>AVERAGE(D7:D9)</f>
        <v>34.534999999999997</v>
      </c>
      <c r="F7" s="19">
        <v>4</v>
      </c>
      <c r="G7" s="52" t="s">
        <v>250</v>
      </c>
      <c r="H7" s="21">
        <v>21.4</v>
      </c>
      <c r="I7" s="14">
        <f>AVERAGE(H7:H9)</f>
        <v>21.816666666666666</v>
      </c>
      <c r="J7" s="14">
        <f>AVERAGE(I7:I9)</f>
        <v>21.816666666666666</v>
      </c>
      <c r="K7" s="15">
        <f>((D7-I7)-(E7-J7))</f>
        <v>0</v>
      </c>
      <c r="L7">
        <f>2^(-(K7))</f>
        <v>1</v>
      </c>
      <c r="M7" s="2"/>
      <c r="N7" s="2"/>
      <c r="O7" s="2"/>
    </row>
    <row r="8" spans="1:16" ht="35" thickBot="1" x14ac:dyDescent="0.25">
      <c r="A8" s="19">
        <v>5</v>
      </c>
      <c r="B8" s="52" t="s">
        <v>201</v>
      </c>
      <c r="C8">
        <v>34.83</v>
      </c>
      <c r="D8" s="14"/>
      <c r="E8" s="14"/>
      <c r="F8" s="19">
        <v>5</v>
      </c>
      <c r="G8" s="52" t="s">
        <v>201</v>
      </c>
      <c r="H8" s="21">
        <v>21.93</v>
      </c>
      <c r="I8" s="14"/>
      <c r="J8" s="2"/>
      <c r="K8" s="2"/>
      <c r="L8" s="2"/>
      <c r="M8" s="2"/>
      <c r="N8" s="2"/>
      <c r="O8" s="2"/>
    </row>
    <row r="9" spans="1:16" ht="35" thickBot="1" x14ac:dyDescent="0.25">
      <c r="A9" s="19">
        <v>6</v>
      </c>
      <c r="B9" s="52" t="s">
        <v>202</v>
      </c>
      <c r="C9">
        <v>34.24</v>
      </c>
      <c r="D9" s="14"/>
      <c r="E9" s="14"/>
      <c r="F9" s="19">
        <v>6</v>
      </c>
      <c r="G9" s="52" t="s">
        <v>202</v>
      </c>
      <c r="H9" s="21">
        <v>22.12</v>
      </c>
      <c r="I9" s="14"/>
      <c r="J9" s="2"/>
      <c r="K9" s="2"/>
      <c r="L9" s="2"/>
      <c r="M9" s="2"/>
      <c r="N9" s="2"/>
      <c r="O9" s="2"/>
    </row>
    <row r="10" spans="1:16" ht="35" thickBot="1" x14ac:dyDescent="0.25">
      <c r="A10" s="19">
        <v>7</v>
      </c>
      <c r="B10" s="52" t="s">
        <v>203</v>
      </c>
      <c r="C10">
        <v>34.29</v>
      </c>
      <c r="D10" s="14">
        <f>AVERAGE(C10,C12,C11)</f>
        <v>34.36</v>
      </c>
      <c r="E10" s="14">
        <f>AVERAGE(D10:D12)</f>
        <v>34.36</v>
      </c>
      <c r="F10" s="19">
        <v>7</v>
      </c>
      <c r="G10" s="52" t="s">
        <v>203</v>
      </c>
      <c r="H10" s="21">
        <v>20.23</v>
      </c>
      <c r="I10" s="14">
        <f>AVERAGE(H10:H12)</f>
        <v>20.293333333333333</v>
      </c>
      <c r="J10" s="14">
        <f>AVERAGE(I10:I12)</f>
        <v>20.293333333333333</v>
      </c>
      <c r="K10" s="15">
        <f>((D10-I10)-(E10-J10))</f>
        <v>0</v>
      </c>
      <c r="L10">
        <f>2^(-(K10))</f>
        <v>1</v>
      </c>
      <c r="M10" s="2"/>
      <c r="N10" s="2"/>
      <c r="O10" s="2"/>
    </row>
    <row r="11" spans="1:16" ht="35" thickBot="1" x14ac:dyDescent="0.25">
      <c r="A11" s="19">
        <v>8</v>
      </c>
      <c r="B11" s="52" t="s">
        <v>204</v>
      </c>
      <c r="C11">
        <v>34.659999999999997</v>
      </c>
      <c r="D11" s="14"/>
      <c r="E11" s="14"/>
      <c r="F11" s="19">
        <v>8</v>
      </c>
      <c r="G11" s="52" t="s">
        <v>204</v>
      </c>
      <c r="H11" s="21">
        <v>20.36</v>
      </c>
      <c r="I11" s="14"/>
      <c r="J11" s="2"/>
      <c r="K11" s="2"/>
      <c r="L11" s="2"/>
      <c r="M11" s="2"/>
      <c r="N11" s="2"/>
      <c r="O11" s="2"/>
    </row>
    <row r="12" spans="1:16" ht="35" thickBot="1" x14ac:dyDescent="0.25">
      <c r="A12" s="19">
        <v>9</v>
      </c>
      <c r="B12" s="52" t="s">
        <v>251</v>
      </c>
      <c r="C12">
        <v>34.130000000000003</v>
      </c>
      <c r="D12" s="14"/>
      <c r="E12" s="14"/>
      <c r="F12" s="19">
        <v>9</v>
      </c>
      <c r="G12" s="52" t="s">
        <v>251</v>
      </c>
      <c r="H12" s="21">
        <v>20.29</v>
      </c>
      <c r="I12" s="14"/>
      <c r="J12" s="2"/>
      <c r="K12" s="2"/>
      <c r="L12" s="2"/>
      <c r="M12" s="2"/>
      <c r="N12" s="2"/>
      <c r="O12" s="2"/>
    </row>
    <row r="13" spans="1:16" ht="35" thickBot="1" x14ac:dyDescent="0.25">
      <c r="A13" s="19">
        <v>10</v>
      </c>
      <c r="B13" s="52" t="s">
        <v>205</v>
      </c>
      <c r="C13">
        <v>34.93</v>
      </c>
      <c r="D13" s="14">
        <f>AVERAGE(C13:C14)</f>
        <v>34.700000000000003</v>
      </c>
      <c r="E13" s="14">
        <v>34.534999999999997</v>
      </c>
      <c r="F13" s="19">
        <v>10</v>
      </c>
      <c r="G13" s="52" t="s">
        <v>205</v>
      </c>
      <c r="H13" s="21">
        <v>21.01</v>
      </c>
      <c r="I13" s="14">
        <f>AVERAGE(H13:H15)</f>
        <v>21.006666666666664</v>
      </c>
      <c r="J13" s="14">
        <v>22.276666670000001</v>
      </c>
      <c r="K13" s="15">
        <f>((D13-I13)-(E13-J13))</f>
        <v>1.435000003333343</v>
      </c>
      <c r="L13">
        <f>2^(-(K13))</f>
        <v>0.36984687645767916</v>
      </c>
      <c r="M13" s="16">
        <f>AVERAGE(L13,L19)</f>
        <v>2.3938314448212004</v>
      </c>
      <c r="N13">
        <f>STDEV(L13,L19)</f>
        <v>2.8623464266135468</v>
      </c>
      <c r="O13" s="2">
        <v>1.5827</v>
      </c>
    </row>
    <row r="14" spans="1:16" ht="35" thickBot="1" x14ac:dyDescent="0.25">
      <c r="A14" s="19">
        <v>11</v>
      </c>
      <c r="B14" s="52" t="s">
        <v>206</v>
      </c>
      <c r="C14">
        <v>34.47</v>
      </c>
      <c r="D14" s="14"/>
      <c r="E14" s="14"/>
      <c r="F14" s="19">
        <v>11</v>
      </c>
      <c r="G14" s="52" t="s">
        <v>206</v>
      </c>
      <c r="H14" s="21">
        <v>20.79</v>
      </c>
      <c r="I14" s="14"/>
      <c r="J14" s="2"/>
      <c r="K14" s="2"/>
      <c r="L14" s="2"/>
      <c r="M14" s="2"/>
      <c r="N14" s="2"/>
      <c r="O14" s="2"/>
    </row>
    <row r="15" spans="1:16" ht="35" thickBot="1" x14ac:dyDescent="0.25">
      <c r="A15" s="19">
        <v>12</v>
      </c>
      <c r="B15" s="52" t="s">
        <v>207</v>
      </c>
      <c r="C15">
        <v>33.19</v>
      </c>
      <c r="D15" s="14"/>
      <c r="E15" s="14"/>
      <c r="F15" s="19">
        <v>12</v>
      </c>
      <c r="G15" s="52" t="s">
        <v>207</v>
      </c>
      <c r="H15" s="21">
        <v>21.22</v>
      </c>
      <c r="I15" s="14"/>
      <c r="J15" s="2"/>
      <c r="K15" s="2"/>
      <c r="L15" s="2"/>
      <c r="M15" s="2"/>
      <c r="N15" s="2"/>
      <c r="O15" s="2"/>
    </row>
    <row r="16" spans="1:16" ht="35" thickBot="1" x14ac:dyDescent="0.25">
      <c r="A16" s="19">
        <v>13</v>
      </c>
      <c r="B16" s="52" t="s">
        <v>208</v>
      </c>
      <c r="C16">
        <v>20.71</v>
      </c>
      <c r="D16" s="14">
        <f>AVERAGE(C16,C18)</f>
        <v>20.774999999999999</v>
      </c>
      <c r="E16" s="14">
        <v>34.534999999999997</v>
      </c>
      <c r="F16" s="19">
        <v>13</v>
      </c>
      <c r="G16" s="52" t="s">
        <v>208</v>
      </c>
      <c r="H16" s="21">
        <v>20.98</v>
      </c>
      <c r="I16" s="14">
        <f>AVERAGE(H16:H18)</f>
        <v>21.06</v>
      </c>
      <c r="J16" s="14">
        <v>21.81666667</v>
      </c>
      <c r="K16" s="15">
        <f>((D16-I16)-(E16-J16))</f>
        <v>-13.003333329999997</v>
      </c>
      <c r="L16">
        <f>2^(-(K16))</f>
        <v>8210.9494028397312</v>
      </c>
      <c r="M16" s="2"/>
      <c r="N16" s="2"/>
      <c r="O16" s="2"/>
    </row>
    <row r="17" spans="1:15" ht="35" thickBot="1" x14ac:dyDescent="0.25">
      <c r="A17" s="19">
        <v>14</v>
      </c>
      <c r="B17" s="52" t="s">
        <v>209</v>
      </c>
      <c r="C17">
        <v>19.27</v>
      </c>
      <c r="D17" s="14"/>
      <c r="E17" s="14"/>
      <c r="F17" s="19">
        <v>14</v>
      </c>
      <c r="G17" s="52" t="s">
        <v>209</v>
      </c>
      <c r="H17" s="21">
        <v>20.95</v>
      </c>
      <c r="I17" s="14"/>
      <c r="J17" s="2"/>
      <c r="K17" s="2"/>
      <c r="L17" s="2"/>
      <c r="M17" s="2"/>
      <c r="N17" s="2"/>
      <c r="O17" s="2"/>
    </row>
    <row r="18" spans="1:15" ht="35" thickBot="1" x14ac:dyDescent="0.25">
      <c r="A18" s="19">
        <v>15</v>
      </c>
      <c r="B18" s="52" t="s">
        <v>210</v>
      </c>
      <c r="C18">
        <v>20.84</v>
      </c>
      <c r="D18" s="14"/>
      <c r="E18" s="14"/>
      <c r="F18" s="19">
        <v>15</v>
      </c>
      <c r="G18" s="52" t="s">
        <v>210</v>
      </c>
      <c r="H18" s="21">
        <v>21.25</v>
      </c>
      <c r="I18" s="14"/>
      <c r="J18" s="2"/>
      <c r="K18" s="2"/>
      <c r="L18" s="2"/>
      <c r="M18" s="2"/>
      <c r="N18" s="2"/>
      <c r="O18" s="2"/>
    </row>
    <row r="19" spans="1:15" ht="35" thickBot="1" x14ac:dyDescent="0.25">
      <c r="A19" s="19">
        <v>16</v>
      </c>
      <c r="B19" s="52" t="s">
        <v>211</v>
      </c>
      <c r="C19">
        <v>32.22</v>
      </c>
      <c r="D19" s="14">
        <f>AVERAGE(C19:C21)</f>
        <v>32.363333333333337</v>
      </c>
      <c r="E19" s="14">
        <v>34.36</v>
      </c>
      <c r="F19" s="19">
        <v>16</v>
      </c>
      <c r="G19" s="52" t="s">
        <v>211</v>
      </c>
      <c r="H19" s="21">
        <v>20.239999999999998</v>
      </c>
      <c r="I19" s="14">
        <f>AVERAGE(H19:H21)</f>
        <v>20.440000000000001</v>
      </c>
      <c r="J19" s="14">
        <v>20.293333329999999</v>
      </c>
      <c r="K19" s="15">
        <f>((D19-I19)-(E19-J19))</f>
        <v>-2.1433333366666645</v>
      </c>
      <c r="L19">
        <f>2^(-(K19))</f>
        <v>4.4178160131847219</v>
      </c>
      <c r="M19" s="2"/>
      <c r="N19" s="2"/>
      <c r="O19" s="2"/>
    </row>
    <row r="20" spans="1:15" ht="35" thickBot="1" x14ac:dyDescent="0.25">
      <c r="A20" s="19">
        <v>17</v>
      </c>
      <c r="B20" s="52" t="s">
        <v>212</v>
      </c>
      <c r="C20">
        <v>32.4</v>
      </c>
      <c r="D20" s="14"/>
      <c r="E20" s="14"/>
      <c r="F20" s="19">
        <v>17</v>
      </c>
      <c r="G20" s="52" t="s">
        <v>212</v>
      </c>
      <c r="H20" s="21">
        <v>20.190000000000001</v>
      </c>
      <c r="I20" s="14"/>
      <c r="J20" s="2"/>
      <c r="K20" s="2"/>
      <c r="L20" s="2"/>
      <c r="M20" s="2"/>
      <c r="N20" s="2"/>
      <c r="O20" s="2"/>
    </row>
    <row r="21" spans="1:15" ht="35" thickBot="1" x14ac:dyDescent="0.25">
      <c r="A21" s="19">
        <v>18</v>
      </c>
      <c r="B21" s="52" t="s">
        <v>213</v>
      </c>
      <c r="C21">
        <v>32.47</v>
      </c>
      <c r="D21" s="14"/>
      <c r="E21" s="14"/>
      <c r="F21" s="19">
        <v>18</v>
      </c>
      <c r="G21" s="52" t="s">
        <v>213</v>
      </c>
      <c r="H21" s="21">
        <v>20.89</v>
      </c>
      <c r="I21" s="14"/>
      <c r="J21" s="2"/>
      <c r="K21" s="2"/>
      <c r="L21" s="2"/>
      <c r="M21" s="2"/>
      <c r="N21" s="2"/>
      <c r="O21" s="2"/>
    </row>
    <row r="22" spans="1:15" ht="35" thickBot="1" x14ac:dyDescent="0.25">
      <c r="A22" s="19">
        <v>19</v>
      </c>
      <c r="B22" s="52" t="s">
        <v>214</v>
      </c>
      <c r="C22">
        <v>29.93</v>
      </c>
      <c r="D22" s="14">
        <f>AVERAGE(C22:C24)</f>
        <v>30.16333333333333</v>
      </c>
      <c r="E22" s="14">
        <v>34.534999999999997</v>
      </c>
      <c r="F22" s="19">
        <v>19</v>
      </c>
      <c r="G22" s="52" t="s">
        <v>214</v>
      </c>
      <c r="H22" s="21">
        <v>20.100000000000001</v>
      </c>
      <c r="I22" s="14">
        <f>AVERAGE(H22:H24)</f>
        <v>20.143333333333334</v>
      </c>
      <c r="J22" s="14">
        <v>22.276666670000001</v>
      </c>
      <c r="K22" s="15">
        <f>((D22-I22)-(E22-J22))</f>
        <v>-2.2383333299999997</v>
      </c>
      <c r="L22">
        <f>2^(-(K22))</f>
        <v>4.7185164409983029</v>
      </c>
      <c r="M22" s="16">
        <f>AVERAGE(L22,L25)</f>
        <v>4.3895212729801889</v>
      </c>
      <c r="N22">
        <f>STDEV(L22,L25)</f>
        <v>0.465269428566432</v>
      </c>
      <c r="O22" s="2">
        <v>0.1933</v>
      </c>
    </row>
    <row r="23" spans="1:15" ht="35" thickBot="1" x14ac:dyDescent="0.25">
      <c r="A23" s="19">
        <v>20</v>
      </c>
      <c r="B23" s="52" t="s">
        <v>215</v>
      </c>
      <c r="C23">
        <v>30.11</v>
      </c>
      <c r="D23" s="14"/>
      <c r="E23" s="14"/>
      <c r="F23" s="19">
        <v>20</v>
      </c>
      <c r="G23" s="52" t="s">
        <v>215</v>
      </c>
      <c r="H23" s="21">
        <v>20.11</v>
      </c>
      <c r="I23" s="14"/>
      <c r="J23" s="2"/>
      <c r="K23" s="2"/>
      <c r="L23" s="2"/>
      <c r="M23" s="2"/>
      <c r="N23" s="2"/>
      <c r="O23" s="2"/>
    </row>
    <row r="24" spans="1:15" ht="35" thickBot="1" x14ac:dyDescent="0.25">
      <c r="A24" s="19">
        <v>21</v>
      </c>
      <c r="B24" s="52" t="s">
        <v>216</v>
      </c>
      <c r="C24">
        <v>30.45</v>
      </c>
      <c r="D24" s="14"/>
      <c r="E24" s="14"/>
      <c r="F24" s="19">
        <v>21</v>
      </c>
      <c r="G24" s="52" t="s">
        <v>216</v>
      </c>
      <c r="H24" s="21">
        <v>20.22</v>
      </c>
      <c r="I24" s="14"/>
      <c r="J24" s="2"/>
      <c r="K24" s="2"/>
      <c r="L24" s="2"/>
      <c r="M24" s="2"/>
      <c r="N24" s="2"/>
      <c r="O24" s="2"/>
    </row>
    <row r="25" spans="1:15" ht="35" thickBot="1" x14ac:dyDescent="0.25">
      <c r="A25" s="19">
        <v>22</v>
      </c>
      <c r="B25" s="52" t="s">
        <v>217</v>
      </c>
      <c r="C25">
        <v>30.53</v>
      </c>
      <c r="D25" s="14">
        <f>AVERAGE(C25,C26,C27)</f>
        <v>30.64</v>
      </c>
      <c r="E25" s="14">
        <v>34.534999999999997</v>
      </c>
      <c r="F25" s="19">
        <v>22</v>
      </c>
      <c r="G25" s="52" t="s">
        <v>217</v>
      </c>
      <c r="H25" s="21">
        <v>20.04</v>
      </c>
      <c r="I25" s="14">
        <f>AVERAGE(H25:H27)</f>
        <v>19.943333333333332</v>
      </c>
      <c r="J25" s="14">
        <v>21.81666667</v>
      </c>
      <c r="K25" s="15">
        <f>((D25-I25)-(E25-J25))</f>
        <v>-2.0216666633333276</v>
      </c>
      <c r="L25">
        <f>2^(-(K25))</f>
        <v>4.0605261049620749</v>
      </c>
      <c r="M25" s="2"/>
      <c r="N25" s="2"/>
      <c r="O25" s="2"/>
    </row>
    <row r="26" spans="1:15" ht="35" thickBot="1" x14ac:dyDescent="0.25">
      <c r="A26" s="19">
        <v>23</v>
      </c>
      <c r="B26" s="52" t="s">
        <v>218</v>
      </c>
      <c r="C26">
        <v>30.51</v>
      </c>
      <c r="D26" s="14"/>
      <c r="E26" s="14"/>
      <c r="F26" s="19">
        <v>23</v>
      </c>
      <c r="G26" s="52" t="s">
        <v>218</v>
      </c>
      <c r="H26" s="21">
        <v>19.77</v>
      </c>
      <c r="I26" s="14"/>
      <c r="J26" s="2"/>
      <c r="K26" s="2"/>
      <c r="L26" s="2"/>
      <c r="M26" s="2"/>
      <c r="N26" s="2"/>
      <c r="O26" s="2"/>
    </row>
    <row r="27" spans="1:15" ht="35" thickBot="1" x14ac:dyDescent="0.25">
      <c r="A27" s="19">
        <v>24</v>
      </c>
      <c r="B27" s="52" t="s">
        <v>219</v>
      </c>
      <c r="C27">
        <v>30.88</v>
      </c>
      <c r="D27" s="14"/>
      <c r="E27" s="14"/>
      <c r="F27" s="19">
        <v>24</v>
      </c>
      <c r="G27" s="52" t="s">
        <v>219</v>
      </c>
      <c r="H27" s="21">
        <v>20.02</v>
      </c>
      <c r="I27" s="14"/>
      <c r="J27" s="2"/>
      <c r="K27" s="2"/>
      <c r="L27" s="2"/>
      <c r="M27" s="2"/>
      <c r="N27" s="2"/>
      <c r="O27" s="2"/>
    </row>
    <row r="28" spans="1:15" ht="35" thickBot="1" x14ac:dyDescent="0.25">
      <c r="A28" s="19">
        <v>25</v>
      </c>
      <c r="B28" s="52" t="s">
        <v>220</v>
      </c>
      <c r="C28">
        <v>29.68</v>
      </c>
      <c r="D28" s="14">
        <f>AVERAGE(C28:C30)</f>
        <v>29.513333333333335</v>
      </c>
      <c r="E28" s="14">
        <v>34.36</v>
      </c>
      <c r="F28" s="19">
        <v>25</v>
      </c>
      <c r="G28" s="52" t="s">
        <v>220</v>
      </c>
      <c r="H28" s="21">
        <v>20.350000000000001</v>
      </c>
      <c r="I28" s="14">
        <f>AVERAGE(H28:H30)</f>
        <v>20.183333333333334</v>
      </c>
      <c r="J28" s="14">
        <v>20.293333329999999</v>
      </c>
      <c r="K28" s="15">
        <f>((D28-I28)-(E28-J28))</f>
        <v>-4.7366666699999982</v>
      </c>
      <c r="L28">
        <f>2^(-(K28))</f>
        <v>26.661141947229503</v>
      </c>
      <c r="M28" s="2"/>
      <c r="N28" s="2"/>
      <c r="O28" s="2"/>
    </row>
    <row r="29" spans="1:15" ht="35" thickBot="1" x14ac:dyDescent="0.25">
      <c r="A29" s="19">
        <v>26</v>
      </c>
      <c r="B29" s="52" t="s">
        <v>221</v>
      </c>
      <c r="C29">
        <v>29.35</v>
      </c>
      <c r="D29" s="2"/>
      <c r="E29" s="14"/>
      <c r="F29" s="19">
        <v>26</v>
      </c>
      <c r="G29" s="52" t="s">
        <v>221</v>
      </c>
      <c r="H29" s="21">
        <v>19.93</v>
      </c>
      <c r="I29" s="2"/>
      <c r="J29" s="2"/>
      <c r="K29" s="2"/>
      <c r="L29" s="2"/>
      <c r="M29" s="2"/>
      <c r="N29" s="2"/>
      <c r="O29" s="2"/>
    </row>
    <row r="30" spans="1:15" ht="35" thickBot="1" x14ac:dyDescent="0.25">
      <c r="A30" s="19">
        <v>27</v>
      </c>
      <c r="B30" s="52" t="s">
        <v>222</v>
      </c>
      <c r="C30">
        <v>29.51</v>
      </c>
      <c r="D30" s="2"/>
      <c r="E30" s="14"/>
      <c r="F30" s="19">
        <v>27</v>
      </c>
      <c r="G30" s="52" t="s">
        <v>222</v>
      </c>
      <c r="H30" s="21">
        <v>20.27</v>
      </c>
      <c r="I30" s="2"/>
      <c r="J30" s="2"/>
      <c r="K30" s="2"/>
      <c r="L30" s="2"/>
      <c r="M30" s="2"/>
      <c r="N30" s="2"/>
      <c r="O30" s="2"/>
    </row>
    <row r="31" spans="1:15" ht="35" thickBot="1" x14ac:dyDescent="0.25">
      <c r="A31" s="19">
        <v>28</v>
      </c>
      <c r="B31" s="52" t="s">
        <v>223</v>
      </c>
      <c r="C31">
        <v>29.21</v>
      </c>
      <c r="D31" s="14">
        <f>AVERAGE(C32,C33)</f>
        <v>24.15</v>
      </c>
      <c r="E31" s="14">
        <v>34.534999999999997</v>
      </c>
      <c r="F31" s="19">
        <v>28</v>
      </c>
      <c r="G31" s="52" t="s">
        <v>223</v>
      </c>
      <c r="H31" s="21">
        <v>20.28</v>
      </c>
      <c r="I31" s="14">
        <f>AVERAGE(H31:H33)</f>
        <v>20.349999999999998</v>
      </c>
      <c r="J31" s="14">
        <v>22.276666670000001</v>
      </c>
      <c r="K31" s="15">
        <f>((D31-I31)-(E31-J31))</f>
        <v>-8.458333329999995</v>
      </c>
      <c r="L31">
        <f>2^(-(K31))</f>
        <v>351.73213293659575</v>
      </c>
      <c r="M31" s="16">
        <f>AVERAGE(L34,L37)</f>
        <v>19.265464230462559</v>
      </c>
      <c r="N31">
        <f>STDEV(L34,L37)</f>
        <v>9.5128666447010275</v>
      </c>
      <c r="O31" s="2">
        <v>0.70109999999999995</v>
      </c>
    </row>
    <row r="32" spans="1:15" ht="35" thickBot="1" x14ac:dyDescent="0.25">
      <c r="A32" s="19">
        <v>29</v>
      </c>
      <c r="B32" s="52" t="s">
        <v>224</v>
      </c>
      <c r="C32">
        <v>24.62</v>
      </c>
      <c r="D32" s="2"/>
      <c r="E32" s="14"/>
      <c r="F32" s="19">
        <v>29</v>
      </c>
      <c r="G32" s="52" t="s">
        <v>224</v>
      </c>
      <c r="H32" s="21">
        <v>20.22</v>
      </c>
      <c r="I32" s="2"/>
      <c r="J32" s="2"/>
      <c r="K32" s="2"/>
      <c r="L32" s="2"/>
      <c r="M32" s="2"/>
      <c r="N32" s="2"/>
      <c r="O32" s="2"/>
    </row>
    <row r="33" spans="1:15" ht="35" thickBot="1" x14ac:dyDescent="0.25">
      <c r="A33" s="19">
        <v>30</v>
      </c>
      <c r="B33" s="52" t="s">
        <v>225</v>
      </c>
      <c r="C33">
        <v>23.68</v>
      </c>
      <c r="D33" s="2"/>
      <c r="E33" s="14"/>
      <c r="F33" s="19">
        <v>30</v>
      </c>
      <c r="G33" s="52" t="s">
        <v>225</v>
      </c>
      <c r="H33" s="21">
        <v>20.55</v>
      </c>
      <c r="I33" s="2"/>
      <c r="J33" s="2"/>
      <c r="K33" s="2"/>
      <c r="L33" s="2"/>
      <c r="M33" s="2"/>
      <c r="N33" s="2"/>
      <c r="O33" s="2"/>
    </row>
    <row r="34" spans="1:15" ht="35" thickBot="1" x14ac:dyDescent="0.25">
      <c r="A34" s="19">
        <v>31</v>
      </c>
      <c r="B34" s="52" t="s">
        <v>226</v>
      </c>
      <c r="C34">
        <v>28.89</v>
      </c>
      <c r="D34" s="14">
        <f>AVERAGE(C34:C36)</f>
        <v>28.900000000000002</v>
      </c>
      <c r="E34" s="14">
        <v>34.534999999999997</v>
      </c>
      <c r="F34" s="19">
        <v>31</v>
      </c>
      <c r="G34" s="52" t="s">
        <v>226</v>
      </c>
      <c r="H34" s="21">
        <v>19.91</v>
      </c>
      <c r="I34" s="14">
        <f>AVERAGE(H34:H36)</f>
        <v>19.829999999999998</v>
      </c>
      <c r="J34" s="14">
        <v>21.81666667</v>
      </c>
      <c r="K34" s="15">
        <f>((D34-I34)-(E34-J34))</f>
        <v>-3.6483333299999927</v>
      </c>
      <c r="L34">
        <f>2^(-(K34))</f>
        <v>12.538851717471147</v>
      </c>
      <c r="M34" s="2"/>
      <c r="N34" s="2"/>
      <c r="O34" s="2"/>
    </row>
    <row r="35" spans="1:15" ht="35" thickBot="1" x14ac:dyDescent="0.25">
      <c r="A35" s="19">
        <v>32</v>
      </c>
      <c r="B35" s="52" t="s">
        <v>227</v>
      </c>
      <c r="C35">
        <v>28.7</v>
      </c>
      <c r="D35" s="2"/>
      <c r="E35" s="14"/>
      <c r="F35" s="19">
        <v>32</v>
      </c>
      <c r="G35" s="52" t="s">
        <v>227</v>
      </c>
      <c r="H35" s="21">
        <v>19.670000000000002</v>
      </c>
      <c r="I35" s="2"/>
      <c r="J35" s="2"/>
      <c r="K35" s="2"/>
      <c r="L35" s="2"/>
      <c r="M35" s="2"/>
      <c r="N35" s="2"/>
      <c r="O35" s="2"/>
    </row>
    <row r="36" spans="1:15" ht="35" thickBot="1" x14ac:dyDescent="0.25">
      <c r="A36" s="19">
        <v>33</v>
      </c>
      <c r="B36" s="52" t="s">
        <v>228</v>
      </c>
      <c r="C36">
        <v>29.11</v>
      </c>
      <c r="D36" s="2"/>
      <c r="E36" s="14"/>
      <c r="F36" s="19">
        <v>33</v>
      </c>
      <c r="G36" s="52" t="s">
        <v>228</v>
      </c>
      <c r="H36" s="21">
        <v>19.91</v>
      </c>
      <c r="I36" s="2"/>
      <c r="J36" s="2"/>
      <c r="K36" s="2"/>
      <c r="L36" s="2"/>
      <c r="M36" s="2"/>
      <c r="N36" s="2"/>
      <c r="O36" s="2"/>
    </row>
    <row r="37" spans="1:15" ht="35" thickBot="1" x14ac:dyDescent="0.25">
      <c r="A37" s="19">
        <v>34</v>
      </c>
      <c r="B37" s="52" t="s">
        <v>229</v>
      </c>
      <c r="C37">
        <v>29.46</v>
      </c>
      <c r="D37" s="14">
        <f>AVERAGE(C37,C39)</f>
        <v>29.37</v>
      </c>
      <c r="E37" s="14">
        <v>34.36</v>
      </c>
      <c r="F37" s="19">
        <v>34</v>
      </c>
      <c r="G37" s="52" t="s">
        <v>229</v>
      </c>
      <c r="H37" s="21">
        <v>20.2</v>
      </c>
      <c r="I37" s="14">
        <f>AVERAGE(H37:H39)</f>
        <v>20.003333333333334</v>
      </c>
      <c r="J37" s="14">
        <v>20.293333329999999</v>
      </c>
      <c r="K37" s="15">
        <f>((D37-I37)-(E37-J37))</f>
        <v>-4.7000000033333329</v>
      </c>
      <c r="L37">
        <f>2^(-(K37))</f>
        <v>25.992076743453971</v>
      </c>
      <c r="M37" s="2"/>
      <c r="N37" s="2"/>
      <c r="O37" s="2"/>
    </row>
    <row r="38" spans="1:15" ht="35" thickBot="1" x14ac:dyDescent="0.25">
      <c r="A38" s="19">
        <v>35</v>
      </c>
      <c r="B38" s="52" t="s">
        <v>230</v>
      </c>
      <c r="C38">
        <v>28.75</v>
      </c>
      <c r="D38" s="2"/>
      <c r="E38" s="14"/>
      <c r="F38" s="19">
        <v>35</v>
      </c>
      <c r="G38" s="52" t="s">
        <v>230</v>
      </c>
      <c r="H38" s="21">
        <v>19.7</v>
      </c>
      <c r="I38" s="2"/>
      <c r="J38" s="2"/>
      <c r="K38" s="2"/>
      <c r="L38" s="2"/>
      <c r="M38" s="2"/>
      <c r="N38" s="2"/>
      <c r="O38" s="2"/>
    </row>
    <row r="39" spans="1:15" ht="35" thickBot="1" x14ac:dyDescent="0.25">
      <c r="A39" s="19">
        <v>36</v>
      </c>
      <c r="B39" s="52" t="s">
        <v>231</v>
      </c>
      <c r="C39">
        <v>29.28</v>
      </c>
      <c r="D39" s="2"/>
      <c r="E39" s="14"/>
      <c r="F39" s="19">
        <v>36</v>
      </c>
      <c r="G39" s="52" t="s">
        <v>231</v>
      </c>
      <c r="H39" s="21">
        <v>20.11</v>
      </c>
      <c r="I39" s="2"/>
      <c r="J39" s="2"/>
      <c r="K39" s="2"/>
      <c r="L39" s="2"/>
      <c r="M39" s="2"/>
      <c r="N39" s="2"/>
      <c r="O39" s="2"/>
    </row>
    <row r="40" spans="1:15" ht="35" thickBot="1" x14ac:dyDescent="0.25">
      <c r="A40" s="19">
        <v>37</v>
      </c>
      <c r="B40" s="52" t="s">
        <v>232</v>
      </c>
      <c r="C40">
        <v>32.35</v>
      </c>
      <c r="D40" s="14">
        <f>AVERAGE(C40,C41)</f>
        <v>32.020000000000003</v>
      </c>
      <c r="E40" s="14">
        <v>34.534999999999997</v>
      </c>
      <c r="F40" s="19">
        <v>37</v>
      </c>
      <c r="G40" s="52" t="s">
        <v>232</v>
      </c>
      <c r="H40" s="21">
        <v>21.41</v>
      </c>
      <c r="I40" s="14">
        <f>AVERAGE(H40:H42)</f>
        <v>21.183333333333334</v>
      </c>
      <c r="J40" s="14">
        <v>22.276666670000001</v>
      </c>
      <c r="K40" s="15">
        <f>((D40-I40)-(E40-J40))</f>
        <v>-1.4216666633333261</v>
      </c>
      <c r="L40">
        <f>2^(-(K40))</f>
        <v>2.6789481586986503</v>
      </c>
      <c r="M40" s="16">
        <f>AVERAGE(L46,L40)</f>
        <v>1.9723523777967245</v>
      </c>
      <c r="N40">
        <f>STDEV(L46,L40)</f>
        <v>0.99927733646711159</v>
      </c>
      <c r="O40" s="2">
        <v>7.9454000000000002</v>
      </c>
    </row>
    <row r="41" spans="1:15" ht="35" thickBot="1" x14ac:dyDescent="0.25">
      <c r="A41" s="19">
        <v>38</v>
      </c>
      <c r="B41" s="52" t="s">
        <v>233</v>
      </c>
      <c r="C41">
        <v>31.69</v>
      </c>
      <c r="D41" s="2"/>
      <c r="E41" s="14"/>
      <c r="F41" s="19">
        <v>38</v>
      </c>
      <c r="G41" s="52" t="s">
        <v>233</v>
      </c>
      <c r="H41" s="21">
        <v>21.03</v>
      </c>
      <c r="I41" s="2"/>
      <c r="J41" s="2"/>
      <c r="K41" s="2"/>
      <c r="L41" s="2"/>
      <c r="M41" s="2"/>
      <c r="N41" s="2"/>
      <c r="O41" s="2"/>
    </row>
    <row r="42" spans="1:15" ht="35" thickBot="1" x14ac:dyDescent="0.25">
      <c r="A42" s="19">
        <v>39</v>
      </c>
      <c r="B42" s="52" t="s">
        <v>234</v>
      </c>
      <c r="C42">
        <v>30.73</v>
      </c>
      <c r="D42" s="2"/>
      <c r="E42" s="14"/>
      <c r="F42" s="19">
        <v>39</v>
      </c>
      <c r="G42" s="52" t="s">
        <v>234</v>
      </c>
      <c r="H42" s="21">
        <v>21.11</v>
      </c>
      <c r="I42" s="2"/>
      <c r="J42" s="2"/>
      <c r="K42" s="2"/>
      <c r="L42" s="2"/>
      <c r="M42" s="2"/>
      <c r="N42" s="2"/>
      <c r="O42" s="2"/>
    </row>
    <row r="43" spans="1:15" ht="35" thickBot="1" x14ac:dyDescent="0.25">
      <c r="A43" s="19">
        <v>40</v>
      </c>
      <c r="B43" s="52" t="s">
        <v>235</v>
      </c>
      <c r="C43">
        <v>30.37</v>
      </c>
      <c r="D43" s="14">
        <f>AVERAGE(C43:C44)</f>
        <v>30.04</v>
      </c>
      <c r="E43" s="14">
        <v>34.534999999999997</v>
      </c>
      <c r="F43" s="19">
        <v>40</v>
      </c>
      <c r="G43" s="52" t="s">
        <v>235</v>
      </c>
      <c r="H43" s="21">
        <v>19.16</v>
      </c>
      <c r="I43" s="14">
        <f>AVERAGE(H43:H45)</f>
        <v>19.440000000000001</v>
      </c>
      <c r="J43" s="14">
        <v>21.81666667</v>
      </c>
      <c r="K43" s="15">
        <f>((D43-I43)-(E43-J43))</f>
        <v>-2.1183333299999987</v>
      </c>
      <c r="L43">
        <f>2^(-(K43))</f>
        <v>4.3419205582770717</v>
      </c>
      <c r="M43" s="2"/>
      <c r="N43" s="2"/>
      <c r="O43" s="2"/>
    </row>
    <row r="44" spans="1:15" ht="35" thickBot="1" x14ac:dyDescent="0.25">
      <c r="A44" s="19">
        <v>41</v>
      </c>
      <c r="B44" s="52" t="s">
        <v>236</v>
      </c>
      <c r="C44">
        <v>29.71</v>
      </c>
      <c r="D44" s="2"/>
      <c r="E44" s="14"/>
      <c r="F44" s="19">
        <v>41</v>
      </c>
      <c r="G44" s="52" t="s">
        <v>236</v>
      </c>
      <c r="H44" s="21">
        <v>19.149999999999999</v>
      </c>
      <c r="I44" s="2"/>
      <c r="J44" s="2"/>
      <c r="K44" s="2"/>
      <c r="L44" s="2"/>
      <c r="M44" s="2"/>
      <c r="N44" s="2"/>
      <c r="O44" s="2"/>
    </row>
    <row r="45" spans="1:15" ht="35" thickBot="1" x14ac:dyDescent="0.25">
      <c r="A45" s="19">
        <v>42</v>
      </c>
      <c r="B45" s="52" t="s">
        <v>237</v>
      </c>
      <c r="C45">
        <v>29.16</v>
      </c>
      <c r="D45" s="2"/>
      <c r="E45" s="14"/>
      <c r="F45" s="19">
        <v>42</v>
      </c>
      <c r="G45" s="52" t="s">
        <v>237</v>
      </c>
      <c r="H45" s="21">
        <v>20.010000000000002</v>
      </c>
      <c r="I45" s="2"/>
      <c r="J45" s="2"/>
      <c r="K45" s="2"/>
      <c r="L45" s="2"/>
      <c r="M45" s="2"/>
      <c r="N45" s="2"/>
      <c r="O45" s="2"/>
    </row>
    <row r="46" spans="1:15" ht="35" thickBot="1" x14ac:dyDescent="0.25">
      <c r="A46" s="19">
        <v>43</v>
      </c>
      <c r="B46" s="52" t="s">
        <v>238</v>
      </c>
      <c r="C46">
        <v>34.07</v>
      </c>
      <c r="D46" s="14">
        <f>AVERAGE(C46:C47)</f>
        <v>34.07</v>
      </c>
      <c r="E46" s="14">
        <v>34.36</v>
      </c>
      <c r="F46" s="19">
        <v>43</v>
      </c>
      <c r="G46" s="52" t="s">
        <v>238</v>
      </c>
      <c r="H46" s="21">
        <v>20.02</v>
      </c>
      <c r="I46" s="14">
        <f>AVERAGE(H46:H48)</f>
        <v>20.343333333333334</v>
      </c>
      <c r="J46" s="14">
        <v>20.293333329999999</v>
      </c>
      <c r="K46" s="15">
        <f>((D46-I46)-(E46-J46))</f>
        <v>-0.34000000333333347</v>
      </c>
      <c r="L46">
        <f>2^(-(K46))</f>
        <v>1.2657565968947988</v>
      </c>
      <c r="M46" s="2"/>
      <c r="N46" s="2"/>
      <c r="O46" s="2"/>
    </row>
    <row r="47" spans="1:15" ht="35" thickBot="1" x14ac:dyDescent="0.25">
      <c r="A47" s="19">
        <v>44</v>
      </c>
      <c r="B47" s="52" t="s">
        <v>239</v>
      </c>
      <c r="C47">
        <v>34.07</v>
      </c>
      <c r="D47" s="2"/>
      <c r="E47" s="14"/>
      <c r="F47" s="19">
        <v>44</v>
      </c>
      <c r="G47" s="52" t="s">
        <v>239</v>
      </c>
      <c r="H47" s="21">
        <v>20.059999999999999</v>
      </c>
      <c r="I47" s="2"/>
      <c r="J47" s="14"/>
      <c r="K47" s="2"/>
      <c r="L47" s="2"/>
      <c r="M47" s="2"/>
      <c r="N47" s="2"/>
      <c r="O47" s="2"/>
    </row>
    <row r="48" spans="1:15" ht="35" thickBot="1" x14ac:dyDescent="0.25">
      <c r="A48" s="19">
        <v>45</v>
      </c>
      <c r="B48" s="52" t="s">
        <v>240</v>
      </c>
      <c r="C48">
        <v>28.99</v>
      </c>
      <c r="D48" s="2"/>
      <c r="E48" s="14"/>
      <c r="F48" s="19">
        <v>45</v>
      </c>
      <c r="G48" s="52" t="s">
        <v>240</v>
      </c>
      <c r="H48" s="21">
        <v>20.95</v>
      </c>
      <c r="I48" s="2"/>
      <c r="J48" s="14"/>
      <c r="K48" s="2"/>
      <c r="L48" s="2"/>
      <c r="M48" s="2"/>
      <c r="N48" s="2"/>
      <c r="O48" s="2"/>
    </row>
    <row r="51" spans="1:3" x14ac:dyDescent="0.2">
      <c r="A51" t="s">
        <v>23</v>
      </c>
      <c r="B51" t="s">
        <v>24</v>
      </c>
      <c r="C51" t="s">
        <v>25</v>
      </c>
    </row>
    <row r="52" spans="1:3" x14ac:dyDescent="0.2">
      <c r="A52" t="s">
        <v>42</v>
      </c>
      <c r="B52" s="16">
        <v>1</v>
      </c>
      <c r="C52">
        <v>0</v>
      </c>
    </row>
    <row r="53" spans="1:3" x14ac:dyDescent="0.2">
      <c r="A53" t="s">
        <v>43</v>
      </c>
      <c r="B53" s="16">
        <v>2.3938314448212004</v>
      </c>
      <c r="C53">
        <v>2.8623464266135468</v>
      </c>
    </row>
    <row r="54" spans="1:3" x14ac:dyDescent="0.2">
      <c r="A54" t="s">
        <v>44</v>
      </c>
      <c r="B54" s="16">
        <v>4.3895212729801889</v>
      </c>
      <c r="C54">
        <v>0.465269428566432</v>
      </c>
    </row>
    <row r="55" spans="1:3" x14ac:dyDescent="0.2">
      <c r="A55" t="s">
        <v>45</v>
      </c>
      <c r="B55" s="16">
        <v>19.265464230462559</v>
      </c>
      <c r="C55">
        <v>9.5128666447010275</v>
      </c>
    </row>
    <row r="56" spans="1:3" x14ac:dyDescent="0.2">
      <c r="A56" t="s">
        <v>46</v>
      </c>
      <c r="B56" s="16">
        <v>1.9723523777967245</v>
      </c>
      <c r="C56">
        <v>0.99927733646711159</v>
      </c>
    </row>
  </sheetData>
  <mergeCells count="4">
    <mergeCell ref="A1:C1"/>
    <mergeCell ref="F1:H1"/>
    <mergeCell ref="A2:C2"/>
    <mergeCell ref="F2:H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114"/>
  <sheetViews>
    <sheetView topLeftCell="A3" zoomScale="144" zoomScaleNormal="144" zoomScalePageLayoutView="125" workbookViewId="0">
      <selection activeCell="G4" sqref="G4:G48"/>
    </sheetView>
  </sheetViews>
  <sheetFormatPr baseColWidth="10" defaultColWidth="11" defaultRowHeight="16" x14ac:dyDescent="0.2"/>
  <cols>
    <col min="2" max="2" width="20.6640625" customWidth="1"/>
    <col min="7" max="7" width="20.6640625" customWidth="1"/>
    <col min="21" max="21" width="12.33203125" customWidth="1"/>
  </cols>
  <sheetData>
    <row r="1" spans="1:22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2"/>
      <c r="M1" s="2"/>
      <c r="N1" s="2"/>
      <c r="O1" s="2"/>
    </row>
    <row r="2" spans="1:22" x14ac:dyDescent="0.2">
      <c r="A2" s="102" t="s">
        <v>246</v>
      </c>
      <c r="B2" s="101"/>
      <c r="C2" s="101"/>
      <c r="D2" s="3"/>
      <c r="E2" s="2"/>
      <c r="F2" s="101" t="s">
        <v>0</v>
      </c>
      <c r="G2" s="101"/>
      <c r="H2" s="101"/>
      <c r="I2" s="3"/>
      <c r="J2" s="3"/>
      <c r="K2" s="3"/>
      <c r="L2" s="2"/>
      <c r="M2" s="2"/>
      <c r="N2" s="2"/>
      <c r="O2" s="2"/>
    </row>
    <row r="3" spans="1:22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  <c r="P3" t="s">
        <v>60</v>
      </c>
      <c r="R3" t="s">
        <v>58</v>
      </c>
      <c r="T3" t="s">
        <v>23</v>
      </c>
      <c r="U3" t="s">
        <v>60</v>
      </c>
      <c r="V3" s="35" t="s">
        <v>25</v>
      </c>
    </row>
    <row r="4" spans="1:22" ht="35" thickBot="1" x14ac:dyDescent="0.25">
      <c r="A4" s="19">
        <v>1</v>
      </c>
      <c r="B4" s="52" t="s">
        <v>152</v>
      </c>
      <c r="C4">
        <v>29.61</v>
      </c>
      <c r="D4" s="14">
        <v>30.389999999999997</v>
      </c>
      <c r="E4" s="14">
        <v>30.389999999999997</v>
      </c>
      <c r="F4" s="19">
        <v>1</v>
      </c>
      <c r="G4" s="52" t="s">
        <v>152</v>
      </c>
      <c r="H4">
        <v>20.14</v>
      </c>
      <c r="I4" s="14">
        <f>AVERAGE(H4:H5)</f>
        <v>20.175000000000001</v>
      </c>
      <c r="J4" s="14">
        <f>AVERAGE(I4:I6)</f>
        <v>20.175000000000001</v>
      </c>
      <c r="K4" s="15">
        <f>((D4-I4)-(E4-J4))</f>
        <v>0</v>
      </c>
      <c r="L4">
        <f>2^(-(K4))</f>
        <v>1</v>
      </c>
      <c r="M4" s="16">
        <f>AVERAGE(L4,L7,L10)</f>
        <v>1</v>
      </c>
      <c r="N4">
        <f>STDEV(L4,L7,L10)</f>
        <v>0</v>
      </c>
      <c r="O4" s="2">
        <v>0</v>
      </c>
      <c r="P4">
        <f>2^-((D70-I70)-(D4-I4))</f>
        <v>0.93735449655998215</v>
      </c>
      <c r="Q4">
        <f>-1/P4</f>
        <v>-1.0668322429453552</v>
      </c>
      <c r="R4" s="24">
        <f>AVERAGE(Q4,Q7)</f>
        <v>-1.2219820337768272</v>
      </c>
      <c r="T4">
        <v>0</v>
      </c>
      <c r="U4" s="36">
        <f>R4</f>
        <v>-1.2219820337768272</v>
      </c>
      <c r="V4" s="36">
        <f>_xlfn.STDEV.S(Q4,Q7)</f>
        <v>0.21941493839321588</v>
      </c>
    </row>
    <row r="5" spans="1:22" ht="35" thickBot="1" x14ac:dyDescent="0.25">
      <c r="A5" s="19">
        <v>2</v>
      </c>
      <c r="B5" s="52" t="s">
        <v>151</v>
      </c>
      <c r="C5">
        <v>29.11</v>
      </c>
      <c r="D5" s="14"/>
      <c r="E5" s="14"/>
      <c r="F5" s="19">
        <v>2</v>
      </c>
      <c r="G5" s="52" t="s">
        <v>151</v>
      </c>
      <c r="H5">
        <v>20.21</v>
      </c>
      <c r="I5" s="14"/>
      <c r="J5" s="2"/>
      <c r="K5" s="2"/>
      <c r="L5" s="2"/>
      <c r="M5" s="2"/>
      <c r="N5" s="2"/>
      <c r="O5" s="2"/>
      <c r="T5">
        <v>1</v>
      </c>
      <c r="U5" s="36">
        <f>R13</f>
        <v>-4.4350170471475732</v>
      </c>
      <c r="V5" s="36">
        <f>_xlfn.STDEV.S(Q16,Q19)</f>
        <v>0.46288608839874257</v>
      </c>
    </row>
    <row r="6" spans="1:22" ht="35" thickBot="1" x14ac:dyDescent="0.25">
      <c r="A6" s="19">
        <v>3</v>
      </c>
      <c r="B6" s="52" t="s">
        <v>153</v>
      </c>
      <c r="C6">
        <v>29.4</v>
      </c>
      <c r="D6" s="14"/>
      <c r="E6" s="14"/>
      <c r="F6" s="19">
        <v>3</v>
      </c>
      <c r="G6" s="52" t="s">
        <v>153</v>
      </c>
      <c r="H6">
        <v>21.08</v>
      </c>
      <c r="I6" s="14"/>
      <c r="J6" s="2"/>
      <c r="K6" s="2"/>
      <c r="L6" s="2"/>
      <c r="M6" s="2"/>
      <c r="N6" s="2"/>
      <c r="O6" s="2"/>
      <c r="T6">
        <v>3</v>
      </c>
      <c r="U6" s="36">
        <f>R22</f>
        <v>-3.3996433232498111</v>
      </c>
      <c r="V6" s="36">
        <f>_xlfn.STDEV.S(Q25,Q28)</f>
        <v>2.156582811397973</v>
      </c>
    </row>
    <row r="7" spans="1:22" ht="35" thickBot="1" x14ac:dyDescent="0.25">
      <c r="A7" s="19">
        <v>4</v>
      </c>
      <c r="B7" s="52" t="s">
        <v>155</v>
      </c>
      <c r="C7">
        <v>30.18</v>
      </c>
      <c r="D7" s="14">
        <f>AVERAGE(C9,C8,C7)</f>
        <v>30.389999999999997</v>
      </c>
      <c r="E7" s="14">
        <f>AVERAGE(D7:D9)</f>
        <v>30.389999999999997</v>
      </c>
      <c r="F7" s="19">
        <v>4</v>
      </c>
      <c r="G7" s="52" t="s">
        <v>155</v>
      </c>
      <c r="H7">
        <v>20.100000000000001</v>
      </c>
      <c r="I7" s="14">
        <f>AVERAGE(H7:H9)</f>
        <v>20.083333333333332</v>
      </c>
      <c r="J7" s="14">
        <f>AVERAGE(I7:I9)</f>
        <v>20.083333333333332</v>
      </c>
      <c r="K7" s="15">
        <f>((D7-I7)-(E7-J7))</f>
        <v>0</v>
      </c>
      <c r="L7">
        <f>2^(-(K7))</f>
        <v>1</v>
      </c>
      <c r="M7" s="2"/>
      <c r="N7" s="2"/>
      <c r="O7" s="2"/>
      <c r="P7">
        <f t="shared" ref="P7:P46" si="0">2^-((D73-I73)-(D7-I7))</f>
        <v>0.72614689612915762</v>
      </c>
      <c r="Q7">
        <f t="shared" ref="Q7:Q46" si="1">-1/P7</f>
        <v>-1.3771318246082993</v>
      </c>
      <c r="T7">
        <v>6</v>
      </c>
      <c r="U7" s="36">
        <f>R31</f>
        <v>4.1576379041434306</v>
      </c>
      <c r="V7" s="36">
        <f>_xlfn.STDEV.S(P34,P37)</f>
        <v>2.4888916068640889</v>
      </c>
    </row>
    <row r="8" spans="1:22" ht="35" thickBot="1" x14ac:dyDescent="0.25">
      <c r="A8" s="19">
        <v>5</v>
      </c>
      <c r="B8" s="52" t="s">
        <v>156</v>
      </c>
      <c r="C8">
        <v>30.34</v>
      </c>
      <c r="D8" s="14"/>
      <c r="E8" s="14"/>
      <c r="F8" s="19">
        <v>5</v>
      </c>
      <c r="G8" s="52" t="s">
        <v>156</v>
      </c>
      <c r="H8">
        <v>20.03</v>
      </c>
      <c r="I8" s="14"/>
      <c r="J8" s="2"/>
      <c r="K8" s="2"/>
      <c r="L8" s="2"/>
      <c r="M8" s="2"/>
      <c r="N8" s="2"/>
      <c r="O8" s="2"/>
      <c r="T8">
        <v>24</v>
      </c>
      <c r="U8" s="36">
        <f>R40</f>
        <v>-2.0181282595448828</v>
      </c>
      <c r="V8" s="36">
        <f>_xlfn.STDEV.S(Q40,Q46)</f>
        <v>1.0681453331360224</v>
      </c>
    </row>
    <row r="9" spans="1:22" ht="35" thickBot="1" x14ac:dyDescent="0.25">
      <c r="A9" s="19">
        <v>6</v>
      </c>
      <c r="B9" s="52" t="s">
        <v>154</v>
      </c>
      <c r="C9">
        <v>30.65</v>
      </c>
      <c r="D9" s="14"/>
      <c r="E9" s="14"/>
      <c r="F9" s="19">
        <v>6</v>
      </c>
      <c r="G9" s="52" t="s">
        <v>154</v>
      </c>
      <c r="H9">
        <v>20.12</v>
      </c>
      <c r="I9" s="14"/>
      <c r="J9" s="2"/>
      <c r="K9" s="2"/>
      <c r="L9" s="2"/>
      <c r="M9" s="2"/>
      <c r="N9" s="2"/>
      <c r="O9" s="2"/>
    </row>
    <row r="10" spans="1:22" ht="35" thickBot="1" x14ac:dyDescent="0.25">
      <c r="A10" s="19">
        <v>7</v>
      </c>
      <c r="B10" s="52" t="s">
        <v>157</v>
      </c>
      <c r="C10">
        <v>30.36</v>
      </c>
      <c r="D10" s="14">
        <f>AVERAGE(C10,C12)</f>
        <v>30.274999999999999</v>
      </c>
      <c r="E10" s="14">
        <f>AVERAGE(D10:D12)</f>
        <v>30.274999999999999</v>
      </c>
      <c r="F10" s="19">
        <v>7</v>
      </c>
      <c r="G10" s="52" t="s">
        <v>157</v>
      </c>
      <c r="H10">
        <v>20.34</v>
      </c>
      <c r="I10" s="14">
        <f>AVERAGE(H10:H11)</f>
        <v>20.32</v>
      </c>
      <c r="J10" s="14">
        <f>AVERAGE(I10:I12)</f>
        <v>20.32</v>
      </c>
      <c r="K10" s="15">
        <f>((D10-I10)-(E10-J10))</f>
        <v>0</v>
      </c>
      <c r="L10">
        <f>2^(-(K10))</f>
        <v>1</v>
      </c>
      <c r="M10" s="2"/>
      <c r="N10" s="2"/>
      <c r="O10" s="2"/>
      <c r="P10">
        <f t="shared" si="0"/>
        <v>0.23057904839648419</v>
      </c>
      <c r="Q10">
        <f t="shared" si="1"/>
        <v>-4.3369074812056851</v>
      </c>
    </row>
    <row r="11" spans="1:22" ht="35" thickBot="1" x14ac:dyDescent="0.25">
      <c r="A11" s="19">
        <v>8</v>
      </c>
      <c r="B11" s="52" t="s">
        <v>158</v>
      </c>
      <c r="C11">
        <v>30.77</v>
      </c>
      <c r="D11" s="14"/>
      <c r="E11" s="14"/>
      <c r="F11" s="19">
        <v>8</v>
      </c>
      <c r="G11" s="52" t="s">
        <v>158</v>
      </c>
      <c r="H11">
        <v>20.3</v>
      </c>
      <c r="I11" s="14"/>
      <c r="J11" s="2"/>
      <c r="K11" s="2"/>
      <c r="L11" s="2"/>
      <c r="M11" s="2"/>
      <c r="N11" s="2"/>
      <c r="O11" s="2"/>
    </row>
    <row r="12" spans="1:22" ht="35" thickBot="1" x14ac:dyDescent="0.25">
      <c r="A12" s="19">
        <v>9</v>
      </c>
      <c r="B12" s="52" t="s">
        <v>249</v>
      </c>
      <c r="C12">
        <v>30.19</v>
      </c>
      <c r="D12" s="14"/>
      <c r="E12" s="14"/>
      <c r="F12" s="19">
        <v>9</v>
      </c>
      <c r="G12" s="52" t="s">
        <v>249</v>
      </c>
      <c r="H12">
        <v>20.87</v>
      </c>
      <c r="I12" s="14"/>
      <c r="J12" s="2"/>
      <c r="K12" s="2"/>
      <c r="L12" s="2"/>
      <c r="M12" s="2"/>
      <c r="N12" s="2"/>
      <c r="O12" s="2"/>
    </row>
    <row r="13" spans="1:22" ht="35" thickBot="1" x14ac:dyDescent="0.25">
      <c r="A13" s="19">
        <v>10</v>
      </c>
      <c r="B13" s="52" t="s">
        <v>159</v>
      </c>
      <c r="C13">
        <v>33.56</v>
      </c>
      <c r="D13" s="14">
        <f>AVERAGE(C13,C14)</f>
        <v>32.924999999999997</v>
      </c>
      <c r="E13" s="14">
        <f>E4</f>
        <v>30.389999999999997</v>
      </c>
      <c r="F13" s="19">
        <v>10</v>
      </c>
      <c r="G13" s="52" t="s">
        <v>159</v>
      </c>
      <c r="H13">
        <v>20.74</v>
      </c>
      <c r="I13" s="14">
        <f>AVERAGE(H13,H14)</f>
        <v>20.75</v>
      </c>
      <c r="J13" s="14">
        <v>20.175000000000001</v>
      </c>
      <c r="K13" s="15">
        <f>((D13-I13)-(E13-J13))</f>
        <v>1.9600000000000009</v>
      </c>
      <c r="L13">
        <f>2^(-(K13))</f>
        <v>0.25702845666401652</v>
      </c>
      <c r="M13" s="16">
        <f>AVERAGE(L16,L19)</f>
        <v>2.1159305920800939</v>
      </c>
      <c r="N13">
        <f>STDEV(L16,L19)</f>
        <v>0.60846185331263369</v>
      </c>
      <c r="O13" s="2">
        <v>1.5827</v>
      </c>
      <c r="P13" s="25">
        <f t="shared" si="0"/>
        <v>2.6604433182154286</v>
      </c>
      <c r="R13" s="24">
        <f>AVERAGE(Q16,Q19)</f>
        <v>-4.4350170471475732</v>
      </c>
    </row>
    <row r="14" spans="1:22" ht="35" thickBot="1" x14ac:dyDescent="0.25">
      <c r="A14" s="19">
        <v>11</v>
      </c>
      <c r="B14" s="52" t="s">
        <v>160</v>
      </c>
      <c r="C14">
        <v>32.29</v>
      </c>
      <c r="D14" s="14"/>
      <c r="E14" s="14"/>
      <c r="F14" s="19">
        <v>11</v>
      </c>
      <c r="G14" s="52" t="s">
        <v>160</v>
      </c>
      <c r="H14">
        <v>20.76</v>
      </c>
      <c r="I14" s="14"/>
      <c r="J14" s="2"/>
      <c r="K14" s="2"/>
      <c r="L14" s="2"/>
      <c r="M14" s="2"/>
      <c r="N14" s="2"/>
      <c r="O14" s="2"/>
      <c r="Q14" s="37">
        <f>AVERAGE('AGO6 Control'!Q16,'AGO6 Control'!Q19)</f>
        <v>-4.4350170471475732</v>
      </c>
    </row>
    <row r="15" spans="1:22" ht="35" thickBot="1" x14ac:dyDescent="0.25">
      <c r="A15" s="19">
        <v>12</v>
      </c>
      <c r="B15" s="52" t="s">
        <v>161</v>
      </c>
      <c r="C15">
        <v>32.869999999999997</v>
      </c>
      <c r="D15" s="14"/>
      <c r="E15" s="14"/>
      <c r="F15" s="19">
        <v>12</v>
      </c>
      <c r="G15" s="52" t="s">
        <v>161</v>
      </c>
      <c r="H15">
        <v>21.21</v>
      </c>
      <c r="I15" s="14"/>
      <c r="J15" s="2"/>
      <c r="K15" s="2"/>
      <c r="L15" s="2"/>
      <c r="M15" s="2"/>
      <c r="N15" s="2"/>
      <c r="O15" s="2"/>
    </row>
    <row r="16" spans="1:22" ht="35" thickBot="1" x14ac:dyDescent="0.25">
      <c r="A16" s="19">
        <v>13</v>
      </c>
      <c r="B16" s="52" t="s">
        <v>163</v>
      </c>
      <c r="C16">
        <v>29.45</v>
      </c>
      <c r="D16" s="14">
        <f>AVERAGE(C16:C17)</f>
        <v>29.375</v>
      </c>
      <c r="E16" s="14">
        <f>E7</f>
        <v>30.389999999999997</v>
      </c>
      <c r="F16" s="19">
        <v>13</v>
      </c>
      <c r="G16" s="52" t="s">
        <v>163</v>
      </c>
      <c r="H16">
        <v>20.350000000000001</v>
      </c>
      <c r="I16" s="14">
        <f>AVERAGE(H16:H18)</f>
        <v>20.416666666666668</v>
      </c>
      <c r="J16" s="14">
        <v>20.083333333333332</v>
      </c>
      <c r="K16" s="15">
        <f>((D16-I16)-(E16-J16))</f>
        <v>-1.3483333333333327</v>
      </c>
      <c r="L16">
        <f>2^(-(K16))</f>
        <v>2.5461780946507924</v>
      </c>
      <c r="M16" s="2"/>
      <c r="N16" s="2"/>
      <c r="O16" s="2"/>
      <c r="P16">
        <f t="shared" si="0"/>
        <v>0.20998138363302377</v>
      </c>
      <c r="Q16">
        <f t="shared" si="1"/>
        <v>-4.7623269391712402</v>
      </c>
    </row>
    <row r="17" spans="1:18" ht="35" thickBot="1" x14ac:dyDescent="0.25">
      <c r="A17" s="19">
        <v>14</v>
      </c>
      <c r="B17" s="52" t="s">
        <v>164</v>
      </c>
      <c r="C17">
        <v>29.3</v>
      </c>
      <c r="D17" s="14"/>
      <c r="E17" s="14"/>
      <c r="F17" s="19">
        <v>14</v>
      </c>
      <c r="G17" s="52" t="s">
        <v>164</v>
      </c>
      <c r="H17">
        <v>20.440000000000001</v>
      </c>
      <c r="I17" s="14"/>
      <c r="J17" s="2"/>
      <c r="K17" s="2"/>
      <c r="L17" s="2"/>
      <c r="M17" s="2"/>
      <c r="N17" s="2"/>
      <c r="O17" s="2"/>
    </row>
    <row r="18" spans="1:18" ht="35" thickBot="1" x14ac:dyDescent="0.25">
      <c r="A18" s="19">
        <v>15</v>
      </c>
      <c r="B18" s="52" t="s">
        <v>162</v>
      </c>
      <c r="C18">
        <v>28.98</v>
      </c>
      <c r="D18" s="14"/>
      <c r="E18" s="14"/>
      <c r="F18" s="19">
        <v>15</v>
      </c>
      <c r="G18" s="52" t="s">
        <v>162</v>
      </c>
      <c r="H18">
        <v>20.46</v>
      </c>
      <c r="I18" s="14"/>
      <c r="J18" s="2"/>
      <c r="K18" s="2"/>
      <c r="L18" s="2"/>
      <c r="M18" s="2"/>
      <c r="N18" s="2"/>
      <c r="O18" s="2"/>
    </row>
    <row r="19" spans="1:18" ht="35" thickBot="1" x14ac:dyDescent="0.25">
      <c r="A19" s="19">
        <v>16</v>
      </c>
      <c r="B19" s="52" t="s">
        <v>165</v>
      </c>
      <c r="C19">
        <v>29.48</v>
      </c>
      <c r="D19" s="14">
        <f>AVERAGE(C19,C21)</f>
        <v>29.545000000000002</v>
      </c>
      <c r="E19" s="14">
        <f>E10</f>
        <v>30.274999999999999</v>
      </c>
      <c r="F19" s="19">
        <v>16</v>
      </c>
      <c r="G19" s="52" t="s">
        <v>165</v>
      </c>
      <c r="H19">
        <v>20.3</v>
      </c>
      <c r="I19" s="14">
        <f>AVERAGE(H19:H21)</f>
        <v>20.343333333333334</v>
      </c>
      <c r="J19" s="14">
        <v>20.32</v>
      </c>
      <c r="K19" s="15">
        <f>((D19-I19)-(E19-J19))</f>
        <v>-0.7533333333333303</v>
      </c>
      <c r="L19">
        <f>2^(-(K19))</f>
        <v>1.685683089509395</v>
      </c>
      <c r="M19" s="2"/>
      <c r="N19" s="2"/>
      <c r="O19" s="2"/>
      <c r="P19">
        <f t="shared" si="0"/>
        <v>0.24344481294208412</v>
      </c>
      <c r="Q19">
        <f t="shared" si="1"/>
        <v>-4.1077071551239071</v>
      </c>
    </row>
    <row r="20" spans="1:18" ht="35" thickBot="1" x14ac:dyDescent="0.25">
      <c r="A20" s="19">
        <v>17</v>
      </c>
      <c r="B20" s="52" t="s">
        <v>166</v>
      </c>
      <c r="C20">
        <v>28.76</v>
      </c>
      <c r="D20" s="14"/>
      <c r="E20" s="14"/>
      <c r="F20" s="19">
        <v>17</v>
      </c>
      <c r="G20" s="52" t="s">
        <v>166</v>
      </c>
      <c r="H20">
        <v>20.2</v>
      </c>
      <c r="I20" s="14"/>
      <c r="J20" s="2"/>
      <c r="K20" s="2"/>
      <c r="L20" s="2"/>
      <c r="M20" s="2"/>
      <c r="N20" s="2"/>
      <c r="O20" s="2"/>
    </row>
    <row r="21" spans="1:18" ht="35" thickBot="1" x14ac:dyDescent="0.25">
      <c r="A21" s="19">
        <v>18</v>
      </c>
      <c r="B21" s="52" t="s">
        <v>167</v>
      </c>
      <c r="C21">
        <v>29.61</v>
      </c>
      <c r="D21" s="14"/>
      <c r="E21" s="14"/>
      <c r="F21" s="19">
        <v>18</v>
      </c>
      <c r="G21" s="52" t="s">
        <v>167</v>
      </c>
      <c r="H21">
        <v>20.53</v>
      </c>
      <c r="I21" s="14"/>
      <c r="J21" s="2"/>
      <c r="K21" s="2"/>
      <c r="L21" s="2"/>
      <c r="M21" s="2"/>
      <c r="N21" s="2"/>
      <c r="O21" s="2"/>
    </row>
    <row r="22" spans="1:18" ht="35" thickBot="1" x14ac:dyDescent="0.25">
      <c r="A22" s="19">
        <v>19</v>
      </c>
      <c r="B22" s="52" t="s">
        <v>171</v>
      </c>
      <c r="C22">
        <v>32.08</v>
      </c>
      <c r="D22" s="14">
        <f>AVERAGE(C22:C24)</f>
        <v>31.676666666666666</v>
      </c>
      <c r="E22" s="14">
        <f>E13</f>
        <v>30.389999999999997</v>
      </c>
      <c r="F22" s="19">
        <v>19</v>
      </c>
      <c r="G22" s="52" t="s">
        <v>171</v>
      </c>
      <c r="H22">
        <v>21.27</v>
      </c>
      <c r="I22" s="14">
        <f>AVERAGE(H22,H24,H23)</f>
        <v>21.403333333333332</v>
      </c>
      <c r="J22" s="14">
        <v>20.175000000000001</v>
      </c>
      <c r="K22" s="15">
        <f>((D22-I22)-(E22-J22))</f>
        <v>5.8333333333337123E-2</v>
      </c>
      <c r="L22">
        <f>2^(-(K22))</f>
        <v>0.96037294505100168</v>
      </c>
      <c r="M22" s="16">
        <f>AVERAGE(L25,L28)</f>
        <v>2.2956070394792105</v>
      </c>
      <c r="N22">
        <f>STDEV(L25,L28)</f>
        <v>0.78134359111622087</v>
      </c>
      <c r="O22" s="2">
        <v>0.1933</v>
      </c>
      <c r="P22" s="25">
        <f t="shared" si="0"/>
        <v>1.2311444133449199</v>
      </c>
      <c r="R22" s="24">
        <f>AVERAGE(Q25,Q28)</f>
        <v>-3.3996433232498111</v>
      </c>
    </row>
    <row r="23" spans="1:18" ht="35" thickBot="1" x14ac:dyDescent="0.25">
      <c r="A23" s="19">
        <v>20</v>
      </c>
      <c r="B23" s="52" t="s">
        <v>172</v>
      </c>
      <c r="C23">
        <v>32.04</v>
      </c>
      <c r="D23" s="14"/>
      <c r="E23" s="14"/>
      <c r="F23" s="19">
        <v>20</v>
      </c>
      <c r="G23" s="52" t="s">
        <v>172</v>
      </c>
      <c r="H23">
        <v>21.58</v>
      </c>
      <c r="I23" s="14"/>
      <c r="J23" s="2"/>
      <c r="K23" s="2"/>
      <c r="L23" s="2"/>
      <c r="M23" s="2"/>
      <c r="N23" s="2"/>
      <c r="O23" s="2"/>
      <c r="Q23" s="37">
        <f>AVERAGE(Q25,Q28)</f>
        <v>-3.3996433232498111</v>
      </c>
    </row>
    <row r="24" spans="1:18" ht="35" thickBot="1" x14ac:dyDescent="0.25">
      <c r="A24" s="19">
        <v>21</v>
      </c>
      <c r="B24" s="52" t="s">
        <v>173</v>
      </c>
      <c r="C24">
        <v>30.91</v>
      </c>
      <c r="D24" s="14"/>
      <c r="E24" s="14"/>
      <c r="F24" s="19">
        <v>21</v>
      </c>
      <c r="G24" s="52" t="s">
        <v>173</v>
      </c>
      <c r="H24">
        <v>21.36</v>
      </c>
      <c r="I24" s="14"/>
      <c r="J24" s="2"/>
      <c r="K24" s="2"/>
      <c r="L24" s="2"/>
      <c r="M24" s="2"/>
      <c r="N24" s="2"/>
      <c r="O24" s="2"/>
    </row>
    <row r="25" spans="1:18" ht="35" thickBot="1" x14ac:dyDescent="0.25">
      <c r="A25" s="19">
        <v>22</v>
      </c>
      <c r="B25" s="52" t="s">
        <v>174</v>
      </c>
      <c r="C25">
        <v>28.6</v>
      </c>
      <c r="D25" s="14">
        <f>AVERAGE(C25,C27)</f>
        <v>28.6</v>
      </c>
      <c r="E25" s="14">
        <f>E16</f>
        <v>30.389999999999997</v>
      </c>
      <c r="F25" s="19">
        <v>22</v>
      </c>
      <c r="G25" s="52" t="s">
        <v>174</v>
      </c>
      <c r="H25">
        <v>19.940000000000001</v>
      </c>
      <c r="I25" s="14">
        <f>AVERAGE(H25,H27,H26)</f>
        <v>19.803333333333335</v>
      </c>
      <c r="J25" s="14">
        <v>20.083333333333332</v>
      </c>
      <c r="K25" s="15">
        <f>((D25-I25)-(E25-J25))</f>
        <v>-1.509999999999998</v>
      </c>
      <c r="L25">
        <f>2^(-(K25))</f>
        <v>2.8481003911941394</v>
      </c>
      <c r="M25" s="2"/>
      <c r="N25" s="2"/>
      <c r="O25" s="2"/>
      <c r="P25">
        <f t="shared" si="0"/>
        <v>0.20306309908905881</v>
      </c>
      <c r="Q25">
        <f t="shared" si="1"/>
        <v>-4.924577653379667</v>
      </c>
    </row>
    <row r="26" spans="1:18" ht="35" thickBot="1" x14ac:dyDescent="0.25">
      <c r="A26" s="19">
        <v>23</v>
      </c>
      <c r="B26" s="52" t="s">
        <v>175</v>
      </c>
      <c r="C26">
        <v>29.43</v>
      </c>
      <c r="D26" s="14"/>
      <c r="E26" s="14"/>
      <c r="F26" s="19">
        <v>23</v>
      </c>
      <c r="G26" s="52" t="s">
        <v>175</v>
      </c>
      <c r="H26">
        <v>19.649999999999999</v>
      </c>
      <c r="I26" s="14"/>
      <c r="J26" s="2"/>
      <c r="K26" s="2"/>
      <c r="L26" s="2"/>
      <c r="M26" s="2"/>
      <c r="N26" s="2"/>
      <c r="O26" s="2"/>
    </row>
    <row r="27" spans="1:18" ht="35" thickBot="1" x14ac:dyDescent="0.25">
      <c r="A27" s="19">
        <v>24</v>
      </c>
      <c r="B27" s="52" t="s">
        <v>176</v>
      </c>
      <c r="C27">
        <v>28.6</v>
      </c>
      <c r="D27" s="14"/>
      <c r="E27" s="14"/>
      <c r="F27" s="19">
        <v>24</v>
      </c>
      <c r="G27" s="52" t="s">
        <v>176</v>
      </c>
      <c r="H27">
        <v>19.82</v>
      </c>
      <c r="I27" s="14"/>
      <c r="J27" s="2"/>
      <c r="K27" s="2"/>
      <c r="L27" s="2"/>
      <c r="M27" s="2"/>
      <c r="N27" s="2"/>
      <c r="O27" s="2"/>
    </row>
    <row r="28" spans="1:18" ht="35" thickBot="1" x14ac:dyDescent="0.25">
      <c r="A28" s="19">
        <v>25</v>
      </c>
      <c r="B28" s="52" t="s">
        <v>168</v>
      </c>
      <c r="C28">
        <v>29.66</v>
      </c>
      <c r="D28" s="14">
        <f>AVERAGE(C28:C30)</f>
        <v>29.506666666666664</v>
      </c>
      <c r="E28" s="14">
        <f>E19</f>
        <v>30.274999999999999</v>
      </c>
      <c r="F28" s="19">
        <v>25</v>
      </c>
      <c r="G28" s="52" t="s">
        <v>168</v>
      </c>
      <c r="H28">
        <v>20.39</v>
      </c>
      <c r="I28" s="14">
        <f>AVERAGE(H28,H30,H29)</f>
        <v>20.353333333333332</v>
      </c>
      <c r="J28" s="14">
        <v>20.32</v>
      </c>
      <c r="K28" s="15">
        <f>((D28-I28)-(E28-J28))</f>
        <v>-0.80166666666666586</v>
      </c>
      <c r="L28">
        <f>2^(-(K28))</f>
        <v>1.7431136877642819</v>
      </c>
      <c r="M28" s="2"/>
      <c r="N28" s="2"/>
      <c r="O28" s="2"/>
      <c r="P28">
        <f t="shared" si="0"/>
        <v>0.53341612147268025</v>
      </c>
      <c r="Q28">
        <f t="shared" si="1"/>
        <v>-1.874708993119955</v>
      </c>
    </row>
    <row r="29" spans="1:18" ht="35" thickBot="1" x14ac:dyDescent="0.25">
      <c r="A29" s="19">
        <v>26</v>
      </c>
      <c r="B29" s="52" t="s">
        <v>169</v>
      </c>
      <c r="C29">
        <v>29.47</v>
      </c>
      <c r="D29" s="2"/>
      <c r="E29" s="14"/>
      <c r="F29" s="19">
        <v>26</v>
      </c>
      <c r="G29" s="52" t="s">
        <v>169</v>
      </c>
      <c r="H29">
        <v>20.29</v>
      </c>
      <c r="I29" s="2"/>
      <c r="J29" s="2"/>
      <c r="K29" s="2"/>
      <c r="L29" s="2"/>
      <c r="M29" s="2"/>
      <c r="N29" s="2"/>
      <c r="O29" s="2"/>
    </row>
    <row r="30" spans="1:18" ht="35" thickBot="1" x14ac:dyDescent="0.25">
      <c r="A30" s="19">
        <v>27</v>
      </c>
      <c r="B30" s="52" t="s">
        <v>170</v>
      </c>
      <c r="C30">
        <v>29.39</v>
      </c>
      <c r="D30" s="2"/>
      <c r="E30" s="14"/>
      <c r="F30" s="19">
        <v>27</v>
      </c>
      <c r="G30" s="52" t="s">
        <v>170</v>
      </c>
      <c r="H30">
        <v>20.38</v>
      </c>
      <c r="I30" s="2"/>
      <c r="J30" s="2"/>
      <c r="K30" s="2"/>
      <c r="L30" s="2"/>
      <c r="M30" s="2"/>
      <c r="N30" s="2"/>
      <c r="O30" s="2"/>
    </row>
    <row r="31" spans="1:18" ht="35" thickBot="1" x14ac:dyDescent="0.25">
      <c r="A31" s="19">
        <v>28</v>
      </c>
      <c r="B31" s="52" t="s">
        <v>177</v>
      </c>
      <c r="C31">
        <v>32.549999999999997</v>
      </c>
      <c r="D31" s="14">
        <f>AVERAGE(C32:C33)</f>
        <v>30.824999999999999</v>
      </c>
      <c r="E31" s="14">
        <f>E22</f>
        <v>30.389999999999997</v>
      </c>
      <c r="F31" s="19">
        <v>28</v>
      </c>
      <c r="G31" s="52" t="s">
        <v>177</v>
      </c>
      <c r="H31">
        <v>22.05</v>
      </c>
      <c r="I31" s="14">
        <f>AVERAGE(H31:H33)</f>
        <v>22.13</v>
      </c>
      <c r="J31" s="14">
        <v>20.175000000000001</v>
      </c>
      <c r="K31" s="15">
        <f>((D31-I31)-(E31-J31))</f>
        <v>-1.519999999999996</v>
      </c>
      <c r="L31">
        <f>2^(-(K31))</f>
        <v>2.8679104960316466</v>
      </c>
      <c r="M31" s="16">
        <f>AVERAGE(L37,L34)</f>
        <v>0.73962426401159265</v>
      </c>
      <c r="N31">
        <f>STDEV(L37,L34)</f>
        <v>0.26592143921203842</v>
      </c>
      <c r="O31" s="2">
        <v>0.70109999999999995</v>
      </c>
      <c r="P31" s="25">
        <f t="shared" si="0"/>
        <v>0.83027816693737522</v>
      </c>
      <c r="R31" s="24">
        <f>AVERAGE(P34,P37)</f>
        <v>4.1576379041434306</v>
      </c>
    </row>
    <row r="32" spans="1:18" ht="35" thickBot="1" x14ac:dyDescent="0.25">
      <c r="A32" s="19">
        <v>29</v>
      </c>
      <c r="B32" s="52" t="s">
        <v>178</v>
      </c>
      <c r="C32">
        <v>31.04</v>
      </c>
      <c r="D32" s="2"/>
      <c r="E32" s="14"/>
      <c r="F32" s="19">
        <v>29</v>
      </c>
      <c r="G32" s="52" t="s">
        <v>178</v>
      </c>
      <c r="H32">
        <v>22.06</v>
      </c>
      <c r="I32" s="2"/>
      <c r="J32" s="2"/>
      <c r="K32" s="2"/>
      <c r="L32" s="2"/>
      <c r="M32" s="2"/>
      <c r="N32" s="2"/>
      <c r="O32" s="2"/>
    </row>
    <row r="33" spans="1:18" ht="35" thickBot="1" x14ac:dyDescent="0.25">
      <c r="A33" s="19">
        <v>30</v>
      </c>
      <c r="B33" s="52" t="s">
        <v>179</v>
      </c>
      <c r="C33">
        <v>30.61</v>
      </c>
      <c r="D33" s="2"/>
      <c r="E33" s="14"/>
      <c r="F33" s="19">
        <v>30</v>
      </c>
      <c r="G33" s="52" t="s">
        <v>179</v>
      </c>
      <c r="H33">
        <v>22.28</v>
      </c>
      <c r="I33" s="2"/>
      <c r="J33" s="2"/>
      <c r="K33" s="2"/>
      <c r="L33" s="2"/>
      <c r="M33" s="2"/>
      <c r="N33" s="2"/>
      <c r="O33" s="2"/>
      <c r="Q33" s="37">
        <f>AVERAGE(P34,P37)</f>
        <v>4.1576379041434306</v>
      </c>
    </row>
    <row r="34" spans="1:18" ht="35" thickBot="1" x14ac:dyDescent="0.25">
      <c r="A34" s="19">
        <v>31</v>
      </c>
      <c r="B34" s="52" t="s">
        <v>180</v>
      </c>
      <c r="C34">
        <v>33.619999999999997</v>
      </c>
      <c r="D34" s="14">
        <f>AVERAGE(C34,C35)</f>
        <v>33.599999999999994</v>
      </c>
      <c r="E34" s="14">
        <f>E25</f>
        <v>30.389999999999997</v>
      </c>
      <c r="F34" s="19">
        <v>31</v>
      </c>
      <c r="G34" s="52" t="s">
        <v>180</v>
      </c>
      <c r="H34">
        <v>22.47</v>
      </c>
      <c r="I34" s="14">
        <f>AVERAGE(H34:H35)</f>
        <v>22.434999999999999</v>
      </c>
      <c r="J34" s="14">
        <v>20.083333333333332</v>
      </c>
      <c r="K34" s="15">
        <f>((D34-I34)-(E34-J34))</f>
        <v>0.85833333333333073</v>
      </c>
      <c r="L34">
        <f>2^(-(K34))</f>
        <v>0.5515894110818742</v>
      </c>
      <c r="M34" s="2"/>
      <c r="N34" s="2"/>
      <c r="O34" s="2"/>
      <c r="P34">
        <f t="shared" si="0"/>
        <v>5.9175500369953111</v>
      </c>
    </row>
    <row r="35" spans="1:18" ht="35" thickBot="1" x14ac:dyDescent="0.25">
      <c r="A35" s="19">
        <v>32</v>
      </c>
      <c r="B35" s="52" t="s">
        <v>181</v>
      </c>
      <c r="C35">
        <v>33.58</v>
      </c>
      <c r="D35" s="2"/>
      <c r="E35" s="14"/>
      <c r="F35" s="19">
        <v>32</v>
      </c>
      <c r="G35" s="52" t="s">
        <v>181</v>
      </c>
      <c r="H35">
        <v>22.4</v>
      </c>
      <c r="I35" s="2"/>
      <c r="J35" s="2"/>
      <c r="K35" s="2"/>
      <c r="L35" s="2"/>
      <c r="M35" s="2"/>
      <c r="N35" s="2"/>
      <c r="O35" s="2"/>
    </row>
    <row r="36" spans="1:18" ht="35" thickBot="1" x14ac:dyDescent="0.25">
      <c r="A36" s="19">
        <v>33</v>
      </c>
      <c r="B36" s="52" t="s">
        <v>182</v>
      </c>
      <c r="C36">
        <v>31.16</v>
      </c>
      <c r="D36" s="2"/>
      <c r="E36" s="14"/>
      <c r="F36" s="19">
        <v>33</v>
      </c>
      <c r="G36" s="52" t="s">
        <v>182</v>
      </c>
      <c r="H36">
        <v>23.55</v>
      </c>
      <c r="I36" s="2"/>
      <c r="J36" s="2"/>
      <c r="K36" s="2"/>
      <c r="L36" s="2"/>
      <c r="M36" s="2"/>
      <c r="N36" s="2"/>
      <c r="O36" s="2"/>
    </row>
    <row r="37" spans="1:18" ht="35" thickBot="1" x14ac:dyDescent="0.25">
      <c r="A37" s="19">
        <v>34</v>
      </c>
      <c r="B37" s="52" t="s">
        <v>183</v>
      </c>
      <c r="C37">
        <v>29.2</v>
      </c>
      <c r="D37" s="14">
        <f>AVERAGE(C38:C39)</f>
        <v>30.369999999999997</v>
      </c>
      <c r="E37" s="14">
        <f>E28</f>
        <v>30.274999999999999</v>
      </c>
      <c r="F37" s="19">
        <v>34</v>
      </c>
      <c r="G37" s="52" t="s">
        <v>183</v>
      </c>
      <c r="H37">
        <v>20.260000000000002</v>
      </c>
      <c r="I37" s="14">
        <f>AVERAGE(H37:H39)</f>
        <v>20.306666666666668</v>
      </c>
      <c r="J37" s="14">
        <v>20.32</v>
      </c>
      <c r="K37" s="15">
        <f>((D37-I37)-(E37-J37))</f>
        <v>0.10833333333333073</v>
      </c>
      <c r="L37">
        <f>2^(-(K37))</f>
        <v>0.9276591169413112</v>
      </c>
      <c r="M37" s="2"/>
      <c r="N37" s="2"/>
      <c r="O37" s="2"/>
      <c r="P37">
        <f t="shared" si="0"/>
        <v>2.3977257712915496</v>
      </c>
    </row>
    <row r="38" spans="1:18" ht="35" thickBot="1" x14ac:dyDescent="0.25">
      <c r="A38" s="19">
        <v>35</v>
      </c>
      <c r="B38" s="52" t="s">
        <v>184</v>
      </c>
      <c r="C38">
        <v>30.15</v>
      </c>
      <c r="D38" s="2"/>
      <c r="E38" s="14"/>
      <c r="F38" s="19">
        <v>35</v>
      </c>
      <c r="G38" s="52" t="s">
        <v>184</v>
      </c>
      <c r="H38">
        <v>20.3</v>
      </c>
      <c r="I38" s="2"/>
      <c r="J38" s="2"/>
      <c r="K38" s="2"/>
      <c r="L38" s="2"/>
      <c r="M38" s="2"/>
      <c r="N38" s="2"/>
      <c r="O38" s="2"/>
    </row>
    <row r="39" spans="1:18" ht="35" thickBot="1" x14ac:dyDescent="0.25">
      <c r="A39" s="19">
        <v>36</v>
      </c>
      <c r="B39" s="52" t="s">
        <v>185</v>
      </c>
      <c r="C39">
        <v>30.59</v>
      </c>
      <c r="D39" s="2"/>
      <c r="E39" s="14"/>
      <c r="F39" s="19">
        <v>36</v>
      </c>
      <c r="G39" s="52" t="s">
        <v>185</v>
      </c>
      <c r="H39">
        <v>20.36</v>
      </c>
      <c r="I39" s="2"/>
      <c r="J39" s="2"/>
      <c r="K39" s="2"/>
      <c r="L39" s="2"/>
      <c r="M39" s="2"/>
      <c r="N39" s="2"/>
      <c r="O39" s="2"/>
    </row>
    <row r="40" spans="1:18" ht="35" thickBot="1" x14ac:dyDescent="0.25">
      <c r="A40" s="19">
        <v>37</v>
      </c>
      <c r="B40" s="52" t="s">
        <v>186</v>
      </c>
      <c r="C40">
        <v>29.72</v>
      </c>
      <c r="D40" s="14">
        <f>AVERAGE(C40:C42)</f>
        <v>29.713333333333335</v>
      </c>
      <c r="E40" s="14">
        <f>E31</f>
        <v>30.389999999999997</v>
      </c>
      <c r="F40" s="19">
        <v>37</v>
      </c>
      <c r="G40" s="52" t="s">
        <v>186</v>
      </c>
      <c r="H40">
        <v>20.5</v>
      </c>
      <c r="I40" s="14">
        <f>AVERAGE(H40:H42)</f>
        <v>20.373333333333331</v>
      </c>
      <c r="J40" s="14">
        <v>20.175000000000001</v>
      </c>
      <c r="K40" s="15">
        <f>((D40-I40)-(E40-J40))</f>
        <v>-0.87499999999999289</v>
      </c>
      <c r="L40">
        <f>2^(-(K40))</f>
        <v>1.8340080864093335</v>
      </c>
      <c r="M40" s="16">
        <f>AVERAGE(L46,L43)</f>
        <v>1.3039956345419312</v>
      </c>
      <c r="N40">
        <f>STDEV(L46,L43)</f>
        <v>0.21209934166761812</v>
      </c>
      <c r="O40" s="2">
        <v>7.9454000000000002</v>
      </c>
      <c r="P40">
        <f t="shared" si="0"/>
        <v>0.79186880527972203</v>
      </c>
      <c r="Q40">
        <f t="shared" si="1"/>
        <v>-1.2628354511916366</v>
      </c>
      <c r="R40" s="24">
        <f>AVERAGE(Q40,Q46)</f>
        <v>-2.0181282595448828</v>
      </c>
    </row>
    <row r="41" spans="1:18" ht="35" thickBot="1" x14ac:dyDescent="0.25">
      <c r="A41" s="19">
        <v>38</v>
      </c>
      <c r="B41" s="52" t="s">
        <v>187</v>
      </c>
      <c r="C41">
        <v>29.67</v>
      </c>
      <c r="D41" s="2"/>
      <c r="E41" s="14"/>
      <c r="F41" s="19">
        <v>38</v>
      </c>
      <c r="G41" s="52" t="s">
        <v>187</v>
      </c>
      <c r="H41">
        <v>20.27</v>
      </c>
      <c r="I41" s="2"/>
      <c r="J41" s="2"/>
      <c r="K41" s="2"/>
      <c r="L41" s="2"/>
      <c r="M41" s="2"/>
      <c r="N41" s="2"/>
      <c r="O41" s="2"/>
    </row>
    <row r="42" spans="1:18" ht="35" thickBot="1" x14ac:dyDescent="0.25">
      <c r="A42" s="19">
        <v>39</v>
      </c>
      <c r="B42" s="52" t="s">
        <v>188</v>
      </c>
      <c r="C42">
        <v>29.75</v>
      </c>
      <c r="D42" s="2"/>
      <c r="E42" s="14"/>
      <c r="F42" s="19">
        <v>39</v>
      </c>
      <c r="G42" s="52" t="s">
        <v>188</v>
      </c>
      <c r="H42">
        <v>20.350000000000001</v>
      </c>
      <c r="I42" s="2"/>
      <c r="J42" s="2"/>
      <c r="K42" s="2"/>
      <c r="L42" s="2"/>
      <c r="M42" s="2"/>
      <c r="N42" s="2"/>
      <c r="O42" s="2"/>
    </row>
    <row r="43" spans="1:18" ht="35" thickBot="1" x14ac:dyDescent="0.25">
      <c r="A43" s="19">
        <v>40</v>
      </c>
      <c r="B43" s="52" t="s">
        <v>189</v>
      </c>
      <c r="C43">
        <v>31.13</v>
      </c>
      <c r="D43" s="14">
        <f>AVERAGE(C43:C44)</f>
        <v>31.229999999999997</v>
      </c>
      <c r="E43" s="14">
        <f>E34</f>
        <v>30.389999999999997</v>
      </c>
      <c r="F43" s="19">
        <v>40</v>
      </c>
      <c r="G43" s="52" t="s">
        <v>189</v>
      </c>
      <c r="H43">
        <v>21.13</v>
      </c>
      <c r="I43" s="14">
        <f>AVERAGE(H43:H45)</f>
        <v>21.13</v>
      </c>
      <c r="J43" s="14">
        <v>20.083333333333332</v>
      </c>
      <c r="K43" s="15">
        <f>((D43-I43)-(E43-J43))</f>
        <v>-0.206666666666667</v>
      </c>
      <c r="L43">
        <f>2^(-(K43))</f>
        <v>1.1540187517635563</v>
      </c>
      <c r="M43" s="2"/>
      <c r="N43" s="2"/>
      <c r="O43" s="2"/>
      <c r="P43" s="25">
        <f t="shared" si="0"/>
        <v>1.9953843530540458</v>
      </c>
      <c r="Q43" s="37">
        <f>AVERAGE(Q40,Q46)</f>
        <v>-2.0181282595448828</v>
      </c>
    </row>
    <row r="44" spans="1:18" ht="35" thickBot="1" x14ac:dyDescent="0.25">
      <c r="A44" s="19">
        <v>41</v>
      </c>
      <c r="B44" s="52" t="s">
        <v>190</v>
      </c>
      <c r="C44">
        <v>31.33</v>
      </c>
      <c r="D44" s="2"/>
      <c r="E44" s="14"/>
      <c r="F44" s="19">
        <v>41</v>
      </c>
      <c r="G44" s="52" t="s">
        <v>190</v>
      </c>
      <c r="H44">
        <v>21.16</v>
      </c>
      <c r="I44" s="2"/>
      <c r="J44" s="2"/>
      <c r="K44" s="2"/>
      <c r="L44" s="2"/>
      <c r="M44" s="2"/>
      <c r="N44" s="2"/>
      <c r="O44" s="2"/>
    </row>
    <row r="45" spans="1:18" ht="35" thickBot="1" x14ac:dyDescent="0.25">
      <c r="A45" s="19">
        <v>42</v>
      </c>
      <c r="B45" s="52" t="s">
        <v>191</v>
      </c>
      <c r="C45">
        <v>30.59</v>
      </c>
      <c r="D45" s="2"/>
      <c r="E45" s="14"/>
      <c r="F45" s="19">
        <v>42</v>
      </c>
      <c r="G45" s="52" t="s">
        <v>191</v>
      </c>
      <c r="H45">
        <v>21.1</v>
      </c>
      <c r="I45" s="2"/>
      <c r="J45" s="2"/>
      <c r="K45" s="2"/>
      <c r="L45" s="2"/>
      <c r="M45" s="2"/>
      <c r="N45" s="2"/>
      <c r="O45" s="2"/>
    </row>
    <row r="46" spans="1:18" ht="35" thickBot="1" x14ac:dyDescent="0.25">
      <c r="A46" s="19">
        <v>43</v>
      </c>
      <c r="B46" s="52" t="s">
        <v>192</v>
      </c>
      <c r="C46">
        <v>29.43</v>
      </c>
      <c r="D46" s="14">
        <f>AVERAGE(C46,C48,C47)</f>
        <v>29.290000000000003</v>
      </c>
      <c r="E46" s="14">
        <f>E37</f>
        <v>30.274999999999999</v>
      </c>
      <c r="F46" s="19">
        <v>43</v>
      </c>
      <c r="G46" s="52" t="s">
        <v>192</v>
      </c>
      <c r="H46">
        <v>19.91</v>
      </c>
      <c r="I46" s="14">
        <f>AVERAGE(H46:H47)</f>
        <v>19.875</v>
      </c>
      <c r="J46" s="14">
        <v>20.32</v>
      </c>
      <c r="K46" s="15">
        <f>((D46-I46)-(E46-J46))</f>
        <v>-0.53999999999999559</v>
      </c>
      <c r="L46">
        <f>2^(-(K46))</f>
        <v>1.4539725173203062</v>
      </c>
      <c r="M46" s="2"/>
      <c r="N46" s="2"/>
      <c r="O46" s="2"/>
      <c r="P46">
        <f t="shared" si="0"/>
        <v>0.36056551656538122</v>
      </c>
      <c r="Q46">
        <f t="shared" si="1"/>
        <v>-2.7734210678981288</v>
      </c>
    </row>
    <row r="47" spans="1:18" ht="35" thickBot="1" x14ac:dyDescent="0.25">
      <c r="A47" s="19">
        <v>44</v>
      </c>
      <c r="B47" s="52" t="s">
        <v>193</v>
      </c>
      <c r="C47">
        <v>29.18</v>
      </c>
      <c r="D47" s="2"/>
      <c r="E47" s="14"/>
      <c r="F47" s="19">
        <v>44</v>
      </c>
      <c r="G47" s="52" t="s">
        <v>193</v>
      </c>
      <c r="H47">
        <v>19.84</v>
      </c>
      <c r="I47" s="2"/>
      <c r="J47" s="14"/>
      <c r="K47" s="2"/>
      <c r="L47" s="2"/>
      <c r="M47" s="2"/>
      <c r="N47" s="2"/>
      <c r="O47" s="2"/>
    </row>
    <row r="48" spans="1:18" ht="35" thickBot="1" x14ac:dyDescent="0.25">
      <c r="A48" s="19">
        <v>45</v>
      </c>
      <c r="B48" s="52" t="s">
        <v>194</v>
      </c>
      <c r="C48">
        <v>29.26</v>
      </c>
      <c r="D48" s="2"/>
      <c r="E48" s="14"/>
      <c r="F48" s="19">
        <v>45</v>
      </c>
      <c r="G48" s="52" t="s">
        <v>194</v>
      </c>
      <c r="H48">
        <v>20.46</v>
      </c>
      <c r="I48" s="2"/>
      <c r="J48" s="14"/>
      <c r="K48" s="2"/>
      <c r="L48" s="2"/>
      <c r="M48" s="2"/>
      <c r="N48" s="2"/>
      <c r="O48" s="2"/>
    </row>
    <row r="50" spans="1:3" x14ac:dyDescent="0.2">
      <c r="A50" t="s">
        <v>23</v>
      </c>
      <c r="B50" s="3" t="s">
        <v>24</v>
      </c>
      <c r="C50" t="s">
        <v>25</v>
      </c>
    </row>
    <row r="51" spans="1:3" x14ac:dyDescent="0.2">
      <c r="A51" t="s">
        <v>18</v>
      </c>
      <c r="B51">
        <v>1</v>
      </c>
      <c r="C51">
        <v>0</v>
      </c>
    </row>
    <row r="52" spans="1:3" x14ac:dyDescent="0.2">
      <c r="A52" t="s">
        <v>19</v>
      </c>
      <c r="B52">
        <v>2.1159305920800939</v>
      </c>
      <c r="C52">
        <v>0.60846185331263369</v>
      </c>
    </row>
    <row r="53" spans="1:3" x14ac:dyDescent="0.2">
      <c r="A53" t="s">
        <v>20</v>
      </c>
      <c r="B53">
        <v>2.2956070394792105</v>
      </c>
      <c r="C53">
        <v>0.78134359111622087</v>
      </c>
    </row>
    <row r="54" spans="1:3" x14ac:dyDescent="0.2">
      <c r="A54" t="s">
        <v>21</v>
      </c>
      <c r="B54">
        <v>0.73962426401159265</v>
      </c>
      <c r="C54">
        <v>0.26592143921203842</v>
      </c>
    </row>
    <row r="55" spans="1:3" x14ac:dyDescent="0.2">
      <c r="A55" t="s">
        <v>22</v>
      </c>
      <c r="B55">
        <v>1.3039956345419312</v>
      </c>
      <c r="C55">
        <v>0.21209934166761812</v>
      </c>
    </row>
    <row r="65" spans="1:15" ht="19" x14ac:dyDescent="0.25">
      <c r="A65" s="34" t="s">
        <v>51</v>
      </c>
    </row>
    <row r="66" spans="1:15" x14ac:dyDescent="0.2">
      <c r="A66" s="100" t="s">
        <v>12</v>
      </c>
      <c r="B66" s="100"/>
      <c r="C66" s="100"/>
      <c r="D66" s="1"/>
      <c r="E66" s="1"/>
      <c r="F66" s="103" t="s">
        <v>0</v>
      </c>
      <c r="G66" s="103"/>
      <c r="H66" s="103"/>
      <c r="I66" s="1"/>
      <c r="J66" s="1"/>
      <c r="K66" s="1"/>
      <c r="L66" s="2"/>
      <c r="M66" s="2"/>
      <c r="N66" s="2"/>
      <c r="O66" s="2"/>
    </row>
    <row r="67" spans="1:15" x14ac:dyDescent="0.2">
      <c r="A67" s="102" t="s">
        <v>48</v>
      </c>
      <c r="B67" s="101"/>
      <c r="C67" s="101"/>
      <c r="D67" s="3"/>
      <c r="E67" s="2"/>
      <c r="F67" s="101" t="s">
        <v>0</v>
      </c>
      <c r="G67" s="101"/>
      <c r="H67" s="101"/>
      <c r="I67" s="3"/>
      <c r="J67" s="3"/>
      <c r="K67" s="3"/>
      <c r="L67" s="2"/>
      <c r="M67" s="2"/>
      <c r="N67" s="2"/>
      <c r="O67" s="2"/>
    </row>
    <row r="68" spans="1:15" ht="17" thickBot="1" x14ac:dyDescent="0.25">
      <c r="A68" s="104" t="s">
        <v>1</v>
      </c>
      <c r="B68" s="104"/>
      <c r="C68" s="104"/>
      <c r="D68" s="3"/>
      <c r="E68" s="2"/>
      <c r="F68" s="104" t="s">
        <v>1</v>
      </c>
      <c r="G68" s="104"/>
      <c r="H68" s="104"/>
      <c r="I68" s="4"/>
      <c r="J68" s="4"/>
      <c r="K68" s="3"/>
      <c r="L68" s="2"/>
      <c r="M68" s="2"/>
      <c r="N68" s="2"/>
      <c r="O68" s="2"/>
    </row>
    <row r="69" spans="1:15" ht="17" thickBot="1" x14ac:dyDescent="0.25">
      <c r="A69" s="17" t="s">
        <v>13</v>
      </c>
      <c r="B69" s="18" t="s">
        <v>14</v>
      </c>
      <c r="C69" s="5" t="s">
        <v>2</v>
      </c>
      <c r="D69" s="6" t="s">
        <v>3</v>
      </c>
      <c r="E69" s="7" t="s">
        <v>4</v>
      </c>
      <c r="F69" s="8" t="s">
        <v>13</v>
      </c>
      <c r="G69" s="8" t="s">
        <v>14</v>
      </c>
      <c r="H69" s="8" t="s">
        <v>2</v>
      </c>
      <c r="I69" s="7" t="s">
        <v>5</v>
      </c>
      <c r="J69" s="7" t="s">
        <v>6</v>
      </c>
      <c r="K69" s="9" t="s">
        <v>7</v>
      </c>
      <c r="L69" s="10" t="s">
        <v>8</v>
      </c>
      <c r="M69" s="11" t="s">
        <v>9</v>
      </c>
      <c r="N69" s="13" t="s">
        <v>10</v>
      </c>
      <c r="O69" s="12" t="s">
        <v>11</v>
      </c>
    </row>
    <row r="70" spans="1:15" ht="17" thickBot="1" x14ac:dyDescent="0.25">
      <c r="A70" s="19">
        <v>1</v>
      </c>
      <c r="B70" s="20" t="s">
        <v>26</v>
      </c>
      <c r="C70">
        <v>34.14</v>
      </c>
      <c r="D70" s="14">
        <v>32.584999999999994</v>
      </c>
      <c r="E70" s="14">
        <v>32.584999999999994</v>
      </c>
      <c r="F70" s="19">
        <v>1</v>
      </c>
      <c r="G70" s="20" t="s">
        <v>26</v>
      </c>
      <c r="H70" s="21">
        <v>22.18</v>
      </c>
      <c r="I70" s="14">
        <f>AVERAGE(H70:H72)</f>
        <v>22.276666666666667</v>
      </c>
      <c r="J70" s="14">
        <f>AVERAGE(I70:I72)</f>
        <v>22.276666666666667</v>
      </c>
      <c r="K70" s="15">
        <f>((D70-I70)-(E70-J70))</f>
        <v>0</v>
      </c>
      <c r="L70">
        <f>2^(-(K70))</f>
        <v>1</v>
      </c>
      <c r="M70" s="16">
        <f>AVERAGE(L70,L73,L76)</f>
        <v>1</v>
      </c>
      <c r="N70">
        <f>STDEV(L70,L73,L76)</f>
        <v>0</v>
      </c>
      <c r="O70" s="2">
        <v>0</v>
      </c>
    </row>
    <row r="71" spans="1:15" ht="17" thickBot="1" x14ac:dyDescent="0.25">
      <c r="A71" s="19">
        <v>2</v>
      </c>
      <c r="B71" s="20" t="s">
        <v>26</v>
      </c>
      <c r="C71">
        <v>31.57</v>
      </c>
      <c r="D71" s="14"/>
      <c r="E71" s="14"/>
      <c r="F71" s="19">
        <v>2</v>
      </c>
      <c r="G71" s="20" t="s">
        <v>26</v>
      </c>
      <c r="H71" s="21">
        <v>22.31</v>
      </c>
      <c r="I71" s="14"/>
      <c r="J71" s="2"/>
      <c r="K71" s="2"/>
      <c r="L71" s="2"/>
      <c r="M71" s="2"/>
      <c r="N71" s="2"/>
      <c r="O71" s="2"/>
    </row>
    <row r="72" spans="1:15" ht="17" thickBot="1" x14ac:dyDescent="0.25">
      <c r="A72" s="19">
        <v>3</v>
      </c>
      <c r="B72" s="20" t="s">
        <v>26</v>
      </c>
      <c r="C72">
        <v>34.17</v>
      </c>
      <c r="D72" s="14"/>
      <c r="E72" s="14"/>
      <c r="F72" s="19">
        <v>3</v>
      </c>
      <c r="G72" s="20" t="s">
        <v>26</v>
      </c>
      <c r="H72" s="21">
        <v>22.34</v>
      </c>
      <c r="I72" s="14"/>
      <c r="J72" s="2"/>
      <c r="K72" s="2"/>
      <c r="L72" s="2"/>
      <c r="M72" s="2"/>
      <c r="N72" s="2"/>
      <c r="O72" s="2"/>
    </row>
    <row r="73" spans="1:15" ht="17" thickBot="1" x14ac:dyDescent="0.25">
      <c r="A73" s="19">
        <v>4</v>
      </c>
      <c r="B73" s="20" t="s">
        <v>27</v>
      </c>
      <c r="C73">
        <v>32.979999999999997</v>
      </c>
      <c r="D73" s="14">
        <f>AVERAGE(C75,C73)</f>
        <v>32.584999999999994</v>
      </c>
      <c r="E73" s="14">
        <f>AVERAGE(D73:D75)</f>
        <v>32.584999999999994</v>
      </c>
      <c r="F73" s="19">
        <v>4</v>
      </c>
      <c r="G73" s="20" t="s">
        <v>27</v>
      </c>
      <c r="H73" s="21">
        <v>21.4</v>
      </c>
      <c r="I73" s="14">
        <f>AVERAGE(H73:H75)</f>
        <v>21.816666666666666</v>
      </c>
      <c r="J73" s="14">
        <f>AVERAGE(I73:I75)</f>
        <v>21.816666666666666</v>
      </c>
      <c r="K73" s="15">
        <f>((D73-I73)-(E73-J73))</f>
        <v>0</v>
      </c>
      <c r="L73">
        <f>2^(-(K73))</f>
        <v>1</v>
      </c>
      <c r="M73" s="2"/>
      <c r="N73" s="2"/>
      <c r="O73" s="2"/>
    </row>
    <row r="74" spans="1:15" ht="17" thickBot="1" x14ac:dyDescent="0.25">
      <c r="A74" s="19">
        <v>5</v>
      </c>
      <c r="B74" s="20" t="s">
        <v>27</v>
      </c>
      <c r="C74">
        <v>34.869999999999997</v>
      </c>
      <c r="D74" s="14"/>
      <c r="E74" s="14"/>
      <c r="F74" s="19">
        <v>5</v>
      </c>
      <c r="G74" s="20" t="s">
        <v>27</v>
      </c>
      <c r="H74" s="21">
        <v>21.93</v>
      </c>
      <c r="I74" s="14"/>
      <c r="J74" s="2"/>
      <c r="K74" s="2"/>
      <c r="L74" s="2"/>
      <c r="M74" s="2"/>
      <c r="N74" s="2"/>
      <c r="O74" s="2"/>
    </row>
    <row r="75" spans="1:15" ht="17" thickBot="1" x14ac:dyDescent="0.25">
      <c r="A75" s="19">
        <v>6</v>
      </c>
      <c r="B75" s="20" t="s">
        <v>27</v>
      </c>
      <c r="C75">
        <v>32.19</v>
      </c>
      <c r="D75" s="14"/>
      <c r="E75" s="14"/>
      <c r="F75" s="19">
        <v>6</v>
      </c>
      <c r="G75" s="20" t="s">
        <v>27</v>
      </c>
      <c r="H75" s="21">
        <v>22.12</v>
      </c>
      <c r="I75" s="14"/>
      <c r="J75" s="2"/>
      <c r="K75" s="2"/>
      <c r="L75" s="2"/>
      <c r="M75" s="2"/>
      <c r="N75" s="2"/>
      <c r="O75" s="2"/>
    </row>
    <row r="76" spans="1:15" ht="17" thickBot="1" x14ac:dyDescent="0.25">
      <c r="A76" s="19">
        <v>7</v>
      </c>
      <c r="B76" s="20" t="s">
        <v>28</v>
      </c>
      <c r="C76">
        <v>31.6</v>
      </c>
      <c r="D76" s="14">
        <f>AVERAGE(C76,C77)</f>
        <v>32.365000000000002</v>
      </c>
      <c r="E76" s="14">
        <f>AVERAGE(D76:D78)</f>
        <v>32.365000000000002</v>
      </c>
      <c r="F76" s="19">
        <v>7</v>
      </c>
      <c r="G76" s="20" t="s">
        <v>28</v>
      </c>
      <c r="H76" s="21">
        <v>20.23</v>
      </c>
      <c r="I76" s="14">
        <f>AVERAGE(H76:H78)</f>
        <v>20.293333333333333</v>
      </c>
      <c r="J76" s="14">
        <f>AVERAGE(I76:I78)</f>
        <v>20.293333333333333</v>
      </c>
      <c r="K76" s="15">
        <f>((D76-I76)-(E76-J76))</f>
        <v>0</v>
      </c>
      <c r="L76">
        <f>2^(-(K76))</f>
        <v>1</v>
      </c>
      <c r="M76" s="2"/>
      <c r="N76" s="2"/>
      <c r="O76" s="2"/>
    </row>
    <row r="77" spans="1:15" ht="17" thickBot="1" x14ac:dyDescent="0.25">
      <c r="A77" s="19">
        <v>8</v>
      </c>
      <c r="B77" s="20" t="s">
        <v>28</v>
      </c>
      <c r="C77">
        <v>33.130000000000003</v>
      </c>
      <c r="D77" s="14"/>
      <c r="E77" s="14"/>
      <c r="F77" s="19">
        <v>8</v>
      </c>
      <c r="G77" s="20" t="s">
        <v>28</v>
      </c>
      <c r="H77" s="21">
        <v>20.36</v>
      </c>
      <c r="I77" s="14"/>
      <c r="J77" s="2"/>
      <c r="K77" s="2"/>
      <c r="L77" s="2"/>
      <c r="M77" s="2"/>
      <c r="N77" s="2"/>
      <c r="O77" s="2"/>
    </row>
    <row r="78" spans="1:15" ht="17" thickBot="1" x14ac:dyDescent="0.25">
      <c r="A78" s="19">
        <v>9</v>
      </c>
      <c r="B78" s="20" t="s">
        <v>28</v>
      </c>
      <c r="C78" t="s">
        <v>17</v>
      </c>
      <c r="D78" s="14"/>
      <c r="E78" s="14"/>
      <c r="F78" s="19">
        <v>9</v>
      </c>
      <c r="G78" s="20" t="s">
        <v>28</v>
      </c>
      <c r="H78" s="21">
        <v>20.29</v>
      </c>
      <c r="I78" s="14"/>
      <c r="J78" s="2"/>
      <c r="K78" s="2"/>
      <c r="L78" s="2"/>
      <c r="M78" s="2"/>
      <c r="N78" s="2"/>
      <c r="O78" s="2"/>
    </row>
    <row r="79" spans="1:15" ht="17" thickBot="1" x14ac:dyDescent="0.25">
      <c r="A79" s="19">
        <v>10</v>
      </c>
      <c r="B79" s="20" t="s">
        <v>29</v>
      </c>
      <c r="C79">
        <v>31.95</v>
      </c>
      <c r="D79" s="14">
        <f>AVERAGE(C79,C81)</f>
        <v>31.77</v>
      </c>
      <c r="E79" s="14">
        <v>32.584999999999994</v>
      </c>
      <c r="F79" s="19">
        <v>10</v>
      </c>
      <c r="G79" s="20" t="s">
        <v>29</v>
      </c>
      <c r="H79" s="21">
        <v>21.01</v>
      </c>
      <c r="I79" s="14">
        <f>AVERAGE(H79:H81)</f>
        <v>21.006666666666664</v>
      </c>
      <c r="J79" s="14">
        <v>22.276666670000001</v>
      </c>
      <c r="K79" s="15">
        <f>((D79-I79)-(E79-J79))</f>
        <v>0.45500000333334256</v>
      </c>
      <c r="L79">
        <f>2^(-(K79))</f>
        <v>0.72951017043455668</v>
      </c>
      <c r="M79" s="16">
        <f>AVERAGE(L79,L82)</f>
        <v>0.73289684889182083</v>
      </c>
      <c r="N79">
        <f>STDEV(L79,L82)</f>
        <v>4.789486605659669E-3</v>
      </c>
      <c r="O79" s="2">
        <v>1.5827</v>
      </c>
    </row>
    <row r="80" spans="1:15" ht="17" thickBot="1" x14ac:dyDescent="0.25">
      <c r="A80" s="19">
        <v>11</v>
      </c>
      <c r="B80" s="20" t="s">
        <v>29</v>
      </c>
      <c r="C80">
        <v>32.53</v>
      </c>
      <c r="D80" s="14"/>
      <c r="E80" s="14"/>
      <c r="F80" s="19">
        <v>11</v>
      </c>
      <c r="G80" s="20" t="s">
        <v>29</v>
      </c>
      <c r="H80" s="21">
        <v>20.79</v>
      </c>
      <c r="I80" s="14"/>
      <c r="J80" s="2"/>
      <c r="K80" s="2"/>
      <c r="L80" s="2"/>
      <c r="M80" s="2"/>
      <c r="N80" s="2"/>
      <c r="O80" s="2"/>
    </row>
    <row r="81" spans="1:15" ht="17" thickBot="1" x14ac:dyDescent="0.25">
      <c r="A81" s="19">
        <v>12</v>
      </c>
      <c r="B81" s="20" t="s">
        <v>29</v>
      </c>
      <c r="C81">
        <v>31.59</v>
      </c>
      <c r="D81" s="14"/>
      <c r="E81" s="14"/>
      <c r="F81" s="19">
        <v>12</v>
      </c>
      <c r="G81" s="20" t="s">
        <v>29</v>
      </c>
      <c r="H81" s="21">
        <v>21.22</v>
      </c>
      <c r="I81" s="14"/>
      <c r="J81" s="2"/>
      <c r="K81" s="2"/>
      <c r="L81" s="2"/>
      <c r="M81" s="2"/>
      <c r="N81" s="2"/>
      <c r="O81" s="2"/>
    </row>
    <row r="82" spans="1:15" ht="17" thickBot="1" x14ac:dyDescent="0.25">
      <c r="A82" s="19">
        <v>13</v>
      </c>
      <c r="B82" s="20" t="s">
        <v>30</v>
      </c>
      <c r="C82">
        <v>32.21</v>
      </c>
      <c r="D82" s="14">
        <f>AVERAGE(C82,C83)</f>
        <v>32.269999999999996</v>
      </c>
      <c r="E82" s="14">
        <v>32.584999999999994</v>
      </c>
      <c r="F82" s="19">
        <v>13</v>
      </c>
      <c r="G82" s="20" t="s">
        <v>30</v>
      </c>
      <c r="H82" s="21">
        <v>20.98</v>
      </c>
      <c r="I82" s="14">
        <f>AVERAGE(H82:H84)</f>
        <v>21.06</v>
      </c>
      <c r="J82" s="14">
        <v>21.81666667</v>
      </c>
      <c r="K82" s="15">
        <f>((D82-I82)-(E82-J82))</f>
        <v>0.44166667000000359</v>
      </c>
      <c r="L82">
        <f>2^(-(K82))</f>
        <v>0.73628352734908487</v>
      </c>
      <c r="M82" s="2"/>
      <c r="N82" s="2"/>
      <c r="O82" s="2"/>
    </row>
    <row r="83" spans="1:15" ht="17" thickBot="1" x14ac:dyDescent="0.25">
      <c r="A83" s="19">
        <v>14</v>
      </c>
      <c r="B83" s="20" t="s">
        <v>30</v>
      </c>
      <c r="C83">
        <v>32.33</v>
      </c>
      <c r="D83" s="14"/>
      <c r="E83" s="14"/>
      <c r="F83" s="19">
        <v>14</v>
      </c>
      <c r="G83" s="20" t="s">
        <v>30</v>
      </c>
      <c r="H83" s="21">
        <v>20.95</v>
      </c>
      <c r="I83" s="14"/>
      <c r="J83" s="2"/>
      <c r="K83" s="2"/>
      <c r="L83" s="2"/>
      <c r="M83" s="2"/>
      <c r="N83" s="2"/>
      <c r="O83" s="2"/>
    </row>
    <row r="84" spans="1:15" ht="17" thickBot="1" x14ac:dyDescent="0.25">
      <c r="A84" s="19">
        <v>15</v>
      </c>
      <c r="B84" s="20" t="s">
        <v>30</v>
      </c>
      <c r="C84">
        <v>33.5</v>
      </c>
      <c r="D84" s="14"/>
      <c r="E84" s="14"/>
      <c r="F84" s="19">
        <v>15</v>
      </c>
      <c r="G84" s="20" t="s">
        <v>30</v>
      </c>
      <c r="H84" s="21">
        <v>21.25</v>
      </c>
      <c r="I84" s="14"/>
      <c r="J84" s="2"/>
      <c r="K84" s="2"/>
      <c r="L84" s="2"/>
      <c r="M84" s="2"/>
      <c r="N84" s="2"/>
      <c r="O84" s="2"/>
    </row>
    <row r="85" spans="1:15" ht="17" thickBot="1" x14ac:dyDescent="0.25">
      <c r="A85" s="19">
        <v>16</v>
      </c>
      <c r="B85" s="20" t="s">
        <v>31</v>
      </c>
      <c r="C85">
        <v>31.77</v>
      </c>
      <c r="D85" s="14">
        <f>AVERAGE(C85:C86)</f>
        <v>31.68</v>
      </c>
      <c r="E85" s="14">
        <v>32.365000000000002</v>
      </c>
      <c r="F85" s="19">
        <v>16</v>
      </c>
      <c r="G85" s="20" t="s">
        <v>31</v>
      </c>
      <c r="H85" s="21">
        <v>20.239999999999998</v>
      </c>
      <c r="I85" s="14">
        <f>AVERAGE(H85:H87)</f>
        <v>20.440000000000001</v>
      </c>
      <c r="J85" s="14">
        <v>20.293333329999999</v>
      </c>
      <c r="K85" s="15">
        <f>((D85-I85)-(E85-J85))</f>
        <v>-0.83166667000000416</v>
      </c>
      <c r="L85">
        <f>2^(-(K85))</f>
        <v>1.7797402158055935</v>
      </c>
      <c r="M85" s="2"/>
      <c r="N85" s="2"/>
      <c r="O85" s="2"/>
    </row>
    <row r="86" spans="1:15" ht="17" thickBot="1" x14ac:dyDescent="0.25">
      <c r="A86" s="19">
        <v>17</v>
      </c>
      <c r="B86" s="20" t="s">
        <v>31</v>
      </c>
      <c r="C86">
        <v>31.59</v>
      </c>
      <c r="D86" s="14"/>
      <c r="E86" s="14"/>
      <c r="F86" s="19">
        <v>17</v>
      </c>
      <c r="G86" s="20" t="s">
        <v>31</v>
      </c>
      <c r="H86" s="21">
        <v>20.190000000000001</v>
      </c>
      <c r="I86" s="14"/>
      <c r="J86" s="2"/>
      <c r="K86" s="2"/>
      <c r="L86" s="2"/>
      <c r="M86" s="2"/>
      <c r="N86" s="2"/>
      <c r="O86" s="2"/>
    </row>
    <row r="87" spans="1:15" ht="17" thickBot="1" x14ac:dyDescent="0.25">
      <c r="A87" s="19">
        <v>18</v>
      </c>
      <c r="B87" s="20" t="s">
        <v>31</v>
      </c>
      <c r="C87">
        <v>30.81</v>
      </c>
      <c r="D87" s="14"/>
      <c r="E87" s="14"/>
      <c r="F87" s="19">
        <v>18</v>
      </c>
      <c r="G87" s="20" t="s">
        <v>31</v>
      </c>
      <c r="H87" s="21">
        <v>20.89</v>
      </c>
      <c r="I87" s="14"/>
      <c r="J87" s="2"/>
      <c r="K87" s="2"/>
      <c r="L87" s="2"/>
      <c r="M87" s="2"/>
      <c r="N87" s="2"/>
      <c r="O87" s="2"/>
    </row>
    <row r="88" spans="1:15" ht="17" thickBot="1" x14ac:dyDescent="0.25">
      <c r="A88" s="19">
        <v>19</v>
      </c>
      <c r="B88" s="20" t="s">
        <v>32</v>
      </c>
      <c r="C88">
        <v>30.14</v>
      </c>
      <c r="D88" s="14">
        <f>AVERAGE(C88:C90)</f>
        <v>30.116666666666664</v>
      </c>
      <c r="E88" s="14">
        <v>32.584999999999994</v>
      </c>
      <c r="F88" s="19">
        <v>19</v>
      </c>
      <c r="G88" s="20" t="s">
        <v>32</v>
      </c>
      <c r="H88" s="21">
        <v>20.100000000000001</v>
      </c>
      <c r="I88" s="14">
        <f>AVERAGE(H88:H90)</f>
        <v>20.143333333333334</v>
      </c>
      <c r="J88" s="14">
        <v>22.276666670000001</v>
      </c>
      <c r="K88" s="15">
        <f>((D88-I88)-(E88-J88))</f>
        <v>-0.33499999666666369</v>
      </c>
      <c r="L88">
        <f>2^(-(K88))</f>
        <v>1.2613774059168463</v>
      </c>
      <c r="M88" s="16">
        <f>AVERAGE(L88,L91)</f>
        <v>1.0289167293394073</v>
      </c>
      <c r="N88">
        <f>STDEV(L88,L91)</f>
        <v>0.32874904153424056</v>
      </c>
      <c r="O88" s="2">
        <v>0.1933</v>
      </c>
    </row>
    <row r="89" spans="1:15" ht="17" thickBot="1" x14ac:dyDescent="0.25">
      <c r="A89" s="19">
        <v>20</v>
      </c>
      <c r="B89" s="20" t="s">
        <v>32</v>
      </c>
      <c r="C89">
        <v>30.19</v>
      </c>
      <c r="D89" s="14"/>
      <c r="E89" s="14"/>
      <c r="F89" s="19">
        <v>20</v>
      </c>
      <c r="G89" s="20" t="s">
        <v>32</v>
      </c>
      <c r="H89" s="21">
        <v>20.11</v>
      </c>
      <c r="I89" s="14"/>
      <c r="J89" s="2"/>
      <c r="K89" s="2"/>
      <c r="L89" s="2"/>
      <c r="M89" s="2"/>
      <c r="N89" s="2"/>
      <c r="O89" s="2"/>
    </row>
    <row r="90" spans="1:15" ht="17" thickBot="1" x14ac:dyDescent="0.25">
      <c r="A90" s="19">
        <v>21</v>
      </c>
      <c r="B90" s="20" t="s">
        <v>32</v>
      </c>
      <c r="C90">
        <v>30.02</v>
      </c>
      <c r="D90" s="14"/>
      <c r="E90" s="14"/>
      <c r="F90" s="19">
        <v>21</v>
      </c>
      <c r="G90" s="20" t="s">
        <v>32</v>
      </c>
      <c r="H90" s="21">
        <v>20.22</v>
      </c>
      <c r="I90" s="14"/>
      <c r="J90" s="2"/>
      <c r="K90" s="2"/>
      <c r="L90" s="2"/>
      <c r="M90" s="2"/>
      <c r="N90" s="2"/>
      <c r="O90" s="2"/>
    </row>
    <row r="91" spans="1:15" ht="17" thickBot="1" x14ac:dyDescent="0.25">
      <c r="A91" s="19">
        <v>22</v>
      </c>
      <c r="B91" s="20" t="s">
        <v>33</v>
      </c>
      <c r="C91">
        <v>32.56</v>
      </c>
      <c r="D91" s="14">
        <f>AVERAGE(C92,C93)</f>
        <v>31.04</v>
      </c>
      <c r="E91" s="14">
        <v>32.584999999999994</v>
      </c>
      <c r="F91" s="19">
        <v>22</v>
      </c>
      <c r="G91" s="20" t="s">
        <v>33</v>
      </c>
      <c r="H91" s="21">
        <v>20.04</v>
      </c>
      <c r="I91" s="14">
        <f>AVERAGE(H91:H93)</f>
        <v>19.943333333333332</v>
      </c>
      <c r="J91" s="14">
        <v>21.81666667</v>
      </c>
      <c r="K91" s="15">
        <f>((D91-I91)-(E91-J91))</f>
        <v>0.32833333666667386</v>
      </c>
      <c r="L91">
        <f>2^(-(K91))</f>
        <v>0.7964560527619684</v>
      </c>
      <c r="M91" s="2"/>
      <c r="N91" s="2"/>
      <c r="O91" s="2"/>
    </row>
    <row r="92" spans="1:15" ht="17" thickBot="1" x14ac:dyDescent="0.25">
      <c r="A92" s="19">
        <v>23</v>
      </c>
      <c r="B92" s="20" t="s">
        <v>33</v>
      </c>
      <c r="C92">
        <v>31</v>
      </c>
      <c r="D92" s="14"/>
      <c r="E92" s="14"/>
      <c r="F92" s="19">
        <v>23</v>
      </c>
      <c r="G92" s="20" t="s">
        <v>33</v>
      </c>
      <c r="H92" s="21">
        <v>19.77</v>
      </c>
      <c r="I92" s="14"/>
      <c r="J92" s="2"/>
      <c r="K92" s="2"/>
      <c r="L92" s="2"/>
      <c r="M92" s="2"/>
      <c r="N92" s="2"/>
      <c r="O92" s="2"/>
    </row>
    <row r="93" spans="1:15" ht="17" thickBot="1" x14ac:dyDescent="0.25">
      <c r="A93" s="19">
        <v>24</v>
      </c>
      <c r="B93" s="20" t="s">
        <v>33</v>
      </c>
      <c r="C93">
        <v>31.08</v>
      </c>
      <c r="D93" s="14"/>
      <c r="E93" s="14"/>
      <c r="F93" s="19">
        <v>24</v>
      </c>
      <c r="G93" s="20" t="s">
        <v>33</v>
      </c>
      <c r="H93" s="21">
        <v>20.02</v>
      </c>
      <c r="I93" s="14"/>
      <c r="J93" s="2"/>
      <c r="K93" s="2"/>
      <c r="L93" s="2"/>
      <c r="M93" s="2"/>
      <c r="N93" s="2"/>
      <c r="O93" s="2"/>
    </row>
    <row r="94" spans="1:15" ht="17" thickBot="1" x14ac:dyDescent="0.25">
      <c r="A94" s="19">
        <v>25</v>
      </c>
      <c r="B94" s="20" t="s">
        <v>34</v>
      </c>
      <c r="C94">
        <v>30.13</v>
      </c>
      <c r="D94" s="14">
        <f>AVERAGE(C94:C96)</f>
        <v>30.243333333333329</v>
      </c>
      <c r="E94" s="14">
        <v>32.365000000000002</v>
      </c>
      <c r="F94" s="19">
        <v>25</v>
      </c>
      <c r="G94" s="20" t="s">
        <v>34</v>
      </c>
      <c r="H94" s="21">
        <v>20.350000000000001</v>
      </c>
      <c r="I94" s="14">
        <f>AVERAGE(H94:H96)</f>
        <v>20.183333333333334</v>
      </c>
      <c r="J94" s="14">
        <v>20.293333329999999</v>
      </c>
      <c r="K94" s="15">
        <f>((D94-I94)-(E94-J94))</f>
        <v>-2.0116666700000074</v>
      </c>
      <c r="L94">
        <f>2^(-(K94))</f>
        <v>4.0324780209980569</v>
      </c>
      <c r="M94" s="2"/>
      <c r="N94" s="2"/>
      <c r="O94" s="2"/>
    </row>
    <row r="95" spans="1:15" ht="17" thickBot="1" x14ac:dyDescent="0.25">
      <c r="A95" s="19">
        <v>26</v>
      </c>
      <c r="B95" s="20" t="s">
        <v>34</v>
      </c>
      <c r="C95">
        <v>30.25</v>
      </c>
      <c r="D95" s="2"/>
      <c r="E95" s="14"/>
      <c r="F95" s="19">
        <v>26</v>
      </c>
      <c r="G95" s="20" t="s">
        <v>34</v>
      </c>
      <c r="H95" s="21">
        <v>19.93</v>
      </c>
      <c r="I95" s="2"/>
      <c r="J95" s="2"/>
      <c r="K95" s="2"/>
      <c r="L95" s="2"/>
      <c r="M95" s="2"/>
      <c r="N95" s="2"/>
      <c r="O95" s="2"/>
    </row>
    <row r="96" spans="1:15" ht="17" thickBot="1" x14ac:dyDescent="0.25">
      <c r="A96" s="19">
        <v>27</v>
      </c>
      <c r="B96" s="20" t="s">
        <v>34</v>
      </c>
      <c r="C96">
        <v>30.35</v>
      </c>
      <c r="D96" s="2"/>
      <c r="E96" s="14"/>
      <c r="F96" s="19">
        <v>27</v>
      </c>
      <c r="G96" s="20" t="s">
        <v>34</v>
      </c>
      <c r="H96" s="21">
        <v>20.27</v>
      </c>
      <c r="I96" s="2"/>
      <c r="J96" s="2"/>
      <c r="K96" s="2"/>
      <c r="L96" s="2"/>
      <c r="M96" s="2"/>
      <c r="N96" s="2"/>
      <c r="O96" s="2"/>
    </row>
    <row r="97" spans="1:15" ht="17" thickBot="1" x14ac:dyDescent="0.25">
      <c r="A97" s="19">
        <v>28</v>
      </c>
      <c r="B97" s="20" t="s">
        <v>35</v>
      </c>
      <c r="C97">
        <v>29.09</v>
      </c>
      <c r="D97" s="14">
        <f>AVERAGE(C98,C99,C97)</f>
        <v>29.313333333333333</v>
      </c>
      <c r="E97" s="14">
        <v>32.584999999999994</v>
      </c>
      <c r="F97" s="19">
        <v>28</v>
      </c>
      <c r="G97" s="20" t="s">
        <v>35</v>
      </c>
      <c r="H97" s="21">
        <v>20.28</v>
      </c>
      <c r="I97" s="14">
        <f>AVERAGE(H97:H99)</f>
        <v>20.349999999999998</v>
      </c>
      <c r="J97" s="14">
        <v>22.276666670000001</v>
      </c>
      <c r="K97" s="15">
        <f>((D97-I97)-(E97-J97))</f>
        <v>-1.3449999966666581</v>
      </c>
      <c r="L97">
        <f>2^(-(K97))</f>
        <v>2.5403019592082203</v>
      </c>
      <c r="M97" s="16">
        <f>AVERAGE(L97,L100)</f>
        <v>3.517670007649107</v>
      </c>
      <c r="N97">
        <f>STDEV(L97,L100)</f>
        <v>1.3822071495352253</v>
      </c>
      <c r="O97" s="2">
        <v>0.70109999999999995</v>
      </c>
    </row>
    <row r="98" spans="1:15" ht="17" thickBot="1" x14ac:dyDescent="0.25">
      <c r="A98" s="19">
        <v>29</v>
      </c>
      <c r="B98" s="20" t="s">
        <v>35</v>
      </c>
      <c r="C98">
        <v>29.05</v>
      </c>
      <c r="D98" s="2"/>
      <c r="E98" s="14"/>
      <c r="F98" s="19">
        <v>29</v>
      </c>
      <c r="G98" s="20" t="s">
        <v>35</v>
      </c>
      <c r="H98" s="21">
        <v>20.22</v>
      </c>
      <c r="I98" s="2"/>
      <c r="J98" s="2"/>
      <c r="K98" s="2"/>
      <c r="L98" s="2"/>
      <c r="M98" s="2"/>
      <c r="N98" s="2"/>
      <c r="O98" s="2"/>
    </row>
    <row r="99" spans="1:15" ht="17" thickBot="1" x14ac:dyDescent="0.25">
      <c r="A99" s="19">
        <v>30</v>
      </c>
      <c r="B99" s="20" t="s">
        <v>35</v>
      </c>
      <c r="C99">
        <v>29.8</v>
      </c>
      <c r="D99" s="2"/>
      <c r="E99" s="14"/>
      <c r="F99" s="19">
        <v>30</v>
      </c>
      <c r="G99" s="20" t="s">
        <v>35</v>
      </c>
      <c r="H99" s="21">
        <v>20.55</v>
      </c>
      <c r="I99" s="2"/>
      <c r="J99" s="2"/>
      <c r="K99" s="2"/>
      <c r="L99" s="2"/>
      <c r="M99" s="2"/>
      <c r="N99" s="2"/>
      <c r="O99" s="2"/>
    </row>
    <row r="100" spans="1:15" ht="17" thickBot="1" x14ac:dyDescent="0.25">
      <c r="A100" s="19">
        <v>31</v>
      </c>
      <c r="B100" s="20" t="s">
        <v>36</v>
      </c>
      <c r="C100">
        <v>28.62</v>
      </c>
      <c r="D100" s="14">
        <f>AVERAGE(C100:C102)</f>
        <v>28.430000000000003</v>
      </c>
      <c r="E100" s="14">
        <v>32.584999999999994</v>
      </c>
      <c r="F100" s="19">
        <v>31</v>
      </c>
      <c r="G100" s="20" t="s">
        <v>36</v>
      </c>
      <c r="H100" s="21">
        <v>19.91</v>
      </c>
      <c r="I100" s="14">
        <f>AVERAGE(H100:H102)</f>
        <v>19.829999999999998</v>
      </c>
      <c r="J100" s="14">
        <v>21.81666667</v>
      </c>
      <c r="K100" s="15">
        <f>((D100-I100)-(E100-J100))</f>
        <v>-2.1683333299999887</v>
      </c>
      <c r="L100">
        <f>2^(-(K100))</f>
        <v>4.4950380560899932</v>
      </c>
      <c r="M100" s="2"/>
      <c r="N100" s="2"/>
      <c r="O100" s="2"/>
    </row>
    <row r="101" spans="1:15" ht="17" thickBot="1" x14ac:dyDescent="0.25">
      <c r="A101" s="19">
        <v>32</v>
      </c>
      <c r="B101" s="20" t="s">
        <v>36</v>
      </c>
      <c r="C101">
        <v>28.3</v>
      </c>
      <c r="D101" s="2"/>
      <c r="E101" s="14"/>
      <c r="F101" s="19">
        <v>32</v>
      </c>
      <c r="G101" s="20" t="s">
        <v>36</v>
      </c>
      <c r="H101" s="21">
        <v>19.670000000000002</v>
      </c>
      <c r="I101" s="2"/>
      <c r="J101" s="2"/>
      <c r="K101" s="2"/>
      <c r="L101" s="2"/>
      <c r="M101" s="2"/>
      <c r="N101" s="2"/>
      <c r="O101" s="2"/>
    </row>
    <row r="102" spans="1:15" ht="17" thickBot="1" x14ac:dyDescent="0.25">
      <c r="A102" s="19">
        <v>33</v>
      </c>
      <c r="B102" s="20" t="s">
        <v>36</v>
      </c>
      <c r="C102">
        <v>28.37</v>
      </c>
      <c r="D102" s="2"/>
      <c r="E102" s="14"/>
      <c r="F102" s="19">
        <v>33</v>
      </c>
      <c r="G102" s="20" t="s">
        <v>36</v>
      </c>
      <c r="H102" s="21">
        <v>19.91</v>
      </c>
      <c r="I102" s="2"/>
      <c r="J102" s="2"/>
      <c r="K102" s="2"/>
      <c r="L102" s="2"/>
      <c r="M102" s="2"/>
      <c r="N102" s="2"/>
      <c r="O102" s="2"/>
    </row>
    <row r="103" spans="1:15" ht="17" thickBot="1" x14ac:dyDescent="0.25">
      <c r="A103" s="19">
        <v>34</v>
      </c>
      <c r="B103" s="20" t="s">
        <v>37</v>
      </c>
      <c r="C103">
        <v>28.71</v>
      </c>
      <c r="D103" s="14">
        <f>AVERAGE(C103,C104)</f>
        <v>28.805</v>
      </c>
      <c r="E103" s="14">
        <v>32.365000000000002</v>
      </c>
      <c r="F103" s="19">
        <v>34</v>
      </c>
      <c r="G103" s="20" t="s">
        <v>37</v>
      </c>
      <c r="H103" s="21">
        <v>20.2</v>
      </c>
      <c r="I103" s="14">
        <f>AVERAGE(H103:H105)</f>
        <v>20.003333333333334</v>
      </c>
      <c r="J103" s="14">
        <v>20.293333329999999</v>
      </c>
      <c r="K103" s="15">
        <f>((D103-I103)-(E103-J103))</f>
        <v>-3.2700000033333367</v>
      </c>
      <c r="L103">
        <f>2^(-(K103))</f>
        <v>9.6464626438141678</v>
      </c>
      <c r="M103" s="2"/>
      <c r="N103" s="2"/>
      <c r="O103" s="2"/>
    </row>
    <row r="104" spans="1:15" ht="17" thickBot="1" x14ac:dyDescent="0.25">
      <c r="A104" s="19">
        <v>35</v>
      </c>
      <c r="B104" s="20" t="s">
        <v>37</v>
      </c>
      <c r="C104">
        <v>28.9</v>
      </c>
      <c r="D104" s="2"/>
      <c r="E104" s="14"/>
      <c r="F104" s="19">
        <v>35</v>
      </c>
      <c r="G104" s="20" t="s">
        <v>37</v>
      </c>
      <c r="H104" s="21">
        <v>19.7</v>
      </c>
      <c r="I104" s="2"/>
      <c r="J104" s="2"/>
      <c r="K104" s="2"/>
      <c r="L104" s="2"/>
      <c r="M104" s="2"/>
      <c r="N104" s="2"/>
      <c r="O104" s="2"/>
    </row>
    <row r="105" spans="1:15" ht="17" thickBot="1" x14ac:dyDescent="0.25">
      <c r="A105" s="19">
        <v>36</v>
      </c>
      <c r="B105" s="20" t="s">
        <v>37</v>
      </c>
      <c r="C105">
        <v>28.44</v>
      </c>
      <c r="D105" s="2"/>
      <c r="E105" s="14"/>
      <c r="F105" s="19">
        <v>36</v>
      </c>
      <c r="G105" s="20" t="s">
        <v>37</v>
      </c>
      <c r="H105" s="21">
        <v>20.11</v>
      </c>
      <c r="I105" s="2"/>
      <c r="J105" s="2"/>
      <c r="K105" s="2"/>
      <c r="L105" s="2"/>
      <c r="M105" s="2"/>
      <c r="N105" s="2"/>
      <c r="O105" s="2"/>
    </row>
    <row r="106" spans="1:15" ht="17" thickBot="1" x14ac:dyDescent="0.25">
      <c r="A106" s="19">
        <v>37</v>
      </c>
      <c r="B106" s="20" t="s">
        <v>38</v>
      </c>
      <c r="C106">
        <v>31.05</v>
      </c>
      <c r="D106" s="14">
        <f>AVERAGE(C106,C107)</f>
        <v>30.86</v>
      </c>
      <c r="E106" s="14">
        <v>32.584999999999994</v>
      </c>
      <c r="F106" s="19">
        <v>37</v>
      </c>
      <c r="G106" s="20" t="s">
        <v>38</v>
      </c>
      <c r="H106" s="21">
        <v>21.41</v>
      </c>
      <c r="I106" s="14">
        <f>AVERAGE(H106:H108)</f>
        <v>21.183333333333334</v>
      </c>
      <c r="J106" s="14">
        <v>22.276666670000001</v>
      </c>
      <c r="K106" s="15">
        <f>((D106-I106)-(E106-J106))</f>
        <v>-0.63166666333332699</v>
      </c>
      <c r="L106">
        <f>2^(-(K106))</f>
        <v>1.5493538402307787</v>
      </c>
      <c r="M106" s="16">
        <f>AVERAGE(L112,L106)</f>
        <v>1.9114938959780103</v>
      </c>
      <c r="N106">
        <f>STDEV(L112,L106)</f>
        <v>0.51214337831628409</v>
      </c>
      <c r="O106" s="2">
        <v>7.9454000000000002</v>
      </c>
    </row>
    <row r="107" spans="1:15" ht="17" thickBot="1" x14ac:dyDescent="0.25">
      <c r="A107" s="19">
        <v>38</v>
      </c>
      <c r="B107" s="20" t="s">
        <v>38</v>
      </c>
      <c r="C107">
        <v>30.67</v>
      </c>
      <c r="D107" s="2"/>
      <c r="E107" s="14"/>
      <c r="F107" s="19">
        <v>38</v>
      </c>
      <c r="G107" s="20" t="s">
        <v>38</v>
      </c>
      <c r="H107" s="21">
        <v>21.03</v>
      </c>
      <c r="I107" s="2"/>
      <c r="J107" s="2"/>
      <c r="K107" s="2"/>
      <c r="L107" s="2"/>
      <c r="M107" s="2"/>
      <c r="N107" s="2"/>
      <c r="O107" s="2"/>
    </row>
    <row r="108" spans="1:15" ht="17" thickBot="1" x14ac:dyDescent="0.25">
      <c r="A108" s="19">
        <v>39</v>
      </c>
      <c r="B108" s="20" t="s">
        <v>38</v>
      </c>
      <c r="C108">
        <v>30.19</v>
      </c>
      <c r="D108" s="2"/>
      <c r="E108" s="14"/>
      <c r="F108" s="19">
        <v>39</v>
      </c>
      <c r="G108" s="20" t="s">
        <v>38</v>
      </c>
      <c r="H108" s="21">
        <v>21.11</v>
      </c>
      <c r="I108" s="2"/>
      <c r="J108" s="2"/>
      <c r="K108" s="2"/>
      <c r="L108" s="2"/>
      <c r="M108" s="2"/>
      <c r="N108" s="2"/>
      <c r="O108" s="2"/>
    </row>
    <row r="109" spans="1:15" ht="17" thickBot="1" x14ac:dyDescent="0.25">
      <c r="A109" s="19">
        <v>40</v>
      </c>
      <c r="B109" s="20" t="s">
        <v>39</v>
      </c>
      <c r="C109">
        <v>28.8</v>
      </c>
      <c r="D109" s="14">
        <f>AVERAGE(C109:C111)</f>
        <v>28.543333333333333</v>
      </c>
      <c r="E109" s="14">
        <v>32.584999999999994</v>
      </c>
      <c r="F109" s="19">
        <v>40</v>
      </c>
      <c r="G109" s="20" t="s">
        <v>39</v>
      </c>
      <c r="H109" s="21">
        <v>19.16</v>
      </c>
      <c r="I109" s="14">
        <f>AVERAGE(H109:H111)</f>
        <v>19.440000000000001</v>
      </c>
      <c r="J109" s="14">
        <v>21.81666667</v>
      </c>
      <c r="K109" s="15">
        <f>((D109-I109)-(E109-J109))</f>
        <v>-1.664999996666662</v>
      </c>
      <c r="L109">
        <f>2^(-(K109))</f>
        <v>3.1711365391142463</v>
      </c>
      <c r="M109" s="2"/>
      <c r="N109" s="2"/>
      <c r="O109" s="2"/>
    </row>
    <row r="110" spans="1:15" ht="17" thickBot="1" x14ac:dyDescent="0.25">
      <c r="A110" s="19">
        <v>41</v>
      </c>
      <c r="B110" s="20" t="s">
        <v>39</v>
      </c>
      <c r="C110">
        <v>28.34</v>
      </c>
      <c r="D110" s="2"/>
      <c r="E110" s="14"/>
      <c r="F110" s="19">
        <v>41</v>
      </c>
      <c r="G110" s="20" t="s">
        <v>39</v>
      </c>
      <c r="H110" s="21">
        <v>19.149999999999999</v>
      </c>
      <c r="I110" s="2"/>
      <c r="J110" s="2"/>
      <c r="K110" s="2"/>
      <c r="L110" s="2"/>
      <c r="M110" s="2"/>
      <c r="N110" s="2"/>
      <c r="O110" s="2"/>
    </row>
    <row r="111" spans="1:15" ht="17" thickBot="1" x14ac:dyDescent="0.25">
      <c r="A111" s="19">
        <v>42</v>
      </c>
      <c r="B111" s="20" t="s">
        <v>39</v>
      </c>
      <c r="C111">
        <v>28.49</v>
      </c>
      <c r="D111" s="2"/>
      <c r="E111" s="14"/>
      <c r="F111" s="19">
        <v>42</v>
      </c>
      <c r="G111" s="20" t="s">
        <v>39</v>
      </c>
      <c r="H111" s="21">
        <v>20.010000000000002</v>
      </c>
      <c r="I111" s="2"/>
      <c r="J111" s="2"/>
      <c r="K111" s="2"/>
      <c r="L111" s="2"/>
      <c r="M111" s="2"/>
      <c r="N111" s="2"/>
      <c r="O111" s="2"/>
    </row>
    <row r="112" spans="1:15" ht="17" thickBot="1" x14ac:dyDescent="0.25">
      <c r="A112" s="19">
        <v>43</v>
      </c>
      <c r="B112" s="20" t="s">
        <v>40</v>
      </c>
      <c r="C112">
        <v>31.5</v>
      </c>
      <c r="D112" s="14">
        <f>AVERAGE(C112:C114)</f>
        <v>31.23</v>
      </c>
      <c r="E112" s="14">
        <v>32.365000000000002</v>
      </c>
      <c r="F112" s="19">
        <v>43</v>
      </c>
      <c r="G112" s="20" t="s">
        <v>40</v>
      </c>
      <c r="H112" s="21">
        <v>20.02</v>
      </c>
      <c r="I112" s="14">
        <f>AVERAGE(H112:H114)</f>
        <v>20.343333333333334</v>
      </c>
      <c r="J112" s="14">
        <v>20.293333329999999</v>
      </c>
      <c r="K112" s="15">
        <f>((D112-I112)-(E112-J112))</f>
        <v>-1.1850000033333359</v>
      </c>
      <c r="L112">
        <f>2^(-(K112))</f>
        <v>2.273633951725242</v>
      </c>
      <c r="M112" s="2"/>
      <c r="N112" s="2"/>
      <c r="O112" s="2"/>
    </row>
    <row r="113" spans="1:15" ht="17" thickBot="1" x14ac:dyDescent="0.25">
      <c r="A113" s="19">
        <v>44</v>
      </c>
      <c r="B113" s="20" t="s">
        <v>40</v>
      </c>
      <c r="C113">
        <v>31.05</v>
      </c>
      <c r="D113" s="2"/>
      <c r="E113" s="14"/>
      <c r="F113" s="19">
        <v>44</v>
      </c>
      <c r="G113" s="20" t="s">
        <v>40</v>
      </c>
      <c r="H113" s="21">
        <v>20.059999999999999</v>
      </c>
      <c r="I113" s="2"/>
      <c r="J113" s="14"/>
      <c r="K113" s="2"/>
      <c r="L113" s="2"/>
      <c r="M113" s="2"/>
      <c r="N113" s="2"/>
      <c r="O113" s="2"/>
    </row>
    <row r="114" spans="1:15" ht="17" thickBot="1" x14ac:dyDescent="0.25">
      <c r="A114" s="19">
        <v>45</v>
      </c>
      <c r="B114" s="20" t="s">
        <v>40</v>
      </c>
      <c r="C114">
        <v>31.14</v>
      </c>
      <c r="D114" s="2"/>
      <c r="E114" s="14"/>
      <c r="F114" s="19">
        <v>45</v>
      </c>
      <c r="G114" s="20" t="s">
        <v>40</v>
      </c>
      <c r="H114" s="21">
        <v>20.95</v>
      </c>
      <c r="I114" s="2"/>
      <c r="J114" s="14"/>
      <c r="K114" s="2"/>
      <c r="L114" s="2"/>
      <c r="M114" s="2"/>
      <c r="N114" s="2"/>
      <c r="O114" s="2"/>
    </row>
  </sheetData>
  <mergeCells count="10">
    <mergeCell ref="A67:C67"/>
    <mergeCell ref="F67:H67"/>
    <mergeCell ref="A68:C68"/>
    <mergeCell ref="F68:H68"/>
    <mergeCell ref="A1:C1"/>
    <mergeCell ref="F1:H1"/>
    <mergeCell ref="A2:C2"/>
    <mergeCell ref="F2:H2"/>
    <mergeCell ref="A66:C66"/>
    <mergeCell ref="F66:H66"/>
  </mergeCells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zoomScale="131" zoomScaleNormal="131" workbookViewId="0">
      <selection activeCell="G4" sqref="G4:G48"/>
    </sheetView>
  </sheetViews>
  <sheetFormatPr baseColWidth="10" defaultColWidth="11" defaultRowHeight="16" x14ac:dyDescent="0.2"/>
  <cols>
    <col min="2" max="2" width="21" customWidth="1"/>
    <col min="7" max="7" width="21.1640625" customWidth="1"/>
  </cols>
  <sheetData>
    <row r="1" spans="1:15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2"/>
      <c r="M1" s="2"/>
      <c r="N1" s="2"/>
      <c r="O1" s="2"/>
    </row>
    <row r="2" spans="1:15" x14ac:dyDescent="0.2">
      <c r="A2" s="102" t="s">
        <v>246</v>
      </c>
      <c r="B2" s="101"/>
      <c r="C2" s="101"/>
      <c r="D2" s="3"/>
      <c r="E2" s="2"/>
      <c r="F2" s="101" t="s">
        <v>0</v>
      </c>
      <c r="G2" s="101"/>
      <c r="H2" s="101"/>
      <c r="I2" s="3"/>
      <c r="J2" s="3"/>
      <c r="K2" s="3"/>
      <c r="L2" s="2"/>
      <c r="M2" s="2"/>
      <c r="N2" s="2"/>
      <c r="O2" s="2"/>
    </row>
    <row r="3" spans="1:15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15" ht="35" thickBot="1" x14ac:dyDescent="0.25">
      <c r="A4" s="19">
        <v>1</v>
      </c>
      <c r="B4" s="52" t="s">
        <v>198</v>
      </c>
      <c r="C4">
        <v>34.14</v>
      </c>
      <c r="D4" s="14">
        <v>32.584999999999994</v>
      </c>
      <c r="E4" s="14">
        <v>32.584999999999994</v>
      </c>
      <c r="F4" s="19">
        <v>1</v>
      </c>
      <c r="G4" s="52" t="s">
        <v>198</v>
      </c>
      <c r="H4" s="21">
        <v>22.18</v>
      </c>
      <c r="I4" s="14">
        <f>AVERAGE(H4:H6)</f>
        <v>22.276666666666667</v>
      </c>
      <c r="J4" s="14">
        <f>AVERAGE(I4:I6)</f>
        <v>22.276666666666667</v>
      </c>
      <c r="K4" s="15">
        <f>((D4-I4)-(E4-J4))</f>
        <v>0</v>
      </c>
      <c r="L4">
        <f>2^(-(K4))</f>
        <v>1</v>
      </c>
      <c r="M4" s="16">
        <f>AVERAGE(L4,L7,L10)</f>
        <v>1</v>
      </c>
      <c r="N4">
        <f>STDEV(L4,L7,L10)</f>
        <v>0</v>
      </c>
      <c r="O4" s="2">
        <v>0</v>
      </c>
    </row>
    <row r="5" spans="1:15" ht="35" thickBot="1" x14ac:dyDescent="0.25">
      <c r="A5" s="19">
        <v>2</v>
      </c>
      <c r="B5" s="52" t="s">
        <v>199</v>
      </c>
      <c r="C5">
        <v>31.57</v>
      </c>
      <c r="D5" s="14"/>
      <c r="E5" s="14"/>
      <c r="F5" s="19">
        <v>2</v>
      </c>
      <c r="G5" s="52" t="s">
        <v>199</v>
      </c>
      <c r="H5" s="21">
        <v>22.31</v>
      </c>
      <c r="I5" s="14"/>
      <c r="J5" s="2"/>
      <c r="K5" s="2"/>
      <c r="L5" s="2"/>
      <c r="M5" s="2"/>
      <c r="N5" s="2"/>
      <c r="O5" s="2"/>
    </row>
    <row r="6" spans="1:15" ht="35" thickBot="1" x14ac:dyDescent="0.25">
      <c r="A6" s="19">
        <v>3</v>
      </c>
      <c r="B6" s="52" t="s">
        <v>200</v>
      </c>
      <c r="C6">
        <v>34.17</v>
      </c>
      <c r="D6" s="14"/>
      <c r="E6" s="14"/>
      <c r="F6" s="19">
        <v>3</v>
      </c>
      <c r="G6" s="52" t="s">
        <v>200</v>
      </c>
      <c r="H6" s="21">
        <v>22.34</v>
      </c>
      <c r="I6" s="14"/>
      <c r="J6" s="2"/>
      <c r="K6" s="2"/>
      <c r="L6" s="2"/>
      <c r="M6" s="2"/>
      <c r="N6" s="2"/>
      <c r="O6" s="2"/>
    </row>
    <row r="7" spans="1:15" ht="35" thickBot="1" x14ac:dyDescent="0.25">
      <c r="A7" s="19">
        <v>4</v>
      </c>
      <c r="B7" s="52" t="s">
        <v>250</v>
      </c>
      <c r="C7">
        <v>32.979999999999997</v>
      </c>
      <c r="D7" s="14">
        <f>AVERAGE(C9,C7)</f>
        <v>32.584999999999994</v>
      </c>
      <c r="E7" s="14">
        <f>AVERAGE(D7:D9)</f>
        <v>32.584999999999994</v>
      </c>
      <c r="F7" s="19">
        <v>4</v>
      </c>
      <c r="G7" s="52" t="s">
        <v>250</v>
      </c>
      <c r="H7" s="21">
        <v>21.4</v>
      </c>
      <c r="I7" s="14">
        <f>AVERAGE(H7:H9)</f>
        <v>21.816666666666666</v>
      </c>
      <c r="J7" s="14">
        <f>AVERAGE(I7:I9)</f>
        <v>21.816666666666666</v>
      </c>
      <c r="K7" s="15">
        <f>((D7-I7)-(E7-J7))</f>
        <v>0</v>
      </c>
      <c r="L7">
        <f>2^(-(K7))</f>
        <v>1</v>
      </c>
      <c r="M7" s="2"/>
      <c r="N7" s="2"/>
      <c r="O7" s="2"/>
    </row>
    <row r="8" spans="1:15" ht="35" thickBot="1" x14ac:dyDescent="0.25">
      <c r="A8" s="19">
        <v>5</v>
      </c>
      <c r="B8" s="52" t="s">
        <v>201</v>
      </c>
      <c r="C8">
        <v>34.869999999999997</v>
      </c>
      <c r="D8" s="14"/>
      <c r="E8" s="14"/>
      <c r="F8" s="19">
        <v>5</v>
      </c>
      <c r="G8" s="52" t="s">
        <v>201</v>
      </c>
      <c r="H8" s="21">
        <v>21.93</v>
      </c>
      <c r="I8" s="14"/>
      <c r="J8" s="2"/>
      <c r="K8" s="2"/>
      <c r="L8" s="2"/>
      <c r="M8" s="2"/>
      <c r="N8" s="2"/>
      <c r="O8" s="2"/>
    </row>
    <row r="9" spans="1:15" ht="35" thickBot="1" x14ac:dyDescent="0.25">
      <c r="A9" s="19">
        <v>6</v>
      </c>
      <c r="B9" s="52" t="s">
        <v>202</v>
      </c>
      <c r="C9">
        <v>32.19</v>
      </c>
      <c r="D9" s="14"/>
      <c r="E9" s="14"/>
      <c r="F9" s="19">
        <v>6</v>
      </c>
      <c r="G9" s="52" t="s">
        <v>202</v>
      </c>
      <c r="H9" s="21">
        <v>22.12</v>
      </c>
      <c r="I9" s="14"/>
      <c r="J9" s="2"/>
      <c r="K9" s="2"/>
      <c r="L9" s="2"/>
      <c r="M9" s="2"/>
      <c r="N9" s="2"/>
      <c r="O9" s="2"/>
    </row>
    <row r="10" spans="1:15" ht="35" thickBot="1" x14ac:dyDescent="0.25">
      <c r="A10" s="19">
        <v>7</v>
      </c>
      <c r="B10" s="52" t="s">
        <v>203</v>
      </c>
      <c r="C10">
        <v>31.6</v>
      </c>
      <c r="D10" s="14">
        <f>AVERAGE(C10,C11)</f>
        <v>32.365000000000002</v>
      </c>
      <c r="E10" s="14">
        <f>AVERAGE(D10:D12)</f>
        <v>32.365000000000002</v>
      </c>
      <c r="F10" s="19">
        <v>7</v>
      </c>
      <c r="G10" s="52" t="s">
        <v>203</v>
      </c>
      <c r="H10" s="21">
        <v>20.23</v>
      </c>
      <c r="I10" s="14">
        <f>AVERAGE(H10:H12)</f>
        <v>20.293333333333333</v>
      </c>
      <c r="J10" s="14">
        <f>AVERAGE(I10:I12)</f>
        <v>20.293333333333333</v>
      </c>
      <c r="K10" s="15">
        <f>((D10-I10)-(E10-J10))</f>
        <v>0</v>
      </c>
      <c r="L10">
        <f>2^(-(K10))</f>
        <v>1</v>
      </c>
      <c r="M10" s="2"/>
      <c r="N10" s="2"/>
      <c r="O10" s="2"/>
    </row>
    <row r="11" spans="1:15" ht="35" thickBot="1" x14ac:dyDescent="0.25">
      <c r="A11" s="19">
        <v>8</v>
      </c>
      <c r="B11" s="52" t="s">
        <v>204</v>
      </c>
      <c r="C11">
        <v>33.130000000000003</v>
      </c>
      <c r="D11" s="14"/>
      <c r="E11" s="14"/>
      <c r="F11" s="19">
        <v>8</v>
      </c>
      <c r="G11" s="52" t="s">
        <v>204</v>
      </c>
      <c r="H11" s="21">
        <v>20.36</v>
      </c>
      <c r="I11" s="14"/>
      <c r="J11" s="2"/>
      <c r="K11" s="2"/>
      <c r="L11" s="2"/>
      <c r="M11" s="2"/>
      <c r="N11" s="2"/>
      <c r="O11" s="2"/>
    </row>
    <row r="12" spans="1:15" ht="35" thickBot="1" x14ac:dyDescent="0.25">
      <c r="A12" s="19">
        <v>9</v>
      </c>
      <c r="B12" s="52" t="s">
        <v>251</v>
      </c>
      <c r="C12" t="s">
        <v>17</v>
      </c>
      <c r="D12" s="14"/>
      <c r="E12" s="14"/>
      <c r="F12" s="19">
        <v>9</v>
      </c>
      <c r="G12" s="52" t="s">
        <v>251</v>
      </c>
      <c r="H12" s="21">
        <v>20.29</v>
      </c>
      <c r="I12" s="14"/>
      <c r="J12" s="2"/>
      <c r="K12" s="2"/>
      <c r="L12" s="2"/>
      <c r="M12" s="2"/>
      <c r="N12" s="2"/>
      <c r="O12" s="2"/>
    </row>
    <row r="13" spans="1:15" ht="35" thickBot="1" x14ac:dyDescent="0.25">
      <c r="A13" s="19">
        <v>10</v>
      </c>
      <c r="B13" s="52" t="s">
        <v>205</v>
      </c>
      <c r="C13">
        <v>31.95</v>
      </c>
      <c r="D13" s="14">
        <f>AVERAGE(C13,C15)</f>
        <v>31.77</v>
      </c>
      <c r="E13" s="14">
        <v>32.584999999999994</v>
      </c>
      <c r="F13" s="19">
        <v>10</v>
      </c>
      <c r="G13" s="52" t="s">
        <v>205</v>
      </c>
      <c r="H13" s="21">
        <v>21.01</v>
      </c>
      <c r="I13" s="14">
        <f>AVERAGE(H13:H15)</f>
        <v>21.006666666666664</v>
      </c>
      <c r="J13" s="14">
        <v>22.276666670000001</v>
      </c>
      <c r="K13" s="15">
        <f>((D13-I13)-(E13-J13))</f>
        <v>0.45500000333334256</v>
      </c>
      <c r="L13">
        <f>2^(-(K13))</f>
        <v>0.72951017043455668</v>
      </c>
      <c r="M13" s="16">
        <f>AVERAGE(L13,L16)</f>
        <v>0.73289684889182083</v>
      </c>
      <c r="N13">
        <f>STDEV(L13,L16)</f>
        <v>4.789486605659669E-3</v>
      </c>
      <c r="O13" s="2">
        <v>1.5827</v>
      </c>
    </row>
    <row r="14" spans="1:15" ht="35" thickBot="1" x14ac:dyDescent="0.25">
      <c r="A14" s="19">
        <v>11</v>
      </c>
      <c r="B14" s="52" t="s">
        <v>206</v>
      </c>
      <c r="C14">
        <v>32.53</v>
      </c>
      <c r="D14" s="14"/>
      <c r="E14" s="14"/>
      <c r="F14" s="19">
        <v>11</v>
      </c>
      <c r="G14" s="52" t="s">
        <v>206</v>
      </c>
      <c r="H14" s="21">
        <v>20.79</v>
      </c>
      <c r="I14" s="14"/>
      <c r="J14" s="2"/>
      <c r="K14" s="2"/>
      <c r="L14" s="2"/>
      <c r="M14" s="2"/>
      <c r="N14" s="2"/>
      <c r="O14" s="2"/>
    </row>
    <row r="15" spans="1:15" ht="35" thickBot="1" x14ac:dyDescent="0.25">
      <c r="A15" s="19">
        <v>12</v>
      </c>
      <c r="B15" s="52" t="s">
        <v>207</v>
      </c>
      <c r="C15">
        <v>31.59</v>
      </c>
      <c r="D15" s="14"/>
      <c r="E15" s="14"/>
      <c r="F15" s="19">
        <v>12</v>
      </c>
      <c r="G15" s="52" t="s">
        <v>207</v>
      </c>
      <c r="H15" s="21">
        <v>21.22</v>
      </c>
      <c r="I15" s="14"/>
      <c r="J15" s="2"/>
      <c r="K15" s="2"/>
      <c r="L15" s="2"/>
      <c r="M15" s="2"/>
      <c r="N15" s="2"/>
      <c r="O15" s="2"/>
    </row>
    <row r="16" spans="1:15" ht="35" thickBot="1" x14ac:dyDescent="0.25">
      <c r="A16" s="19">
        <v>13</v>
      </c>
      <c r="B16" s="52" t="s">
        <v>208</v>
      </c>
      <c r="C16">
        <v>32.21</v>
      </c>
      <c r="D16" s="14">
        <f>AVERAGE(C16,C17)</f>
        <v>32.269999999999996</v>
      </c>
      <c r="E16" s="14">
        <v>32.584999999999994</v>
      </c>
      <c r="F16" s="19">
        <v>13</v>
      </c>
      <c r="G16" s="52" t="s">
        <v>208</v>
      </c>
      <c r="H16" s="21">
        <v>20.98</v>
      </c>
      <c r="I16" s="14">
        <f>AVERAGE(H16:H18)</f>
        <v>21.06</v>
      </c>
      <c r="J16" s="14">
        <v>21.81666667</v>
      </c>
      <c r="K16" s="15">
        <f>((D16-I16)-(E16-J16))</f>
        <v>0.44166667000000359</v>
      </c>
      <c r="L16">
        <f>2^(-(K16))</f>
        <v>0.73628352734908487</v>
      </c>
      <c r="M16" s="2"/>
      <c r="N16" s="2"/>
      <c r="O16" s="2"/>
    </row>
    <row r="17" spans="1:15" ht="35" thickBot="1" x14ac:dyDescent="0.25">
      <c r="A17" s="19">
        <v>14</v>
      </c>
      <c r="B17" s="52" t="s">
        <v>209</v>
      </c>
      <c r="C17">
        <v>32.33</v>
      </c>
      <c r="D17" s="14"/>
      <c r="E17" s="14"/>
      <c r="F17" s="19">
        <v>14</v>
      </c>
      <c r="G17" s="52" t="s">
        <v>209</v>
      </c>
      <c r="H17" s="21">
        <v>20.95</v>
      </c>
      <c r="I17" s="14"/>
      <c r="J17" s="2"/>
      <c r="K17" s="2"/>
      <c r="L17" s="2"/>
      <c r="M17" s="2"/>
      <c r="N17" s="2"/>
      <c r="O17" s="2"/>
    </row>
    <row r="18" spans="1:15" ht="35" thickBot="1" x14ac:dyDescent="0.25">
      <c r="A18" s="19">
        <v>15</v>
      </c>
      <c r="B18" s="52" t="s">
        <v>210</v>
      </c>
      <c r="C18">
        <v>33.5</v>
      </c>
      <c r="D18" s="14"/>
      <c r="E18" s="14"/>
      <c r="F18" s="19">
        <v>15</v>
      </c>
      <c r="G18" s="52" t="s">
        <v>210</v>
      </c>
      <c r="H18" s="21">
        <v>21.25</v>
      </c>
      <c r="I18" s="14"/>
      <c r="J18" s="2"/>
      <c r="K18" s="2"/>
      <c r="L18" s="2"/>
      <c r="M18" s="2"/>
      <c r="N18" s="2"/>
      <c r="O18" s="2"/>
    </row>
    <row r="19" spans="1:15" ht="35" thickBot="1" x14ac:dyDescent="0.25">
      <c r="A19" s="19">
        <v>16</v>
      </c>
      <c r="B19" s="52" t="s">
        <v>211</v>
      </c>
      <c r="C19">
        <v>31.77</v>
      </c>
      <c r="D19" s="14">
        <f>AVERAGE(C19:C20)</f>
        <v>31.68</v>
      </c>
      <c r="E19" s="14">
        <v>32.365000000000002</v>
      </c>
      <c r="F19" s="19">
        <v>16</v>
      </c>
      <c r="G19" s="52" t="s">
        <v>211</v>
      </c>
      <c r="H19" s="21">
        <v>20.239999999999998</v>
      </c>
      <c r="I19" s="14">
        <f>AVERAGE(H19:H21)</f>
        <v>20.440000000000001</v>
      </c>
      <c r="J19" s="14">
        <v>20.293333329999999</v>
      </c>
      <c r="K19" s="15">
        <f>((D19-I19)-(E19-J19))</f>
        <v>-0.83166667000000416</v>
      </c>
      <c r="L19">
        <f>2^(-(K19))</f>
        <v>1.7797402158055935</v>
      </c>
      <c r="M19" s="2"/>
      <c r="N19" s="2"/>
      <c r="O19" s="2"/>
    </row>
    <row r="20" spans="1:15" ht="35" thickBot="1" x14ac:dyDescent="0.25">
      <c r="A20" s="19">
        <v>17</v>
      </c>
      <c r="B20" s="52" t="s">
        <v>212</v>
      </c>
      <c r="C20">
        <v>31.59</v>
      </c>
      <c r="D20" s="14"/>
      <c r="E20" s="14"/>
      <c r="F20" s="19">
        <v>17</v>
      </c>
      <c r="G20" s="52" t="s">
        <v>212</v>
      </c>
      <c r="H20" s="21">
        <v>20.190000000000001</v>
      </c>
      <c r="I20" s="14"/>
      <c r="J20" s="2"/>
      <c r="K20" s="2"/>
      <c r="L20" s="2"/>
      <c r="M20" s="2"/>
      <c r="N20" s="2"/>
      <c r="O20" s="2"/>
    </row>
    <row r="21" spans="1:15" ht="35" thickBot="1" x14ac:dyDescent="0.25">
      <c r="A21" s="19">
        <v>18</v>
      </c>
      <c r="B21" s="52" t="s">
        <v>213</v>
      </c>
      <c r="C21">
        <v>30.81</v>
      </c>
      <c r="D21" s="14"/>
      <c r="E21" s="14"/>
      <c r="F21" s="19">
        <v>18</v>
      </c>
      <c r="G21" s="52" t="s">
        <v>213</v>
      </c>
      <c r="H21" s="21">
        <v>20.89</v>
      </c>
      <c r="I21" s="14"/>
      <c r="J21" s="2"/>
      <c r="K21" s="2"/>
      <c r="L21" s="2"/>
      <c r="M21" s="2"/>
      <c r="N21" s="2"/>
      <c r="O21" s="2"/>
    </row>
    <row r="22" spans="1:15" ht="35" thickBot="1" x14ac:dyDescent="0.25">
      <c r="A22" s="19">
        <v>19</v>
      </c>
      <c r="B22" s="52" t="s">
        <v>214</v>
      </c>
      <c r="C22">
        <v>30.14</v>
      </c>
      <c r="D22" s="14">
        <f>AVERAGE(C22:C24)</f>
        <v>30.116666666666664</v>
      </c>
      <c r="E22" s="14">
        <v>32.584999999999994</v>
      </c>
      <c r="F22" s="19">
        <v>19</v>
      </c>
      <c r="G22" s="52" t="s">
        <v>214</v>
      </c>
      <c r="H22" s="21">
        <v>20.100000000000001</v>
      </c>
      <c r="I22" s="14">
        <f>AVERAGE(H22:H24)</f>
        <v>20.143333333333334</v>
      </c>
      <c r="J22" s="14">
        <v>22.276666670000001</v>
      </c>
      <c r="K22" s="15">
        <f>((D22-I22)-(E22-J22))</f>
        <v>-0.33499999666666369</v>
      </c>
      <c r="L22">
        <f>2^(-(K22))</f>
        <v>1.2613774059168463</v>
      </c>
      <c r="M22" s="16">
        <f>AVERAGE(L22,L25)</f>
        <v>1.0289167293394073</v>
      </c>
      <c r="N22">
        <f>STDEV(L22,L25)</f>
        <v>0.32874904153424056</v>
      </c>
      <c r="O22" s="2">
        <v>0.1933</v>
      </c>
    </row>
    <row r="23" spans="1:15" ht="35" thickBot="1" x14ac:dyDescent="0.25">
      <c r="A23" s="19">
        <v>20</v>
      </c>
      <c r="B23" s="52" t="s">
        <v>215</v>
      </c>
      <c r="C23">
        <v>30.19</v>
      </c>
      <c r="D23" s="14"/>
      <c r="E23" s="14"/>
      <c r="F23" s="19">
        <v>20</v>
      </c>
      <c r="G23" s="52" t="s">
        <v>215</v>
      </c>
      <c r="H23" s="21">
        <v>20.11</v>
      </c>
      <c r="I23" s="14"/>
      <c r="J23" s="2"/>
      <c r="K23" s="2"/>
      <c r="L23" s="2"/>
      <c r="M23" s="2"/>
      <c r="N23" s="2"/>
      <c r="O23" s="2"/>
    </row>
    <row r="24" spans="1:15" ht="35" thickBot="1" x14ac:dyDescent="0.25">
      <c r="A24" s="19">
        <v>21</v>
      </c>
      <c r="B24" s="52" t="s">
        <v>216</v>
      </c>
      <c r="C24">
        <v>30.02</v>
      </c>
      <c r="D24" s="14"/>
      <c r="E24" s="14"/>
      <c r="F24" s="19">
        <v>21</v>
      </c>
      <c r="G24" s="52" t="s">
        <v>216</v>
      </c>
      <c r="H24" s="21">
        <v>20.22</v>
      </c>
      <c r="I24" s="14"/>
      <c r="J24" s="2"/>
      <c r="K24" s="2"/>
      <c r="L24" s="2"/>
      <c r="M24" s="2"/>
      <c r="N24" s="2"/>
      <c r="O24" s="2"/>
    </row>
    <row r="25" spans="1:15" ht="35" thickBot="1" x14ac:dyDescent="0.25">
      <c r="A25" s="19">
        <v>22</v>
      </c>
      <c r="B25" s="52" t="s">
        <v>217</v>
      </c>
      <c r="C25">
        <v>32.56</v>
      </c>
      <c r="D25" s="14">
        <f>AVERAGE(C26,C27)</f>
        <v>31.04</v>
      </c>
      <c r="E25" s="14">
        <v>32.584999999999994</v>
      </c>
      <c r="F25" s="19">
        <v>22</v>
      </c>
      <c r="G25" s="52" t="s">
        <v>217</v>
      </c>
      <c r="H25" s="21">
        <v>20.04</v>
      </c>
      <c r="I25" s="14">
        <f>AVERAGE(H25:H27)</f>
        <v>19.943333333333332</v>
      </c>
      <c r="J25" s="14">
        <v>21.81666667</v>
      </c>
      <c r="K25" s="15">
        <f>((D25-I25)-(E25-J25))</f>
        <v>0.32833333666667386</v>
      </c>
      <c r="L25">
        <f>2^(-(K25))</f>
        <v>0.7964560527619684</v>
      </c>
      <c r="M25" s="2"/>
      <c r="N25" s="2"/>
      <c r="O25" s="2"/>
    </row>
    <row r="26" spans="1:15" ht="35" thickBot="1" x14ac:dyDescent="0.25">
      <c r="A26" s="19">
        <v>23</v>
      </c>
      <c r="B26" s="52" t="s">
        <v>218</v>
      </c>
      <c r="C26">
        <v>31</v>
      </c>
      <c r="D26" s="14"/>
      <c r="E26" s="14"/>
      <c r="F26" s="19">
        <v>23</v>
      </c>
      <c r="G26" s="52" t="s">
        <v>218</v>
      </c>
      <c r="H26" s="21">
        <v>19.77</v>
      </c>
      <c r="I26" s="14"/>
      <c r="J26" s="2"/>
      <c r="K26" s="2"/>
      <c r="L26" s="2"/>
      <c r="M26" s="2"/>
      <c r="N26" s="2"/>
      <c r="O26" s="2"/>
    </row>
    <row r="27" spans="1:15" ht="35" thickBot="1" x14ac:dyDescent="0.25">
      <c r="A27" s="19">
        <v>24</v>
      </c>
      <c r="B27" s="52" t="s">
        <v>219</v>
      </c>
      <c r="C27">
        <v>31.08</v>
      </c>
      <c r="D27" s="14"/>
      <c r="E27" s="14"/>
      <c r="F27" s="19">
        <v>24</v>
      </c>
      <c r="G27" s="52" t="s">
        <v>219</v>
      </c>
      <c r="H27" s="21">
        <v>20.02</v>
      </c>
      <c r="I27" s="14"/>
      <c r="J27" s="2"/>
      <c r="K27" s="2"/>
      <c r="L27" s="2"/>
      <c r="M27" s="2"/>
      <c r="N27" s="2"/>
      <c r="O27" s="2"/>
    </row>
    <row r="28" spans="1:15" ht="35" thickBot="1" x14ac:dyDescent="0.25">
      <c r="A28" s="19">
        <v>25</v>
      </c>
      <c r="B28" s="52" t="s">
        <v>220</v>
      </c>
      <c r="C28">
        <v>30.13</v>
      </c>
      <c r="D28" s="14">
        <f>AVERAGE(C28:C30)</f>
        <v>30.243333333333329</v>
      </c>
      <c r="E28" s="14">
        <v>32.365000000000002</v>
      </c>
      <c r="F28" s="19">
        <v>25</v>
      </c>
      <c r="G28" s="52" t="s">
        <v>220</v>
      </c>
      <c r="H28" s="21">
        <v>20.350000000000001</v>
      </c>
      <c r="I28" s="14">
        <f>AVERAGE(H28:H30)</f>
        <v>20.183333333333334</v>
      </c>
      <c r="J28" s="14">
        <v>20.293333329999999</v>
      </c>
      <c r="K28" s="15">
        <f>((D28-I28)-(E28-J28))</f>
        <v>-2.0116666700000074</v>
      </c>
      <c r="L28">
        <f>2^(-(K28))</f>
        <v>4.0324780209980569</v>
      </c>
      <c r="M28" s="2"/>
      <c r="N28" s="2"/>
      <c r="O28" s="2"/>
    </row>
    <row r="29" spans="1:15" ht="35" thickBot="1" x14ac:dyDescent="0.25">
      <c r="A29" s="19">
        <v>26</v>
      </c>
      <c r="B29" s="52" t="s">
        <v>221</v>
      </c>
      <c r="C29">
        <v>30.25</v>
      </c>
      <c r="D29" s="2"/>
      <c r="E29" s="14"/>
      <c r="F29" s="19">
        <v>26</v>
      </c>
      <c r="G29" s="52" t="s">
        <v>221</v>
      </c>
      <c r="H29" s="21">
        <v>19.93</v>
      </c>
      <c r="I29" s="2"/>
      <c r="J29" s="2"/>
      <c r="K29" s="2"/>
      <c r="L29" s="2"/>
      <c r="M29" s="2"/>
      <c r="N29" s="2"/>
      <c r="O29" s="2"/>
    </row>
    <row r="30" spans="1:15" ht="35" thickBot="1" x14ac:dyDescent="0.25">
      <c r="A30" s="19">
        <v>27</v>
      </c>
      <c r="B30" s="52" t="s">
        <v>222</v>
      </c>
      <c r="C30">
        <v>30.35</v>
      </c>
      <c r="D30" s="2"/>
      <c r="E30" s="14"/>
      <c r="F30" s="19">
        <v>27</v>
      </c>
      <c r="G30" s="52" t="s">
        <v>222</v>
      </c>
      <c r="H30" s="21">
        <v>20.27</v>
      </c>
      <c r="I30" s="2"/>
      <c r="J30" s="2"/>
      <c r="K30" s="2"/>
      <c r="L30" s="2"/>
      <c r="M30" s="2"/>
      <c r="N30" s="2"/>
      <c r="O30" s="2"/>
    </row>
    <row r="31" spans="1:15" ht="35" thickBot="1" x14ac:dyDescent="0.25">
      <c r="A31" s="19">
        <v>28</v>
      </c>
      <c r="B31" s="52" t="s">
        <v>223</v>
      </c>
      <c r="C31">
        <v>29.09</v>
      </c>
      <c r="D31" s="14">
        <f>AVERAGE(C32,C33,C31)</f>
        <v>29.313333333333333</v>
      </c>
      <c r="E31" s="14">
        <v>32.584999999999994</v>
      </c>
      <c r="F31" s="19">
        <v>28</v>
      </c>
      <c r="G31" s="52" t="s">
        <v>223</v>
      </c>
      <c r="H31" s="21">
        <v>20.28</v>
      </c>
      <c r="I31" s="14">
        <f>AVERAGE(H31:H33)</f>
        <v>20.349999999999998</v>
      </c>
      <c r="J31" s="14">
        <v>22.276666670000001</v>
      </c>
      <c r="K31" s="15">
        <f>((D31-I31)-(E31-J31))</f>
        <v>-1.3449999966666581</v>
      </c>
      <c r="L31">
        <f>2^(-(K31))</f>
        <v>2.5403019592082203</v>
      </c>
      <c r="M31" s="16">
        <f>AVERAGE(L31,L34)</f>
        <v>3.517670007649107</v>
      </c>
      <c r="N31">
        <f>STDEV(L31,L34)</f>
        <v>1.3822071495352253</v>
      </c>
      <c r="O31" s="2">
        <v>0.70109999999999995</v>
      </c>
    </row>
    <row r="32" spans="1:15" ht="35" thickBot="1" x14ac:dyDescent="0.25">
      <c r="A32" s="19">
        <v>29</v>
      </c>
      <c r="B32" s="52" t="s">
        <v>224</v>
      </c>
      <c r="C32">
        <v>29.05</v>
      </c>
      <c r="D32" s="2"/>
      <c r="E32" s="14"/>
      <c r="F32" s="19">
        <v>29</v>
      </c>
      <c r="G32" s="52" t="s">
        <v>224</v>
      </c>
      <c r="H32" s="21">
        <v>20.22</v>
      </c>
      <c r="I32" s="2"/>
      <c r="J32" s="2"/>
      <c r="K32" s="2"/>
      <c r="L32" s="2"/>
      <c r="M32" s="2"/>
      <c r="N32" s="2"/>
      <c r="O32" s="2"/>
    </row>
    <row r="33" spans="1:15" ht="35" thickBot="1" x14ac:dyDescent="0.25">
      <c r="A33" s="19">
        <v>30</v>
      </c>
      <c r="B33" s="52" t="s">
        <v>225</v>
      </c>
      <c r="C33">
        <v>29.8</v>
      </c>
      <c r="D33" s="2"/>
      <c r="E33" s="14"/>
      <c r="F33" s="19">
        <v>30</v>
      </c>
      <c r="G33" s="52" t="s">
        <v>225</v>
      </c>
      <c r="H33" s="21">
        <v>20.55</v>
      </c>
      <c r="I33" s="2"/>
      <c r="J33" s="2"/>
      <c r="K33" s="2"/>
      <c r="L33" s="2"/>
      <c r="M33" s="2"/>
      <c r="N33" s="2"/>
      <c r="O33" s="2"/>
    </row>
    <row r="34" spans="1:15" ht="35" thickBot="1" x14ac:dyDescent="0.25">
      <c r="A34" s="19">
        <v>31</v>
      </c>
      <c r="B34" s="52" t="s">
        <v>226</v>
      </c>
      <c r="C34">
        <v>28.62</v>
      </c>
      <c r="D34" s="14">
        <f>AVERAGE(C34:C36)</f>
        <v>28.430000000000003</v>
      </c>
      <c r="E34" s="14">
        <v>32.584999999999994</v>
      </c>
      <c r="F34" s="19">
        <v>31</v>
      </c>
      <c r="G34" s="52" t="s">
        <v>226</v>
      </c>
      <c r="H34" s="21">
        <v>19.91</v>
      </c>
      <c r="I34" s="14">
        <f>AVERAGE(H34:H36)</f>
        <v>19.829999999999998</v>
      </c>
      <c r="J34" s="14">
        <v>21.81666667</v>
      </c>
      <c r="K34" s="15">
        <f>((D34-I34)-(E34-J34))</f>
        <v>-2.1683333299999887</v>
      </c>
      <c r="L34">
        <f>2^(-(K34))</f>
        <v>4.4950380560899932</v>
      </c>
      <c r="M34" s="2"/>
      <c r="N34" s="2"/>
      <c r="O34" s="2"/>
    </row>
    <row r="35" spans="1:15" ht="35" thickBot="1" x14ac:dyDescent="0.25">
      <c r="A35" s="19">
        <v>32</v>
      </c>
      <c r="B35" s="52" t="s">
        <v>227</v>
      </c>
      <c r="C35">
        <v>28.3</v>
      </c>
      <c r="D35" s="2"/>
      <c r="E35" s="14"/>
      <c r="F35" s="19">
        <v>32</v>
      </c>
      <c r="G35" s="52" t="s">
        <v>227</v>
      </c>
      <c r="H35" s="21">
        <v>19.670000000000002</v>
      </c>
      <c r="I35" s="2"/>
      <c r="J35" s="2"/>
      <c r="K35" s="2"/>
      <c r="L35" s="2"/>
      <c r="M35" s="2"/>
      <c r="N35" s="2"/>
      <c r="O35" s="2"/>
    </row>
    <row r="36" spans="1:15" ht="35" thickBot="1" x14ac:dyDescent="0.25">
      <c r="A36" s="19">
        <v>33</v>
      </c>
      <c r="B36" s="52" t="s">
        <v>228</v>
      </c>
      <c r="C36">
        <v>28.37</v>
      </c>
      <c r="D36" s="2"/>
      <c r="E36" s="14"/>
      <c r="F36" s="19">
        <v>33</v>
      </c>
      <c r="G36" s="52" t="s">
        <v>228</v>
      </c>
      <c r="H36" s="21">
        <v>19.91</v>
      </c>
      <c r="I36" s="2"/>
      <c r="J36" s="2"/>
      <c r="K36" s="2"/>
      <c r="L36" s="2"/>
      <c r="M36" s="2"/>
      <c r="N36" s="2"/>
      <c r="O36" s="2"/>
    </row>
    <row r="37" spans="1:15" ht="35" thickBot="1" x14ac:dyDescent="0.25">
      <c r="A37" s="19">
        <v>34</v>
      </c>
      <c r="B37" s="52" t="s">
        <v>229</v>
      </c>
      <c r="C37">
        <v>28.71</v>
      </c>
      <c r="D37" s="14">
        <f>AVERAGE(C37,C38)</f>
        <v>28.805</v>
      </c>
      <c r="E37" s="14">
        <v>32.365000000000002</v>
      </c>
      <c r="F37" s="19">
        <v>34</v>
      </c>
      <c r="G37" s="52" t="s">
        <v>229</v>
      </c>
      <c r="H37" s="21">
        <v>20.2</v>
      </c>
      <c r="I37" s="14">
        <f>AVERAGE(H37:H39)</f>
        <v>20.003333333333334</v>
      </c>
      <c r="J37" s="14">
        <v>20.293333329999999</v>
      </c>
      <c r="K37" s="15">
        <f>((D37-I37)-(E37-J37))</f>
        <v>-3.2700000033333367</v>
      </c>
      <c r="L37">
        <f>2^(-(K37))</f>
        <v>9.6464626438141678</v>
      </c>
      <c r="M37" s="2"/>
      <c r="N37" s="2"/>
      <c r="O37" s="2"/>
    </row>
    <row r="38" spans="1:15" ht="35" thickBot="1" x14ac:dyDescent="0.25">
      <c r="A38" s="19">
        <v>35</v>
      </c>
      <c r="B38" s="52" t="s">
        <v>230</v>
      </c>
      <c r="C38">
        <v>28.9</v>
      </c>
      <c r="D38" s="2"/>
      <c r="E38" s="14"/>
      <c r="F38" s="19">
        <v>35</v>
      </c>
      <c r="G38" s="52" t="s">
        <v>230</v>
      </c>
      <c r="H38" s="21">
        <v>19.7</v>
      </c>
      <c r="I38" s="2"/>
      <c r="J38" s="2"/>
      <c r="K38" s="2"/>
      <c r="L38" s="2"/>
      <c r="M38" s="2"/>
      <c r="N38" s="2"/>
      <c r="O38" s="2"/>
    </row>
    <row r="39" spans="1:15" ht="35" thickBot="1" x14ac:dyDescent="0.25">
      <c r="A39" s="19">
        <v>36</v>
      </c>
      <c r="B39" s="52" t="s">
        <v>231</v>
      </c>
      <c r="C39">
        <v>28.44</v>
      </c>
      <c r="D39" s="2"/>
      <c r="E39" s="14"/>
      <c r="F39" s="19">
        <v>36</v>
      </c>
      <c r="G39" s="52" t="s">
        <v>231</v>
      </c>
      <c r="H39" s="21">
        <v>20.11</v>
      </c>
      <c r="I39" s="2"/>
      <c r="J39" s="2"/>
      <c r="K39" s="2"/>
      <c r="L39" s="2"/>
      <c r="M39" s="2"/>
      <c r="N39" s="2"/>
      <c r="O39" s="2"/>
    </row>
    <row r="40" spans="1:15" ht="35" thickBot="1" x14ac:dyDescent="0.25">
      <c r="A40" s="19">
        <v>37</v>
      </c>
      <c r="B40" s="52" t="s">
        <v>232</v>
      </c>
      <c r="C40">
        <v>31.05</v>
      </c>
      <c r="D40" s="14">
        <f>AVERAGE(C40,C41)</f>
        <v>30.86</v>
      </c>
      <c r="E40" s="14">
        <v>32.584999999999994</v>
      </c>
      <c r="F40" s="19">
        <v>37</v>
      </c>
      <c r="G40" s="52" t="s">
        <v>232</v>
      </c>
      <c r="H40" s="21">
        <v>21.41</v>
      </c>
      <c r="I40" s="14">
        <f>AVERAGE(H40:H42)</f>
        <v>21.183333333333334</v>
      </c>
      <c r="J40" s="14">
        <v>22.276666670000001</v>
      </c>
      <c r="K40" s="15">
        <f>((D40-I40)-(E40-J40))</f>
        <v>-0.63166666333332699</v>
      </c>
      <c r="L40">
        <f>2^(-(K40))</f>
        <v>1.5493538402307787</v>
      </c>
      <c r="M40" s="16">
        <f>AVERAGE(L46,L40)</f>
        <v>1.9114938959780103</v>
      </c>
      <c r="N40">
        <f>STDEV(L46,L40)</f>
        <v>0.51214337831628409</v>
      </c>
      <c r="O40" s="2">
        <v>7.9454000000000002</v>
      </c>
    </row>
    <row r="41" spans="1:15" ht="35" thickBot="1" x14ac:dyDescent="0.25">
      <c r="A41" s="19">
        <v>38</v>
      </c>
      <c r="B41" s="52" t="s">
        <v>233</v>
      </c>
      <c r="C41">
        <v>30.67</v>
      </c>
      <c r="D41" s="2"/>
      <c r="E41" s="14"/>
      <c r="F41" s="19">
        <v>38</v>
      </c>
      <c r="G41" s="52" t="s">
        <v>233</v>
      </c>
      <c r="H41" s="21">
        <v>21.03</v>
      </c>
      <c r="I41" s="2"/>
      <c r="J41" s="2"/>
      <c r="K41" s="2"/>
      <c r="L41" s="2"/>
      <c r="M41" s="2"/>
      <c r="N41" s="2"/>
      <c r="O41" s="2"/>
    </row>
    <row r="42" spans="1:15" ht="35" thickBot="1" x14ac:dyDescent="0.25">
      <c r="A42" s="19">
        <v>39</v>
      </c>
      <c r="B42" s="52" t="s">
        <v>234</v>
      </c>
      <c r="C42">
        <v>30.19</v>
      </c>
      <c r="D42" s="2"/>
      <c r="E42" s="14"/>
      <c r="F42" s="19">
        <v>39</v>
      </c>
      <c r="G42" s="52" t="s">
        <v>234</v>
      </c>
      <c r="H42" s="21">
        <v>21.11</v>
      </c>
      <c r="I42" s="2"/>
      <c r="J42" s="2"/>
      <c r="K42" s="2"/>
      <c r="L42" s="2"/>
      <c r="M42" s="2"/>
      <c r="N42" s="2"/>
      <c r="O42" s="2"/>
    </row>
    <row r="43" spans="1:15" ht="35" thickBot="1" x14ac:dyDescent="0.25">
      <c r="A43" s="19">
        <v>40</v>
      </c>
      <c r="B43" s="52" t="s">
        <v>235</v>
      </c>
      <c r="C43">
        <v>28.8</v>
      </c>
      <c r="D43" s="14">
        <f>AVERAGE(C43:C45)</f>
        <v>28.543333333333333</v>
      </c>
      <c r="E43" s="14">
        <v>32.584999999999994</v>
      </c>
      <c r="F43" s="19">
        <v>40</v>
      </c>
      <c r="G43" s="52" t="s">
        <v>235</v>
      </c>
      <c r="H43" s="21">
        <v>19.16</v>
      </c>
      <c r="I43" s="14">
        <f>AVERAGE(H43:H45)</f>
        <v>19.440000000000001</v>
      </c>
      <c r="J43" s="14">
        <v>21.81666667</v>
      </c>
      <c r="K43" s="15">
        <f>((D43-I43)-(E43-J43))</f>
        <v>-1.664999996666662</v>
      </c>
      <c r="L43">
        <f>2^(-(K43))</f>
        <v>3.1711365391142463</v>
      </c>
      <c r="M43" s="2"/>
      <c r="N43" s="2"/>
      <c r="O43" s="2"/>
    </row>
    <row r="44" spans="1:15" ht="35" thickBot="1" x14ac:dyDescent="0.25">
      <c r="A44" s="19">
        <v>41</v>
      </c>
      <c r="B44" s="52" t="s">
        <v>236</v>
      </c>
      <c r="C44">
        <v>28.34</v>
      </c>
      <c r="D44" s="2"/>
      <c r="E44" s="14"/>
      <c r="F44" s="19">
        <v>41</v>
      </c>
      <c r="G44" s="52" t="s">
        <v>236</v>
      </c>
      <c r="H44" s="21">
        <v>19.149999999999999</v>
      </c>
      <c r="I44" s="2"/>
      <c r="J44" s="2"/>
      <c r="K44" s="2"/>
      <c r="L44" s="2"/>
      <c r="M44" s="2"/>
      <c r="N44" s="2"/>
      <c r="O44" s="2"/>
    </row>
    <row r="45" spans="1:15" ht="35" thickBot="1" x14ac:dyDescent="0.25">
      <c r="A45" s="19">
        <v>42</v>
      </c>
      <c r="B45" s="52" t="s">
        <v>237</v>
      </c>
      <c r="C45">
        <v>28.49</v>
      </c>
      <c r="D45" s="2"/>
      <c r="E45" s="14"/>
      <c r="F45" s="19">
        <v>42</v>
      </c>
      <c r="G45" s="52" t="s">
        <v>237</v>
      </c>
      <c r="H45" s="21">
        <v>20.010000000000002</v>
      </c>
      <c r="I45" s="2"/>
      <c r="J45" s="2"/>
      <c r="K45" s="2"/>
      <c r="L45" s="2"/>
      <c r="M45" s="2"/>
      <c r="N45" s="2"/>
      <c r="O45" s="2"/>
    </row>
    <row r="46" spans="1:15" ht="35" thickBot="1" x14ac:dyDescent="0.25">
      <c r="A46" s="19">
        <v>43</v>
      </c>
      <c r="B46" s="52" t="s">
        <v>238</v>
      </c>
      <c r="C46">
        <v>31.5</v>
      </c>
      <c r="D46" s="14">
        <f>AVERAGE(C46:C48)</f>
        <v>31.23</v>
      </c>
      <c r="E46" s="14">
        <v>32.365000000000002</v>
      </c>
      <c r="F46" s="19">
        <v>43</v>
      </c>
      <c r="G46" s="52" t="s">
        <v>238</v>
      </c>
      <c r="H46" s="21">
        <v>20.02</v>
      </c>
      <c r="I46" s="14">
        <f>AVERAGE(H46:H48)</f>
        <v>20.343333333333334</v>
      </c>
      <c r="J46" s="14">
        <v>20.293333329999999</v>
      </c>
      <c r="K46" s="15">
        <f>((D46-I46)-(E46-J46))</f>
        <v>-1.1850000033333359</v>
      </c>
      <c r="L46">
        <f>2^(-(K46))</f>
        <v>2.273633951725242</v>
      </c>
      <c r="M46" s="2"/>
      <c r="N46" s="2"/>
      <c r="O46" s="2"/>
    </row>
    <row r="47" spans="1:15" ht="35" thickBot="1" x14ac:dyDescent="0.25">
      <c r="A47" s="19">
        <v>44</v>
      </c>
      <c r="B47" s="52" t="s">
        <v>239</v>
      </c>
      <c r="C47">
        <v>31.05</v>
      </c>
      <c r="D47" s="2"/>
      <c r="E47" s="14"/>
      <c r="F47" s="19">
        <v>44</v>
      </c>
      <c r="G47" s="52" t="s">
        <v>239</v>
      </c>
      <c r="H47" s="21">
        <v>20.059999999999999</v>
      </c>
      <c r="I47" s="2"/>
      <c r="J47" s="14"/>
      <c r="K47" s="2"/>
      <c r="L47" s="2"/>
      <c r="M47" s="2"/>
      <c r="N47" s="2"/>
      <c r="O47" s="2"/>
    </row>
    <row r="48" spans="1:15" ht="35" thickBot="1" x14ac:dyDescent="0.25">
      <c r="A48" s="19">
        <v>45</v>
      </c>
      <c r="B48" s="52" t="s">
        <v>240</v>
      </c>
      <c r="C48">
        <v>31.14</v>
      </c>
      <c r="D48" s="2"/>
      <c r="E48" s="14"/>
      <c r="F48" s="19">
        <v>45</v>
      </c>
      <c r="G48" s="52" t="s">
        <v>240</v>
      </c>
      <c r="H48" s="21">
        <v>20.95</v>
      </c>
      <c r="I48" s="2"/>
      <c r="J48" s="14"/>
      <c r="K48" s="2"/>
      <c r="L48" s="2"/>
      <c r="M48" s="2"/>
      <c r="N48" s="2"/>
      <c r="O48" s="2"/>
    </row>
    <row r="51" spans="1:3" x14ac:dyDescent="0.2">
      <c r="A51" t="s">
        <v>23</v>
      </c>
      <c r="B51" t="s">
        <v>24</v>
      </c>
      <c r="C51" t="s">
        <v>25</v>
      </c>
    </row>
    <row r="52" spans="1:3" x14ac:dyDescent="0.2">
      <c r="A52" t="s">
        <v>42</v>
      </c>
      <c r="B52" s="16">
        <v>1</v>
      </c>
      <c r="C52">
        <v>0</v>
      </c>
    </row>
    <row r="53" spans="1:3" x14ac:dyDescent="0.2">
      <c r="A53" t="s">
        <v>43</v>
      </c>
      <c r="B53" s="16">
        <v>0.73289684889182083</v>
      </c>
      <c r="C53">
        <v>4.789486605659669E-3</v>
      </c>
    </row>
    <row r="54" spans="1:3" x14ac:dyDescent="0.2">
      <c r="A54" t="s">
        <v>44</v>
      </c>
      <c r="B54" s="16">
        <v>1.0289167293394073</v>
      </c>
      <c r="C54">
        <v>0.32874904153424056</v>
      </c>
    </row>
    <row r="55" spans="1:3" x14ac:dyDescent="0.2">
      <c r="A55" t="s">
        <v>45</v>
      </c>
      <c r="B55" s="16">
        <v>3.517670007649107</v>
      </c>
      <c r="C55">
        <v>1.3822071495352253</v>
      </c>
    </row>
    <row r="56" spans="1:3" x14ac:dyDescent="0.2">
      <c r="A56" t="s">
        <v>46</v>
      </c>
      <c r="B56" s="16">
        <v>1.9114938959780103</v>
      </c>
      <c r="C56">
        <v>0.51214337831628409</v>
      </c>
    </row>
  </sheetData>
  <mergeCells count="4">
    <mergeCell ref="A1:C1"/>
    <mergeCell ref="F1:H1"/>
    <mergeCell ref="A2:C2"/>
    <mergeCell ref="F2:H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15"/>
  <sheetViews>
    <sheetView zoomScale="139" zoomScaleNormal="139" zoomScalePageLayoutView="125" workbookViewId="0">
      <selection activeCell="B4" sqref="B4:B48"/>
    </sheetView>
  </sheetViews>
  <sheetFormatPr baseColWidth="10" defaultColWidth="11" defaultRowHeight="16" x14ac:dyDescent="0.2"/>
  <cols>
    <col min="2" max="2" width="21.1640625" customWidth="1"/>
    <col min="7" max="7" width="21.5" customWidth="1"/>
  </cols>
  <sheetData>
    <row r="1" spans="1:22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2"/>
      <c r="M1" s="2"/>
      <c r="N1" s="2"/>
      <c r="O1" s="2"/>
    </row>
    <row r="2" spans="1:22" x14ac:dyDescent="0.2">
      <c r="A2" s="102" t="s">
        <v>247</v>
      </c>
      <c r="B2" s="101"/>
      <c r="C2" s="101"/>
      <c r="D2" s="3"/>
      <c r="E2" s="2"/>
      <c r="F2" s="101" t="s">
        <v>0</v>
      </c>
      <c r="G2" s="101"/>
      <c r="H2" s="101"/>
      <c r="I2" s="3"/>
      <c r="J2" s="3"/>
      <c r="K2" s="3"/>
      <c r="L2" s="2"/>
      <c r="M2" s="2"/>
      <c r="N2" s="2"/>
      <c r="O2" s="2"/>
    </row>
    <row r="3" spans="1:22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  <c r="Q3" t="s">
        <v>62</v>
      </c>
      <c r="V3" t="s">
        <v>25</v>
      </c>
    </row>
    <row r="4" spans="1:22" ht="35" thickBot="1" x14ac:dyDescent="0.25">
      <c r="A4" s="19">
        <v>1</v>
      </c>
      <c r="B4" s="52" t="s">
        <v>152</v>
      </c>
      <c r="C4">
        <v>25.92</v>
      </c>
      <c r="D4" s="14">
        <f>AVERAGE(C4,C5,C6)</f>
        <v>26.113333333333333</v>
      </c>
      <c r="E4" s="14">
        <f>AVERAGE(D4:D6)</f>
        <v>26.113333333333333</v>
      </c>
      <c r="F4" s="19">
        <v>1</v>
      </c>
      <c r="G4" s="52" t="s">
        <v>152</v>
      </c>
      <c r="H4">
        <v>20.14</v>
      </c>
      <c r="I4" s="14">
        <f>AVERAGE(H4:H5)</f>
        <v>20.175000000000001</v>
      </c>
      <c r="J4" s="14">
        <f>AVERAGE(I4:I6)</f>
        <v>20.175000000000001</v>
      </c>
      <c r="K4" s="15">
        <f>((D4-I4)-(E4-J4))</f>
        <v>0</v>
      </c>
      <c r="L4">
        <f>2^(-(K4))</f>
        <v>1</v>
      </c>
      <c r="M4" s="16">
        <f>AVERAGE(L4,L7,L10)</f>
        <v>1</v>
      </c>
      <c r="N4">
        <f>STDEV(L4,L7,L10)</f>
        <v>0</v>
      </c>
      <c r="O4" s="2">
        <v>0</v>
      </c>
      <c r="Q4">
        <f>2^-((D71-I71)-(D4-I4))</f>
        <v>0.79278413844200446</v>
      </c>
      <c r="R4">
        <f>-1/Q4</f>
        <v>-1.2613774059168494</v>
      </c>
      <c r="S4" s="24">
        <f>AVERAGE(R4,R7)</f>
        <v>-1.392057137265426</v>
      </c>
      <c r="T4">
        <v>0</v>
      </c>
      <c r="U4">
        <f>S4</f>
        <v>-1.392057137265426</v>
      </c>
      <c r="V4">
        <f>_xlfn.STDEV.S(R4,R7)</f>
        <v>0.18480904840042936</v>
      </c>
    </row>
    <row r="5" spans="1:22" ht="35" thickBot="1" x14ac:dyDescent="0.25">
      <c r="A5" s="19">
        <v>2</v>
      </c>
      <c r="B5" s="52" t="s">
        <v>151</v>
      </c>
      <c r="C5">
        <v>25.98</v>
      </c>
      <c r="D5" s="14"/>
      <c r="E5" s="14"/>
      <c r="F5" s="19">
        <v>2</v>
      </c>
      <c r="G5" s="52" t="s">
        <v>151</v>
      </c>
      <c r="H5">
        <v>20.21</v>
      </c>
      <c r="I5" s="14"/>
      <c r="J5" s="2"/>
      <c r="K5" s="2"/>
      <c r="L5" s="2"/>
      <c r="M5" s="2"/>
      <c r="N5" s="2"/>
      <c r="O5" s="2"/>
      <c r="T5">
        <v>1</v>
      </c>
      <c r="U5">
        <f>S13</f>
        <v>1.744191228927974</v>
      </c>
      <c r="V5">
        <f>_xlfn.STDEV.S(Q13,Q16,Q19)</f>
        <v>0.34273084454423408</v>
      </c>
    </row>
    <row r="6" spans="1:22" ht="35" thickBot="1" x14ac:dyDescent="0.25">
      <c r="A6" s="19">
        <v>3</v>
      </c>
      <c r="B6" s="52" t="s">
        <v>153</v>
      </c>
      <c r="C6">
        <v>26.44</v>
      </c>
      <c r="D6" s="14"/>
      <c r="E6" s="14"/>
      <c r="F6" s="19">
        <v>3</v>
      </c>
      <c r="G6" s="52" t="s">
        <v>153</v>
      </c>
      <c r="H6">
        <v>21.08</v>
      </c>
      <c r="I6" s="14"/>
      <c r="J6" s="2"/>
      <c r="K6" s="2"/>
      <c r="L6" s="2"/>
      <c r="M6" s="2"/>
      <c r="N6" s="2"/>
      <c r="O6" s="2"/>
      <c r="T6">
        <v>3</v>
      </c>
      <c r="U6">
        <f>S22</f>
        <v>2.9288173136237812</v>
      </c>
      <c r="V6">
        <f>_xlfn.STDEV.S(Q22,Q25)</f>
        <v>2.3786054775154053</v>
      </c>
    </row>
    <row r="7" spans="1:22" ht="35" thickBot="1" x14ac:dyDescent="0.25">
      <c r="A7" s="19">
        <v>4</v>
      </c>
      <c r="B7" s="52" t="s">
        <v>155</v>
      </c>
      <c r="C7">
        <v>26.05</v>
      </c>
      <c r="D7" s="14">
        <f>AVERAGE(C8,C7)</f>
        <v>26.09</v>
      </c>
      <c r="E7" s="14">
        <f>AVERAGE(D7:D9)</f>
        <v>26.09</v>
      </c>
      <c r="F7" s="19">
        <v>4</v>
      </c>
      <c r="G7" s="52" t="s">
        <v>155</v>
      </c>
      <c r="H7">
        <v>20.100000000000001</v>
      </c>
      <c r="I7" s="14">
        <f>AVERAGE(H7:H9)</f>
        <v>20.083333333333332</v>
      </c>
      <c r="J7" s="14">
        <f>AVERAGE(I7:I9)</f>
        <v>20.083333333333332</v>
      </c>
      <c r="K7" s="15">
        <f>((D7-I7)-(E7-J7))</f>
        <v>0</v>
      </c>
      <c r="L7">
        <f>2^(-(K7))</f>
        <v>1</v>
      </c>
      <c r="M7" s="2"/>
      <c r="N7" s="2"/>
      <c r="O7" s="2"/>
      <c r="Q7">
        <f t="shared" ref="Q7:Q46" si="0">2^-((D74-I74)-(D7-I7))</f>
        <v>0.65671227945652988</v>
      </c>
      <c r="R7">
        <f t="shared" ref="R7:R10" si="1">-1/Q7</f>
        <v>-1.5227368686140024</v>
      </c>
      <c r="T7">
        <v>6</v>
      </c>
      <c r="U7">
        <f>S31</f>
        <v>3.5070991072943603</v>
      </c>
      <c r="V7">
        <f>_xlfn.STDEV.S(Q34,Q37)</f>
        <v>9.7393581880912253E-2</v>
      </c>
    </row>
    <row r="8" spans="1:22" ht="35" thickBot="1" x14ac:dyDescent="0.25">
      <c r="A8" s="19">
        <v>5</v>
      </c>
      <c r="B8" s="52" t="s">
        <v>156</v>
      </c>
      <c r="C8">
        <v>26.13</v>
      </c>
      <c r="D8" s="14"/>
      <c r="E8" s="14"/>
      <c r="F8" s="19">
        <v>5</v>
      </c>
      <c r="G8" s="52" t="s">
        <v>156</v>
      </c>
      <c r="H8">
        <v>20.03</v>
      </c>
      <c r="I8" s="14"/>
      <c r="J8" s="2"/>
      <c r="K8" s="2"/>
      <c r="L8" s="2"/>
      <c r="M8" s="2"/>
      <c r="N8" s="2"/>
      <c r="O8" s="2"/>
      <c r="T8">
        <v>24</v>
      </c>
      <c r="U8">
        <f>S40</f>
        <v>24.134841564402731</v>
      </c>
      <c r="V8">
        <f>_xlfn.STDEV.S(Q40,Q43)</f>
        <v>2.7541428314594629</v>
      </c>
    </row>
    <row r="9" spans="1:22" ht="35" thickBot="1" x14ac:dyDescent="0.25">
      <c r="A9" s="19">
        <v>6</v>
      </c>
      <c r="B9" s="52" t="s">
        <v>154</v>
      </c>
      <c r="C9">
        <v>26.81</v>
      </c>
      <c r="D9" s="14"/>
      <c r="E9" s="14"/>
      <c r="F9" s="19">
        <v>6</v>
      </c>
      <c r="G9" s="52" t="s">
        <v>154</v>
      </c>
      <c r="H9">
        <v>20.12</v>
      </c>
      <c r="I9" s="14"/>
      <c r="J9" s="2"/>
      <c r="K9" s="2"/>
      <c r="L9" s="2"/>
      <c r="M9" s="2"/>
      <c r="N9" s="2"/>
      <c r="O9" s="2"/>
    </row>
    <row r="10" spans="1:22" ht="35" thickBot="1" x14ac:dyDescent="0.25">
      <c r="A10" s="19">
        <v>7</v>
      </c>
      <c r="B10" s="52" t="s">
        <v>157</v>
      </c>
      <c r="C10">
        <v>27.57</v>
      </c>
      <c r="D10" s="14">
        <v>26.09</v>
      </c>
      <c r="E10" s="14">
        <v>26.09</v>
      </c>
      <c r="F10" s="19">
        <v>7</v>
      </c>
      <c r="G10" s="52" t="s">
        <v>157</v>
      </c>
      <c r="H10">
        <v>20.34</v>
      </c>
      <c r="I10" s="14">
        <f>AVERAGE(H10:H11)</f>
        <v>20.32</v>
      </c>
      <c r="J10" s="14">
        <f>AVERAGE(I10:I12)</f>
        <v>20.32</v>
      </c>
      <c r="K10" s="15">
        <f>((D10-I10)-(E10-J10))</f>
        <v>0</v>
      </c>
      <c r="L10">
        <f>2^(-(K10))</f>
        <v>1</v>
      </c>
      <c r="M10" s="2"/>
      <c r="N10" s="2"/>
      <c r="O10" s="2"/>
      <c r="Q10">
        <f t="shared" si="0"/>
        <v>0.19389309478122857</v>
      </c>
      <c r="R10">
        <f t="shared" si="1"/>
        <v>-5.1574812456746306</v>
      </c>
    </row>
    <row r="11" spans="1:22" ht="35" thickBot="1" x14ac:dyDescent="0.25">
      <c r="A11" s="19">
        <v>8</v>
      </c>
      <c r="B11" s="52" t="s">
        <v>158</v>
      </c>
      <c r="C11">
        <v>26.9</v>
      </c>
      <c r="D11" s="14"/>
      <c r="E11" s="14"/>
      <c r="F11" s="19">
        <v>8</v>
      </c>
      <c r="G11" s="52" t="s">
        <v>158</v>
      </c>
      <c r="H11">
        <v>20.3</v>
      </c>
      <c r="I11" s="14"/>
      <c r="J11" s="2"/>
      <c r="K11" s="2"/>
      <c r="L11" s="2"/>
      <c r="M11" s="2"/>
      <c r="N11" s="2"/>
      <c r="O11" s="2"/>
    </row>
    <row r="12" spans="1:22" ht="35" thickBot="1" x14ac:dyDescent="0.25">
      <c r="A12" s="19">
        <v>9</v>
      </c>
      <c r="B12" s="52" t="s">
        <v>249</v>
      </c>
      <c r="C12">
        <v>27.2</v>
      </c>
      <c r="D12" s="14"/>
      <c r="E12" s="14"/>
      <c r="F12" s="19">
        <v>9</v>
      </c>
      <c r="G12" s="52" t="s">
        <v>249</v>
      </c>
      <c r="H12">
        <v>20.87</v>
      </c>
      <c r="I12" s="14"/>
      <c r="J12" s="2"/>
      <c r="K12" s="2"/>
      <c r="L12" s="2"/>
      <c r="M12" s="2"/>
      <c r="N12" s="2"/>
      <c r="O12" s="2"/>
    </row>
    <row r="13" spans="1:22" ht="35" thickBot="1" x14ac:dyDescent="0.25">
      <c r="A13" s="19">
        <v>10</v>
      </c>
      <c r="B13" s="52" t="s">
        <v>159</v>
      </c>
      <c r="C13">
        <v>27.05</v>
      </c>
      <c r="D13" s="14">
        <f>AVERAGE(C13,C14,C15)</f>
        <v>26.98</v>
      </c>
      <c r="E13" s="14">
        <f>E4</f>
        <v>26.113333333333333</v>
      </c>
      <c r="F13" s="19">
        <v>10</v>
      </c>
      <c r="G13" s="52" t="s">
        <v>159</v>
      </c>
      <c r="H13">
        <v>20.74</v>
      </c>
      <c r="I13" s="14">
        <f>AVERAGE(H13,H14)</f>
        <v>20.75</v>
      </c>
      <c r="J13" s="14">
        <v>20.175000000000001</v>
      </c>
      <c r="K13" s="15">
        <f>((D13-I13)-(E13-J13))</f>
        <v>0.29166666666666785</v>
      </c>
      <c r="L13">
        <f>2^(-(K13))</f>
        <v>0.81695772662054922</v>
      </c>
      <c r="M13" s="16">
        <f>AVERAGE(L16,L13,L19)</f>
        <v>1.0734091616788921</v>
      </c>
      <c r="N13">
        <f>STDEV(L16,L13,L19)</f>
        <v>0.27821505500078636</v>
      </c>
      <c r="O13" s="2">
        <v>1.5827</v>
      </c>
      <c r="Q13">
        <f t="shared" si="0"/>
        <v>1.9074783335090477</v>
      </c>
      <c r="S13" s="24">
        <f>AVERAGE(Q13,Q16,Q19)</f>
        <v>1.744191228927974</v>
      </c>
    </row>
    <row r="14" spans="1:22" ht="35" thickBot="1" x14ac:dyDescent="0.25">
      <c r="A14" s="19">
        <v>11</v>
      </c>
      <c r="B14" s="52" t="s">
        <v>160</v>
      </c>
      <c r="C14">
        <v>27.05</v>
      </c>
      <c r="D14" s="14"/>
      <c r="E14" s="14"/>
      <c r="F14" s="19">
        <v>11</v>
      </c>
      <c r="G14" s="52" t="s">
        <v>160</v>
      </c>
      <c r="H14">
        <v>20.76</v>
      </c>
      <c r="I14" s="14"/>
      <c r="J14" s="2"/>
      <c r="K14" s="2"/>
      <c r="L14" s="2"/>
      <c r="M14" s="2"/>
      <c r="N14" s="2"/>
      <c r="O14" s="2"/>
    </row>
    <row r="15" spans="1:22" ht="35" thickBot="1" x14ac:dyDescent="0.25">
      <c r="A15" s="19">
        <v>12</v>
      </c>
      <c r="B15" s="52" t="s">
        <v>161</v>
      </c>
      <c r="C15">
        <v>26.84</v>
      </c>
      <c r="D15" s="14"/>
      <c r="E15" s="14"/>
      <c r="F15" s="19">
        <v>12</v>
      </c>
      <c r="G15" s="52" t="s">
        <v>161</v>
      </c>
      <c r="H15">
        <v>21.21</v>
      </c>
      <c r="I15" s="14"/>
      <c r="J15" s="2"/>
      <c r="K15" s="2"/>
      <c r="L15" s="2"/>
      <c r="M15" s="2"/>
      <c r="N15" s="2"/>
      <c r="O15" s="2"/>
    </row>
    <row r="16" spans="1:22" ht="35" thickBot="1" x14ac:dyDescent="0.25">
      <c r="A16" s="19">
        <v>13</v>
      </c>
      <c r="B16" s="52" t="s">
        <v>163</v>
      </c>
      <c r="C16">
        <v>25.91</v>
      </c>
      <c r="D16" s="14">
        <f>AVERAGE(C16:C18)</f>
        <v>25.97</v>
      </c>
      <c r="E16" s="14">
        <f>E7</f>
        <v>26.09</v>
      </c>
      <c r="F16" s="19">
        <v>13</v>
      </c>
      <c r="G16" s="52" t="s">
        <v>163</v>
      </c>
      <c r="H16">
        <v>20.350000000000001</v>
      </c>
      <c r="I16" s="14">
        <f>AVERAGE(H16:H18)</f>
        <v>20.416666666666668</v>
      </c>
      <c r="J16" s="14">
        <v>20.083333333333332</v>
      </c>
      <c r="K16" s="15">
        <f>((D16-I16)-(E16-J16))</f>
        <v>-0.4533333333333367</v>
      </c>
      <c r="L16">
        <f>2^(-(K16))</f>
        <v>1.369200128951195</v>
      </c>
      <c r="M16" s="2"/>
      <c r="N16" s="2"/>
      <c r="O16" s="2"/>
      <c r="Q16">
        <f t="shared" si="0"/>
        <v>1.3503499461681869</v>
      </c>
    </row>
    <row r="17" spans="1:19" ht="35" thickBot="1" x14ac:dyDescent="0.25">
      <c r="A17" s="19">
        <v>14</v>
      </c>
      <c r="B17" s="52" t="s">
        <v>164</v>
      </c>
      <c r="C17">
        <v>26.03</v>
      </c>
      <c r="D17" s="14"/>
      <c r="E17" s="14"/>
      <c r="F17" s="19">
        <v>14</v>
      </c>
      <c r="G17" s="52" t="s">
        <v>164</v>
      </c>
      <c r="H17">
        <v>20.440000000000001</v>
      </c>
      <c r="I17" s="14"/>
      <c r="J17" s="2"/>
      <c r="K17" s="2"/>
      <c r="L17" s="2"/>
      <c r="M17" s="2"/>
      <c r="N17" s="2"/>
      <c r="O17" s="2"/>
    </row>
    <row r="18" spans="1:19" ht="35" thickBot="1" x14ac:dyDescent="0.25">
      <c r="A18" s="19">
        <v>15</v>
      </c>
      <c r="B18" s="52" t="s">
        <v>162</v>
      </c>
      <c r="C18">
        <v>25.97</v>
      </c>
      <c r="D18" s="14"/>
      <c r="E18" s="14"/>
      <c r="F18" s="19">
        <v>15</v>
      </c>
      <c r="G18" s="52" t="s">
        <v>162</v>
      </c>
      <c r="H18">
        <v>20.46</v>
      </c>
      <c r="I18" s="14"/>
      <c r="J18" s="2"/>
      <c r="K18" s="2"/>
      <c r="L18" s="2"/>
      <c r="M18" s="2"/>
      <c r="N18" s="2"/>
      <c r="O18" s="2"/>
    </row>
    <row r="19" spans="1:19" ht="35" thickBot="1" x14ac:dyDescent="0.25">
      <c r="A19" s="19">
        <v>16</v>
      </c>
      <c r="B19" s="52" t="s">
        <v>165</v>
      </c>
      <c r="C19">
        <v>26.31</v>
      </c>
      <c r="D19" s="14">
        <f>AVERAGE(C19,C20)</f>
        <v>26.064999999999998</v>
      </c>
      <c r="E19" s="14">
        <f>E10</f>
        <v>26.09</v>
      </c>
      <c r="F19" s="19">
        <v>16</v>
      </c>
      <c r="G19" s="52" t="s">
        <v>165</v>
      </c>
      <c r="H19">
        <v>20.3</v>
      </c>
      <c r="I19" s="14">
        <f>AVERAGE(H19:H21)</f>
        <v>20.343333333333334</v>
      </c>
      <c r="J19" s="14">
        <v>20.32</v>
      </c>
      <c r="K19" s="15">
        <f>((D19-I19)-(E19-J19))</f>
        <v>-4.833333333333556E-2</v>
      </c>
      <c r="L19">
        <f>2^(-(K19))</f>
        <v>1.0340696294649321</v>
      </c>
      <c r="M19" s="2"/>
      <c r="N19" s="2"/>
      <c r="O19" s="2"/>
      <c r="Q19">
        <f t="shared" si="0"/>
        <v>1.974745407106687</v>
      </c>
    </row>
    <row r="20" spans="1:19" ht="35" thickBot="1" x14ac:dyDescent="0.25">
      <c r="A20" s="19">
        <v>17</v>
      </c>
      <c r="B20" s="52" t="s">
        <v>166</v>
      </c>
      <c r="C20">
        <v>25.82</v>
      </c>
      <c r="D20" s="14"/>
      <c r="E20" s="14"/>
      <c r="F20" s="19">
        <v>17</v>
      </c>
      <c r="G20" s="52" t="s">
        <v>166</v>
      </c>
      <c r="H20">
        <v>20.2</v>
      </c>
      <c r="I20" s="14"/>
      <c r="J20" s="2"/>
      <c r="K20" s="2"/>
      <c r="L20" s="2"/>
      <c r="M20" s="2"/>
      <c r="N20" s="2"/>
      <c r="O20" s="2"/>
    </row>
    <row r="21" spans="1:19" ht="35" thickBot="1" x14ac:dyDescent="0.25">
      <c r="A21" s="19">
        <v>18</v>
      </c>
      <c r="B21" s="52" t="s">
        <v>167</v>
      </c>
      <c r="C21">
        <v>26.96</v>
      </c>
      <c r="D21" s="14"/>
      <c r="E21" s="14"/>
      <c r="F21" s="19">
        <v>18</v>
      </c>
      <c r="G21" s="52" t="s">
        <v>167</v>
      </c>
      <c r="H21">
        <v>20.53</v>
      </c>
      <c r="I21" s="14"/>
      <c r="J21" s="2"/>
      <c r="K21" s="2"/>
      <c r="L21" s="2"/>
      <c r="M21" s="2"/>
      <c r="N21" s="2"/>
      <c r="O21" s="2"/>
    </row>
    <row r="22" spans="1:19" ht="35" thickBot="1" x14ac:dyDescent="0.25">
      <c r="A22" s="19">
        <v>19</v>
      </c>
      <c r="B22" s="52" t="s">
        <v>171</v>
      </c>
      <c r="C22">
        <v>28.08</v>
      </c>
      <c r="D22" s="14">
        <f>AVERAGE(C22:C24)</f>
        <v>28.060000000000002</v>
      </c>
      <c r="E22" s="14">
        <f>E13</f>
        <v>26.113333333333333</v>
      </c>
      <c r="F22" s="19">
        <v>19</v>
      </c>
      <c r="G22" s="52" t="s">
        <v>171</v>
      </c>
      <c r="H22">
        <v>21.27</v>
      </c>
      <c r="I22" s="14">
        <f>AVERAGE(H22,H24,H23)</f>
        <v>21.403333333333332</v>
      </c>
      <c r="J22" s="14">
        <v>20.175000000000001</v>
      </c>
      <c r="K22" s="15">
        <f>((D22-I22)-(E22-J22))</f>
        <v>0.71833333333333727</v>
      </c>
      <c r="L22">
        <f>2^(-(K22))</f>
        <v>0.60779919393448134</v>
      </c>
      <c r="M22" s="16">
        <f>AVERAGE(L22,L28)</f>
        <v>0.66404881242517821</v>
      </c>
      <c r="N22">
        <f>STDEV(L22,L28)</f>
        <v>7.9548973347855864E-2</v>
      </c>
      <c r="O22" s="2">
        <v>0.1933</v>
      </c>
      <c r="Q22">
        <f t="shared" si="0"/>
        <v>4.6107453765423898</v>
      </c>
      <c r="S22" s="24">
        <f>AVERAGE(Q22,Q25)</f>
        <v>2.9288173136237812</v>
      </c>
    </row>
    <row r="23" spans="1:19" ht="35" thickBot="1" x14ac:dyDescent="0.25">
      <c r="A23" s="19">
        <v>20</v>
      </c>
      <c r="B23" s="52" t="s">
        <v>172</v>
      </c>
      <c r="C23">
        <v>28.2</v>
      </c>
      <c r="D23" s="14"/>
      <c r="E23" s="14"/>
      <c r="F23" s="19">
        <v>20</v>
      </c>
      <c r="G23" s="52" t="s">
        <v>172</v>
      </c>
      <c r="H23">
        <v>21.58</v>
      </c>
      <c r="I23" s="14"/>
      <c r="J23" s="2"/>
      <c r="K23" s="2"/>
      <c r="L23" s="2"/>
      <c r="M23" s="2"/>
      <c r="N23" s="2"/>
      <c r="O23" s="2"/>
    </row>
    <row r="24" spans="1:19" ht="35" thickBot="1" x14ac:dyDescent="0.25">
      <c r="A24" s="19">
        <v>21</v>
      </c>
      <c r="B24" s="52" t="s">
        <v>173</v>
      </c>
      <c r="C24">
        <v>27.9</v>
      </c>
      <c r="D24" s="14"/>
      <c r="E24" s="14"/>
      <c r="F24" s="19">
        <v>21</v>
      </c>
      <c r="G24" s="52" t="s">
        <v>173</v>
      </c>
      <c r="H24">
        <v>21.36</v>
      </c>
      <c r="I24" s="14"/>
      <c r="J24" s="2"/>
      <c r="K24" s="2"/>
      <c r="L24" s="2"/>
      <c r="M24" s="2"/>
      <c r="N24" s="2"/>
      <c r="O24" s="2"/>
    </row>
    <row r="25" spans="1:19" ht="35" thickBot="1" x14ac:dyDescent="0.25">
      <c r="A25" s="19">
        <v>22</v>
      </c>
      <c r="B25" s="52" t="s">
        <v>174</v>
      </c>
      <c r="C25">
        <v>25.52</v>
      </c>
      <c r="D25" s="14">
        <f>AVERAGE(C25,C27,C26)</f>
        <v>25.503333333333334</v>
      </c>
      <c r="E25" s="14">
        <f>E16</f>
        <v>26.09</v>
      </c>
      <c r="F25" s="19">
        <v>22</v>
      </c>
      <c r="G25" s="52" t="s">
        <v>174</v>
      </c>
      <c r="H25">
        <v>19.940000000000001</v>
      </c>
      <c r="I25" s="14">
        <f>AVERAGE(H25,H27,H26)</f>
        <v>19.803333333333335</v>
      </c>
      <c r="J25" s="14">
        <v>20.083333333333332</v>
      </c>
      <c r="K25" s="15">
        <f>((D25-I25)-(E25-J25))</f>
        <v>-0.30666666666666842</v>
      </c>
      <c r="L25">
        <f>2^(-(K25))</f>
        <v>1.236846673409439</v>
      </c>
      <c r="M25" s="2"/>
      <c r="N25" s="2"/>
      <c r="O25" s="2"/>
      <c r="Q25">
        <f t="shared" si="0"/>
        <v>1.2468892507051725</v>
      </c>
      <c r="R25" s="37">
        <f>AVERAGE(Q22,Q25)</f>
        <v>2.9288173136237812</v>
      </c>
    </row>
    <row r="26" spans="1:19" ht="35" thickBot="1" x14ac:dyDescent="0.25">
      <c r="A26" s="19">
        <v>23</v>
      </c>
      <c r="B26" s="52" t="s">
        <v>175</v>
      </c>
      <c r="C26">
        <v>25.39</v>
      </c>
      <c r="D26" s="14"/>
      <c r="E26" s="14"/>
      <c r="F26" s="19">
        <v>23</v>
      </c>
      <c r="G26" s="52" t="s">
        <v>175</v>
      </c>
      <c r="H26">
        <v>19.649999999999999</v>
      </c>
      <c r="I26" s="14"/>
      <c r="J26" s="2"/>
      <c r="K26" s="2"/>
      <c r="L26" s="2"/>
      <c r="M26" s="2"/>
      <c r="N26" s="2"/>
      <c r="O26" s="2"/>
    </row>
    <row r="27" spans="1:19" ht="35" thickBot="1" x14ac:dyDescent="0.25">
      <c r="A27" s="19">
        <v>24</v>
      </c>
      <c r="B27" s="52" t="s">
        <v>176</v>
      </c>
      <c r="C27">
        <v>25.6</v>
      </c>
      <c r="D27" s="14"/>
      <c r="E27" s="14"/>
      <c r="F27" s="19">
        <v>24</v>
      </c>
      <c r="G27" s="52" t="s">
        <v>176</v>
      </c>
      <c r="H27">
        <v>19.82</v>
      </c>
      <c r="I27" s="14"/>
      <c r="J27" s="2"/>
      <c r="K27" s="2"/>
      <c r="L27" s="2"/>
      <c r="M27" s="2"/>
      <c r="N27" s="2"/>
      <c r="O27" s="2"/>
    </row>
    <row r="28" spans="1:19" ht="35" thickBot="1" x14ac:dyDescent="0.25">
      <c r="A28" s="19">
        <v>25</v>
      </c>
      <c r="B28" s="52" t="s">
        <v>168</v>
      </c>
      <c r="C28">
        <v>26.74</v>
      </c>
      <c r="D28" s="14">
        <f>AVERAGE(C28:C30)</f>
        <v>26.596666666666668</v>
      </c>
      <c r="E28" s="14">
        <f>E19</f>
        <v>26.09</v>
      </c>
      <c r="F28" s="19">
        <v>25</v>
      </c>
      <c r="G28" s="52" t="s">
        <v>168</v>
      </c>
      <c r="H28">
        <v>20.39</v>
      </c>
      <c r="I28" s="14">
        <f>AVERAGE(H28,H30,H29)</f>
        <v>20.353333333333332</v>
      </c>
      <c r="J28" s="14">
        <v>20.32</v>
      </c>
      <c r="K28" s="15">
        <f>((D28-I28)-(E28-J28))</f>
        <v>0.47333333333333627</v>
      </c>
      <c r="L28">
        <f>2^(-(K28))</f>
        <v>0.72029843091587498</v>
      </c>
      <c r="M28" s="2"/>
      <c r="N28" s="2"/>
      <c r="O28" s="2"/>
      <c r="Q28">
        <f t="shared" si="0"/>
        <v>74.113613566036804</v>
      </c>
    </row>
    <row r="29" spans="1:19" ht="35" thickBot="1" x14ac:dyDescent="0.25">
      <c r="A29" s="19">
        <v>26</v>
      </c>
      <c r="B29" s="52" t="s">
        <v>169</v>
      </c>
      <c r="C29">
        <v>26.46</v>
      </c>
      <c r="D29" s="2"/>
      <c r="E29" s="14"/>
      <c r="F29" s="19">
        <v>26</v>
      </c>
      <c r="G29" s="52" t="s">
        <v>169</v>
      </c>
      <c r="H29">
        <v>20.29</v>
      </c>
      <c r="I29" s="2"/>
      <c r="J29" s="2"/>
      <c r="K29" s="2"/>
      <c r="L29" s="2"/>
      <c r="M29" s="2"/>
      <c r="N29" s="2"/>
      <c r="O29" s="2"/>
    </row>
    <row r="30" spans="1:19" ht="35" thickBot="1" x14ac:dyDescent="0.25">
      <c r="A30" s="19">
        <v>27</v>
      </c>
      <c r="B30" s="52" t="s">
        <v>170</v>
      </c>
      <c r="C30">
        <v>26.59</v>
      </c>
      <c r="D30" s="2"/>
      <c r="E30" s="14"/>
      <c r="F30" s="19">
        <v>27</v>
      </c>
      <c r="G30" s="52" t="s">
        <v>170</v>
      </c>
      <c r="H30">
        <v>20.38</v>
      </c>
      <c r="I30" s="2"/>
      <c r="J30" s="2"/>
      <c r="K30" s="2"/>
      <c r="L30" s="2"/>
      <c r="M30" s="2"/>
      <c r="N30" s="2"/>
      <c r="O30" s="2"/>
    </row>
    <row r="31" spans="1:19" ht="35" thickBot="1" x14ac:dyDescent="0.25">
      <c r="A31" s="19">
        <v>28</v>
      </c>
      <c r="B31" s="52" t="s">
        <v>177</v>
      </c>
      <c r="C31">
        <v>28.01</v>
      </c>
      <c r="D31" s="14">
        <f>AVERAGE(C31:C33)</f>
        <v>28.026666666666667</v>
      </c>
      <c r="E31" s="14">
        <f>E22</f>
        <v>26.113333333333333</v>
      </c>
      <c r="F31" s="19">
        <v>28</v>
      </c>
      <c r="G31" s="52" t="s">
        <v>177</v>
      </c>
      <c r="H31">
        <v>22.05</v>
      </c>
      <c r="I31" s="14">
        <f>AVERAGE(H31:H33)</f>
        <v>22.13</v>
      </c>
      <c r="J31" s="14">
        <v>20.175000000000001</v>
      </c>
      <c r="K31" s="15">
        <f>((D31-I31)-(E31-J31))</f>
        <v>-4.1666666666664298E-2</v>
      </c>
      <c r="L31">
        <f>2^(-(K31))</f>
        <v>1.0293022366434903</v>
      </c>
      <c r="M31" s="16">
        <f>AVERAGE(L37,L31,L34)</f>
        <v>0.83407070172564568</v>
      </c>
      <c r="N31">
        <f>STDEV(L37,L31,L34)</f>
        <v>0.22025850254905163</v>
      </c>
      <c r="O31" s="2">
        <v>0.70109999999999995</v>
      </c>
      <c r="Q31">
        <f t="shared" si="0"/>
        <v>28.181307955076807</v>
      </c>
      <c r="S31" s="24">
        <f>AVERAGE(Q34,Q37)</f>
        <v>3.5070991072943603</v>
      </c>
    </row>
    <row r="32" spans="1:19" ht="35" thickBot="1" x14ac:dyDescent="0.25">
      <c r="A32" s="19">
        <v>29</v>
      </c>
      <c r="B32" s="52" t="s">
        <v>178</v>
      </c>
      <c r="C32">
        <v>27.99</v>
      </c>
      <c r="D32" s="2"/>
      <c r="E32" s="14"/>
      <c r="F32" s="19">
        <v>29</v>
      </c>
      <c r="G32" s="52" t="s">
        <v>178</v>
      </c>
      <c r="H32">
        <v>22.06</v>
      </c>
      <c r="I32" s="2"/>
      <c r="J32" s="2"/>
      <c r="K32" s="2"/>
      <c r="L32" s="2"/>
      <c r="M32" s="2"/>
      <c r="N32" s="2"/>
      <c r="O32" s="2"/>
    </row>
    <row r="33" spans="1:19" ht="35" thickBot="1" x14ac:dyDescent="0.25">
      <c r="A33" s="19">
        <v>30</v>
      </c>
      <c r="B33" s="52" t="s">
        <v>179</v>
      </c>
      <c r="C33">
        <v>28.08</v>
      </c>
      <c r="D33" s="2"/>
      <c r="E33" s="14"/>
      <c r="F33" s="19">
        <v>30</v>
      </c>
      <c r="G33" s="52" t="s">
        <v>179</v>
      </c>
      <c r="H33">
        <v>22.28</v>
      </c>
      <c r="I33" s="2"/>
      <c r="J33" s="2"/>
      <c r="K33" s="2"/>
      <c r="L33" s="2"/>
      <c r="M33" s="2"/>
      <c r="N33" s="2"/>
      <c r="O33" s="2"/>
    </row>
    <row r="34" spans="1:19" ht="35" thickBot="1" x14ac:dyDescent="0.25">
      <c r="A34" s="19">
        <v>31</v>
      </c>
      <c r="B34" s="52" t="s">
        <v>180</v>
      </c>
      <c r="C34">
        <v>29.43</v>
      </c>
      <c r="D34" s="14">
        <f>AVERAGE(C34,C35,C36)</f>
        <v>29.189999999999998</v>
      </c>
      <c r="E34" s="14">
        <f>E25</f>
        <v>26.09</v>
      </c>
      <c r="F34" s="19">
        <v>31</v>
      </c>
      <c r="G34" s="52" t="s">
        <v>180</v>
      </c>
      <c r="H34">
        <v>22.47</v>
      </c>
      <c r="I34" s="14">
        <f>AVERAGE(H34:H35)</f>
        <v>22.434999999999999</v>
      </c>
      <c r="J34" s="14">
        <v>20.083333333333332</v>
      </c>
      <c r="K34" s="15">
        <f>((D34-I34)-(E34-J34))</f>
        <v>0.7483333333333313</v>
      </c>
      <c r="L34">
        <f>2^(-(K34))</f>
        <v>0.59529086739640646</v>
      </c>
      <c r="M34" s="2"/>
      <c r="N34" s="2"/>
      <c r="O34" s="2"/>
      <c r="Q34">
        <f t="shared" si="0"/>
        <v>3.5759667694864006</v>
      </c>
      <c r="R34" s="37">
        <f>AVERAGE(Q34,Q37)</f>
        <v>3.5070991072943603</v>
      </c>
    </row>
    <row r="35" spans="1:19" ht="35" thickBot="1" x14ac:dyDescent="0.25">
      <c r="A35" s="19">
        <v>32</v>
      </c>
      <c r="B35" s="52" t="s">
        <v>181</v>
      </c>
      <c r="C35">
        <v>29.1</v>
      </c>
      <c r="D35" s="2"/>
      <c r="E35" s="14"/>
      <c r="F35" s="19">
        <v>32</v>
      </c>
      <c r="G35" s="52" t="s">
        <v>181</v>
      </c>
      <c r="H35">
        <v>22.4</v>
      </c>
      <c r="I35" s="2"/>
      <c r="J35" s="2"/>
      <c r="K35" s="2"/>
      <c r="L35" s="2"/>
      <c r="M35" s="2"/>
      <c r="N35" s="2"/>
      <c r="O35" s="2"/>
    </row>
    <row r="36" spans="1:19" ht="35" thickBot="1" x14ac:dyDescent="0.25">
      <c r="A36" s="19">
        <v>33</v>
      </c>
      <c r="B36" s="52" t="s">
        <v>182</v>
      </c>
      <c r="C36">
        <v>29.04</v>
      </c>
      <c r="D36" s="2"/>
      <c r="E36" s="14"/>
      <c r="F36" s="19">
        <v>33</v>
      </c>
      <c r="G36" s="52" t="s">
        <v>182</v>
      </c>
      <c r="H36">
        <v>23.55</v>
      </c>
      <c r="I36" s="2"/>
      <c r="J36" s="2"/>
      <c r="K36" s="2"/>
      <c r="L36" s="2"/>
      <c r="M36" s="2"/>
      <c r="N36" s="2"/>
      <c r="O36" s="2"/>
    </row>
    <row r="37" spans="1:19" ht="35" thickBot="1" x14ac:dyDescent="0.25">
      <c r="A37" s="19">
        <v>34</v>
      </c>
      <c r="B37" s="52" t="s">
        <v>183</v>
      </c>
      <c r="C37">
        <v>26.29</v>
      </c>
      <c r="D37" s="14">
        <f>AVERAGE(C37:C38)</f>
        <v>26.265000000000001</v>
      </c>
      <c r="E37" s="14">
        <f>E28</f>
        <v>26.09</v>
      </c>
      <c r="F37" s="19">
        <v>34</v>
      </c>
      <c r="G37" s="52" t="s">
        <v>183</v>
      </c>
      <c r="H37">
        <v>20.260000000000002</v>
      </c>
      <c r="I37" s="14">
        <f>AVERAGE(H37:H39)</f>
        <v>20.306666666666668</v>
      </c>
      <c r="J37" s="14">
        <v>20.32</v>
      </c>
      <c r="K37" s="15">
        <f>((D37-I37)-(E37-J37))</f>
        <v>0.18833333333333258</v>
      </c>
      <c r="L37">
        <f>2^(-(K37))</f>
        <v>0.87761900113704017</v>
      </c>
      <c r="M37" s="2"/>
      <c r="N37" s="2"/>
      <c r="O37" s="2"/>
      <c r="Q37">
        <f t="shared" si="0"/>
        <v>3.4382314451023199</v>
      </c>
    </row>
    <row r="38" spans="1:19" ht="35" thickBot="1" x14ac:dyDescent="0.25">
      <c r="A38" s="19">
        <v>35</v>
      </c>
      <c r="B38" s="52" t="s">
        <v>184</v>
      </c>
      <c r="C38">
        <v>26.24</v>
      </c>
      <c r="D38" s="2"/>
      <c r="E38" s="14"/>
      <c r="F38" s="19">
        <v>35</v>
      </c>
      <c r="G38" s="52" t="s">
        <v>184</v>
      </c>
      <c r="H38">
        <v>20.3</v>
      </c>
      <c r="I38" s="2"/>
      <c r="J38" s="2"/>
      <c r="K38" s="2"/>
      <c r="L38" s="2"/>
      <c r="M38" s="2"/>
      <c r="N38" s="2"/>
      <c r="O38" s="2"/>
    </row>
    <row r="39" spans="1:19" ht="35" thickBot="1" x14ac:dyDescent="0.25">
      <c r="A39" s="19">
        <v>36</v>
      </c>
      <c r="B39" s="52" t="s">
        <v>185</v>
      </c>
      <c r="C39">
        <v>26.7</v>
      </c>
      <c r="D39" s="2"/>
      <c r="E39" s="14"/>
      <c r="F39" s="19">
        <v>36</v>
      </c>
      <c r="G39" s="52" t="s">
        <v>185</v>
      </c>
      <c r="H39">
        <v>20.36</v>
      </c>
      <c r="I39" s="2"/>
      <c r="J39" s="2"/>
      <c r="K39" s="2"/>
      <c r="L39" s="2"/>
      <c r="M39" s="2"/>
      <c r="N39" s="2"/>
      <c r="O39" s="2"/>
    </row>
    <row r="40" spans="1:19" ht="35" thickBot="1" x14ac:dyDescent="0.25">
      <c r="A40" s="19">
        <v>37</v>
      </c>
      <c r="B40" s="52" t="s">
        <v>186</v>
      </c>
      <c r="C40">
        <v>26.21</v>
      </c>
      <c r="D40" s="14">
        <f>AVERAGE(C40:C42)</f>
        <v>26.08666666666667</v>
      </c>
      <c r="E40" s="14">
        <f>E31</f>
        <v>26.113333333333333</v>
      </c>
      <c r="F40" s="19">
        <v>37</v>
      </c>
      <c r="G40" s="52" t="s">
        <v>186</v>
      </c>
      <c r="H40">
        <v>20.5</v>
      </c>
      <c r="I40" s="14">
        <f>AVERAGE(H40:H42)</f>
        <v>20.373333333333331</v>
      </c>
      <c r="J40" s="14">
        <v>20.175000000000001</v>
      </c>
      <c r="K40" s="15">
        <f>((D40-I40)-(E40-J40))</f>
        <v>-0.22499999999999432</v>
      </c>
      <c r="L40">
        <f>2^(-(K40))</f>
        <v>1.1687772485612409</v>
      </c>
      <c r="M40" s="16">
        <f>AVERAGE(L40,L43,L46)</f>
        <v>1.2175147526864993</v>
      </c>
      <c r="N40">
        <f>STDEV(L40,L43,L46)</f>
        <v>0.21789672669244037</v>
      </c>
      <c r="O40" s="2">
        <v>7.9454000000000002</v>
      </c>
      <c r="Q40">
        <f t="shared" si="0"/>
        <v>22.187368491921426</v>
      </c>
      <c r="S40" s="24">
        <f>AVERAGE(Q40,Q43)</f>
        <v>24.134841564402731</v>
      </c>
    </row>
    <row r="41" spans="1:19" ht="35" thickBot="1" x14ac:dyDescent="0.25">
      <c r="A41" s="19">
        <v>38</v>
      </c>
      <c r="B41" s="52" t="s">
        <v>187</v>
      </c>
      <c r="C41">
        <v>26.04</v>
      </c>
      <c r="D41" s="2"/>
      <c r="E41" s="14"/>
      <c r="F41" s="19">
        <v>38</v>
      </c>
      <c r="G41" s="52" t="s">
        <v>187</v>
      </c>
      <c r="H41">
        <v>20.27</v>
      </c>
      <c r="I41" s="2"/>
      <c r="J41" s="2"/>
      <c r="K41" s="2"/>
      <c r="L41" s="2"/>
      <c r="M41" s="2"/>
      <c r="N41" s="2"/>
      <c r="O41" s="2"/>
    </row>
    <row r="42" spans="1:19" ht="35" thickBot="1" x14ac:dyDescent="0.25">
      <c r="A42" s="19">
        <v>39</v>
      </c>
      <c r="B42" s="52" t="s">
        <v>188</v>
      </c>
      <c r="C42">
        <v>26.01</v>
      </c>
      <c r="D42" s="2"/>
      <c r="E42" s="14"/>
      <c r="F42" s="19">
        <v>39</v>
      </c>
      <c r="G42" s="52" t="s">
        <v>188</v>
      </c>
      <c r="H42">
        <v>20.350000000000001</v>
      </c>
      <c r="I42" s="2"/>
      <c r="J42" s="2"/>
      <c r="K42" s="2"/>
      <c r="L42" s="2"/>
      <c r="M42" s="2"/>
      <c r="N42" s="2"/>
      <c r="O42" s="2"/>
    </row>
    <row r="43" spans="1:19" ht="35" thickBot="1" x14ac:dyDescent="0.25">
      <c r="A43" s="19">
        <v>40</v>
      </c>
      <c r="B43" s="52" t="s">
        <v>189</v>
      </c>
      <c r="C43">
        <v>26.61</v>
      </c>
      <c r="D43" s="14">
        <f>AVERAGE(C43:C44)</f>
        <v>26.594999999999999</v>
      </c>
      <c r="E43" s="14">
        <f>E34</f>
        <v>26.09</v>
      </c>
      <c r="F43" s="19">
        <v>40</v>
      </c>
      <c r="G43" s="52" t="s">
        <v>189</v>
      </c>
      <c r="H43">
        <v>21.13</v>
      </c>
      <c r="I43" s="14">
        <f>AVERAGE(H43:H45)</f>
        <v>21.13</v>
      </c>
      <c r="J43" s="14">
        <v>20.083333333333332</v>
      </c>
      <c r="K43" s="15">
        <f>((D43-I43)-(E43-J43))</f>
        <v>-0.54166666666666785</v>
      </c>
      <c r="L43">
        <f>2^(-(K43))</f>
        <v>1.4556531828421886</v>
      </c>
      <c r="M43" s="2"/>
      <c r="N43" s="2"/>
      <c r="O43" s="2"/>
      <c r="Q43">
        <f t="shared" si="0"/>
        <v>26.082314636884036</v>
      </c>
    </row>
    <row r="44" spans="1:19" ht="35" thickBot="1" x14ac:dyDescent="0.25">
      <c r="A44" s="19">
        <v>41</v>
      </c>
      <c r="B44" s="52" t="s">
        <v>190</v>
      </c>
      <c r="C44">
        <v>26.58</v>
      </c>
      <c r="D44" s="2"/>
      <c r="E44" s="14"/>
      <c r="F44" s="19">
        <v>41</v>
      </c>
      <c r="G44" s="52" t="s">
        <v>190</v>
      </c>
      <c r="H44">
        <v>21.16</v>
      </c>
      <c r="I44" s="2"/>
      <c r="J44" s="2"/>
      <c r="K44" s="2"/>
      <c r="L44" s="2"/>
      <c r="M44" s="2"/>
      <c r="N44" s="2"/>
      <c r="O44" s="2"/>
    </row>
    <row r="45" spans="1:19" ht="35" thickBot="1" x14ac:dyDescent="0.25">
      <c r="A45" s="19">
        <v>42</v>
      </c>
      <c r="B45" s="52" t="s">
        <v>191</v>
      </c>
      <c r="C45">
        <v>27.05</v>
      </c>
      <c r="D45" s="2"/>
      <c r="E45" s="14"/>
      <c r="F45" s="19">
        <v>42</v>
      </c>
      <c r="G45" s="52" t="s">
        <v>191</v>
      </c>
      <c r="H45">
        <v>21.1</v>
      </c>
      <c r="I45" s="2"/>
      <c r="J45" s="2"/>
      <c r="K45" s="2"/>
      <c r="L45" s="2"/>
      <c r="M45" s="2"/>
      <c r="N45" s="2"/>
      <c r="O45" s="2"/>
      <c r="R45" s="37">
        <f>AVERAGE(Q40,Q43)</f>
        <v>24.134841564402731</v>
      </c>
    </row>
    <row r="46" spans="1:19" ht="35" thickBot="1" x14ac:dyDescent="0.25">
      <c r="A46" s="19">
        <v>43</v>
      </c>
      <c r="B46" s="52" t="s">
        <v>192</v>
      </c>
      <c r="C46">
        <v>25.63</v>
      </c>
      <c r="D46" s="14">
        <f>AVERAGE(C46,C47)</f>
        <v>25.604999999999997</v>
      </c>
      <c r="E46" s="14">
        <f>E37</f>
        <v>26.09</v>
      </c>
      <c r="F46" s="19">
        <v>43</v>
      </c>
      <c r="G46" s="52" t="s">
        <v>192</v>
      </c>
      <c r="H46">
        <v>19.91</v>
      </c>
      <c r="I46" s="14">
        <f>AVERAGE(H46:H47)</f>
        <v>19.875</v>
      </c>
      <c r="J46" s="14">
        <v>20.32</v>
      </c>
      <c r="K46" s="15">
        <f>((D46-I46)-(E46-J46))</f>
        <v>-4.00000000000027E-2</v>
      </c>
      <c r="L46">
        <f>2^(-(K46))</f>
        <v>1.0281138266560685</v>
      </c>
      <c r="M46" s="2"/>
      <c r="N46" s="2"/>
      <c r="O46" s="2"/>
      <c r="Q46">
        <f t="shared" si="0"/>
        <v>1.8066703974080671</v>
      </c>
    </row>
    <row r="47" spans="1:19" ht="35" thickBot="1" x14ac:dyDescent="0.25">
      <c r="A47" s="19">
        <v>44</v>
      </c>
      <c r="B47" s="52" t="s">
        <v>193</v>
      </c>
      <c r="C47">
        <v>25.58</v>
      </c>
      <c r="D47" s="2"/>
      <c r="E47" s="14"/>
      <c r="F47" s="19">
        <v>44</v>
      </c>
      <c r="G47" s="52" t="s">
        <v>193</v>
      </c>
      <c r="H47">
        <v>19.84</v>
      </c>
      <c r="I47" s="2"/>
      <c r="J47" s="14"/>
      <c r="K47" s="2"/>
      <c r="L47" s="2"/>
      <c r="M47" s="2"/>
      <c r="N47" s="2"/>
      <c r="O47" s="2"/>
    </row>
    <row r="48" spans="1:19" ht="35" thickBot="1" x14ac:dyDescent="0.25">
      <c r="A48" s="19">
        <v>45</v>
      </c>
      <c r="B48" s="52" t="s">
        <v>194</v>
      </c>
      <c r="C48">
        <v>26.02</v>
      </c>
      <c r="D48" s="2"/>
      <c r="E48" s="14"/>
      <c r="F48" s="19">
        <v>45</v>
      </c>
      <c r="G48" s="52" t="s">
        <v>194</v>
      </c>
      <c r="H48">
        <v>20.46</v>
      </c>
      <c r="I48" s="2"/>
      <c r="J48" s="14"/>
      <c r="K48" s="2"/>
      <c r="L48" s="2"/>
      <c r="M48" s="2"/>
      <c r="N48" s="2"/>
      <c r="O48" s="2"/>
    </row>
    <row r="50" spans="1:3" x14ac:dyDescent="0.2">
      <c r="A50" t="s">
        <v>23</v>
      </c>
      <c r="B50" s="3" t="s">
        <v>24</v>
      </c>
      <c r="C50" t="s">
        <v>25</v>
      </c>
    </row>
    <row r="51" spans="1:3" x14ac:dyDescent="0.2">
      <c r="A51" t="s">
        <v>18</v>
      </c>
      <c r="B51">
        <v>1</v>
      </c>
      <c r="C51">
        <v>0</v>
      </c>
    </row>
    <row r="52" spans="1:3" x14ac:dyDescent="0.2">
      <c r="A52" t="s">
        <v>19</v>
      </c>
      <c r="B52">
        <v>1.0930789277858721</v>
      </c>
      <c r="C52">
        <v>0.39049434754674911</v>
      </c>
    </row>
    <row r="53" spans="1:3" x14ac:dyDescent="0.2">
      <c r="A53" t="s">
        <v>20</v>
      </c>
      <c r="B53">
        <v>1.3190251691483503</v>
      </c>
      <c r="C53">
        <v>0.11621794320938802</v>
      </c>
    </row>
    <row r="54" spans="1:3" x14ac:dyDescent="0.2">
      <c r="A54" t="s">
        <v>21</v>
      </c>
      <c r="B54">
        <v>1.3682715817207138</v>
      </c>
      <c r="C54">
        <v>0.47937504503693434</v>
      </c>
    </row>
    <row r="55" spans="1:3" x14ac:dyDescent="0.2">
      <c r="A55" t="s">
        <v>22</v>
      </c>
      <c r="B55">
        <v>1.3122152157017148</v>
      </c>
      <c r="C55">
        <v>0.2028519184892825</v>
      </c>
    </row>
    <row r="66" spans="1:15" ht="19" x14ac:dyDescent="0.25">
      <c r="A66" s="34" t="s">
        <v>51</v>
      </c>
    </row>
    <row r="67" spans="1:15" x14ac:dyDescent="0.2">
      <c r="A67" s="100" t="s">
        <v>12</v>
      </c>
      <c r="B67" s="100"/>
      <c r="C67" s="100"/>
      <c r="D67" s="1"/>
      <c r="E67" s="1"/>
      <c r="F67" s="103" t="s">
        <v>0</v>
      </c>
      <c r="G67" s="103"/>
      <c r="H67" s="103"/>
      <c r="I67" s="1"/>
      <c r="J67" s="1"/>
      <c r="K67" s="1"/>
      <c r="L67" s="2"/>
      <c r="M67" s="2"/>
      <c r="N67" s="2"/>
      <c r="O67" s="2"/>
    </row>
    <row r="68" spans="1:15" x14ac:dyDescent="0.2">
      <c r="A68" s="102" t="s">
        <v>49</v>
      </c>
      <c r="B68" s="102"/>
      <c r="C68" s="102"/>
      <c r="D68" s="3"/>
      <c r="E68" s="2"/>
      <c r="F68" s="101" t="s">
        <v>0</v>
      </c>
      <c r="G68" s="101"/>
      <c r="H68" s="101"/>
      <c r="I68" s="3"/>
      <c r="J68" s="3"/>
      <c r="K68" s="3"/>
      <c r="L68" s="2"/>
      <c r="M68" s="2"/>
      <c r="N68" s="2"/>
      <c r="O68" s="2"/>
    </row>
    <row r="69" spans="1:15" ht="17" thickBot="1" x14ac:dyDescent="0.25">
      <c r="A69" s="104" t="s">
        <v>1</v>
      </c>
      <c r="B69" s="104"/>
      <c r="C69" s="104"/>
      <c r="D69" s="3"/>
      <c r="E69" s="2"/>
      <c r="F69" s="104" t="s">
        <v>1</v>
      </c>
      <c r="G69" s="104"/>
      <c r="H69" s="104"/>
      <c r="I69" s="4"/>
      <c r="J69" s="4"/>
      <c r="K69" s="3"/>
      <c r="L69" s="2"/>
      <c r="M69" s="2"/>
      <c r="N69" s="2"/>
      <c r="O69" s="2"/>
    </row>
    <row r="70" spans="1:15" ht="17" thickBot="1" x14ac:dyDescent="0.25">
      <c r="A70" s="17" t="s">
        <v>13</v>
      </c>
      <c r="B70" s="18" t="s">
        <v>14</v>
      </c>
      <c r="C70" s="5" t="s">
        <v>2</v>
      </c>
      <c r="D70" s="6" t="s">
        <v>3</v>
      </c>
      <c r="E70" s="7" t="s">
        <v>4</v>
      </c>
      <c r="F70" s="8" t="s">
        <v>13</v>
      </c>
      <c r="G70" s="8" t="s">
        <v>14</v>
      </c>
      <c r="H70" s="8" t="s">
        <v>2</v>
      </c>
      <c r="I70" s="7" t="s">
        <v>5</v>
      </c>
      <c r="J70" s="7" t="s">
        <v>6</v>
      </c>
      <c r="K70" s="9" t="s">
        <v>7</v>
      </c>
      <c r="L70" s="10" t="s">
        <v>8</v>
      </c>
      <c r="M70" s="11" t="s">
        <v>9</v>
      </c>
      <c r="N70" s="13" t="s">
        <v>10</v>
      </c>
      <c r="O70" s="12" t="s">
        <v>11</v>
      </c>
    </row>
    <row r="71" spans="1:15" ht="17" thickBot="1" x14ac:dyDescent="0.25">
      <c r="A71" s="19">
        <v>1</v>
      </c>
      <c r="B71" s="26" t="s">
        <v>26</v>
      </c>
      <c r="C71" s="2">
        <v>28.6</v>
      </c>
      <c r="D71" s="14">
        <v>28.55</v>
      </c>
      <c r="E71" s="14">
        <v>28.55</v>
      </c>
      <c r="F71" s="19">
        <v>1</v>
      </c>
      <c r="G71" s="26" t="s">
        <v>26</v>
      </c>
      <c r="H71" s="27">
        <v>22.18</v>
      </c>
      <c r="I71" s="14">
        <v>22.276666670000001</v>
      </c>
      <c r="J71" s="14">
        <v>22.276666670000001</v>
      </c>
      <c r="K71" s="28">
        <v>0</v>
      </c>
      <c r="L71" s="2">
        <v>1</v>
      </c>
      <c r="M71" s="29">
        <v>1</v>
      </c>
      <c r="N71" s="2">
        <v>0</v>
      </c>
      <c r="O71" s="2">
        <v>0</v>
      </c>
    </row>
    <row r="72" spans="1:15" ht="17" thickBot="1" x14ac:dyDescent="0.25">
      <c r="A72" s="30">
        <v>2</v>
      </c>
      <c r="B72" s="31" t="s">
        <v>26</v>
      </c>
      <c r="C72" s="2">
        <v>29.25</v>
      </c>
      <c r="D72" s="14"/>
      <c r="E72" s="14"/>
      <c r="F72" s="30">
        <v>2</v>
      </c>
      <c r="G72" s="31" t="s">
        <v>26</v>
      </c>
      <c r="H72" s="32">
        <v>22.31</v>
      </c>
      <c r="I72" s="14"/>
      <c r="J72" s="2"/>
      <c r="K72" s="2"/>
      <c r="L72" s="2"/>
      <c r="M72" s="2"/>
      <c r="N72" s="2"/>
      <c r="O72" s="2"/>
    </row>
    <row r="73" spans="1:15" ht="17" thickBot="1" x14ac:dyDescent="0.25">
      <c r="A73" s="30">
        <v>3</v>
      </c>
      <c r="B73" s="31" t="s">
        <v>26</v>
      </c>
      <c r="C73" s="2">
        <v>28.5</v>
      </c>
      <c r="D73" s="14"/>
      <c r="E73" s="14"/>
      <c r="F73" s="30">
        <v>3</v>
      </c>
      <c r="G73" s="31" t="s">
        <v>26</v>
      </c>
      <c r="H73" s="32">
        <v>22.34</v>
      </c>
      <c r="I73" s="14"/>
      <c r="J73" s="2"/>
      <c r="K73" s="2"/>
      <c r="L73" s="2"/>
      <c r="M73" s="2"/>
      <c r="N73" s="2"/>
      <c r="O73" s="2"/>
    </row>
    <row r="74" spans="1:15" ht="17" thickBot="1" x14ac:dyDescent="0.25">
      <c r="A74" s="30">
        <v>4</v>
      </c>
      <c r="B74" s="31" t="s">
        <v>27</v>
      </c>
      <c r="C74" s="2">
        <v>28.36</v>
      </c>
      <c r="D74" s="14">
        <v>28.43</v>
      </c>
      <c r="E74" s="14">
        <v>28.43</v>
      </c>
      <c r="F74" s="30">
        <v>4</v>
      </c>
      <c r="G74" s="31" t="s">
        <v>27</v>
      </c>
      <c r="H74" s="32">
        <v>21.4</v>
      </c>
      <c r="I74" s="14">
        <v>21.81666667</v>
      </c>
      <c r="J74" s="14">
        <v>21.81666667</v>
      </c>
      <c r="K74" s="28">
        <v>0</v>
      </c>
      <c r="L74" s="2">
        <v>1</v>
      </c>
      <c r="M74" s="2"/>
      <c r="N74" s="2"/>
      <c r="O74" s="2"/>
    </row>
    <row r="75" spans="1:15" ht="17" thickBot="1" x14ac:dyDescent="0.25">
      <c r="A75" s="30">
        <v>5</v>
      </c>
      <c r="B75" s="31" t="s">
        <v>27</v>
      </c>
      <c r="C75" s="2">
        <v>28.5</v>
      </c>
      <c r="D75" s="14"/>
      <c r="E75" s="14"/>
      <c r="F75" s="30">
        <v>5</v>
      </c>
      <c r="G75" s="31" t="s">
        <v>27</v>
      </c>
      <c r="H75" s="32">
        <v>21.93</v>
      </c>
      <c r="I75" s="14"/>
      <c r="J75" s="2"/>
      <c r="K75" s="2"/>
      <c r="L75" s="2"/>
      <c r="M75" s="2"/>
      <c r="N75" s="2"/>
      <c r="O75" s="2"/>
    </row>
    <row r="76" spans="1:15" ht="17" thickBot="1" x14ac:dyDescent="0.25">
      <c r="A76" s="30">
        <v>6</v>
      </c>
      <c r="B76" s="31" t="s">
        <v>27</v>
      </c>
      <c r="C76" s="2">
        <v>27.85</v>
      </c>
      <c r="D76" s="14"/>
      <c r="E76" s="14"/>
      <c r="F76" s="30">
        <v>6</v>
      </c>
      <c r="G76" s="31" t="s">
        <v>27</v>
      </c>
      <c r="H76" s="32">
        <v>22.12</v>
      </c>
      <c r="I76" s="14"/>
      <c r="J76" s="2"/>
      <c r="K76" s="2"/>
      <c r="L76" s="2"/>
      <c r="M76" s="2"/>
      <c r="N76" s="2"/>
      <c r="O76" s="2"/>
    </row>
    <row r="77" spans="1:15" ht="17" thickBot="1" x14ac:dyDescent="0.25">
      <c r="A77" s="30">
        <v>7</v>
      </c>
      <c r="B77" s="31" t="s">
        <v>28</v>
      </c>
      <c r="C77" s="2">
        <v>27.07</v>
      </c>
      <c r="D77" s="14">
        <v>28.43</v>
      </c>
      <c r="E77" s="14">
        <v>28.43</v>
      </c>
      <c r="F77" s="30">
        <v>7</v>
      </c>
      <c r="G77" s="31" t="s">
        <v>28</v>
      </c>
      <c r="H77" s="32">
        <v>20.23</v>
      </c>
      <c r="I77" s="14">
        <v>20.293333329999999</v>
      </c>
      <c r="J77" s="14">
        <v>20.293333329999999</v>
      </c>
      <c r="K77" s="28">
        <v>0</v>
      </c>
      <c r="L77" s="2">
        <v>1</v>
      </c>
      <c r="M77" s="2"/>
      <c r="N77" s="2"/>
      <c r="O77" s="2"/>
    </row>
    <row r="78" spans="1:15" ht="17" thickBot="1" x14ac:dyDescent="0.25">
      <c r="A78" s="30">
        <v>8</v>
      </c>
      <c r="B78" s="31" t="s">
        <v>28</v>
      </c>
      <c r="C78" s="2">
        <v>27.03</v>
      </c>
      <c r="D78" s="14"/>
      <c r="E78" s="14"/>
      <c r="F78" s="30">
        <v>8</v>
      </c>
      <c r="G78" s="31" t="s">
        <v>28</v>
      </c>
      <c r="H78" s="32">
        <v>20.36</v>
      </c>
      <c r="I78" s="14"/>
      <c r="J78" s="2"/>
      <c r="K78" s="2"/>
      <c r="L78" s="2"/>
      <c r="M78" s="2"/>
      <c r="N78" s="2"/>
      <c r="O78" s="2"/>
    </row>
    <row r="79" spans="1:15" ht="17" thickBot="1" x14ac:dyDescent="0.25">
      <c r="A79" s="30">
        <v>9</v>
      </c>
      <c r="B79" s="31" t="s">
        <v>28</v>
      </c>
      <c r="C79" s="2">
        <v>27.19</v>
      </c>
      <c r="D79" s="14"/>
      <c r="E79" s="14"/>
      <c r="F79" s="30">
        <v>9</v>
      </c>
      <c r="G79" s="31" t="s">
        <v>28</v>
      </c>
      <c r="H79" s="32">
        <v>20.29</v>
      </c>
      <c r="I79" s="14"/>
      <c r="J79" s="2"/>
      <c r="K79" s="2"/>
      <c r="L79" s="2"/>
      <c r="M79" s="2"/>
      <c r="N79" s="2"/>
      <c r="O79" s="2"/>
    </row>
    <row r="80" spans="1:15" ht="17" thickBot="1" x14ac:dyDescent="0.25">
      <c r="A80" s="30">
        <v>10</v>
      </c>
      <c r="B80" s="31" t="s">
        <v>29</v>
      </c>
      <c r="C80" s="2">
        <v>26.36</v>
      </c>
      <c r="D80" s="14">
        <v>26.305</v>
      </c>
      <c r="E80" s="14">
        <v>28.55</v>
      </c>
      <c r="F80" s="30">
        <v>10</v>
      </c>
      <c r="G80" s="31" t="s">
        <v>29</v>
      </c>
      <c r="H80" s="32">
        <v>21.01</v>
      </c>
      <c r="I80" s="14">
        <v>21.006666670000001</v>
      </c>
      <c r="J80" s="14">
        <v>22.276666670000001</v>
      </c>
      <c r="K80" s="28">
        <v>-0.97</v>
      </c>
      <c r="L80" s="2">
        <v>1.965641193</v>
      </c>
      <c r="M80" s="29">
        <v>2.390514177</v>
      </c>
      <c r="N80" s="2">
        <v>0.60086113699999999</v>
      </c>
      <c r="O80" s="2">
        <v>1.5827</v>
      </c>
    </row>
    <row r="81" spans="1:15" ht="17" thickBot="1" x14ac:dyDescent="0.25">
      <c r="A81" s="30">
        <v>11</v>
      </c>
      <c r="B81" s="31" t="s">
        <v>29</v>
      </c>
      <c r="C81" s="2">
        <v>26.25</v>
      </c>
      <c r="D81" s="14"/>
      <c r="E81" s="14"/>
      <c r="F81" s="30">
        <v>11</v>
      </c>
      <c r="G81" s="31" t="s">
        <v>29</v>
      </c>
      <c r="H81" s="32">
        <v>20.79</v>
      </c>
      <c r="I81" s="14"/>
      <c r="J81" s="2"/>
      <c r="K81" s="2"/>
      <c r="L81" s="2"/>
      <c r="M81" s="2"/>
      <c r="N81" s="2"/>
      <c r="O81" s="2"/>
    </row>
    <row r="82" spans="1:15" ht="17" thickBot="1" x14ac:dyDescent="0.25">
      <c r="A82" s="30">
        <v>12</v>
      </c>
      <c r="B82" s="31" t="s">
        <v>29</v>
      </c>
      <c r="C82" s="2">
        <v>25.84</v>
      </c>
      <c r="D82" s="14"/>
      <c r="E82" s="14"/>
      <c r="F82" s="30">
        <v>12</v>
      </c>
      <c r="G82" s="31" t="s">
        <v>29</v>
      </c>
      <c r="H82" s="32">
        <v>21.22</v>
      </c>
      <c r="I82" s="14"/>
      <c r="J82" s="2"/>
      <c r="K82" s="2"/>
      <c r="L82" s="2"/>
      <c r="M82" s="2"/>
      <c r="N82" s="2"/>
      <c r="O82" s="2"/>
    </row>
    <row r="83" spans="1:15" ht="17" thickBot="1" x14ac:dyDescent="0.25">
      <c r="A83" s="30">
        <v>13</v>
      </c>
      <c r="B83" s="31" t="s">
        <v>30</v>
      </c>
      <c r="C83" s="2">
        <v>26.11</v>
      </c>
      <c r="D83" s="14">
        <v>26.18</v>
      </c>
      <c r="E83" s="14">
        <v>28.43</v>
      </c>
      <c r="F83" s="30">
        <v>13</v>
      </c>
      <c r="G83" s="31" t="s">
        <v>30</v>
      </c>
      <c r="H83" s="32">
        <v>20.98</v>
      </c>
      <c r="I83" s="14">
        <v>21.06</v>
      </c>
      <c r="J83" s="14">
        <v>21.81666667</v>
      </c>
      <c r="K83" s="28">
        <v>-1.49</v>
      </c>
      <c r="L83" s="2">
        <v>2.8153871619999999</v>
      </c>
      <c r="M83" s="2"/>
      <c r="N83" s="2"/>
      <c r="O83" s="2"/>
    </row>
    <row r="84" spans="1:15" ht="17" thickBot="1" x14ac:dyDescent="0.25">
      <c r="A84" s="30">
        <v>14</v>
      </c>
      <c r="B84" s="31" t="s">
        <v>30</v>
      </c>
      <c r="C84" s="2">
        <v>26.17</v>
      </c>
      <c r="D84" s="14"/>
      <c r="E84" s="14"/>
      <c r="F84" s="30">
        <v>14</v>
      </c>
      <c r="G84" s="31" t="s">
        <v>30</v>
      </c>
      <c r="H84" s="32">
        <v>20.95</v>
      </c>
      <c r="I84" s="14"/>
      <c r="J84" s="2"/>
      <c r="K84" s="2"/>
      <c r="L84" s="2"/>
      <c r="M84" s="2"/>
      <c r="N84" s="2"/>
      <c r="O84" s="2"/>
    </row>
    <row r="85" spans="1:15" ht="17" thickBot="1" x14ac:dyDescent="0.25">
      <c r="A85" s="30">
        <v>15</v>
      </c>
      <c r="B85" s="31" t="s">
        <v>30</v>
      </c>
      <c r="C85" s="2">
        <v>26.26</v>
      </c>
      <c r="D85" s="14"/>
      <c r="E85" s="14"/>
      <c r="F85" s="30">
        <v>15</v>
      </c>
      <c r="G85" s="31" t="s">
        <v>30</v>
      </c>
      <c r="H85" s="32">
        <v>21.25</v>
      </c>
      <c r="I85" s="14"/>
      <c r="J85" s="2"/>
      <c r="K85" s="2"/>
      <c r="L85" s="2"/>
      <c r="M85" s="2"/>
      <c r="N85" s="2"/>
      <c r="O85" s="2"/>
    </row>
    <row r="86" spans="1:15" ht="17" thickBot="1" x14ac:dyDescent="0.25">
      <c r="A86" s="30">
        <v>16</v>
      </c>
      <c r="B86" s="31" t="s">
        <v>31</v>
      </c>
      <c r="C86" s="2">
        <v>25.19</v>
      </c>
      <c r="D86" s="14">
        <v>25.18</v>
      </c>
      <c r="E86" s="14">
        <v>28.43</v>
      </c>
      <c r="F86" s="30">
        <v>16</v>
      </c>
      <c r="G86" s="31" t="s">
        <v>31</v>
      </c>
      <c r="H86" s="32">
        <v>20.239999999999998</v>
      </c>
      <c r="I86" s="14">
        <v>20.440000000000001</v>
      </c>
      <c r="J86" s="14">
        <v>20.293333329999999</v>
      </c>
      <c r="K86" s="28">
        <v>-3.4</v>
      </c>
      <c r="L86" s="2">
        <v>10.531701780000001</v>
      </c>
      <c r="M86" s="2"/>
      <c r="N86" s="2"/>
      <c r="O86" s="2"/>
    </row>
    <row r="87" spans="1:15" ht="17" thickBot="1" x14ac:dyDescent="0.25">
      <c r="A87" s="30">
        <v>17</v>
      </c>
      <c r="B87" s="31" t="s">
        <v>31</v>
      </c>
      <c r="C87" s="2">
        <v>25.15</v>
      </c>
      <c r="D87" s="14"/>
      <c r="E87" s="14"/>
      <c r="F87" s="30">
        <v>17</v>
      </c>
      <c r="G87" s="31" t="s">
        <v>31</v>
      </c>
      <c r="H87" s="32">
        <v>20.190000000000001</v>
      </c>
      <c r="I87" s="14"/>
      <c r="J87" s="2"/>
      <c r="K87" s="2"/>
      <c r="L87" s="2"/>
      <c r="M87" s="2"/>
      <c r="N87" s="2"/>
      <c r="O87" s="2"/>
    </row>
    <row r="88" spans="1:15" ht="17" thickBot="1" x14ac:dyDescent="0.25">
      <c r="A88" s="30">
        <v>18</v>
      </c>
      <c r="B88" s="31" t="s">
        <v>31</v>
      </c>
      <c r="C88" s="2">
        <v>25.2</v>
      </c>
      <c r="D88" s="14"/>
      <c r="E88" s="14"/>
      <c r="F88" s="30">
        <v>18</v>
      </c>
      <c r="G88" s="31" t="s">
        <v>31</v>
      </c>
      <c r="H88" s="32">
        <v>20.89</v>
      </c>
      <c r="I88" s="14"/>
      <c r="J88" s="2"/>
      <c r="K88" s="2"/>
      <c r="L88" s="2"/>
      <c r="M88" s="2"/>
      <c r="N88" s="2"/>
      <c r="O88" s="2"/>
    </row>
    <row r="89" spans="1:15" ht="17" thickBot="1" x14ac:dyDescent="0.25">
      <c r="A89" s="30">
        <v>19</v>
      </c>
      <c r="B89" s="31" t="s">
        <v>32</v>
      </c>
      <c r="C89" s="2">
        <v>24.72</v>
      </c>
      <c r="D89" s="14">
        <v>24.594999999999999</v>
      </c>
      <c r="E89" s="14">
        <v>28.55</v>
      </c>
      <c r="F89" s="30">
        <v>19</v>
      </c>
      <c r="G89" s="31" t="s">
        <v>32</v>
      </c>
      <c r="H89" s="32">
        <v>20.100000000000001</v>
      </c>
      <c r="I89" s="14">
        <v>20.143333330000001</v>
      </c>
      <c r="J89" s="14">
        <v>22.276666670000001</v>
      </c>
      <c r="K89" s="28">
        <v>-1.82</v>
      </c>
      <c r="L89" s="2">
        <v>3.5348932880000001</v>
      </c>
      <c r="M89" s="29">
        <v>2.9416372850000001</v>
      </c>
      <c r="N89" s="2">
        <v>0.83899068499999996</v>
      </c>
      <c r="O89" s="2">
        <v>0.1933</v>
      </c>
    </row>
    <row r="90" spans="1:15" ht="17" thickBot="1" x14ac:dyDescent="0.25">
      <c r="A90" s="30">
        <v>20</v>
      </c>
      <c r="B90" s="31" t="s">
        <v>32</v>
      </c>
      <c r="C90" s="2">
        <v>24.47</v>
      </c>
      <c r="D90" s="14"/>
      <c r="E90" s="14"/>
      <c r="F90" s="30">
        <v>20</v>
      </c>
      <c r="G90" s="31" t="s">
        <v>32</v>
      </c>
      <c r="H90" s="32">
        <v>20.11</v>
      </c>
      <c r="I90" s="14"/>
      <c r="J90" s="2"/>
      <c r="K90" s="2"/>
      <c r="L90" s="2"/>
      <c r="M90" s="2"/>
      <c r="N90" s="2"/>
      <c r="O90" s="2"/>
    </row>
    <row r="91" spans="1:15" ht="17" thickBot="1" x14ac:dyDescent="0.25">
      <c r="A91" s="30">
        <v>21</v>
      </c>
      <c r="B91" s="31" t="s">
        <v>32</v>
      </c>
      <c r="C91" s="2">
        <v>21.57</v>
      </c>
      <c r="D91" s="14"/>
      <c r="E91" s="14"/>
      <c r="F91" s="30">
        <v>21</v>
      </c>
      <c r="G91" s="31" t="s">
        <v>32</v>
      </c>
      <c r="H91" s="32">
        <v>20.22</v>
      </c>
      <c r="I91" s="14"/>
      <c r="J91" s="2"/>
      <c r="K91" s="2"/>
      <c r="L91" s="2"/>
      <c r="M91" s="2"/>
      <c r="N91" s="2"/>
      <c r="O91" s="2"/>
    </row>
    <row r="92" spans="1:15" ht="17" thickBot="1" x14ac:dyDescent="0.25">
      <c r="A92" s="30">
        <v>22</v>
      </c>
      <c r="B92" s="31" t="s">
        <v>33</v>
      </c>
      <c r="C92" s="2">
        <v>25.43</v>
      </c>
      <c r="D92" s="14">
        <v>25.324999999999999</v>
      </c>
      <c r="E92" s="14">
        <v>28.43</v>
      </c>
      <c r="F92" s="30">
        <v>22</v>
      </c>
      <c r="G92" s="31" t="s">
        <v>33</v>
      </c>
      <c r="H92" s="32">
        <v>20.04</v>
      </c>
      <c r="I92" s="14">
        <v>19.943333330000002</v>
      </c>
      <c r="J92" s="14">
        <v>21.81666667</v>
      </c>
      <c r="K92" s="28">
        <v>-1.23</v>
      </c>
      <c r="L92" s="2">
        <v>2.3483812830000002</v>
      </c>
      <c r="M92" s="2"/>
      <c r="N92" s="2"/>
      <c r="O92" s="2"/>
    </row>
    <row r="93" spans="1:15" ht="17" thickBot="1" x14ac:dyDescent="0.25">
      <c r="A93" s="30">
        <v>23</v>
      </c>
      <c r="B93" s="31" t="s">
        <v>33</v>
      </c>
      <c r="C93" s="2">
        <v>25.22</v>
      </c>
      <c r="D93" s="14"/>
      <c r="E93" s="14"/>
      <c r="F93" s="30">
        <v>23</v>
      </c>
      <c r="G93" s="31" t="s">
        <v>33</v>
      </c>
      <c r="H93" s="32">
        <v>19.77</v>
      </c>
      <c r="I93" s="14"/>
      <c r="J93" s="2"/>
      <c r="K93" s="2"/>
      <c r="L93" s="2"/>
      <c r="M93" s="2"/>
      <c r="N93" s="2"/>
      <c r="O93" s="2"/>
    </row>
    <row r="94" spans="1:15" ht="17" thickBot="1" x14ac:dyDescent="0.25">
      <c r="A94" s="30">
        <v>24</v>
      </c>
      <c r="B94" s="31" t="s">
        <v>33</v>
      </c>
      <c r="C94" s="2">
        <v>22.29</v>
      </c>
      <c r="D94" s="14"/>
      <c r="E94" s="14"/>
      <c r="F94" s="30">
        <v>24</v>
      </c>
      <c r="G94" s="31" t="s">
        <v>33</v>
      </c>
      <c r="H94" s="32">
        <v>20.02</v>
      </c>
      <c r="I94" s="14"/>
      <c r="J94" s="2"/>
      <c r="K94" s="2"/>
      <c r="L94" s="2"/>
      <c r="M94" s="2"/>
      <c r="N94" s="2"/>
      <c r="O94" s="2"/>
    </row>
    <row r="95" spans="1:15" ht="17" thickBot="1" x14ac:dyDescent="0.25">
      <c r="A95" s="30">
        <v>25</v>
      </c>
      <c r="B95" s="31" t="s">
        <v>34</v>
      </c>
      <c r="C95" s="2">
        <v>24.45</v>
      </c>
      <c r="D95" s="14">
        <v>20.215</v>
      </c>
      <c r="E95" s="14">
        <v>28.43</v>
      </c>
      <c r="F95" s="30">
        <v>25</v>
      </c>
      <c r="G95" s="31" t="s">
        <v>34</v>
      </c>
      <c r="H95" s="32">
        <v>20.350000000000001</v>
      </c>
      <c r="I95" s="14">
        <v>20.18333333</v>
      </c>
      <c r="J95" s="14">
        <v>20.293333329999999</v>
      </c>
      <c r="K95" s="28">
        <v>-8.11</v>
      </c>
      <c r="L95" s="2">
        <v>275.32656459999998</v>
      </c>
      <c r="M95" s="2"/>
      <c r="N95" s="2"/>
      <c r="O95" s="2"/>
    </row>
    <row r="96" spans="1:15" ht="17" thickBot="1" x14ac:dyDescent="0.25">
      <c r="A96" s="30">
        <v>26</v>
      </c>
      <c r="B96" s="31" t="s">
        <v>34</v>
      </c>
      <c r="C96" s="2">
        <v>20.11</v>
      </c>
      <c r="D96" s="2"/>
      <c r="E96" s="14"/>
      <c r="F96" s="30">
        <v>26</v>
      </c>
      <c r="G96" s="31" t="s">
        <v>34</v>
      </c>
      <c r="H96" s="32">
        <v>19.93</v>
      </c>
      <c r="I96" s="2"/>
      <c r="J96" s="2"/>
      <c r="K96" s="2"/>
      <c r="L96" s="2"/>
      <c r="M96" s="2"/>
      <c r="N96" s="2"/>
      <c r="O96" s="2"/>
    </row>
    <row r="97" spans="1:15" ht="17" thickBot="1" x14ac:dyDescent="0.25">
      <c r="A97" s="30">
        <v>27</v>
      </c>
      <c r="B97" s="31" t="s">
        <v>34</v>
      </c>
      <c r="C97" s="2">
        <v>20.32</v>
      </c>
      <c r="D97" s="2"/>
      <c r="E97" s="14"/>
      <c r="F97" s="30">
        <v>27</v>
      </c>
      <c r="G97" s="31" t="s">
        <v>34</v>
      </c>
      <c r="H97" s="32">
        <v>20.27</v>
      </c>
      <c r="I97" s="2"/>
      <c r="J97" s="2"/>
      <c r="K97" s="2"/>
      <c r="L97" s="2"/>
      <c r="M97" s="2"/>
      <c r="N97" s="2"/>
      <c r="O97" s="2"/>
    </row>
    <row r="98" spans="1:15" ht="17" thickBot="1" x14ac:dyDescent="0.25">
      <c r="A98" s="30">
        <v>28</v>
      </c>
      <c r="B98" s="31" t="s">
        <v>35</v>
      </c>
      <c r="C98" s="2">
        <v>23.21</v>
      </c>
      <c r="D98" s="14">
        <v>21.43</v>
      </c>
      <c r="E98" s="14">
        <v>28.55</v>
      </c>
      <c r="F98" s="30">
        <v>28</v>
      </c>
      <c r="G98" s="31" t="s">
        <v>35</v>
      </c>
      <c r="H98" s="32">
        <v>20.28</v>
      </c>
      <c r="I98" s="14">
        <v>20.350000000000001</v>
      </c>
      <c r="J98" s="14">
        <v>22.276666670000001</v>
      </c>
      <c r="K98" s="28">
        <v>-5.19</v>
      </c>
      <c r="L98" s="2">
        <v>36.588879499999997</v>
      </c>
      <c r="M98" s="29">
        <v>9.4019953160000007</v>
      </c>
      <c r="N98" s="2">
        <v>8.7122398519999997</v>
      </c>
      <c r="O98" s="2">
        <v>0.70109999999999995</v>
      </c>
    </row>
    <row r="99" spans="1:15" ht="17" thickBot="1" x14ac:dyDescent="0.25">
      <c r="A99" s="30">
        <v>29</v>
      </c>
      <c r="B99" s="31" t="s">
        <v>35</v>
      </c>
      <c r="C99" s="2">
        <v>19.649999999999999</v>
      </c>
      <c r="D99" s="2"/>
      <c r="E99" s="14"/>
      <c r="F99" s="30">
        <v>29</v>
      </c>
      <c r="G99" s="31" t="s">
        <v>35</v>
      </c>
      <c r="H99" s="32">
        <v>20.22</v>
      </c>
      <c r="I99" s="2"/>
      <c r="J99" s="2"/>
      <c r="K99" s="2"/>
      <c r="L99" s="2"/>
      <c r="M99" s="2"/>
      <c r="N99" s="2"/>
      <c r="O99" s="2"/>
    </row>
    <row r="100" spans="1:15" ht="17" thickBot="1" x14ac:dyDescent="0.25">
      <c r="A100" s="30">
        <v>30</v>
      </c>
      <c r="B100" s="31" t="s">
        <v>35</v>
      </c>
      <c r="C100" s="2">
        <v>13.49</v>
      </c>
      <c r="D100" s="2"/>
      <c r="E100" s="14"/>
      <c r="F100" s="30">
        <v>30</v>
      </c>
      <c r="G100" s="31" t="s">
        <v>35</v>
      </c>
      <c r="H100" s="32">
        <v>20.55</v>
      </c>
      <c r="I100" s="2"/>
      <c r="J100" s="2"/>
      <c r="K100" s="2"/>
      <c r="L100" s="2"/>
      <c r="M100" s="2"/>
      <c r="N100" s="2"/>
      <c r="O100" s="2"/>
    </row>
    <row r="101" spans="1:15" ht="17" thickBot="1" x14ac:dyDescent="0.25">
      <c r="A101" s="30">
        <v>31</v>
      </c>
      <c r="B101" s="31" t="s">
        <v>36</v>
      </c>
      <c r="C101" s="2">
        <v>24.69</v>
      </c>
      <c r="D101" s="14">
        <v>24.74666667</v>
      </c>
      <c r="E101" s="14">
        <v>28.43</v>
      </c>
      <c r="F101" s="30">
        <v>31</v>
      </c>
      <c r="G101" s="31" t="s">
        <v>36</v>
      </c>
      <c r="H101" s="32">
        <v>19.91</v>
      </c>
      <c r="I101" s="14">
        <v>19.829999999999998</v>
      </c>
      <c r="J101" s="14">
        <v>21.81666667</v>
      </c>
      <c r="K101" s="28">
        <v>-1.7</v>
      </c>
      <c r="L101" s="2">
        <v>3.2415114370000002</v>
      </c>
      <c r="M101" s="2"/>
      <c r="N101" s="2"/>
      <c r="O101" s="2"/>
    </row>
    <row r="102" spans="1:15" ht="17" thickBot="1" x14ac:dyDescent="0.25">
      <c r="A102" s="30">
        <v>32</v>
      </c>
      <c r="B102" s="31" t="s">
        <v>36</v>
      </c>
      <c r="C102" s="2">
        <v>24.7</v>
      </c>
      <c r="D102" s="2"/>
      <c r="E102" s="14"/>
      <c r="F102" s="30">
        <v>32</v>
      </c>
      <c r="G102" s="31" t="s">
        <v>36</v>
      </c>
      <c r="H102" s="32">
        <v>19.670000000000002</v>
      </c>
      <c r="I102" s="2"/>
      <c r="J102" s="2"/>
      <c r="K102" s="2"/>
      <c r="L102" s="2"/>
      <c r="M102" s="2"/>
      <c r="N102" s="2"/>
      <c r="O102" s="2"/>
    </row>
    <row r="103" spans="1:15" ht="17" thickBot="1" x14ac:dyDescent="0.25">
      <c r="A103" s="30">
        <v>33</v>
      </c>
      <c r="B103" s="31" t="s">
        <v>36</v>
      </c>
      <c r="C103" s="2">
        <v>24.85</v>
      </c>
      <c r="D103" s="2"/>
      <c r="E103" s="14"/>
      <c r="F103" s="30">
        <v>33</v>
      </c>
      <c r="G103" s="31" t="s">
        <v>36</v>
      </c>
      <c r="H103" s="32">
        <v>19.91</v>
      </c>
      <c r="I103" s="2"/>
      <c r="J103" s="2"/>
      <c r="K103" s="2"/>
      <c r="L103" s="2"/>
      <c r="M103" s="2"/>
      <c r="N103" s="2"/>
      <c r="O103" s="2"/>
    </row>
    <row r="104" spans="1:15" ht="17" thickBot="1" x14ac:dyDescent="0.25">
      <c r="A104" s="30">
        <v>34</v>
      </c>
      <c r="B104" s="31" t="s">
        <v>37</v>
      </c>
      <c r="C104" s="2">
        <v>24.28</v>
      </c>
      <c r="D104" s="14">
        <v>24.18</v>
      </c>
      <c r="E104" s="14">
        <v>28.43</v>
      </c>
      <c r="F104" s="30">
        <v>34</v>
      </c>
      <c r="G104" s="31" t="s">
        <v>37</v>
      </c>
      <c r="H104" s="32">
        <v>20.2</v>
      </c>
      <c r="I104" s="14">
        <v>20.00333333</v>
      </c>
      <c r="J104" s="14">
        <v>20.293333329999999</v>
      </c>
      <c r="K104" s="28">
        <v>-3.96</v>
      </c>
      <c r="L104" s="2">
        <v>15.562479189999999</v>
      </c>
      <c r="M104" s="2"/>
      <c r="N104" s="2"/>
      <c r="O104" s="2"/>
    </row>
    <row r="105" spans="1:15" ht="17" thickBot="1" x14ac:dyDescent="0.25">
      <c r="A105" s="30">
        <v>35</v>
      </c>
      <c r="B105" s="31" t="s">
        <v>37</v>
      </c>
      <c r="C105" s="2">
        <v>24.08</v>
      </c>
      <c r="D105" s="2"/>
      <c r="E105" s="14"/>
      <c r="F105" s="30">
        <v>35</v>
      </c>
      <c r="G105" s="31" t="s">
        <v>37</v>
      </c>
      <c r="H105" s="32">
        <v>19.7</v>
      </c>
      <c r="I105" s="2"/>
      <c r="J105" s="2"/>
      <c r="K105" s="2"/>
      <c r="L105" s="2"/>
      <c r="M105" s="2"/>
      <c r="N105" s="2"/>
      <c r="O105" s="2"/>
    </row>
    <row r="106" spans="1:15" ht="17" thickBot="1" x14ac:dyDescent="0.25">
      <c r="A106" s="30">
        <v>36</v>
      </c>
      <c r="B106" s="31" t="s">
        <v>37</v>
      </c>
      <c r="C106" s="2">
        <v>21.03</v>
      </c>
      <c r="D106" s="2"/>
      <c r="E106" s="14"/>
      <c r="F106" s="30">
        <v>36</v>
      </c>
      <c r="G106" s="31" t="s">
        <v>37</v>
      </c>
      <c r="H106" s="32">
        <v>20.11</v>
      </c>
      <c r="I106" s="2"/>
      <c r="J106" s="2"/>
      <c r="K106" s="2"/>
      <c r="L106" s="2"/>
      <c r="M106" s="2"/>
      <c r="N106" s="2"/>
      <c r="O106" s="2"/>
    </row>
    <row r="107" spans="1:15" ht="17" thickBot="1" x14ac:dyDescent="0.25">
      <c r="A107" s="30">
        <v>37</v>
      </c>
      <c r="B107" s="31" t="s">
        <v>38</v>
      </c>
      <c r="C107" s="2">
        <v>25.03</v>
      </c>
      <c r="D107" s="14">
        <v>22.425000000000001</v>
      </c>
      <c r="E107" s="14">
        <v>28.55</v>
      </c>
      <c r="F107" s="30">
        <v>37</v>
      </c>
      <c r="G107" s="31" t="s">
        <v>38</v>
      </c>
      <c r="H107" s="32">
        <v>21.41</v>
      </c>
      <c r="I107" s="14">
        <v>21.18333333</v>
      </c>
      <c r="J107" s="14">
        <v>22.276666670000001</v>
      </c>
      <c r="K107" s="28">
        <v>-5.03</v>
      </c>
      <c r="L107" s="2">
        <v>32.710154379999999</v>
      </c>
      <c r="M107" s="29">
        <v>45.261803550000003</v>
      </c>
      <c r="N107" s="2">
        <v>17.750712480000001</v>
      </c>
      <c r="O107" s="2">
        <v>7.9454000000000002</v>
      </c>
    </row>
    <row r="108" spans="1:15" ht="17" thickBot="1" x14ac:dyDescent="0.25">
      <c r="A108" s="30">
        <v>38</v>
      </c>
      <c r="B108" s="31" t="s">
        <v>38</v>
      </c>
      <c r="C108" s="2">
        <v>23.17</v>
      </c>
      <c r="D108" s="2"/>
      <c r="E108" s="14"/>
      <c r="F108" s="30">
        <v>38</v>
      </c>
      <c r="G108" s="31" t="s">
        <v>38</v>
      </c>
      <c r="H108" s="32">
        <v>21.03</v>
      </c>
      <c r="I108" s="2"/>
      <c r="J108" s="2"/>
      <c r="K108" s="2"/>
      <c r="L108" s="2"/>
      <c r="M108" s="2"/>
      <c r="N108" s="2"/>
      <c r="O108" s="2"/>
    </row>
    <row r="109" spans="1:15" ht="17" thickBot="1" x14ac:dyDescent="0.25">
      <c r="A109" s="30">
        <v>39</v>
      </c>
      <c r="B109" s="31" t="s">
        <v>38</v>
      </c>
      <c r="C109" s="2">
        <v>21.68</v>
      </c>
      <c r="D109" s="2"/>
      <c r="E109" s="14"/>
      <c r="F109" s="30">
        <v>39</v>
      </c>
      <c r="G109" s="31" t="s">
        <v>38</v>
      </c>
      <c r="H109" s="32">
        <v>21.11</v>
      </c>
      <c r="I109" s="2"/>
      <c r="J109" s="2"/>
      <c r="K109" s="2"/>
      <c r="L109" s="2"/>
      <c r="M109" s="2"/>
      <c r="N109" s="2"/>
      <c r="O109" s="2"/>
    </row>
    <row r="110" spans="1:15" ht="17" thickBot="1" x14ac:dyDescent="0.25">
      <c r="A110" s="30">
        <v>40</v>
      </c>
      <c r="B110" s="31" t="s">
        <v>39</v>
      </c>
      <c r="C110" s="2">
        <v>20.190000000000001</v>
      </c>
      <c r="D110" s="14">
        <v>20.2</v>
      </c>
      <c r="E110" s="14">
        <v>28.43</v>
      </c>
      <c r="F110" s="30">
        <v>40</v>
      </c>
      <c r="G110" s="31" t="s">
        <v>39</v>
      </c>
      <c r="H110" s="32">
        <v>19.16</v>
      </c>
      <c r="I110" s="14">
        <v>19.440000000000001</v>
      </c>
      <c r="J110" s="14">
        <v>21.81666667</v>
      </c>
      <c r="K110" s="28">
        <v>-5.85</v>
      </c>
      <c r="L110" s="2">
        <v>57.813452720000001</v>
      </c>
      <c r="M110" s="2"/>
      <c r="N110" s="2"/>
      <c r="O110" s="2"/>
    </row>
    <row r="111" spans="1:15" ht="17" thickBot="1" x14ac:dyDescent="0.25">
      <c r="A111" s="30">
        <v>41</v>
      </c>
      <c r="B111" s="31" t="s">
        <v>39</v>
      </c>
      <c r="C111" s="2">
        <v>22.03</v>
      </c>
      <c r="D111" s="2"/>
      <c r="E111" s="14"/>
      <c r="F111" s="30">
        <v>41</v>
      </c>
      <c r="G111" s="31" t="s">
        <v>39</v>
      </c>
      <c r="H111" s="32">
        <v>19.149999999999999</v>
      </c>
      <c r="I111" s="2"/>
      <c r="J111" s="2"/>
      <c r="K111" s="2"/>
      <c r="L111" s="2"/>
      <c r="M111" s="2"/>
      <c r="N111" s="2"/>
      <c r="O111" s="2"/>
    </row>
    <row r="112" spans="1:15" ht="17" thickBot="1" x14ac:dyDescent="0.25">
      <c r="A112" s="30">
        <v>42</v>
      </c>
      <c r="B112" s="31" t="s">
        <v>39</v>
      </c>
      <c r="C112" s="2">
        <v>20.21</v>
      </c>
      <c r="D112" s="2"/>
      <c r="E112" s="14"/>
      <c r="F112" s="30">
        <v>42</v>
      </c>
      <c r="G112" s="31" t="s">
        <v>39</v>
      </c>
      <c r="H112" s="32">
        <v>20.010000000000002</v>
      </c>
      <c r="I112" s="2"/>
      <c r="J112" s="2"/>
      <c r="K112" s="2"/>
      <c r="L112" s="2"/>
      <c r="M112" s="2"/>
      <c r="N112" s="2"/>
      <c r="O112" s="2"/>
    </row>
    <row r="113" spans="1:15" ht="17" thickBot="1" x14ac:dyDescent="0.25">
      <c r="A113" s="30">
        <v>43</v>
      </c>
      <c r="B113" s="31" t="s">
        <v>40</v>
      </c>
      <c r="C113" s="2">
        <v>25.19</v>
      </c>
      <c r="D113" s="14">
        <v>25.22</v>
      </c>
      <c r="E113" s="14">
        <v>28.43</v>
      </c>
      <c r="F113" s="30">
        <v>43</v>
      </c>
      <c r="G113" s="31" t="s">
        <v>40</v>
      </c>
      <c r="H113" s="32">
        <v>20.02</v>
      </c>
      <c r="I113" s="14">
        <v>20.34333333</v>
      </c>
      <c r="J113" s="14">
        <v>20.293333329999999</v>
      </c>
      <c r="K113" s="28">
        <v>-3.26</v>
      </c>
      <c r="L113" s="2">
        <v>9.5798296589999996</v>
      </c>
      <c r="M113" s="2"/>
      <c r="N113" s="2"/>
      <c r="O113" s="2"/>
    </row>
    <row r="114" spans="1:15" ht="17" thickBot="1" x14ac:dyDescent="0.25">
      <c r="A114" s="30">
        <v>44</v>
      </c>
      <c r="B114" s="31" t="s">
        <v>40</v>
      </c>
      <c r="C114" s="2">
        <v>25.25</v>
      </c>
      <c r="D114" s="2"/>
      <c r="E114" s="14"/>
      <c r="F114" s="30">
        <v>44</v>
      </c>
      <c r="G114" s="31" t="s">
        <v>40</v>
      </c>
      <c r="H114" s="32">
        <v>20.059999999999999</v>
      </c>
      <c r="I114" s="2"/>
      <c r="J114" s="14"/>
      <c r="K114" s="2"/>
      <c r="L114" s="2"/>
      <c r="M114" s="2"/>
      <c r="N114" s="2"/>
      <c r="O114" s="2"/>
    </row>
    <row r="115" spans="1:15" ht="17" thickBot="1" x14ac:dyDescent="0.25">
      <c r="A115" s="30">
        <v>45</v>
      </c>
      <c r="B115" s="31" t="s">
        <v>40</v>
      </c>
      <c r="C115" s="2">
        <v>23.15</v>
      </c>
      <c r="D115" s="2"/>
      <c r="E115" s="14"/>
      <c r="F115" s="30">
        <v>45</v>
      </c>
      <c r="G115" s="31" t="s">
        <v>40</v>
      </c>
      <c r="H115" s="32">
        <v>20.95</v>
      </c>
      <c r="I115" s="2"/>
      <c r="J115" s="14"/>
      <c r="K115" s="2"/>
      <c r="L115" s="2"/>
      <c r="M115" s="2"/>
      <c r="N115" s="2"/>
      <c r="O115" s="2"/>
    </row>
  </sheetData>
  <mergeCells count="10">
    <mergeCell ref="A68:C68"/>
    <mergeCell ref="F68:H68"/>
    <mergeCell ref="A69:C69"/>
    <mergeCell ref="F69:H69"/>
    <mergeCell ref="A1:C1"/>
    <mergeCell ref="F1:H1"/>
    <mergeCell ref="A2:C2"/>
    <mergeCell ref="F2:H2"/>
    <mergeCell ref="A67:C67"/>
    <mergeCell ref="F67:H67"/>
  </mergeCells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6"/>
  <sheetViews>
    <sheetView tabSelected="1" workbookViewId="0">
      <selection activeCell="G4" sqref="G4:G48"/>
    </sheetView>
  </sheetViews>
  <sheetFormatPr baseColWidth="10" defaultColWidth="11" defaultRowHeight="16" x14ac:dyDescent="0.2"/>
  <cols>
    <col min="2" max="2" width="21.1640625" customWidth="1"/>
    <col min="7" max="7" width="21.5" customWidth="1"/>
  </cols>
  <sheetData>
    <row r="1" spans="1:15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2"/>
      <c r="M1" s="2"/>
      <c r="N1" s="2"/>
      <c r="O1" s="2"/>
    </row>
    <row r="2" spans="1:15" x14ac:dyDescent="0.2">
      <c r="A2" s="102" t="s">
        <v>247</v>
      </c>
      <c r="B2" s="102"/>
      <c r="C2" s="102"/>
      <c r="D2" s="3"/>
      <c r="E2" s="2"/>
      <c r="F2" s="101" t="s">
        <v>0</v>
      </c>
      <c r="G2" s="101"/>
      <c r="H2" s="101"/>
      <c r="I2" s="3"/>
      <c r="J2" s="3"/>
      <c r="K2" s="3"/>
      <c r="L2" s="2"/>
      <c r="M2" s="2"/>
      <c r="N2" s="2"/>
      <c r="O2" s="2"/>
    </row>
    <row r="3" spans="1:15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15" ht="35" thickBot="1" x14ac:dyDescent="0.25">
      <c r="A4" s="19">
        <v>1</v>
      </c>
      <c r="B4" s="52" t="s">
        <v>198</v>
      </c>
      <c r="C4">
        <v>28.6</v>
      </c>
      <c r="D4" s="14">
        <f>AVERAGE(C4,C6)</f>
        <v>28.55</v>
      </c>
      <c r="E4" s="14">
        <f>AVERAGE(D4:D6)</f>
        <v>28.55</v>
      </c>
      <c r="F4" s="19">
        <v>1</v>
      </c>
      <c r="G4" s="52" t="s">
        <v>198</v>
      </c>
      <c r="H4" s="21">
        <v>22.18</v>
      </c>
      <c r="I4" s="14">
        <f>AVERAGE(H4:H6)</f>
        <v>22.276666666666667</v>
      </c>
      <c r="J4" s="14">
        <f>AVERAGE(I4:I6)</f>
        <v>22.276666666666667</v>
      </c>
      <c r="K4" s="15">
        <f>((D4-I4)-(E4-J4))</f>
        <v>0</v>
      </c>
      <c r="L4">
        <f>2^(-(K4))</f>
        <v>1</v>
      </c>
      <c r="M4" s="16">
        <f>AVERAGE(L4,L7,L10)</f>
        <v>1</v>
      </c>
      <c r="N4">
        <f>STDEV(L4,L7,L10)</f>
        <v>0</v>
      </c>
      <c r="O4" s="2">
        <v>0</v>
      </c>
    </row>
    <row r="5" spans="1:15" ht="35" thickBot="1" x14ac:dyDescent="0.25">
      <c r="A5" s="19">
        <v>2</v>
      </c>
      <c r="B5" s="52" t="s">
        <v>199</v>
      </c>
      <c r="C5">
        <v>29.25</v>
      </c>
      <c r="D5" s="14"/>
      <c r="E5" s="14"/>
      <c r="F5" s="19">
        <v>2</v>
      </c>
      <c r="G5" s="52" t="s">
        <v>199</v>
      </c>
      <c r="H5" s="21">
        <v>22.31</v>
      </c>
      <c r="I5" s="14"/>
      <c r="J5" s="2"/>
      <c r="K5" s="2"/>
      <c r="L5" s="2"/>
      <c r="M5" s="2"/>
      <c r="N5" s="2"/>
      <c r="O5" s="2"/>
    </row>
    <row r="6" spans="1:15" ht="35" thickBot="1" x14ac:dyDescent="0.25">
      <c r="A6" s="19">
        <v>3</v>
      </c>
      <c r="B6" s="52" t="s">
        <v>200</v>
      </c>
      <c r="C6">
        <v>28.5</v>
      </c>
      <c r="D6" s="14"/>
      <c r="E6" s="14"/>
      <c r="F6" s="19">
        <v>3</v>
      </c>
      <c r="G6" s="52" t="s">
        <v>200</v>
      </c>
      <c r="H6" s="21">
        <v>22.34</v>
      </c>
      <c r="I6" s="14"/>
      <c r="J6" s="2"/>
      <c r="K6" s="2"/>
      <c r="L6" s="2"/>
      <c r="M6" s="2"/>
      <c r="N6" s="2"/>
      <c r="O6" s="2"/>
    </row>
    <row r="7" spans="1:15" ht="35" thickBot="1" x14ac:dyDescent="0.25">
      <c r="A7" s="19">
        <v>4</v>
      </c>
      <c r="B7" s="52" t="s">
        <v>250</v>
      </c>
      <c r="C7">
        <v>28.36</v>
      </c>
      <c r="D7" s="14">
        <f>AVERAGE(C8,C7)</f>
        <v>28.43</v>
      </c>
      <c r="E7" s="14">
        <f>AVERAGE(D7:D9)</f>
        <v>28.43</v>
      </c>
      <c r="F7" s="19">
        <v>4</v>
      </c>
      <c r="G7" s="52" t="s">
        <v>250</v>
      </c>
      <c r="H7" s="21">
        <v>21.4</v>
      </c>
      <c r="I7" s="14">
        <f>AVERAGE(H7:H9)</f>
        <v>21.816666666666666</v>
      </c>
      <c r="J7" s="14">
        <f>AVERAGE(I7:I9)</f>
        <v>21.816666666666666</v>
      </c>
      <c r="K7" s="15">
        <f>((D7-I7)-(E7-J7))</f>
        <v>0</v>
      </c>
      <c r="L7">
        <f>2^(-(K7))</f>
        <v>1</v>
      </c>
      <c r="M7" s="2"/>
      <c r="N7" s="2"/>
      <c r="O7" s="2"/>
    </row>
    <row r="8" spans="1:15" ht="35" thickBot="1" x14ac:dyDescent="0.25">
      <c r="A8" s="19">
        <v>5</v>
      </c>
      <c r="B8" s="52" t="s">
        <v>201</v>
      </c>
      <c r="C8">
        <v>28.5</v>
      </c>
      <c r="D8" s="14"/>
      <c r="E8" s="14"/>
      <c r="F8" s="19">
        <v>5</v>
      </c>
      <c r="G8" s="52" t="s">
        <v>201</v>
      </c>
      <c r="H8" s="21">
        <v>21.93</v>
      </c>
      <c r="I8" s="14"/>
      <c r="J8" s="2"/>
      <c r="K8" s="2"/>
      <c r="L8" s="2"/>
      <c r="M8" s="2"/>
      <c r="N8" s="2"/>
      <c r="O8" s="2"/>
    </row>
    <row r="9" spans="1:15" ht="35" thickBot="1" x14ac:dyDescent="0.25">
      <c r="A9" s="19">
        <v>6</v>
      </c>
      <c r="B9" s="52" t="s">
        <v>202</v>
      </c>
      <c r="C9">
        <v>27.85</v>
      </c>
      <c r="D9" s="14"/>
      <c r="E9" s="14"/>
      <c r="F9" s="19">
        <v>6</v>
      </c>
      <c r="G9" s="52" t="s">
        <v>202</v>
      </c>
      <c r="H9" s="21">
        <v>22.12</v>
      </c>
      <c r="I9" s="14"/>
      <c r="J9" s="2"/>
      <c r="K9" s="2"/>
      <c r="L9" s="2"/>
      <c r="M9" s="2"/>
      <c r="N9" s="2"/>
      <c r="O9" s="2"/>
    </row>
    <row r="10" spans="1:15" ht="35" thickBot="1" x14ac:dyDescent="0.25">
      <c r="A10" s="19">
        <v>7</v>
      </c>
      <c r="B10" s="52" t="s">
        <v>203</v>
      </c>
      <c r="C10">
        <v>27.07</v>
      </c>
      <c r="D10" s="14">
        <v>28.43</v>
      </c>
      <c r="E10" s="14">
        <v>28.43</v>
      </c>
      <c r="F10" s="19">
        <v>7</v>
      </c>
      <c r="G10" s="52" t="s">
        <v>203</v>
      </c>
      <c r="H10" s="21">
        <v>20.23</v>
      </c>
      <c r="I10" s="14">
        <f>AVERAGE(H10:H12)</f>
        <v>20.293333333333333</v>
      </c>
      <c r="J10" s="14">
        <f>AVERAGE(I10:I12)</f>
        <v>20.293333333333333</v>
      </c>
      <c r="K10" s="15">
        <f>((D10-I10)-(E10-J10))</f>
        <v>0</v>
      </c>
      <c r="L10">
        <f>2^(-(K10))</f>
        <v>1</v>
      </c>
      <c r="M10" s="2"/>
      <c r="N10" s="2"/>
      <c r="O10" s="2"/>
    </row>
    <row r="11" spans="1:15" ht="35" thickBot="1" x14ac:dyDescent="0.25">
      <c r="A11" s="19">
        <v>8</v>
      </c>
      <c r="B11" s="52" t="s">
        <v>204</v>
      </c>
      <c r="C11">
        <v>27.03</v>
      </c>
      <c r="D11" s="14"/>
      <c r="E11" s="14"/>
      <c r="F11" s="19">
        <v>8</v>
      </c>
      <c r="G11" s="52" t="s">
        <v>204</v>
      </c>
      <c r="H11" s="21">
        <v>20.36</v>
      </c>
      <c r="I11" s="14"/>
      <c r="J11" s="2"/>
      <c r="K11" s="2"/>
      <c r="L11" s="2"/>
      <c r="M11" s="2"/>
      <c r="N11" s="2"/>
      <c r="O11" s="2"/>
    </row>
    <row r="12" spans="1:15" ht="35" thickBot="1" x14ac:dyDescent="0.25">
      <c r="A12" s="19">
        <v>9</v>
      </c>
      <c r="B12" s="52" t="s">
        <v>251</v>
      </c>
      <c r="C12">
        <v>27.19</v>
      </c>
      <c r="D12" s="14"/>
      <c r="E12" s="14"/>
      <c r="F12" s="19">
        <v>9</v>
      </c>
      <c r="G12" s="52" t="s">
        <v>251</v>
      </c>
      <c r="H12" s="21">
        <v>20.29</v>
      </c>
      <c r="I12" s="14"/>
      <c r="J12" s="2"/>
      <c r="K12" s="2"/>
      <c r="L12" s="2"/>
      <c r="M12" s="2"/>
      <c r="N12" s="2"/>
      <c r="O12" s="2"/>
    </row>
    <row r="13" spans="1:15" ht="35" thickBot="1" x14ac:dyDescent="0.25">
      <c r="A13" s="19">
        <v>10</v>
      </c>
      <c r="B13" s="52" t="s">
        <v>205</v>
      </c>
      <c r="C13">
        <v>26.36</v>
      </c>
      <c r="D13" s="14">
        <f>AVERAGE(C13,C14)</f>
        <v>26.305</v>
      </c>
      <c r="E13" s="14">
        <v>28.55</v>
      </c>
      <c r="F13" s="19">
        <v>10</v>
      </c>
      <c r="G13" s="52" t="s">
        <v>205</v>
      </c>
      <c r="H13" s="21">
        <v>21.01</v>
      </c>
      <c r="I13" s="14">
        <f>AVERAGE(H13:H15)</f>
        <v>21.006666666666664</v>
      </c>
      <c r="J13" s="14">
        <v>22.276666670000001</v>
      </c>
      <c r="K13" s="15">
        <f>((D13-I13)-(E13-J13))</f>
        <v>-0.97499999666666426</v>
      </c>
      <c r="L13">
        <f>2^(-(K13))</f>
        <v>1.9656411925489032</v>
      </c>
      <c r="M13" s="16">
        <f>AVERAGE(L13,L16)</f>
        <v>2.3905141770559739</v>
      </c>
      <c r="N13">
        <f>STDEV(L13,L16)</f>
        <v>0.60086113697583132</v>
      </c>
      <c r="O13" s="2">
        <v>1.5827</v>
      </c>
    </row>
    <row r="14" spans="1:15" ht="35" thickBot="1" x14ac:dyDescent="0.25">
      <c r="A14" s="19">
        <v>11</v>
      </c>
      <c r="B14" s="52" t="s">
        <v>206</v>
      </c>
      <c r="C14">
        <v>26.25</v>
      </c>
      <c r="D14" s="14"/>
      <c r="E14" s="14"/>
      <c r="F14" s="19">
        <v>11</v>
      </c>
      <c r="G14" s="52" t="s">
        <v>206</v>
      </c>
      <c r="H14" s="21">
        <v>20.79</v>
      </c>
      <c r="I14" s="14"/>
      <c r="J14" s="2"/>
      <c r="K14" s="2"/>
      <c r="L14" s="2"/>
      <c r="M14" s="2"/>
      <c r="N14" s="2"/>
      <c r="O14" s="2"/>
    </row>
    <row r="15" spans="1:15" ht="35" thickBot="1" x14ac:dyDescent="0.25">
      <c r="A15" s="19">
        <v>12</v>
      </c>
      <c r="B15" s="52" t="s">
        <v>207</v>
      </c>
      <c r="C15">
        <v>25.84</v>
      </c>
      <c r="D15" s="14"/>
      <c r="E15" s="14"/>
      <c r="F15" s="19">
        <v>12</v>
      </c>
      <c r="G15" s="52" t="s">
        <v>207</v>
      </c>
      <c r="H15" s="21">
        <v>21.22</v>
      </c>
      <c r="I15" s="14"/>
      <c r="J15" s="2"/>
      <c r="K15" s="2"/>
      <c r="L15" s="2"/>
      <c r="M15" s="2"/>
      <c r="N15" s="2"/>
      <c r="O15" s="2"/>
    </row>
    <row r="16" spans="1:15" ht="35" thickBot="1" x14ac:dyDescent="0.25">
      <c r="A16" s="19">
        <v>13</v>
      </c>
      <c r="B16" s="52" t="s">
        <v>208</v>
      </c>
      <c r="C16">
        <v>26.11</v>
      </c>
      <c r="D16" s="14">
        <f>AVERAGE(C16,C17,C18)</f>
        <v>26.180000000000003</v>
      </c>
      <c r="E16" s="14">
        <v>28.43</v>
      </c>
      <c r="F16" s="19">
        <v>13</v>
      </c>
      <c r="G16" s="52" t="s">
        <v>208</v>
      </c>
      <c r="H16" s="21">
        <v>20.98</v>
      </c>
      <c r="I16" s="14">
        <f>AVERAGE(H16:H18)</f>
        <v>21.06</v>
      </c>
      <c r="J16" s="14">
        <v>21.81666667</v>
      </c>
      <c r="K16" s="15">
        <f>((D16-I16)-(E16-J16))</f>
        <v>-1.4933333299999951</v>
      </c>
      <c r="L16">
        <f>2^(-(K16))</f>
        <v>2.8153871615630441</v>
      </c>
      <c r="M16" s="2"/>
      <c r="N16" s="2"/>
      <c r="O16" s="2"/>
    </row>
    <row r="17" spans="1:15" ht="35" thickBot="1" x14ac:dyDescent="0.25">
      <c r="A17" s="19">
        <v>14</v>
      </c>
      <c r="B17" s="52" t="s">
        <v>209</v>
      </c>
      <c r="C17">
        <v>26.17</v>
      </c>
      <c r="D17" s="14"/>
      <c r="E17" s="14"/>
      <c r="F17" s="19">
        <v>14</v>
      </c>
      <c r="G17" s="52" t="s">
        <v>209</v>
      </c>
      <c r="H17" s="21">
        <v>20.95</v>
      </c>
      <c r="I17" s="14"/>
      <c r="J17" s="2"/>
      <c r="K17" s="2"/>
      <c r="L17" s="2"/>
      <c r="M17" s="2"/>
      <c r="N17" s="2"/>
      <c r="O17" s="2"/>
    </row>
    <row r="18" spans="1:15" ht="35" thickBot="1" x14ac:dyDescent="0.25">
      <c r="A18" s="19">
        <v>15</v>
      </c>
      <c r="B18" s="52" t="s">
        <v>210</v>
      </c>
      <c r="C18">
        <v>26.26</v>
      </c>
      <c r="D18" s="14"/>
      <c r="E18" s="14"/>
      <c r="F18" s="19">
        <v>15</v>
      </c>
      <c r="G18" s="52" t="s">
        <v>210</v>
      </c>
      <c r="H18" s="21">
        <v>21.25</v>
      </c>
      <c r="I18" s="14"/>
      <c r="J18" s="2"/>
      <c r="K18" s="2"/>
      <c r="L18" s="2"/>
      <c r="M18" s="2"/>
      <c r="N18" s="2"/>
      <c r="O18" s="2"/>
    </row>
    <row r="19" spans="1:15" ht="35" thickBot="1" x14ac:dyDescent="0.25">
      <c r="A19" s="19">
        <v>16</v>
      </c>
      <c r="B19" s="52" t="s">
        <v>211</v>
      </c>
      <c r="C19">
        <v>25.19</v>
      </c>
      <c r="D19" s="14">
        <f>AVERAGE(C19:C21)</f>
        <v>25.180000000000003</v>
      </c>
      <c r="E19" s="14">
        <v>28.43</v>
      </c>
      <c r="F19" s="19">
        <v>16</v>
      </c>
      <c r="G19" s="52" t="s">
        <v>211</v>
      </c>
      <c r="H19" s="21">
        <v>20.239999999999998</v>
      </c>
      <c r="I19" s="14">
        <f>AVERAGE(H19:H21)</f>
        <v>20.440000000000001</v>
      </c>
      <c r="J19" s="14">
        <v>20.293333329999999</v>
      </c>
      <c r="K19" s="15">
        <f>((D19-I19)-(E19-J19))</f>
        <v>-3.3966666699999983</v>
      </c>
      <c r="L19">
        <f>2^(-(K19))</f>
        <v>10.531701779882457</v>
      </c>
      <c r="M19" s="2"/>
      <c r="N19" s="2"/>
      <c r="O19" s="2"/>
    </row>
    <row r="20" spans="1:15" ht="35" thickBot="1" x14ac:dyDescent="0.25">
      <c r="A20" s="19">
        <v>17</v>
      </c>
      <c r="B20" s="52" t="s">
        <v>212</v>
      </c>
      <c r="C20">
        <v>25.15</v>
      </c>
      <c r="D20" s="14"/>
      <c r="E20" s="14"/>
      <c r="F20" s="19">
        <v>17</v>
      </c>
      <c r="G20" s="52" t="s">
        <v>212</v>
      </c>
      <c r="H20" s="21">
        <v>20.190000000000001</v>
      </c>
      <c r="I20" s="14"/>
      <c r="J20" s="2"/>
      <c r="K20" s="2"/>
      <c r="L20" s="2"/>
      <c r="M20" s="2"/>
      <c r="N20" s="2"/>
      <c r="O20" s="2"/>
    </row>
    <row r="21" spans="1:15" ht="35" thickBot="1" x14ac:dyDescent="0.25">
      <c r="A21" s="19">
        <v>18</v>
      </c>
      <c r="B21" s="52" t="s">
        <v>213</v>
      </c>
      <c r="C21">
        <v>25.2</v>
      </c>
      <c r="D21" s="14"/>
      <c r="E21" s="14"/>
      <c r="F21" s="19">
        <v>18</v>
      </c>
      <c r="G21" s="52" t="s">
        <v>213</v>
      </c>
      <c r="H21" s="21">
        <v>20.89</v>
      </c>
      <c r="I21" s="14"/>
      <c r="J21" s="2"/>
      <c r="K21" s="2"/>
      <c r="L21" s="2"/>
      <c r="M21" s="2"/>
      <c r="N21" s="2"/>
      <c r="O21" s="2"/>
    </row>
    <row r="22" spans="1:15" ht="35" thickBot="1" x14ac:dyDescent="0.25">
      <c r="A22" s="19">
        <v>19</v>
      </c>
      <c r="B22" s="52" t="s">
        <v>214</v>
      </c>
      <c r="C22">
        <v>24.72</v>
      </c>
      <c r="D22" s="14">
        <f>AVERAGE(C22:C23)</f>
        <v>24.594999999999999</v>
      </c>
      <c r="E22" s="14">
        <v>28.55</v>
      </c>
      <c r="F22" s="19">
        <v>19</v>
      </c>
      <c r="G22" s="52" t="s">
        <v>214</v>
      </c>
      <c r="H22" s="21">
        <v>20.100000000000001</v>
      </c>
      <c r="I22" s="14">
        <f>AVERAGE(H22:H24)</f>
        <v>20.143333333333334</v>
      </c>
      <c r="J22" s="14">
        <v>22.276666670000001</v>
      </c>
      <c r="K22" s="15">
        <f>((D22-I22)-(E22-J22))</f>
        <v>-1.8216666633333354</v>
      </c>
      <c r="L22">
        <f>2^(-(K22))</f>
        <v>3.5348932879533708</v>
      </c>
      <c r="M22" s="16">
        <f>AVERAGE(L22,L25)</f>
        <v>2.9416372854888371</v>
      </c>
      <c r="N22">
        <f>STDEV(L22,L25)</f>
        <v>0.83899068464459059</v>
      </c>
      <c r="O22" s="2">
        <v>0.1933</v>
      </c>
    </row>
    <row r="23" spans="1:15" ht="35" thickBot="1" x14ac:dyDescent="0.25">
      <c r="A23" s="19">
        <v>20</v>
      </c>
      <c r="B23" s="52" t="s">
        <v>215</v>
      </c>
      <c r="C23">
        <v>24.47</v>
      </c>
      <c r="D23" s="14"/>
      <c r="E23" s="14"/>
      <c r="F23" s="19">
        <v>20</v>
      </c>
      <c r="G23" s="52" t="s">
        <v>215</v>
      </c>
      <c r="H23" s="21">
        <v>20.11</v>
      </c>
      <c r="I23" s="14"/>
      <c r="J23" s="2"/>
      <c r="K23" s="2"/>
      <c r="L23" s="2"/>
      <c r="M23" s="2"/>
      <c r="N23" s="2"/>
      <c r="O23" s="2"/>
    </row>
    <row r="24" spans="1:15" ht="35" thickBot="1" x14ac:dyDescent="0.25">
      <c r="A24" s="19">
        <v>21</v>
      </c>
      <c r="B24" s="52" t="s">
        <v>216</v>
      </c>
      <c r="C24">
        <v>21.57</v>
      </c>
      <c r="D24" s="14"/>
      <c r="E24" s="14"/>
      <c r="F24" s="19">
        <v>21</v>
      </c>
      <c r="G24" s="52" t="s">
        <v>216</v>
      </c>
      <c r="H24" s="21">
        <v>20.22</v>
      </c>
      <c r="I24" s="14"/>
      <c r="J24" s="2"/>
      <c r="K24" s="2"/>
      <c r="L24" s="2"/>
      <c r="M24" s="2"/>
      <c r="N24" s="2"/>
      <c r="O24" s="2"/>
    </row>
    <row r="25" spans="1:15" ht="35" thickBot="1" x14ac:dyDescent="0.25">
      <c r="A25" s="19">
        <v>22</v>
      </c>
      <c r="B25" s="52" t="s">
        <v>217</v>
      </c>
      <c r="C25">
        <v>25.43</v>
      </c>
      <c r="D25" s="14">
        <f>AVERAGE(C25,C26)</f>
        <v>25.324999999999999</v>
      </c>
      <c r="E25" s="14">
        <v>28.43</v>
      </c>
      <c r="F25" s="19">
        <v>22</v>
      </c>
      <c r="G25" s="52" t="s">
        <v>217</v>
      </c>
      <c r="H25" s="21">
        <v>20.04</v>
      </c>
      <c r="I25" s="14">
        <f>AVERAGE(H25:H27)</f>
        <v>19.943333333333332</v>
      </c>
      <c r="J25" s="14">
        <v>21.81666667</v>
      </c>
      <c r="K25" s="15">
        <f>((D25-I25)-(E25-J25))</f>
        <v>-1.231666663333332</v>
      </c>
      <c r="L25">
        <f>2^(-(K25))</f>
        <v>2.3483812830243038</v>
      </c>
      <c r="M25" s="2"/>
      <c r="N25" s="2"/>
      <c r="O25" s="2"/>
    </row>
    <row r="26" spans="1:15" ht="35" thickBot="1" x14ac:dyDescent="0.25">
      <c r="A26" s="19">
        <v>23</v>
      </c>
      <c r="B26" s="52" t="s">
        <v>218</v>
      </c>
      <c r="C26">
        <v>25.22</v>
      </c>
      <c r="D26" s="14"/>
      <c r="E26" s="14"/>
      <c r="F26" s="19">
        <v>23</v>
      </c>
      <c r="G26" s="52" t="s">
        <v>218</v>
      </c>
      <c r="H26" s="21">
        <v>19.77</v>
      </c>
      <c r="I26" s="14"/>
      <c r="J26" s="2"/>
      <c r="K26" s="2"/>
      <c r="L26" s="2"/>
      <c r="M26" s="2"/>
      <c r="N26" s="2"/>
      <c r="O26" s="2"/>
    </row>
    <row r="27" spans="1:15" ht="35" thickBot="1" x14ac:dyDescent="0.25">
      <c r="A27" s="19">
        <v>24</v>
      </c>
      <c r="B27" s="52" t="s">
        <v>219</v>
      </c>
      <c r="C27">
        <v>22.29</v>
      </c>
      <c r="D27" s="14"/>
      <c r="E27" s="14"/>
      <c r="F27" s="19">
        <v>24</v>
      </c>
      <c r="G27" s="52" t="s">
        <v>219</v>
      </c>
      <c r="H27" s="21">
        <v>20.02</v>
      </c>
      <c r="I27" s="14"/>
      <c r="J27" s="2"/>
      <c r="K27" s="2"/>
      <c r="L27" s="2"/>
      <c r="M27" s="2"/>
      <c r="N27" s="2"/>
      <c r="O27" s="2"/>
    </row>
    <row r="28" spans="1:15" ht="35" thickBot="1" x14ac:dyDescent="0.25">
      <c r="A28" s="19">
        <v>25</v>
      </c>
      <c r="B28" s="52" t="s">
        <v>220</v>
      </c>
      <c r="C28">
        <v>24.45</v>
      </c>
      <c r="D28" s="14">
        <f>AVERAGE(C29:C30)</f>
        <v>20.215</v>
      </c>
      <c r="E28" s="14">
        <v>28.43</v>
      </c>
      <c r="F28" s="19">
        <v>25</v>
      </c>
      <c r="G28" s="52" t="s">
        <v>220</v>
      </c>
      <c r="H28" s="21">
        <v>20.350000000000001</v>
      </c>
      <c r="I28" s="14">
        <f>AVERAGE(H28:H30)</f>
        <v>20.183333333333334</v>
      </c>
      <c r="J28" s="14">
        <v>20.293333329999999</v>
      </c>
      <c r="K28" s="15">
        <f>((D28-I28)-(E28-J28))</f>
        <v>-8.105000003333334</v>
      </c>
      <c r="L28">
        <f>2^(-(K28))</f>
        <v>275.32656459322834</v>
      </c>
      <c r="M28" s="2"/>
      <c r="N28" s="2"/>
      <c r="O28" s="2"/>
    </row>
    <row r="29" spans="1:15" ht="35" thickBot="1" x14ac:dyDescent="0.25">
      <c r="A29" s="19">
        <v>26</v>
      </c>
      <c r="B29" s="52" t="s">
        <v>221</v>
      </c>
      <c r="C29">
        <v>20.11</v>
      </c>
      <c r="D29" s="2"/>
      <c r="E29" s="14"/>
      <c r="F29" s="19">
        <v>26</v>
      </c>
      <c r="G29" s="52" t="s">
        <v>221</v>
      </c>
      <c r="H29" s="21">
        <v>19.93</v>
      </c>
      <c r="I29" s="2"/>
      <c r="J29" s="2"/>
      <c r="K29" s="2"/>
      <c r="L29" s="2"/>
      <c r="M29" s="2"/>
      <c r="N29" s="2"/>
      <c r="O29" s="2"/>
    </row>
    <row r="30" spans="1:15" ht="35" thickBot="1" x14ac:dyDescent="0.25">
      <c r="A30" s="19">
        <v>27</v>
      </c>
      <c r="B30" s="52" t="s">
        <v>222</v>
      </c>
      <c r="C30">
        <v>20.32</v>
      </c>
      <c r="D30" s="2"/>
      <c r="E30" s="14"/>
      <c r="F30" s="19">
        <v>27</v>
      </c>
      <c r="G30" s="52" t="s">
        <v>222</v>
      </c>
      <c r="H30" s="21">
        <v>20.27</v>
      </c>
      <c r="I30" s="2"/>
      <c r="J30" s="2"/>
      <c r="K30" s="2"/>
      <c r="L30" s="2"/>
      <c r="M30" s="2"/>
      <c r="N30" s="2"/>
      <c r="O30" s="2"/>
    </row>
    <row r="31" spans="1:15" ht="35" thickBot="1" x14ac:dyDescent="0.25">
      <c r="A31" s="19">
        <v>28</v>
      </c>
      <c r="B31" s="52" t="s">
        <v>223</v>
      </c>
      <c r="C31">
        <v>23.21</v>
      </c>
      <c r="D31" s="14">
        <f>AVERAGE(C32,C31)</f>
        <v>21.43</v>
      </c>
      <c r="E31" s="14">
        <v>28.55</v>
      </c>
      <c r="F31" s="19">
        <v>28</v>
      </c>
      <c r="G31" s="52" t="s">
        <v>223</v>
      </c>
      <c r="H31" s="21">
        <v>20.28</v>
      </c>
      <c r="I31" s="14">
        <f>AVERAGE(H31:H33)</f>
        <v>20.349999999999998</v>
      </c>
      <c r="J31" s="14">
        <v>22.276666670000001</v>
      </c>
      <c r="K31" s="15">
        <f>((D31-I31)-(E31-J31))</f>
        <v>-5.193333329999998</v>
      </c>
      <c r="L31">
        <f>2^(-(K31))</f>
        <v>36.588879498402662</v>
      </c>
      <c r="M31" s="16">
        <f>AVERAGE(L34,L37)</f>
        <v>9.4019953159519076</v>
      </c>
      <c r="N31">
        <f>STDEV(L34,L37)</f>
        <v>8.7122398518992341</v>
      </c>
      <c r="O31" s="2">
        <v>0.70109999999999995</v>
      </c>
    </row>
    <row r="32" spans="1:15" ht="35" thickBot="1" x14ac:dyDescent="0.25">
      <c r="A32" s="19">
        <v>29</v>
      </c>
      <c r="B32" s="52" t="s">
        <v>224</v>
      </c>
      <c r="C32">
        <v>19.649999999999999</v>
      </c>
      <c r="D32" s="2"/>
      <c r="E32" s="14"/>
      <c r="F32" s="19">
        <v>29</v>
      </c>
      <c r="G32" s="52" t="s">
        <v>224</v>
      </c>
      <c r="H32" s="21">
        <v>20.22</v>
      </c>
      <c r="I32" s="2"/>
      <c r="J32" s="2"/>
      <c r="K32" s="2"/>
      <c r="L32" s="2"/>
      <c r="M32" s="2"/>
      <c r="N32" s="2"/>
      <c r="O32" s="2"/>
    </row>
    <row r="33" spans="1:15" ht="35" thickBot="1" x14ac:dyDescent="0.25">
      <c r="A33" s="19">
        <v>30</v>
      </c>
      <c r="B33" s="52" t="s">
        <v>225</v>
      </c>
      <c r="C33">
        <v>13.49</v>
      </c>
      <c r="D33" s="2"/>
      <c r="E33" s="14"/>
      <c r="F33" s="19">
        <v>30</v>
      </c>
      <c r="G33" s="52" t="s">
        <v>225</v>
      </c>
      <c r="H33" s="21">
        <v>20.55</v>
      </c>
      <c r="I33" s="2"/>
      <c r="J33" s="2"/>
      <c r="K33" s="2"/>
      <c r="L33" s="2"/>
      <c r="M33" s="2"/>
      <c r="N33" s="2"/>
      <c r="O33" s="2"/>
    </row>
    <row r="34" spans="1:15" ht="35" thickBot="1" x14ac:dyDescent="0.25">
      <c r="A34" s="19">
        <v>31</v>
      </c>
      <c r="B34" s="52" t="s">
        <v>226</v>
      </c>
      <c r="C34">
        <v>24.69</v>
      </c>
      <c r="D34" s="14">
        <f>AVERAGE(C34:C36)</f>
        <v>24.74666666666667</v>
      </c>
      <c r="E34" s="14">
        <v>28.43</v>
      </c>
      <c r="F34" s="19">
        <v>31</v>
      </c>
      <c r="G34" s="52" t="s">
        <v>226</v>
      </c>
      <c r="H34" s="21">
        <v>19.91</v>
      </c>
      <c r="I34" s="14">
        <f>AVERAGE(H34:H36)</f>
        <v>19.829999999999998</v>
      </c>
      <c r="J34" s="14">
        <v>21.81666667</v>
      </c>
      <c r="K34" s="15">
        <f>((D34-I34)-(E34-J34))</f>
        <v>-1.6966666633333283</v>
      </c>
      <c r="L34">
        <f>2^(-(K34))</f>
        <v>3.2415114373502791</v>
      </c>
      <c r="M34" s="2"/>
      <c r="N34" s="2"/>
      <c r="O34" s="2"/>
    </row>
    <row r="35" spans="1:15" ht="35" thickBot="1" x14ac:dyDescent="0.25">
      <c r="A35" s="19">
        <v>32</v>
      </c>
      <c r="B35" s="52" t="s">
        <v>227</v>
      </c>
      <c r="C35">
        <v>24.7</v>
      </c>
      <c r="D35" s="2"/>
      <c r="E35" s="14"/>
      <c r="F35" s="19">
        <v>32</v>
      </c>
      <c r="G35" s="52" t="s">
        <v>227</v>
      </c>
      <c r="H35" s="21">
        <v>19.670000000000002</v>
      </c>
      <c r="I35" s="2"/>
      <c r="J35" s="2"/>
      <c r="K35" s="2"/>
      <c r="L35" s="2"/>
      <c r="M35" s="2"/>
      <c r="N35" s="2"/>
      <c r="O35" s="2"/>
    </row>
    <row r="36" spans="1:15" ht="35" thickBot="1" x14ac:dyDescent="0.25">
      <c r="A36" s="19">
        <v>33</v>
      </c>
      <c r="B36" s="52" t="s">
        <v>228</v>
      </c>
      <c r="C36">
        <v>24.85</v>
      </c>
      <c r="D36" s="2"/>
      <c r="E36" s="14"/>
      <c r="F36" s="19">
        <v>33</v>
      </c>
      <c r="G36" s="52" t="s">
        <v>228</v>
      </c>
      <c r="H36" s="21">
        <v>19.91</v>
      </c>
      <c r="I36" s="2"/>
      <c r="J36" s="2"/>
      <c r="K36" s="2"/>
      <c r="L36" s="2"/>
      <c r="M36" s="2"/>
      <c r="N36" s="2"/>
      <c r="O36" s="2"/>
    </row>
    <row r="37" spans="1:15" ht="35" thickBot="1" x14ac:dyDescent="0.25">
      <c r="A37" s="19">
        <v>34</v>
      </c>
      <c r="B37" s="52" t="s">
        <v>229</v>
      </c>
      <c r="C37">
        <v>24.28</v>
      </c>
      <c r="D37" s="14">
        <f>AVERAGE(C37,C38)</f>
        <v>24.18</v>
      </c>
      <c r="E37" s="14">
        <v>28.43</v>
      </c>
      <c r="F37" s="19">
        <v>34</v>
      </c>
      <c r="G37" s="52" t="s">
        <v>229</v>
      </c>
      <c r="H37" s="21">
        <v>20.2</v>
      </c>
      <c r="I37" s="14">
        <f>AVERAGE(H37:H39)</f>
        <v>20.003333333333334</v>
      </c>
      <c r="J37" s="14">
        <v>20.293333329999999</v>
      </c>
      <c r="K37" s="15">
        <f>((D37-I37)-(E37-J37))</f>
        <v>-3.9600000033333345</v>
      </c>
      <c r="L37">
        <f>2^(-(K37))</f>
        <v>15.562479194553537</v>
      </c>
      <c r="M37" s="2"/>
      <c r="N37" s="2"/>
      <c r="O37" s="2"/>
    </row>
    <row r="38" spans="1:15" ht="35" thickBot="1" x14ac:dyDescent="0.25">
      <c r="A38" s="19">
        <v>35</v>
      </c>
      <c r="B38" s="52" t="s">
        <v>230</v>
      </c>
      <c r="C38">
        <v>24.08</v>
      </c>
      <c r="D38" s="2"/>
      <c r="E38" s="14"/>
      <c r="F38" s="19">
        <v>35</v>
      </c>
      <c r="G38" s="52" t="s">
        <v>230</v>
      </c>
      <c r="H38" s="21">
        <v>19.7</v>
      </c>
      <c r="I38" s="2"/>
      <c r="J38" s="2"/>
      <c r="K38" s="2"/>
      <c r="L38" s="2"/>
      <c r="M38" s="2"/>
      <c r="N38" s="2"/>
      <c r="O38" s="2"/>
    </row>
    <row r="39" spans="1:15" ht="35" thickBot="1" x14ac:dyDescent="0.25">
      <c r="A39" s="19">
        <v>36</v>
      </c>
      <c r="B39" s="52" t="s">
        <v>231</v>
      </c>
      <c r="C39">
        <v>21.03</v>
      </c>
      <c r="D39" s="2"/>
      <c r="E39" s="14"/>
      <c r="F39" s="19">
        <v>36</v>
      </c>
      <c r="G39" s="52" t="s">
        <v>231</v>
      </c>
      <c r="H39" s="21">
        <v>20.11</v>
      </c>
      <c r="I39" s="2"/>
      <c r="J39" s="2"/>
      <c r="K39" s="2"/>
      <c r="L39" s="2"/>
      <c r="M39" s="2"/>
      <c r="N39" s="2"/>
      <c r="O39" s="2"/>
    </row>
    <row r="40" spans="1:15" ht="35" thickBot="1" x14ac:dyDescent="0.25">
      <c r="A40" s="19">
        <v>37</v>
      </c>
      <c r="B40" s="52" t="s">
        <v>232</v>
      </c>
      <c r="C40">
        <v>25.03</v>
      </c>
      <c r="D40" s="14">
        <f>AVERAGE(C42,C41)</f>
        <v>22.425000000000001</v>
      </c>
      <c r="E40" s="14">
        <v>28.55</v>
      </c>
      <c r="F40" s="19">
        <v>37</v>
      </c>
      <c r="G40" s="52" t="s">
        <v>232</v>
      </c>
      <c r="H40" s="21">
        <v>21.41</v>
      </c>
      <c r="I40" s="14">
        <f>AVERAGE(H40:H42)</f>
        <v>21.183333333333334</v>
      </c>
      <c r="J40" s="14">
        <v>22.276666670000001</v>
      </c>
      <c r="K40" s="15">
        <f>((D40-I40)-(E40-J40))</f>
        <v>-5.0316666633333327</v>
      </c>
      <c r="L40">
        <f>2^(-(K40))</f>
        <v>32.710154380334131</v>
      </c>
      <c r="M40" s="16">
        <f>AVERAGE(L40,L43)</f>
        <v>45.261803548696122</v>
      </c>
      <c r="N40">
        <f>STDEV(L40,L43)</f>
        <v>17.750712484046513</v>
      </c>
      <c r="O40" s="2">
        <v>7.9454000000000002</v>
      </c>
    </row>
    <row r="41" spans="1:15" ht="35" thickBot="1" x14ac:dyDescent="0.25">
      <c r="A41" s="19">
        <v>38</v>
      </c>
      <c r="B41" s="52" t="s">
        <v>233</v>
      </c>
      <c r="C41">
        <v>23.17</v>
      </c>
      <c r="D41" s="2"/>
      <c r="E41" s="14"/>
      <c r="F41" s="19">
        <v>38</v>
      </c>
      <c r="G41" s="52" t="s">
        <v>233</v>
      </c>
      <c r="H41" s="21">
        <v>21.03</v>
      </c>
      <c r="I41" s="2"/>
      <c r="J41" s="2"/>
      <c r="K41" s="2"/>
      <c r="L41" s="2"/>
      <c r="M41" s="2"/>
      <c r="N41" s="2"/>
      <c r="O41" s="2"/>
    </row>
    <row r="42" spans="1:15" ht="35" thickBot="1" x14ac:dyDescent="0.25">
      <c r="A42" s="19">
        <v>39</v>
      </c>
      <c r="B42" s="52" t="s">
        <v>234</v>
      </c>
      <c r="C42">
        <v>21.68</v>
      </c>
      <c r="D42" s="2"/>
      <c r="E42" s="14"/>
      <c r="F42" s="19">
        <v>39</v>
      </c>
      <c r="G42" s="52" t="s">
        <v>234</v>
      </c>
      <c r="H42" s="21">
        <v>21.11</v>
      </c>
      <c r="I42" s="2"/>
      <c r="J42" s="2"/>
      <c r="K42" s="2"/>
      <c r="L42" s="2"/>
      <c r="M42" s="2"/>
      <c r="N42" s="2"/>
      <c r="O42" s="2"/>
    </row>
    <row r="43" spans="1:15" ht="35" thickBot="1" x14ac:dyDescent="0.25">
      <c r="A43" s="19">
        <v>40</v>
      </c>
      <c r="B43" s="52" t="s">
        <v>235</v>
      </c>
      <c r="C43">
        <v>20.190000000000001</v>
      </c>
      <c r="D43" s="14">
        <f>AVERAGE(C43,C45)</f>
        <v>20.200000000000003</v>
      </c>
      <c r="E43" s="14">
        <v>28.43</v>
      </c>
      <c r="F43" s="19">
        <v>40</v>
      </c>
      <c r="G43" s="52" t="s">
        <v>235</v>
      </c>
      <c r="H43" s="21">
        <v>19.16</v>
      </c>
      <c r="I43" s="14">
        <f>AVERAGE(H43:H45)</f>
        <v>19.440000000000001</v>
      </c>
      <c r="J43" s="14">
        <v>21.81666667</v>
      </c>
      <c r="K43" s="15">
        <f>((D43-I43)-(E43-J43))</f>
        <v>-5.8533333299999981</v>
      </c>
      <c r="L43">
        <f>2^(-(K43))</f>
        <v>57.813452717058119</v>
      </c>
      <c r="M43" s="2"/>
      <c r="N43" s="2"/>
      <c r="O43" s="2"/>
    </row>
    <row r="44" spans="1:15" ht="35" thickBot="1" x14ac:dyDescent="0.25">
      <c r="A44" s="19">
        <v>41</v>
      </c>
      <c r="B44" s="52" t="s">
        <v>236</v>
      </c>
      <c r="C44">
        <v>22.03</v>
      </c>
      <c r="D44" s="2"/>
      <c r="E44" s="14"/>
      <c r="F44" s="19">
        <v>41</v>
      </c>
      <c r="G44" s="52" t="s">
        <v>236</v>
      </c>
      <c r="H44" s="21">
        <v>19.149999999999999</v>
      </c>
      <c r="I44" s="2"/>
      <c r="J44" s="2"/>
      <c r="K44" s="2"/>
      <c r="L44" s="2"/>
      <c r="M44" s="2"/>
      <c r="N44" s="2"/>
      <c r="O44" s="2"/>
    </row>
    <row r="45" spans="1:15" ht="35" thickBot="1" x14ac:dyDescent="0.25">
      <c r="A45" s="19">
        <v>42</v>
      </c>
      <c r="B45" s="52" t="s">
        <v>237</v>
      </c>
      <c r="C45">
        <v>20.21</v>
      </c>
      <c r="D45" s="2"/>
      <c r="E45" s="14"/>
      <c r="F45" s="19">
        <v>42</v>
      </c>
      <c r="G45" s="52" t="s">
        <v>237</v>
      </c>
      <c r="H45" s="21">
        <v>20.010000000000002</v>
      </c>
      <c r="I45" s="2"/>
      <c r="J45" s="2"/>
      <c r="K45" s="2"/>
      <c r="L45" s="2"/>
      <c r="M45" s="2"/>
      <c r="N45" s="2"/>
      <c r="O45" s="2"/>
    </row>
    <row r="46" spans="1:15" ht="35" thickBot="1" x14ac:dyDescent="0.25">
      <c r="A46" s="19">
        <v>43</v>
      </c>
      <c r="B46" s="52" t="s">
        <v>238</v>
      </c>
      <c r="C46">
        <v>25.19</v>
      </c>
      <c r="D46" s="14">
        <f>AVERAGE(C46:C47)</f>
        <v>25.22</v>
      </c>
      <c r="E46" s="14">
        <v>28.43</v>
      </c>
      <c r="F46" s="19">
        <v>43</v>
      </c>
      <c r="G46" s="52" t="s">
        <v>238</v>
      </c>
      <c r="H46" s="21">
        <v>20.02</v>
      </c>
      <c r="I46" s="14">
        <f>AVERAGE(H46:H48)</f>
        <v>20.343333333333334</v>
      </c>
      <c r="J46" s="14">
        <v>20.293333329999999</v>
      </c>
      <c r="K46" s="15">
        <f>((D46-I46)-(E46-J46))</f>
        <v>-3.2600000033333352</v>
      </c>
      <c r="L46">
        <f>2^(-(K46))</f>
        <v>9.579829659085549</v>
      </c>
      <c r="M46" s="2"/>
      <c r="N46" s="2"/>
      <c r="O46" s="2"/>
    </row>
    <row r="47" spans="1:15" ht="35" thickBot="1" x14ac:dyDescent="0.25">
      <c r="A47" s="19">
        <v>44</v>
      </c>
      <c r="B47" s="52" t="s">
        <v>239</v>
      </c>
      <c r="C47">
        <v>25.25</v>
      </c>
      <c r="D47" s="2"/>
      <c r="E47" s="14"/>
      <c r="F47" s="19">
        <v>44</v>
      </c>
      <c r="G47" s="52" t="s">
        <v>239</v>
      </c>
      <c r="H47" s="21">
        <v>20.059999999999999</v>
      </c>
      <c r="I47" s="2"/>
      <c r="J47" s="14"/>
      <c r="K47" s="2"/>
      <c r="L47" s="2"/>
      <c r="M47" s="2"/>
      <c r="N47" s="2"/>
      <c r="O47" s="2"/>
    </row>
    <row r="48" spans="1:15" ht="35" thickBot="1" x14ac:dyDescent="0.25">
      <c r="A48" s="19">
        <v>45</v>
      </c>
      <c r="B48" s="52" t="s">
        <v>240</v>
      </c>
      <c r="C48">
        <v>23.15</v>
      </c>
      <c r="D48" s="2"/>
      <c r="E48" s="14"/>
      <c r="F48" s="19">
        <v>45</v>
      </c>
      <c r="G48" s="52" t="s">
        <v>240</v>
      </c>
      <c r="H48" s="21">
        <v>20.95</v>
      </c>
      <c r="I48" s="2"/>
      <c r="J48" s="14"/>
      <c r="K48" s="2"/>
      <c r="L48" s="2"/>
      <c r="M48" s="2"/>
      <c r="N48" s="2"/>
      <c r="O48" s="2"/>
    </row>
    <row r="51" spans="1:3" x14ac:dyDescent="0.2">
      <c r="A51" t="s">
        <v>23</v>
      </c>
      <c r="B51" t="s">
        <v>24</v>
      </c>
      <c r="C51" t="s">
        <v>25</v>
      </c>
    </row>
    <row r="52" spans="1:3" x14ac:dyDescent="0.2">
      <c r="A52" t="s">
        <v>42</v>
      </c>
      <c r="B52" s="16">
        <v>1</v>
      </c>
      <c r="C52">
        <v>0</v>
      </c>
    </row>
    <row r="53" spans="1:3" x14ac:dyDescent="0.2">
      <c r="A53" t="s">
        <v>43</v>
      </c>
      <c r="B53" s="16">
        <v>2.3905141770559739</v>
      </c>
      <c r="C53">
        <v>0.60086113697583132</v>
      </c>
    </row>
    <row r="54" spans="1:3" x14ac:dyDescent="0.2">
      <c r="A54" t="s">
        <v>44</v>
      </c>
      <c r="B54" s="16">
        <v>2.9416372854888371</v>
      </c>
      <c r="C54">
        <v>0.83899068464459059</v>
      </c>
    </row>
    <row r="55" spans="1:3" x14ac:dyDescent="0.2">
      <c r="A55" t="s">
        <v>45</v>
      </c>
      <c r="B55" s="16">
        <v>4.7087426992585808</v>
      </c>
      <c r="C55">
        <v>2.0749783497285081</v>
      </c>
    </row>
    <row r="56" spans="1:3" x14ac:dyDescent="0.2">
      <c r="A56" t="s">
        <v>46</v>
      </c>
      <c r="B56" s="16">
        <v>45.261803548696122</v>
      </c>
      <c r="C56">
        <v>17.750712484046513</v>
      </c>
    </row>
  </sheetData>
  <mergeCells count="4">
    <mergeCell ref="A1:C1"/>
    <mergeCell ref="F1:H1"/>
    <mergeCell ref="A2:C2"/>
    <mergeCell ref="F2:H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15"/>
  <sheetViews>
    <sheetView zoomScale="80" zoomScaleNormal="80" zoomScalePageLayoutView="150" workbookViewId="0">
      <selection activeCell="B4" sqref="B4:B48"/>
    </sheetView>
  </sheetViews>
  <sheetFormatPr baseColWidth="10" defaultColWidth="11" defaultRowHeight="16" x14ac:dyDescent="0.2"/>
  <cols>
    <col min="2" max="2" width="21.6640625" customWidth="1"/>
    <col min="7" max="7" width="21.83203125" customWidth="1"/>
  </cols>
  <sheetData>
    <row r="1" spans="1:22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2"/>
      <c r="M1" s="2"/>
      <c r="N1" s="2"/>
      <c r="O1" s="2"/>
    </row>
    <row r="2" spans="1:22" x14ac:dyDescent="0.2">
      <c r="A2" s="102" t="s">
        <v>248</v>
      </c>
      <c r="B2" s="101"/>
      <c r="C2" s="101"/>
      <c r="D2" s="3"/>
      <c r="E2" s="2"/>
      <c r="F2" s="101" t="s">
        <v>0</v>
      </c>
      <c r="G2" s="101"/>
      <c r="H2" s="101"/>
      <c r="I2" s="3"/>
      <c r="J2" s="3"/>
      <c r="K2" s="3"/>
      <c r="L2" s="2"/>
      <c r="M2" s="2"/>
      <c r="N2" s="2"/>
      <c r="O2" s="2"/>
    </row>
    <row r="3" spans="1:22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  <c r="P3" t="s">
        <v>60</v>
      </c>
      <c r="T3" t="s">
        <v>64</v>
      </c>
      <c r="U3" t="s">
        <v>60</v>
      </c>
    </row>
    <row r="4" spans="1:22" ht="35" thickBot="1" x14ac:dyDescent="0.25">
      <c r="A4" s="19">
        <v>1</v>
      </c>
      <c r="B4" s="52" t="s">
        <v>152</v>
      </c>
      <c r="C4">
        <v>29.41</v>
      </c>
      <c r="D4" s="14">
        <v>31.173333333333332</v>
      </c>
      <c r="E4" s="14">
        <v>31.173333333333332</v>
      </c>
      <c r="F4" s="19">
        <v>1</v>
      </c>
      <c r="G4" s="52" t="s">
        <v>152</v>
      </c>
      <c r="H4">
        <v>20.14</v>
      </c>
      <c r="I4" s="14">
        <f>AVERAGE(H4:H5)</f>
        <v>20.175000000000001</v>
      </c>
      <c r="J4" s="14">
        <f>AVERAGE(I4:I6)</f>
        <v>20.175000000000001</v>
      </c>
      <c r="K4" s="15">
        <f>((D4-I4)-(E4-J4))</f>
        <v>0</v>
      </c>
      <c r="L4">
        <f>2^(-(K4))</f>
        <v>1</v>
      </c>
      <c r="M4" s="16">
        <f>AVERAGE(L4,L7,L10)</f>
        <v>1</v>
      </c>
      <c r="N4">
        <f>STDEV(L4,L7,L10)</f>
        <v>0</v>
      </c>
      <c r="O4" s="2">
        <v>0</v>
      </c>
      <c r="P4">
        <f>2^-((D71-I71)-(D4-I4))</f>
        <v>0.93952274921401424</v>
      </c>
      <c r="Q4">
        <f>-1/P4</f>
        <v>-1.0643701824533571</v>
      </c>
      <c r="R4" s="24">
        <f>AVERAGE(Q4,Q7)</f>
        <v>-1.2191619149557207</v>
      </c>
      <c r="T4">
        <v>0</v>
      </c>
      <c r="U4" s="36">
        <f>R4</f>
        <v>-1.2191619149557207</v>
      </c>
      <c r="V4" s="36">
        <f>_xlfn.STDEV.S(Q4,Q7)</f>
        <v>0.21890856744807211</v>
      </c>
    </row>
    <row r="5" spans="1:22" ht="35" thickBot="1" x14ac:dyDescent="0.25">
      <c r="A5" s="19">
        <v>2</v>
      </c>
      <c r="B5" s="52" t="s">
        <v>151</v>
      </c>
      <c r="C5">
        <v>30.51</v>
      </c>
      <c r="D5" s="14"/>
      <c r="E5" s="14"/>
      <c r="F5" s="19">
        <v>2</v>
      </c>
      <c r="G5" s="52" t="s">
        <v>151</v>
      </c>
      <c r="H5">
        <v>20.21</v>
      </c>
      <c r="I5" s="14"/>
      <c r="J5" s="2"/>
      <c r="K5" s="2"/>
      <c r="L5" s="2"/>
      <c r="M5" s="2"/>
      <c r="N5" s="2"/>
      <c r="O5" s="2"/>
      <c r="T5">
        <v>1</v>
      </c>
      <c r="U5" s="36">
        <f>R16</f>
        <v>-2.394302948529333</v>
      </c>
      <c r="V5" s="36">
        <f>_xlfn.STDEV.S(Q16,Q19)</f>
        <v>0.38944154848671236</v>
      </c>
    </row>
    <row r="6" spans="1:22" ht="35" thickBot="1" x14ac:dyDescent="0.25">
      <c r="A6" s="19">
        <v>3</v>
      </c>
      <c r="B6" s="52" t="s">
        <v>153</v>
      </c>
      <c r="C6">
        <v>29.52</v>
      </c>
      <c r="D6" s="14"/>
      <c r="E6" s="14"/>
      <c r="F6" s="19">
        <v>3</v>
      </c>
      <c r="G6" s="52" t="s">
        <v>153</v>
      </c>
      <c r="H6">
        <v>21.08</v>
      </c>
      <c r="I6" s="14"/>
      <c r="J6" s="2"/>
      <c r="K6" s="2"/>
      <c r="L6" s="2"/>
      <c r="M6" s="2"/>
      <c r="N6" s="2"/>
      <c r="O6" s="2"/>
      <c r="T6">
        <v>3</v>
      </c>
      <c r="U6" s="36">
        <f>R25</f>
        <v>-1.8444503002620372</v>
      </c>
      <c r="V6" s="36">
        <f>_xlfn.STDEV.S(Q25,Q28)</f>
        <v>0.14900070821786363</v>
      </c>
    </row>
    <row r="7" spans="1:22" ht="35" thickBot="1" x14ac:dyDescent="0.25">
      <c r="A7" s="19">
        <v>4</v>
      </c>
      <c r="B7" s="52" t="s">
        <v>155</v>
      </c>
      <c r="C7">
        <v>31.14</v>
      </c>
      <c r="D7" s="14">
        <f>AVERAGE(C8,C7,C9)</f>
        <v>31.173333333333332</v>
      </c>
      <c r="E7" s="14">
        <f>AVERAGE(D7:D9)</f>
        <v>31.173333333333332</v>
      </c>
      <c r="F7" s="19">
        <v>4</v>
      </c>
      <c r="G7" s="52" t="s">
        <v>155</v>
      </c>
      <c r="H7">
        <v>20.100000000000001</v>
      </c>
      <c r="I7" s="14">
        <f>AVERAGE(H7:H9)</f>
        <v>20.083333333333332</v>
      </c>
      <c r="J7" s="14">
        <f>AVERAGE(I7:I9)</f>
        <v>20.083333333333332</v>
      </c>
      <c r="K7" s="15">
        <f>((D7-I7)-(E7-J7))</f>
        <v>0</v>
      </c>
      <c r="L7">
        <f>2^(-(K7))</f>
        <v>1</v>
      </c>
      <c r="M7" s="2"/>
      <c r="N7" s="2"/>
      <c r="O7" s="2"/>
      <c r="P7">
        <f t="shared" ref="P7:P46" si="0">2^-((D74-I74)-(D7-I7))</f>
        <v>0.72782659142109618</v>
      </c>
      <c r="Q7">
        <f t="shared" ref="Q7:Q10" si="1">-1/P7</f>
        <v>-1.3739536474580845</v>
      </c>
      <c r="T7">
        <v>6</v>
      </c>
      <c r="U7" s="36">
        <f>R31</f>
        <v>3.131126210330601</v>
      </c>
      <c r="V7" s="36">
        <f>_xlfn.STDEV.S(P31,P34,P37)</f>
        <v>0.52980419579726534</v>
      </c>
    </row>
    <row r="8" spans="1:22" ht="35" thickBot="1" x14ac:dyDescent="0.25">
      <c r="A8" s="19">
        <v>5</v>
      </c>
      <c r="B8" s="52" t="s">
        <v>156</v>
      </c>
      <c r="C8">
        <v>31.16</v>
      </c>
      <c r="D8" s="14"/>
      <c r="E8" s="14"/>
      <c r="F8" s="19">
        <v>5</v>
      </c>
      <c r="G8" s="52" t="s">
        <v>156</v>
      </c>
      <c r="H8">
        <v>20.03</v>
      </c>
      <c r="I8" s="14"/>
      <c r="J8" s="2"/>
      <c r="K8" s="2"/>
      <c r="L8" s="2"/>
      <c r="M8" s="2"/>
      <c r="N8" s="2"/>
      <c r="O8" s="2"/>
      <c r="T8">
        <v>24</v>
      </c>
      <c r="U8" s="36">
        <f>R40</f>
        <v>3.9969811785920673</v>
      </c>
      <c r="V8" s="36">
        <f>_xlfn.STDEV.S(P40,P43)</f>
        <v>3.0916570370135297</v>
      </c>
    </row>
    <row r="9" spans="1:22" ht="35" thickBot="1" x14ac:dyDescent="0.25">
      <c r="A9" s="19">
        <v>6</v>
      </c>
      <c r="B9" s="52" t="s">
        <v>154</v>
      </c>
      <c r="C9">
        <v>31.22</v>
      </c>
      <c r="D9" s="14"/>
      <c r="E9" s="14"/>
      <c r="F9" s="19">
        <v>6</v>
      </c>
      <c r="G9" s="52" t="s">
        <v>154</v>
      </c>
      <c r="H9">
        <v>20.12</v>
      </c>
      <c r="I9" s="14"/>
      <c r="J9" s="2"/>
      <c r="K9" s="2"/>
      <c r="L9" s="2"/>
      <c r="M9" s="2"/>
      <c r="N9" s="2"/>
      <c r="O9" s="2"/>
    </row>
    <row r="10" spans="1:22" ht="35" thickBot="1" x14ac:dyDescent="0.25">
      <c r="A10" s="19">
        <v>7</v>
      </c>
      <c r="B10" s="52" t="s">
        <v>157</v>
      </c>
      <c r="C10">
        <v>31.82</v>
      </c>
      <c r="D10" s="14">
        <f>AVERAGE(C11,C12)</f>
        <v>31.119999999999997</v>
      </c>
      <c r="E10" s="14">
        <f>AVERAGE(D10:D12)</f>
        <v>31.119999999999997</v>
      </c>
      <c r="F10" s="19">
        <v>7</v>
      </c>
      <c r="G10" s="52" t="s">
        <v>157</v>
      </c>
      <c r="H10">
        <v>20.34</v>
      </c>
      <c r="I10" s="14">
        <f>AVERAGE(H10:H11)</f>
        <v>20.32</v>
      </c>
      <c r="J10" s="14">
        <f>AVERAGE(I10:I12)</f>
        <v>20.32</v>
      </c>
      <c r="K10" s="15">
        <f>((D10-I10)-(E10-J10))</f>
        <v>0</v>
      </c>
      <c r="L10">
        <f>2^(-(K10))</f>
        <v>1</v>
      </c>
      <c r="M10" s="2"/>
      <c r="N10" s="2"/>
      <c r="O10" s="2"/>
      <c r="P10">
        <f t="shared" si="0"/>
        <v>0.22195411068214549</v>
      </c>
      <c r="Q10">
        <f t="shared" si="1"/>
        <v>-4.5054358170102695</v>
      </c>
    </row>
    <row r="11" spans="1:22" ht="35" thickBot="1" x14ac:dyDescent="0.25">
      <c r="A11" s="19">
        <v>8</v>
      </c>
      <c r="B11" s="52" t="s">
        <v>158</v>
      </c>
      <c r="C11">
        <v>30.99</v>
      </c>
      <c r="D11" s="14"/>
      <c r="E11" s="14"/>
      <c r="F11" s="19">
        <v>8</v>
      </c>
      <c r="G11" s="52" t="s">
        <v>158</v>
      </c>
      <c r="H11">
        <v>20.3</v>
      </c>
      <c r="I11" s="14"/>
      <c r="J11" s="2"/>
      <c r="K11" s="2"/>
      <c r="L11" s="2"/>
      <c r="M11" s="2"/>
      <c r="N11" s="2"/>
      <c r="O11" s="2"/>
    </row>
    <row r="12" spans="1:22" ht="35" thickBot="1" x14ac:dyDescent="0.25">
      <c r="A12" s="19">
        <v>9</v>
      </c>
      <c r="B12" s="52" t="s">
        <v>249</v>
      </c>
      <c r="C12">
        <v>31.25</v>
      </c>
      <c r="D12" s="14"/>
      <c r="E12" s="14"/>
      <c r="F12" s="19">
        <v>9</v>
      </c>
      <c r="G12" s="52" t="s">
        <v>249</v>
      </c>
      <c r="H12">
        <v>20.87</v>
      </c>
      <c r="I12" s="14"/>
      <c r="J12" s="2"/>
      <c r="K12" s="2"/>
      <c r="L12" s="2"/>
      <c r="M12" s="2"/>
      <c r="N12" s="2"/>
      <c r="O12" s="2"/>
    </row>
    <row r="13" spans="1:22" ht="35" thickBot="1" x14ac:dyDescent="0.25">
      <c r="A13" s="19">
        <v>10</v>
      </c>
      <c r="B13" s="52" t="s">
        <v>159</v>
      </c>
      <c r="C13">
        <v>38.159999999999997</v>
      </c>
      <c r="D13" s="14">
        <f>AVERAGE(C13,C14,C15)</f>
        <v>36.15</v>
      </c>
      <c r="E13" s="14">
        <f>E4</f>
        <v>31.173333333333332</v>
      </c>
      <c r="F13" s="19">
        <v>10</v>
      </c>
      <c r="G13" s="52" t="s">
        <v>159</v>
      </c>
      <c r="H13">
        <v>20.74</v>
      </c>
      <c r="I13" s="14">
        <f>AVERAGE(H13,H14)</f>
        <v>20.75</v>
      </c>
      <c r="J13" s="14">
        <v>20.175000000000001</v>
      </c>
      <c r="K13" s="15">
        <f>((D13-I13)-(E13-J13))</f>
        <v>4.4016666666666673</v>
      </c>
      <c r="L13">
        <f>2^(-(K13))</f>
        <v>4.7311454784731158E-2</v>
      </c>
      <c r="M13" s="16">
        <f>AVERAGE(L16,L19)</f>
        <v>1.8586479711805428</v>
      </c>
      <c r="N13">
        <f>STDEV(L16,L19)</f>
        <v>2.8846459672268981E-2</v>
      </c>
      <c r="O13" s="2">
        <v>1.5827</v>
      </c>
      <c r="P13" s="33">
        <f t="shared" si="0"/>
        <v>5.4138940965489741</v>
      </c>
    </row>
    <row r="14" spans="1:22" ht="35" thickBot="1" x14ac:dyDescent="0.25">
      <c r="A14" s="19">
        <v>11</v>
      </c>
      <c r="B14" s="52" t="s">
        <v>160</v>
      </c>
      <c r="C14" t="s">
        <v>17</v>
      </c>
      <c r="D14" s="14"/>
      <c r="E14" s="14"/>
      <c r="F14" s="19">
        <v>11</v>
      </c>
      <c r="G14" s="52" t="s">
        <v>160</v>
      </c>
      <c r="H14">
        <v>20.76</v>
      </c>
      <c r="I14" s="14"/>
      <c r="J14" s="2"/>
      <c r="K14" s="2"/>
      <c r="L14" s="2"/>
      <c r="M14" s="2"/>
      <c r="N14" s="2"/>
      <c r="O14" s="2"/>
    </row>
    <row r="15" spans="1:22" ht="35" thickBot="1" x14ac:dyDescent="0.25">
      <c r="A15" s="19">
        <v>12</v>
      </c>
      <c r="B15" s="52" t="s">
        <v>161</v>
      </c>
      <c r="C15">
        <v>34.14</v>
      </c>
      <c r="D15" s="14"/>
      <c r="E15" s="14"/>
      <c r="F15" s="19">
        <v>12</v>
      </c>
      <c r="G15" s="52" t="s">
        <v>161</v>
      </c>
      <c r="H15">
        <v>21.21</v>
      </c>
      <c r="I15" s="14"/>
      <c r="J15" s="2"/>
      <c r="K15" s="2"/>
      <c r="L15" s="2"/>
      <c r="M15" s="2"/>
      <c r="N15" s="2"/>
      <c r="O15" s="2"/>
      <c r="Q15" s="37">
        <f>AVERAGE(Q19,Q16)</f>
        <v>-2.394302948529333</v>
      </c>
    </row>
    <row r="16" spans="1:22" ht="35" thickBot="1" x14ac:dyDescent="0.25">
      <c r="A16" s="19">
        <v>13</v>
      </c>
      <c r="B16" s="52" t="s">
        <v>163</v>
      </c>
      <c r="C16">
        <v>30.72</v>
      </c>
      <c r="D16" s="14">
        <f>AVERAGE(C16:C18)</f>
        <v>30.596666666666664</v>
      </c>
      <c r="E16" s="14">
        <f>E7</f>
        <v>31.173333333333332</v>
      </c>
      <c r="F16" s="19">
        <v>13</v>
      </c>
      <c r="G16" s="52" t="s">
        <v>163</v>
      </c>
      <c r="H16">
        <v>20.350000000000001</v>
      </c>
      <c r="I16" s="14">
        <f>AVERAGE(H16:H18)</f>
        <v>20.416666666666668</v>
      </c>
      <c r="J16" s="14">
        <v>20.083333333333332</v>
      </c>
      <c r="K16" s="15">
        <f>((D16-I16)-(E16-J16))</f>
        <v>-0.91000000000000369</v>
      </c>
      <c r="L16">
        <f>2^(-(K16))</f>
        <v>1.8790454984280285</v>
      </c>
      <c r="M16" s="2"/>
      <c r="N16" s="2"/>
      <c r="O16" s="2"/>
      <c r="P16">
        <f t="shared" si="0"/>
        <v>0.37457676921916921</v>
      </c>
      <c r="Q16">
        <f>-1/P16</f>
        <v>-2.6696797083400772</v>
      </c>
      <c r="R16" s="24">
        <f>AVERAGE(Q16,Q19)</f>
        <v>-2.394302948529333</v>
      </c>
    </row>
    <row r="17" spans="1:18" ht="35" thickBot="1" x14ac:dyDescent="0.25">
      <c r="A17" s="19">
        <v>14</v>
      </c>
      <c r="B17" s="52" t="s">
        <v>164</v>
      </c>
      <c r="C17">
        <v>30.57</v>
      </c>
      <c r="D17" s="14"/>
      <c r="E17" s="14"/>
      <c r="F17" s="19">
        <v>14</v>
      </c>
      <c r="G17" s="52" t="s">
        <v>164</v>
      </c>
      <c r="H17">
        <v>20.440000000000001</v>
      </c>
      <c r="I17" s="14"/>
      <c r="J17" s="2"/>
      <c r="K17" s="2"/>
      <c r="L17" s="2"/>
      <c r="M17" s="2"/>
      <c r="N17" s="2"/>
      <c r="O17" s="2"/>
    </row>
    <row r="18" spans="1:18" ht="35" thickBot="1" x14ac:dyDescent="0.25">
      <c r="A18" s="19">
        <v>15</v>
      </c>
      <c r="B18" s="52" t="s">
        <v>162</v>
      </c>
      <c r="C18">
        <v>30.5</v>
      </c>
      <c r="D18" s="14"/>
      <c r="E18" s="14"/>
      <c r="F18" s="19">
        <v>15</v>
      </c>
      <c r="G18" s="52" t="s">
        <v>162</v>
      </c>
      <c r="H18">
        <v>20.46</v>
      </c>
      <c r="I18" s="14"/>
      <c r="J18" s="2"/>
      <c r="K18" s="2"/>
      <c r="L18" s="2"/>
      <c r="M18" s="2"/>
      <c r="N18" s="2"/>
      <c r="O18" s="2"/>
    </row>
    <row r="19" spans="1:18" ht="35" thickBot="1" x14ac:dyDescent="0.25">
      <c r="A19" s="19">
        <v>16</v>
      </c>
      <c r="B19" s="52" t="s">
        <v>165</v>
      </c>
      <c r="C19">
        <v>30.42</v>
      </c>
      <c r="D19" s="14">
        <f>AVERAGE(C19,C20)</f>
        <v>30.265000000000001</v>
      </c>
      <c r="E19" s="14">
        <f>E10</f>
        <v>31.119999999999997</v>
      </c>
      <c r="F19" s="19">
        <v>16</v>
      </c>
      <c r="G19" s="52" t="s">
        <v>165</v>
      </c>
      <c r="H19">
        <v>20.3</v>
      </c>
      <c r="I19" s="14">
        <f>AVERAGE(H19:H21)</f>
        <v>20.343333333333334</v>
      </c>
      <c r="J19" s="14">
        <v>20.32</v>
      </c>
      <c r="K19" s="15">
        <f>((D19-I19)-(E19-J19))</f>
        <v>-0.8783333333333303</v>
      </c>
      <c r="L19">
        <f>2^(-(K19))</f>
        <v>1.8382504439330571</v>
      </c>
      <c r="M19" s="2"/>
      <c r="N19" s="2"/>
      <c r="O19" s="2"/>
      <c r="P19">
        <f t="shared" si="0"/>
        <v>0.4719371563408471</v>
      </c>
      <c r="Q19">
        <f t="shared" ref="Q19:Q28" si="2">-1/P19</f>
        <v>-2.1189261887185888</v>
      </c>
    </row>
    <row r="20" spans="1:18" ht="35" thickBot="1" x14ac:dyDescent="0.25">
      <c r="A20" s="19">
        <v>17</v>
      </c>
      <c r="B20" s="52" t="s">
        <v>166</v>
      </c>
      <c r="C20">
        <v>30.11</v>
      </c>
      <c r="D20" s="14"/>
      <c r="E20" s="14"/>
      <c r="F20" s="19">
        <v>17</v>
      </c>
      <c r="G20" s="52" t="s">
        <v>166</v>
      </c>
      <c r="H20">
        <v>20.2</v>
      </c>
      <c r="I20" s="14"/>
      <c r="J20" s="2"/>
      <c r="K20" s="2"/>
      <c r="L20" s="2"/>
      <c r="M20" s="2"/>
      <c r="N20" s="2"/>
      <c r="O20" s="2"/>
    </row>
    <row r="21" spans="1:18" ht="35" thickBot="1" x14ac:dyDescent="0.25">
      <c r="A21" s="19">
        <v>18</v>
      </c>
      <c r="B21" s="52" t="s">
        <v>167</v>
      </c>
      <c r="C21">
        <v>31.27</v>
      </c>
      <c r="D21" s="14"/>
      <c r="E21" s="14"/>
      <c r="F21" s="19">
        <v>18</v>
      </c>
      <c r="G21" s="52" t="s">
        <v>167</v>
      </c>
      <c r="H21">
        <v>20.53</v>
      </c>
      <c r="I21" s="14"/>
      <c r="J21" s="2"/>
      <c r="K21" s="2"/>
      <c r="L21" s="2"/>
      <c r="M21" s="2"/>
      <c r="N21" s="2"/>
      <c r="O21" s="2"/>
    </row>
    <row r="22" spans="1:18" ht="35" thickBot="1" x14ac:dyDescent="0.25">
      <c r="A22" s="19">
        <v>19</v>
      </c>
      <c r="B22" s="52" t="s">
        <v>171</v>
      </c>
      <c r="C22">
        <v>34.369999999999997</v>
      </c>
      <c r="D22" s="14">
        <f>AVERAGE(C22:C23)</f>
        <v>34.36</v>
      </c>
      <c r="E22" s="14">
        <f>E13</f>
        <v>31.173333333333332</v>
      </c>
      <c r="F22" s="19">
        <v>19</v>
      </c>
      <c r="G22" s="52" t="s">
        <v>171</v>
      </c>
      <c r="H22">
        <v>21.27</v>
      </c>
      <c r="I22" s="14">
        <f>AVERAGE(H22,H24,H23)</f>
        <v>21.403333333333332</v>
      </c>
      <c r="J22" s="14">
        <v>20.175000000000001</v>
      </c>
      <c r="K22" s="15">
        <f>((D22-I22)-(E22-J22))</f>
        <v>1.9583333333333357</v>
      </c>
      <c r="L22">
        <f>2^(-(K22))</f>
        <v>0.25732555916087257</v>
      </c>
      <c r="M22" s="16">
        <f>AVERAGE(L25,L28)</f>
        <v>2.2139424203916018</v>
      </c>
      <c r="N22">
        <f>STDEV(L25,L28)</f>
        <v>0.14818859633017786</v>
      </c>
      <c r="O22" s="2">
        <v>0.1933</v>
      </c>
      <c r="P22" s="33">
        <f t="shared" si="0"/>
        <v>4.3169129460177178</v>
      </c>
    </row>
    <row r="23" spans="1:18" ht="35" thickBot="1" x14ac:dyDescent="0.25">
      <c r="A23" s="19">
        <v>20</v>
      </c>
      <c r="B23" s="52" t="s">
        <v>172</v>
      </c>
      <c r="C23">
        <v>34.35</v>
      </c>
      <c r="D23" s="14"/>
      <c r="E23" s="14"/>
      <c r="F23" s="19">
        <v>20</v>
      </c>
      <c r="G23" s="52" t="s">
        <v>172</v>
      </c>
      <c r="H23">
        <v>21.58</v>
      </c>
      <c r="I23" s="14"/>
      <c r="J23" s="2"/>
      <c r="K23" s="2"/>
      <c r="L23" s="2"/>
      <c r="M23" s="2"/>
      <c r="N23" s="2"/>
      <c r="O23" s="2"/>
    </row>
    <row r="24" spans="1:18" ht="35" thickBot="1" x14ac:dyDescent="0.25">
      <c r="A24" s="19">
        <v>21</v>
      </c>
      <c r="B24" s="52" t="s">
        <v>173</v>
      </c>
      <c r="C24">
        <v>32.21</v>
      </c>
      <c r="D24" s="14"/>
      <c r="E24" s="14"/>
      <c r="F24" s="19">
        <v>21</v>
      </c>
      <c r="G24" s="52" t="s">
        <v>173</v>
      </c>
      <c r="H24">
        <v>21.36</v>
      </c>
      <c r="I24" s="14"/>
      <c r="J24" s="2"/>
      <c r="K24" s="2"/>
      <c r="L24" s="2"/>
      <c r="M24" s="2"/>
      <c r="N24" s="2"/>
      <c r="O24" s="2"/>
      <c r="Q24" s="37">
        <f>AVERAGE(Q25,Q28)</f>
        <v>-1.8444503002620372</v>
      </c>
    </row>
    <row r="25" spans="1:18" ht="35" thickBot="1" x14ac:dyDescent="0.25">
      <c r="A25" s="19">
        <v>22</v>
      </c>
      <c r="B25" s="52" t="s">
        <v>174</v>
      </c>
      <c r="C25">
        <v>29.81</v>
      </c>
      <c r="D25" s="14">
        <f>AVERAGE(C25,C27,C26)</f>
        <v>29.679999999999996</v>
      </c>
      <c r="E25" s="14">
        <f>E16</f>
        <v>31.173333333333332</v>
      </c>
      <c r="F25" s="19">
        <v>22</v>
      </c>
      <c r="G25" s="52" t="s">
        <v>174</v>
      </c>
      <c r="H25">
        <v>19.940000000000001</v>
      </c>
      <c r="I25" s="14">
        <f>AVERAGE(H25,H27,H26)</f>
        <v>19.803333333333335</v>
      </c>
      <c r="J25" s="14">
        <v>20.083333333333332</v>
      </c>
      <c r="K25" s="15">
        <f>((D25-I25)-(E25-J25))</f>
        <v>-1.2133333333333383</v>
      </c>
      <c r="L25">
        <f>2^(-(K25))</f>
        <v>2.3187275817511868</v>
      </c>
      <c r="M25" s="2"/>
      <c r="N25" s="2"/>
      <c r="O25" s="2"/>
      <c r="P25">
        <f t="shared" si="0"/>
        <v>0.51287056071700721</v>
      </c>
      <c r="Q25">
        <f t="shared" si="2"/>
        <v>-1.9498097114444868</v>
      </c>
      <c r="R25" s="24">
        <f>AVERAGE(Q25,Q28)</f>
        <v>-1.8444503002620372</v>
      </c>
    </row>
    <row r="26" spans="1:18" ht="35" thickBot="1" x14ac:dyDescent="0.25">
      <c r="A26" s="19">
        <v>23</v>
      </c>
      <c r="B26" s="52" t="s">
        <v>175</v>
      </c>
      <c r="C26">
        <v>29.57</v>
      </c>
      <c r="D26" s="14"/>
      <c r="E26" s="14"/>
      <c r="F26" s="19">
        <v>23</v>
      </c>
      <c r="G26" s="52" t="s">
        <v>175</v>
      </c>
      <c r="H26">
        <v>19.649999999999999</v>
      </c>
      <c r="I26" s="14"/>
      <c r="J26" s="2"/>
      <c r="K26" s="2"/>
      <c r="L26" s="2"/>
      <c r="M26" s="2"/>
      <c r="N26" s="2"/>
      <c r="O26" s="2"/>
    </row>
    <row r="27" spans="1:18" ht="35" thickBot="1" x14ac:dyDescent="0.25">
      <c r="A27" s="19">
        <v>24</v>
      </c>
      <c r="B27" s="52" t="s">
        <v>176</v>
      </c>
      <c r="C27">
        <v>29.66</v>
      </c>
      <c r="D27" s="14"/>
      <c r="E27" s="14"/>
      <c r="F27" s="19">
        <v>24</v>
      </c>
      <c r="G27" s="52" t="s">
        <v>176</v>
      </c>
      <c r="H27">
        <v>19.82</v>
      </c>
      <c r="I27" s="14"/>
      <c r="J27" s="2"/>
      <c r="K27" s="2"/>
      <c r="L27" s="2"/>
      <c r="M27" s="2"/>
      <c r="N27" s="2"/>
      <c r="O27" s="2"/>
    </row>
    <row r="28" spans="1:18" ht="35" thickBot="1" x14ac:dyDescent="0.25">
      <c r="A28" s="19">
        <v>25</v>
      </c>
      <c r="B28" s="52" t="s">
        <v>168</v>
      </c>
      <c r="C28">
        <v>30.08</v>
      </c>
      <c r="D28" s="14">
        <f>AVERAGE(C28:C30)</f>
        <v>30.076666666666668</v>
      </c>
      <c r="E28" s="14">
        <f>E19</f>
        <v>31.119999999999997</v>
      </c>
      <c r="F28" s="19">
        <v>25</v>
      </c>
      <c r="G28" s="52" t="s">
        <v>168</v>
      </c>
      <c r="H28">
        <v>20.39</v>
      </c>
      <c r="I28" s="14">
        <f>AVERAGE(H28,H30,H29)</f>
        <v>20.353333333333332</v>
      </c>
      <c r="J28" s="14">
        <v>20.32</v>
      </c>
      <c r="K28" s="15">
        <f>((D28-I28)-(E28-J28))</f>
        <v>-1.0766666666666609</v>
      </c>
      <c r="L28">
        <f>2^(-(K28))</f>
        <v>2.1091572590320173</v>
      </c>
      <c r="M28" s="2"/>
      <c r="N28" s="2"/>
      <c r="O28" s="2"/>
      <c r="P28">
        <f t="shared" si="0"/>
        <v>0.57501307509537303</v>
      </c>
      <c r="Q28">
        <f t="shared" si="2"/>
        <v>-1.7390908890795878</v>
      </c>
    </row>
    <row r="29" spans="1:18" ht="35" thickBot="1" x14ac:dyDescent="0.25">
      <c r="A29" s="19">
        <v>26</v>
      </c>
      <c r="B29" s="52" t="s">
        <v>169</v>
      </c>
      <c r="C29">
        <v>29.98</v>
      </c>
      <c r="D29" s="2"/>
      <c r="E29" s="14"/>
      <c r="F29" s="19">
        <v>26</v>
      </c>
      <c r="G29" s="52" t="s">
        <v>169</v>
      </c>
      <c r="H29">
        <v>20.29</v>
      </c>
      <c r="I29" s="2"/>
      <c r="J29" s="2"/>
      <c r="K29" s="2"/>
      <c r="L29" s="2"/>
      <c r="M29" s="2"/>
      <c r="N29" s="2"/>
      <c r="O29" s="2"/>
    </row>
    <row r="30" spans="1:18" ht="35" thickBot="1" x14ac:dyDescent="0.25">
      <c r="A30" s="19">
        <v>27</v>
      </c>
      <c r="B30" s="52" t="s">
        <v>170</v>
      </c>
      <c r="C30">
        <v>30.17</v>
      </c>
      <c r="D30" s="2"/>
      <c r="E30" s="14"/>
      <c r="F30" s="19">
        <v>27</v>
      </c>
      <c r="G30" s="52" t="s">
        <v>170</v>
      </c>
      <c r="H30">
        <v>20.38</v>
      </c>
      <c r="I30" s="2"/>
      <c r="J30" s="2"/>
      <c r="K30" s="2"/>
      <c r="L30" s="2"/>
      <c r="M30" s="2"/>
      <c r="N30" s="2"/>
      <c r="O30" s="2"/>
    </row>
    <row r="31" spans="1:18" ht="35" thickBot="1" x14ac:dyDescent="0.25">
      <c r="A31" s="19">
        <v>28</v>
      </c>
      <c r="B31" s="52" t="s">
        <v>177</v>
      </c>
      <c r="C31">
        <v>33.07</v>
      </c>
      <c r="D31" s="14">
        <f>AVERAGE(C31,C33)</f>
        <v>33.254999999999995</v>
      </c>
      <c r="E31" s="14">
        <f>E22</f>
        <v>31.173333333333332</v>
      </c>
      <c r="F31" s="19">
        <v>28</v>
      </c>
      <c r="G31" s="52" t="s">
        <v>177</v>
      </c>
      <c r="H31">
        <v>22.05</v>
      </c>
      <c r="I31" s="14">
        <f>AVERAGE(H31:H33)</f>
        <v>22.13</v>
      </c>
      <c r="J31" s="14">
        <v>20.175000000000001</v>
      </c>
      <c r="K31" s="15">
        <f>((D31-I31)-(E31-J31))</f>
        <v>0.12666666666666515</v>
      </c>
      <c r="L31">
        <f>2^(-(K31))</f>
        <v>0.91594529027024962</v>
      </c>
      <c r="M31" s="16">
        <f>AVERAGE(L37,L34)</f>
        <v>1.1121390543283827</v>
      </c>
      <c r="N31">
        <f>STDEV(L37,L34)</f>
        <v>3.6339380824873257E-3</v>
      </c>
      <c r="O31" s="2">
        <v>0.70109999999999995</v>
      </c>
      <c r="P31">
        <f t="shared" si="0"/>
        <v>3.6680161728186755</v>
      </c>
      <c r="R31" s="24">
        <f>AVERAGE(P31,P34,P37)</f>
        <v>3.131126210330601</v>
      </c>
    </row>
    <row r="32" spans="1:18" ht="35" thickBot="1" x14ac:dyDescent="0.25">
      <c r="A32" s="19">
        <v>29</v>
      </c>
      <c r="B32" s="52" t="s">
        <v>178</v>
      </c>
      <c r="C32">
        <v>32.43</v>
      </c>
      <c r="D32" s="2"/>
      <c r="E32" s="14"/>
      <c r="F32" s="19">
        <v>29</v>
      </c>
      <c r="G32" s="52" t="s">
        <v>178</v>
      </c>
      <c r="H32">
        <v>22.06</v>
      </c>
      <c r="I32" s="2"/>
      <c r="J32" s="2"/>
      <c r="K32" s="2"/>
      <c r="L32" s="2"/>
      <c r="M32" s="2"/>
      <c r="N32" s="2"/>
      <c r="O32" s="2"/>
    </row>
    <row r="33" spans="1:18" ht="35" thickBot="1" x14ac:dyDescent="0.25">
      <c r="A33" s="19">
        <v>30</v>
      </c>
      <c r="B33" s="52" t="s">
        <v>179</v>
      </c>
      <c r="C33">
        <v>33.44</v>
      </c>
      <c r="D33" s="2"/>
      <c r="E33" s="14"/>
      <c r="F33" s="19">
        <v>30</v>
      </c>
      <c r="G33" s="52" t="s">
        <v>179</v>
      </c>
      <c r="H33">
        <v>22.28</v>
      </c>
      <c r="I33" s="2"/>
      <c r="J33" s="2"/>
      <c r="K33" s="2"/>
      <c r="L33" s="2"/>
      <c r="M33" s="2"/>
      <c r="N33" s="2"/>
      <c r="O33" s="2"/>
    </row>
    <row r="34" spans="1:18" ht="35" thickBot="1" x14ac:dyDescent="0.25">
      <c r="A34" s="19">
        <v>31</v>
      </c>
      <c r="B34" s="52" t="s">
        <v>180</v>
      </c>
      <c r="C34">
        <v>33.729999999999997</v>
      </c>
      <c r="D34" s="14">
        <f>AVERAGE(C34,C35,C36)</f>
        <v>33.375</v>
      </c>
      <c r="E34" s="14">
        <f>E25</f>
        <v>31.173333333333332</v>
      </c>
      <c r="F34" s="19">
        <v>31</v>
      </c>
      <c r="G34" s="52" t="s">
        <v>180</v>
      </c>
      <c r="H34">
        <v>22.47</v>
      </c>
      <c r="I34" s="14">
        <f>AVERAGE(H34:H35)</f>
        <v>22.434999999999999</v>
      </c>
      <c r="J34" s="14">
        <v>20.083333333333332</v>
      </c>
      <c r="K34" s="15">
        <f>((D34-I34)-(E34-J34))</f>
        <v>-0.14999999999999858</v>
      </c>
      <c r="L34">
        <f>2^(-(K34))</f>
        <v>1.109569472067844</v>
      </c>
      <c r="M34" s="2"/>
      <c r="N34" s="2"/>
      <c r="O34" s="2"/>
      <c r="P34">
        <f t="shared" si="0"/>
        <v>2.6087041395311275</v>
      </c>
    </row>
    <row r="35" spans="1:18" ht="35" thickBot="1" x14ac:dyDescent="0.25">
      <c r="A35" s="19">
        <v>32</v>
      </c>
      <c r="B35" s="52" t="s">
        <v>181</v>
      </c>
      <c r="C35">
        <v>33.020000000000003</v>
      </c>
      <c r="D35" s="2"/>
      <c r="E35" s="14"/>
      <c r="F35" s="19">
        <v>32</v>
      </c>
      <c r="G35" s="52" t="s">
        <v>181</v>
      </c>
      <c r="H35">
        <v>22.4</v>
      </c>
      <c r="I35" s="2"/>
      <c r="J35" s="2"/>
      <c r="K35" s="2"/>
      <c r="L35" s="2"/>
      <c r="M35" s="2"/>
      <c r="N35" s="2"/>
      <c r="O35" s="2"/>
    </row>
    <row r="36" spans="1:18" ht="35" thickBot="1" x14ac:dyDescent="0.25">
      <c r="A36" s="19">
        <v>33</v>
      </c>
      <c r="B36" s="52" t="s">
        <v>182</v>
      </c>
      <c r="C36" t="s">
        <v>17</v>
      </c>
      <c r="D36" s="2"/>
      <c r="E36" s="14"/>
      <c r="F36" s="19">
        <v>33</v>
      </c>
      <c r="G36" s="52" t="s">
        <v>182</v>
      </c>
      <c r="H36">
        <v>23.55</v>
      </c>
      <c r="I36" s="2"/>
      <c r="J36" s="2"/>
      <c r="K36" s="2"/>
      <c r="L36" s="2"/>
      <c r="M36" s="2"/>
      <c r="N36" s="2"/>
      <c r="O36" s="2"/>
    </row>
    <row r="37" spans="1:18" ht="35" thickBot="1" x14ac:dyDescent="0.25">
      <c r="A37" s="19">
        <v>34</v>
      </c>
      <c r="B37" s="52" t="s">
        <v>183</v>
      </c>
      <c r="C37">
        <v>30.97</v>
      </c>
      <c r="D37" s="14">
        <f>AVERAGE(C37:C38)</f>
        <v>30.95</v>
      </c>
      <c r="E37" s="14">
        <f>E28</f>
        <v>31.119999999999997</v>
      </c>
      <c r="F37" s="19">
        <v>34</v>
      </c>
      <c r="G37" s="52" t="s">
        <v>183</v>
      </c>
      <c r="H37">
        <v>20.260000000000002</v>
      </c>
      <c r="I37" s="14">
        <f>AVERAGE(H37:H39)</f>
        <v>20.306666666666668</v>
      </c>
      <c r="J37" s="14">
        <v>20.32</v>
      </c>
      <c r="K37" s="15">
        <f>((D37-I37)-(E37-J37))</f>
        <v>-0.15666666666666629</v>
      </c>
      <c r="L37">
        <f>2^(-(K37))</f>
        <v>1.1147086365889216</v>
      </c>
      <c r="M37" s="2"/>
      <c r="N37" s="2"/>
      <c r="O37" s="2"/>
      <c r="P37">
        <f t="shared" si="0"/>
        <v>3.1166583186420005</v>
      </c>
    </row>
    <row r="38" spans="1:18" ht="35" thickBot="1" x14ac:dyDescent="0.25">
      <c r="A38" s="19">
        <v>35</v>
      </c>
      <c r="B38" s="52" t="s">
        <v>184</v>
      </c>
      <c r="C38">
        <v>30.93</v>
      </c>
      <c r="D38" s="2"/>
      <c r="E38" s="14"/>
      <c r="F38" s="19">
        <v>35</v>
      </c>
      <c r="G38" s="52" t="s">
        <v>184</v>
      </c>
      <c r="H38">
        <v>20.3</v>
      </c>
      <c r="I38" s="2"/>
      <c r="J38" s="2"/>
      <c r="K38" s="2"/>
      <c r="L38" s="2"/>
      <c r="M38" s="2"/>
      <c r="N38" s="2"/>
      <c r="O38" s="2"/>
    </row>
    <row r="39" spans="1:18" ht="35" thickBot="1" x14ac:dyDescent="0.25">
      <c r="A39" s="19">
        <v>36</v>
      </c>
      <c r="B39" s="52" t="s">
        <v>185</v>
      </c>
      <c r="C39">
        <v>31.92</v>
      </c>
      <c r="D39" s="2"/>
      <c r="E39" s="14"/>
      <c r="F39" s="19">
        <v>36</v>
      </c>
      <c r="G39" s="52" t="s">
        <v>185</v>
      </c>
      <c r="H39">
        <v>20.36</v>
      </c>
      <c r="I39" s="2"/>
      <c r="J39" s="2"/>
      <c r="K39" s="2"/>
      <c r="L39" s="2"/>
      <c r="M39" s="2"/>
      <c r="N39" s="2"/>
      <c r="O39" s="2"/>
    </row>
    <row r="40" spans="1:18" ht="35" thickBot="1" x14ac:dyDescent="0.25">
      <c r="A40" s="19">
        <v>37</v>
      </c>
      <c r="B40" s="52" t="s">
        <v>186</v>
      </c>
      <c r="C40">
        <v>30.63</v>
      </c>
      <c r="D40" s="14">
        <f>AVERAGE(C40:C42)</f>
        <v>30.746666666666666</v>
      </c>
      <c r="E40" s="14">
        <f>E31</f>
        <v>31.173333333333332</v>
      </c>
      <c r="F40" s="19">
        <v>37</v>
      </c>
      <c r="G40" s="52" t="s">
        <v>186</v>
      </c>
      <c r="H40">
        <v>20.5</v>
      </c>
      <c r="I40" s="14">
        <f>AVERAGE(H40:H42)</f>
        <v>20.373333333333331</v>
      </c>
      <c r="J40" s="14">
        <v>20.175000000000001</v>
      </c>
      <c r="K40" s="15">
        <f>((D40-I40)-(E40-J40))</f>
        <v>-0.62499999999999645</v>
      </c>
      <c r="L40">
        <f>2^(-(K40))</f>
        <v>1.542210825407937</v>
      </c>
      <c r="M40" s="16">
        <f>AVERAGE(L40,L46)</f>
        <v>1.6568729318063264</v>
      </c>
      <c r="N40">
        <f>STDEV(L40,L46)</f>
        <v>0.16215670595886925</v>
      </c>
      <c r="O40" s="2">
        <v>7.9454000000000002</v>
      </c>
      <c r="P40">
        <f t="shared" si="0"/>
        <v>1.810849522616691</v>
      </c>
      <c r="R40" s="24">
        <f>AVERAGE(P40,P43)</f>
        <v>3.9969811785920673</v>
      </c>
    </row>
    <row r="41" spans="1:18" ht="35" thickBot="1" x14ac:dyDescent="0.25">
      <c r="A41" s="19">
        <v>38</v>
      </c>
      <c r="B41" s="52" t="s">
        <v>187</v>
      </c>
      <c r="C41">
        <v>30.99</v>
      </c>
      <c r="D41" s="2"/>
      <c r="E41" s="14"/>
      <c r="F41" s="19">
        <v>38</v>
      </c>
      <c r="G41" s="52" t="s">
        <v>187</v>
      </c>
      <c r="H41">
        <v>20.27</v>
      </c>
      <c r="I41" s="2"/>
      <c r="J41" s="2"/>
      <c r="K41" s="2"/>
      <c r="L41" s="2"/>
      <c r="M41" s="2"/>
      <c r="N41" s="2"/>
      <c r="O41" s="2"/>
    </row>
    <row r="42" spans="1:18" ht="35" thickBot="1" x14ac:dyDescent="0.25">
      <c r="A42" s="19">
        <v>39</v>
      </c>
      <c r="B42" s="52" t="s">
        <v>188</v>
      </c>
      <c r="C42">
        <v>30.62</v>
      </c>
      <c r="D42" s="2"/>
      <c r="E42" s="14"/>
      <c r="F42" s="19">
        <v>39</v>
      </c>
      <c r="G42" s="52" t="s">
        <v>188</v>
      </c>
      <c r="H42">
        <v>20.350000000000001</v>
      </c>
      <c r="I42" s="2"/>
      <c r="J42" s="2"/>
      <c r="K42" s="2"/>
      <c r="L42" s="2"/>
      <c r="M42" s="2"/>
      <c r="N42" s="2"/>
      <c r="O42" s="2"/>
    </row>
    <row r="43" spans="1:18" ht="35" thickBot="1" x14ac:dyDescent="0.25">
      <c r="A43" s="19">
        <v>40</v>
      </c>
      <c r="B43" s="52" t="s">
        <v>189</v>
      </c>
      <c r="C43">
        <v>32.799999999999997</v>
      </c>
      <c r="D43" s="14">
        <f>AVERAGE(C43:C45)</f>
        <v>32.633333333333333</v>
      </c>
      <c r="E43" s="14">
        <f>E34</f>
        <v>31.173333333333332</v>
      </c>
      <c r="F43" s="19">
        <v>40</v>
      </c>
      <c r="G43" s="52" t="s">
        <v>189</v>
      </c>
      <c r="H43">
        <v>21.13</v>
      </c>
      <c r="I43" s="14">
        <f>AVERAGE(H43:H45)</f>
        <v>21.13</v>
      </c>
      <c r="J43" s="14">
        <v>20.083333333333332</v>
      </c>
      <c r="K43" s="15">
        <f>((D43-I43)-(E43-J43))</f>
        <v>0.413333333333334</v>
      </c>
      <c r="L43">
        <f>2^(-(K43))</f>
        <v>0.75088645181738467</v>
      </c>
      <c r="M43" s="2"/>
      <c r="N43" s="2"/>
      <c r="O43" s="2"/>
      <c r="P43">
        <f t="shared" si="0"/>
        <v>6.1831128345674431</v>
      </c>
    </row>
    <row r="44" spans="1:18" ht="35" thickBot="1" x14ac:dyDescent="0.25">
      <c r="A44" s="19">
        <v>41</v>
      </c>
      <c r="B44" s="52" t="s">
        <v>190</v>
      </c>
      <c r="C44">
        <v>32.49</v>
      </c>
      <c r="D44" s="2"/>
      <c r="E44" s="14"/>
      <c r="F44" s="19">
        <v>41</v>
      </c>
      <c r="G44" s="52" t="s">
        <v>190</v>
      </c>
      <c r="H44">
        <v>21.16</v>
      </c>
      <c r="I44" s="2"/>
      <c r="J44" s="2"/>
      <c r="K44" s="2"/>
      <c r="L44" s="2"/>
      <c r="M44" s="2"/>
      <c r="N44" s="2"/>
      <c r="O44" s="2"/>
      <c r="Q44" s="37">
        <f>AVERAGE(P40,P43)</f>
        <v>3.9969811785920673</v>
      </c>
    </row>
    <row r="45" spans="1:18" ht="35" thickBot="1" x14ac:dyDescent="0.25">
      <c r="A45" s="19">
        <v>42</v>
      </c>
      <c r="B45" s="52" t="s">
        <v>191</v>
      </c>
      <c r="C45">
        <v>32.61</v>
      </c>
      <c r="D45" s="2"/>
      <c r="E45" s="14"/>
      <c r="F45" s="19">
        <v>42</v>
      </c>
      <c r="G45" s="52" t="s">
        <v>191</v>
      </c>
      <c r="H45">
        <v>21.1</v>
      </c>
      <c r="I45" s="2"/>
      <c r="J45" s="2"/>
      <c r="K45" s="2"/>
      <c r="L45" s="2"/>
      <c r="M45" s="2"/>
      <c r="N45" s="2"/>
      <c r="O45" s="2"/>
    </row>
    <row r="46" spans="1:18" ht="35" thickBot="1" x14ac:dyDescent="0.25">
      <c r="A46" s="19">
        <v>43</v>
      </c>
      <c r="B46" s="52" t="s">
        <v>192</v>
      </c>
      <c r="C46">
        <v>29.56</v>
      </c>
      <c r="D46" s="14">
        <f>AVERAGE(C46,C47)</f>
        <v>29.85</v>
      </c>
      <c r="E46" s="14">
        <f>E37</f>
        <v>31.119999999999997</v>
      </c>
      <c r="F46" s="19">
        <v>43</v>
      </c>
      <c r="G46" s="52" t="s">
        <v>192</v>
      </c>
      <c r="H46">
        <v>19.91</v>
      </c>
      <c r="I46" s="14">
        <f>AVERAGE(H46:H47)</f>
        <v>19.875</v>
      </c>
      <c r="J46" s="14">
        <v>20.32</v>
      </c>
      <c r="K46" s="15">
        <f>((D46-I46)-(E46-J46))</f>
        <v>-0.82499999999999574</v>
      </c>
      <c r="L46">
        <f>2^(-(K46))</f>
        <v>1.7715350382047159</v>
      </c>
      <c r="M46" s="2"/>
      <c r="N46" s="2"/>
      <c r="O46" s="2"/>
      <c r="P46" s="33">
        <f t="shared" si="0"/>
        <v>8.8592804201391512E-2</v>
      </c>
    </row>
    <row r="47" spans="1:18" ht="35" thickBot="1" x14ac:dyDescent="0.25">
      <c r="A47" s="19">
        <v>44</v>
      </c>
      <c r="B47" s="52" t="s">
        <v>193</v>
      </c>
      <c r="C47">
        <v>30.14</v>
      </c>
      <c r="D47" s="2"/>
      <c r="E47" s="14"/>
      <c r="F47" s="19">
        <v>44</v>
      </c>
      <c r="G47" s="52" t="s">
        <v>193</v>
      </c>
      <c r="H47">
        <v>19.84</v>
      </c>
      <c r="I47" s="2"/>
      <c r="J47" s="14"/>
      <c r="K47" s="2"/>
      <c r="L47" s="2"/>
      <c r="M47" s="2"/>
      <c r="N47" s="2"/>
      <c r="O47" s="2"/>
    </row>
    <row r="48" spans="1:18" ht="35" thickBot="1" x14ac:dyDescent="0.25">
      <c r="A48" s="19">
        <v>45</v>
      </c>
      <c r="B48" s="52" t="s">
        <v>194</v>
      </c>
      <c r="C48">
        <v>30.8</v>
      </c>
      <c r="D48" s="2"/>
      <c r="E48" s="14"/>
      <c r="F48" s="19">
        <v>45</v>
      </c>
      <c r="G48" s="52" t="s">
        <v>194</v>
      </c>
      <c r="H48">
        <v>20.46</v>
      </c>
      <c r="I48" s="2"/>
      <c r="J48" s="14"/>
      <c r="K48" s="2"/>
      <c r="L48" s="2"/>
      <c r="M48" s="2"/>
      <c r="N48" s="2"/>
      <c r="O48" s="2"/>
    </row>
    <row r="50" spans="1:3" x14ac:dyDescent="0.2">
      <c r="A50" t="s">
        <v>23</v>
      </c>
      <c r="B50" s="3" t="s">
        <v>24</v>
      </c>
      <c r="C50" t="s">
        <v>25</v>
      </c>
    </row>
    <row r="51" spans="1:3" x14ac:dyDescent="0.2">
      <c r="A51" t="s">
        <v>18</v>
      </c>
      <c r="B51">
        <v>1</v>
      </c>
      <c r="C51">
        <v>0</v>
      </c>
    </row>
    <row r="52" spans="1:3" x14ac:dyDescent="0.2">
      <c r="A52" t="s">
        <v>19</v>
      </c>
      <c r="B52">
        <v>1.8586479711805428</v>
      </c>
      <c r="C52">
        <v>2.8846459672268981E-2</v>
      </c>
    </row>
    <row r="53" spans="1:3" x14ac:dyDescent="0.2">
      <c r="A53" t="s">
        <v>20</v>
      </c>
      <c r="B53">
        <v>2.2139424203916018</v>
      </c>
      <c r="C53">
        <v>0.14818859633017786</v>
      </c>
    </row>
    <row r="54" spans="1:3" x14ac:dyDescent="0.2">
      <c r="A54" t="s">
        <v>21</v>
      </c>
      <c r="B54">
        <v>1.1121390543283827</v>
      </c>
      <c r="C54">
        <v>3.6339380824873257E-3</v>
      </c>
    </row>
    <row r="55" spans="1:3" x14ac:dyDescent="0.2">
      <c r="A55" t="s">
        <v>22</v>
      </c>
      <c r="B55">
        <v>0.61141180407911533</v>
      </c>
      <c r="C55">
        <v>0.19724693843867039</v>
      </c>
    </row>
    <row r="66" spans="1:14" x14ac:dyDescent="0.2">
      <c r="A66" t="s">
        <v>63</v>
      </c>
    </row>
    <row r="67" spans="1:14" x14ac:dyDescent="0.2">
      <c r="A67" s="100" t="s">
        <v>12</v>
      </c>
      <c r="B67" s="100"/>
      <c r="C67" s="100"/>
      <c r="D67" s="1"/>
      <c r="E67" s="1"/>
      <c r="F67" s="103" t="s">
        <v>0</v>
      </c>
      <c r="G67" s="103"/>
      <c r="H67" s="103"/>
      <c r="I67" s="1"/>
      <c r="J67" s="1"/>
      <c r="K67" s="1"/>
      <c r="L67" s="2"/>
      <c r="M67" s="2"/>
      <c r="N67" s="2"/>
    </row>
    <row r="68" spans="1:14" x14ac:dyDescent="0.2">
      <c r="A68" s="102" t="s">
        <v>50</v>
      </c>
      <c r="B68" s="101"/>
      <c r="C68" s="101"/>
      <c r="D68" s="3"/>
      <c r="E68" s="2"/>
      <c r="F68" s="101" t="s">
        <v>0</v>
      </c>
      <c r="G68" s="101"/>
      <c r="H68" s="101"/>
      <c r="I68" s="3"/>
      <c r="J68" s="3"/>
      <c r="K68" s="3"/>
      <c r="L68" s="2"/>
      <c r="M68" s="2"/>
      <c r="N68" s="2"/>
    </row>
    <row r="69" spans="1:14" ht="17" thickBot="1" x14ac:dyDescent="0.25">
      <c r="A69" s="104" t="s">
        <v>1</v>
      </c>
      <c r="B69" s="104"/>
      <c r="C69" s="104"/>
      <c r="D69" s="3"/>
      <c r="E69" s="2"/>
      <c r="F69" s="104" t="s">
        <v>1</v>
      </c>
      <c r="G69" s="104"/>
      <c r="H69" s="104"/>
      <c r="I69" s="4"/>
      <c r="J69" s="4"/>
      <c r="K69" s="3"/>
      <c r="L69" s="2"/>
      <c r="M69" s="2"/>
      <c r="N69" s="2"/>
    </row>
    <row r="70" spans="1:14" ht="17" thickBot="1" x14ac:dyDescent="0.25">
      <c r="A70" s="17" t="s">
        <v>13</v>
      </c>
      <c r="B70" s="18" t="s">
        <v>14</v>
      </c>
      <c r="C70" s="5" t="s">
        <v>2</v>
      </c>
      <c r="D70" s="6" t="s">
        <v>3</v>
      </c>
      <c r="E70" s="7" t="s">
        <v>4</v>
      </c>
      <c r="F70" s="8" t="s">
        <v>13</v>
      </c>
      <c r="G70" s="8" t="s">
        <v>14</v>
      </c>
      <c r="H70" s="8" t="s">
        <v>2</v>
      </c>
      <c r="I70" s="7" t="s">
        <v>5</v>
      </c>
      <c r="J70" s="7" t="s">
        <v>6</v>
      </c>
      <c r="K70" s="9" t="s">
        <v>7</v>
      </c>
      <c r="L70" s="10" t="s">
        <v>8</v>
      </c>
      <c r="M70" s="11" t="s">
        <v>9</v>
      </c>
      <c r="N70" s="13" t="s">
        <v>10</v>
      </c>
    </row>
    <row r="71" spans="1:14" ht="17" thickBot="1" x14ac:dyDescent="0.25">
      <c r="A71" s="19">
        <v>1</v>
      </c>
      <c r="B71" s="20" t="s">
        <v>26</v>
      </c>
      <c r="C71">
        <v>35.24</v>
      </c>
      <c r="D71" s="14">
        <v>33.364999999999995</v>
      </c>
      <c r="E71" s="14">
        <v>33.364999999999995</v>
      </c>
      <c r="F71" s="19">
        <v>1</v>
      </c>
      <c r="G71" s="20" t="s">
        <v>26</v>
      </c>
      <c r="H71" s="21">
        <v>22.18</v>
      </c>
      <c r="I71" s="14">
        <f>AVERAGE(H71:H73)</f>
        <v>22.276666666666667</v>
      </c>
      <c r="J71" s="14">
        <f>AVERAGE(I71:I73)</f>
        <v>22.276666666666667</v>
      </c>
      <c r="K71" s="15">
        <f>((D71-I71)-(E71-J71))</f>
        <v>0</v>
      </c>
      <c r="L71">
        <f>2^(-(K71))</f>
        <v>1</v>
      </c>
      <c r="M71" s="16">
        <f>AVERAGE(L71,L74,L77)</f>
        <v>1</v>
      </c>
      <c r="N71">
        <f>STDEV(L71,L74,L77)</f>
        <v>0</v>
      </c>
    </row>
    <row r="72" spans="1:14" ht="17" thickBot="1" x14ac:dyDescent="0.25">
      <c r="A72" s="19">
        <v>2</v>
      </c>
      <c r="B72" s="20" t="s">
        <v>26</v>
      </c>
      <c r="C72">
        <v>33.69</v>
      </c>
      <c r="D72" s="14"/>
      <c r="E72" s="14"/>
      <c r="F72" s="19">
        <v>2</v>
      </c>
      <c r="G72" s="20" t="s">
        <v>26</v>
      </c>
      <c r="H72" s="21">
        <v>22.31</v>
      </c>
      <c r="I72" s="14"/>
      <c r="J72" s="2"/>
      <c r="K72" s="2"/>
      <c r="L72" s="2"/>
      <c r="M72" s="2"/>
      <c r="N72" s="2"/>
    </row>
    <row r="73" spans="1:14" ht="17" thickBot="1" x14ac:dyDescent="0.25">
      <c r="A73" s="19">
        <v>3</v>
      </c>
      <c r="B73" s="20" t="s">
        <v>26</v>
      </c>
      <c r="C73" t="s">
        <v>17</v>
      </c>
      <c r="D73" s="14"/>
      <c r="E73" s="14"/>
      <c r="F73" s="19">
        <v>3</v>
      </c>
      <c r="G73" s="20" t="s">
        <v>26</v>
      </c>
      <c r="H73" s="21">
        <v>22.34</v>
      </c>
      <c r="I73" s="14"/>
      <c r="J73" s="2"/>
      <c r="K73" s="2"/>
      <c r="L73" s="2"/>
      <c r="M73" s="2"/>
      <c r="N73" s="2"/>
    </row>
    <row r="74" spans="1:14" ht="17" thickBot="1" x14ac:dyDescent="0.25">
      <c r="A74" s="19">
        <v>4</v>
      </c>
      <c r="B74" s="20" t="s">
        <v>27</v>
      </c>
      <c r="C74">
        <v>33.61</v>
      </c>
      <c r="D74" s="14">
        <f>AVERAGE(C75,C74)</f>
        <v>33.364999999999995</v>
      </c>
      <c r="E74" s="14">
        <f>AVERAGE(D74:D76)</f>
        <v>33.364999999999995</v>
      </c>
      <c r="F74" s="19">
        <v>4</v>
      </c>
      <c r="G74" s="20" t="s">
        <v>27</v>
      </c>
      <c r="H74" s="21">
        <v>21.4</v>
      </c>
      <c r="I74" s="14">
        <f>AVERAGE(H74:H76)</f>
        <v>21.816666666666666</v>
      </c>
      <c r="J74" s="14">
        <f>AVERAGE(I74:I76)</f>
        <v>21.816666666666666</v>
      </c>
      <c r="K74" s="15">
        <f>((D74-I74)-(E74-J74))</f>
        <v>0</v>
      </c>
      <c r="L74">
        <f>2^(-(K74))</f>
        <v>1</v>
      </c>
      <c r="M74" s="2"/>
      <c r="N74" s="2"/>
    </row>
    <row r="75" spans="1:14" ht="17" thickBot="1" x14ac:dyDescent="0.25">
      <c r="A75" s="19">
        <v>5</v>
      </c>
      <c r="B75" s="20" t="s">
        <v>27</v>
      </c>
      <c r="C75">
        <v>33.119999999999997</v>
      </c>
      <c r="D75" s="14"/>
      <c r="E75" s="14"/>
      <c r="F75" s="19">
        <v>5</v>
      </c>
      <c r="G75" s="20" t="s">
        <v>27</v>
      </c>
      <c r="H75" s="21">
        <v>21.93</v>
      </c>
      <c r="I75" s="14"/>
      <c r="J75" s="2"/>
      <c r="K75" s="2"/>
      <c r="L75" s="2"/>
      <c r="M75" s="2"/>
      <c r="N75" s="2"/>
    </row>
    <row r="76" spans="1:14" ht="17" thickBot="1" x14ac:dyDescent="0.25">
      <c r="A76" s="19">
        <v>6</v>
      </c>
      <c r="B76" s="20" t="s">
        <v>27</v>
      </c>
      <c r="C76">
        <v>34.81</v>
      </c>
      <c r="D76" s="14"/>
      <c r="E76" s="14"/>
      <c r="F76" s="19">
        <v>6</v>
      </c>
      <c r="G76" s="20" t="s">
        <v>27</v>
      </c>
      <c r="H76" s="21">
        <v>22.12</v>
      </c>
      <c r="I76" s="14"/>
      <c r="J76" s="2"/>
      <c r="K76" s="2"/>
      <c r="L76" s="2"/>
      <c r="M76" s="2"/>
      <c r="N76" s="2"/>
    </row>
    <row r="77" spans="1:14" ht="17" thickBot="1" x14ac:dyDescent="0.25">
      <c r="A77" s="19">
        <v>7</v>
      </c>
      <c r="B77" s="20" t="s">
        <v>28</v>
      </c>
      <c r="C77">
        <v>33.04</v>
      </c>
      <c r="D77" s="14">
        <f>AVERAGE(C77,C78)</f>
        <v>33.265000000000001</v>
      </c>
      <c r="E77" s="14">
        <f>AVERAGE(D77:D79)</f>
        <v>33.265000000000001</v>
      </c>
      <c r="F77" s="19">
        <v>7</v>
      </c>
      <c r="G77" s="20" t="s">
        <v>28</v>
      </c>
      <c r="H77" s="21">
        <v>20.23</v>
      </c>
      <c r="I77" s="14">
        <f>AVERAGE(H77:H79)</f>
        <v>20.293333333333333</v>
      </c>
      <c r="J77" s="14">
        <f>AVERAGE(I77:I79)</f>
        <v>20.293333333333333</v>
      </c>
      <c r="K77" s="15">
        <f>((D77-I77)-(E77-J77))</f>
        <v>0</v>
      </c>
      <c r="L77">
        <f>2^(-(K77))</f>
        <v>1</v>
      </c>
      <c r="M77" s="2"/>
      <c r="N77" s="2"/>
    </row>
    <row r="78" spans="1:14" ht="17" thickBot="1" x14ac:dyDescent="0.25">
      <c r="A78" s="19">
        <v>8</v>
      </c>
      <c r="B78" s="20" t="s">
        <v>28</v>
      </c>
      <c r="C78">
        <v>33.49</v>
      </c>
      <c r="D78" s="14"/>
      <c r="E78" s="14"/>
      <c r="F78" s="19">
        <v>8</v>
      </c>
      <c r="G78" s="20" t="s">
        <v>28</v>
      </c>
      <c r="H78" s="21">
        <v>20.36</v>
      </c>
      <c r="I78" s="14"/>
      <c r="J78" s="2"/>
      <c r="K78" s="2"/>
      <c r="L78" s="2"/>
      <c r="M78" s="2"/>
      <c r="N78" s="2"/>
    </row>
    <row r="79" spans="1:14" ht="17" thickBot="1" x14ac:dyDescent="0.25">
      <c r="A79" s="19">
        <v>9</v>
      </c>
      <c r="B79" s="20" t="s">
        <v>28</v>
      </c>
      <c r="C79">
        <v>34.81</v>
      </c>
      <c r="D79" s="14"/>
      <c r="E79" s="14"/>
      <c r="F79" s="19">
        <v>9</v>
      </c>
      <c r="G79" s="20" t="s">
        <v>28</v>
      </c>
      <c r="H79" s="21">
        <v>20.29</v>
      </c>
      <c r="I79" s="14"/>
      <c r="J79" s="2"/>
      <c r="K79" s="2"/>
      <c r="L79" s="2"/>
      <c r="M79" s="2"/>
      <c r="N79" s="2"/>
    </row>
    <row r="80" spans="1:14" ht="17" thickBot="1" x14ac:dyDescent="0.25">
      <c r="A80" s="19">
        <v>10</v>
      </c>
      <c r="B80" s="20" t="s">
        <v>29</v>
      </c>
      <c r="C80" t="s">
        <v>17</v>
      </c>
      <c r="D80" s="14">
        <f>AVERAGE(C80,C81)</f>
        <v>33.97</v>
      </c>
      <c r="E80" s="14">
        <v>33.364999999999995</v>
      </c>
      <c r="F80" s="19">
        <v>10</v>
      </c>
      <c r="G80" s="20" t="s">
        <v>29</v>
      </c>
      <c r="H80" s="21">
        <v>21.01</v>
      </c>
      <c r="I80" s="14">
        <f>AVERAGE(H80:H82)</f>
        <v>21.006666666666664</v>
      </c>
      <c r="J80" s="14">
        <v>22.276666670000001</v>
      </c>
      <c r="K80" s="15">
        <f>((D80-I80)-(E80-J80))</f>
        <v>1.8750000033333407</v>
      </c>
      <c r="L80">
        <f>2^(-(K80))</f>
        <v>0.27262693253641107</v>
      </c>
      <c r="M80" s="16">
        <f>AVERAGE(L80,L83)</f>
        <v>0.61983989872273271</v>
      </c>
      <c r="N80">
        <f>STDEV(L80,L83)</f>
        <v>0.49103328581248679</v>
      </c>
    </row>
    <row r="81" spans="1:14" ht="17" thickBot="1" x14ac:dyDescent="0.25">
      <c r="A81" s="19">
        <v>11</v>
      </c>
      <c r="B81" s="20" t="s">
        <v>29</v>
      </c>
      <c r="C81">
        <v>33.97</v>
      </c>
      <c r="D81" s="14"/>
      <c r="E81" s="14"/>
      <c r="F81" s="19">
        <v>11</v>
      </c>
      <c r="G81" s="20" t="s">
        <v>29</v>
      </c>
      <c r="H81" s="21">
        <v>20.79</v>
      </c>
      <c r="I81" s="14"/>
      <c r="J81" s="2"/>
      <c r="K81" s="2"/>
      <c r="L81" s="2"/>
      <c r="M81" s="2"/>
      <c r="N81" s="2"/>
    </row>
    <row r="82" spans="1:14" ht="17" thickBot="1" x14ac:dyDescent="0.25">
      <c r="A82" s="19">
        <v>12</v>
      </c>
      <c r="B82" s="20" t="s">
        <v>29</v>
      </c>
      <c r="C82" t="s">
        <v>17</v>
      </c>
      <c r="D82" s="14"/>
      <c r="E82" s="14"/>
      <c r="F82" s="19">
        <v>12</v>
      </c>
      <c r="G82" s="20" t="s">
        <v>29</v>
      </c>
      <c r="H82" s="21">
        <v>21.22</v>
      </c>
      <c r="I82" s="14"/>
      <c r="J82" s="2"/>
      <c r="K82" s="2"/>
      <c r="L82" s="2"/>
      <c r="M82" s="2"/>
      <c r="N82" s="2"/>
    </row>
    <row r="83" spans="1:14" ht="17" thickBot="1" x14ac:dyDescent="0.25">
      <c r="A83" s="19">
        <v>13</v>
      </c>
      <c r="B83" s="20" t="s">
        <v>30</v>
      </c>
      <c r="C83">
        <v>32.409999999999997</v>
      </c>
      <c r="D83" s="14">
        <f>AVERAGE(C83,C84,C85)</f>
        <v>32.656666666666666</v>
      </c>
      <c r="E83" s="14">
        <v>33.364999999999995</v>
      </c>
      <c r="F83" s="19">
        <v>13</v>
      </c>
      <c r="G83" s="20" t="s">
        <v>30</v>
      </c>
      <c r="H83" s="21">
        <v>20.98</v>
      </c>
      <c r="I83" s="14">
        <f>AVERAGE(H83:H85)</f>
        <v>21.06</v>
      </c>
      <c r="J83" s="14">
        <v>21.81666667</v>
      </c>
      <c r="K83" s="15">
        <f>((D83-I83)-(E83-J83))</f>
        <v>4.8333336666672722E-2</v>
      </c>
      <c r="L83">
        <f>2^(-(K83))</f>
        <v>0.96705286490905429</v>
      </c>
      <c r="M83" s="2"/>
      <c r="N83" s="2"/>
    </row>
    <row r="84" spans="1:14" ht="17" thickBot="1" x14ac:dyDescent="0.25">
      <c r="A84" s="19">
        <v>14</v>
      </c>
      <c r="B84" s="20" t="s">
        <v>30</v>
      </c>
      <c r="C84">
        <v>32.78</v>
      </c>
      <c r="D84" s="14"/>
      <c r="E84" s="14"/>
      <c r="F84" s="19">
        <v>14</v>
      </c>
      <c r="G84" s="20" t="s">
        <v>30</v>
      </c>
      <c r="H84" s="21">
        <v>20.95</v>
      </c>
      <c r="I84" s="14"/>
      <c r="J84" s="2"/>
      <c r="K84" s="2"/>
      <c r="L84" s="2"/>
      <c r="M84" s="2"/>
      <c r="N84" s="2"/>
    </row>
    <row r="85" spans="1:14" ht="17" thickBot="1" x14ac:dyDescent="0.25">
      <c r="A85" s="19">
        <v>15</v>
      </c>
      <c r="B85" s="20" t="s">
        <v>30</v>
      </c>
      <c r="C85">
        <v>32.78</v>
      </c>
      <c r="D85" s="14"/>
      <c r="E85" s="14"/>
      <c r="F85" s="19">
        <v>15</v>
      </c>
      <c r="G85" s="20" t="s">
        <v>30</v>
      </c>
      <c r="H85" s="21">
        <v>21.25</v>
      </c>
      <c r="I85" s="14"/>
      <c r="J85" s="2"/>
      <c r="K85" s="2"/>
      <c r="L85" s="2"/>
      <c r="M85" s="2"/>
      <c r="N85" s="2"/>
    </row>
    <row r="86" spans="1:14" ht="17" thickBot="1" x14ac:dyDescent="0.25">
      <c r="A86" s="19">
        <v>16</v>
      </c>
      <c r="B86" s="20" t="s">
        <v>31</v>
      </c>
      <c r="C86">
        <v>31.23</v>
      </c>
      <c r="D86" s="14">
        <f>AVERAGE(C86,C88)</f>
        <v>31.445</v>
      </c>
      <c r="E86" s="14">
        <v>33.265000000000001</v>
      </c>
      <c r="F86" s="19">
        <v>16</v>
      </c>
      <c r="G86" s="20" t="s">
        <v>31</v>
      </c>
      <c r="H86" s="21">
        <v>20.239999999999998</v>
      </c>
      <c r="I86" s="14">
        <f>AVERAGE(H86:H88)</f>
        <v>20.440000000000001</v>
      </c>
      <c r="J86" s="14">
        <v>20.293333329999999</v>
      </c>
      <c r="K86" s="15">
        <f>((D86-I86)-(E86-J86))</f>
        <v>-1.9666666700000022</v>
      </c>
      <c r="L86">
        <f>2^(-(K86))</f>
        <v>3.908639882767865</v>
      </c>
      <c r="M86" s="2"/>
      <c r="N86" s="2"/>
    </row>
    <row r="87" spans="1:14" ht="17" thickBot="1" x14ac:dyDescent="0.25">
      <c r="A87" s="19">
        <v>17</v>
      </c>
      <c r="B87" s="20" t="s">
        <v>31</v>
      </c>
      <c r="C87">
        <v>32.840000000000003</v>
      </c>
      <c r="D87" s="14"/>
      <c r="E87" s="14"/>
      <c r="F87" s="19">
        <v>17</v>
      </c>
      <c r="G87" s="20" t="s">
        <v>31</v>
      </c>
      <c r="H87" s="21">
        <v>20.190000000000001</v>
      </c>
      <c r="I87" s="14"/>
      <c r="J87" s="2"/>
      <c r="K87" s="2"/>
      <c r="L87" s="2"/>
      <c r="M87" s="2"/>
      <c r="N87" s="2"/>
    </row>
    <row r="88" spans="1:14" ht="17" thickBot="1" x14ac:dyDescent="0.25">
      <c r="A88" s="19">
        <v>18</v>
      </c>
      <c r="B88" s="20" t="s">
        <v>31</v>
      </c>
      <c r="C88">
        <v>31.66</v>
      </c>
      <c r="D88" s="14"/>
      <c r="E88" s="14"/>
      <c r="F88" s="19">
        <v>18</v>
      </c>
      <c r="G88" s="20" t="s">
        <v>31</v>
      </c>
      <c r="H88" s="21">
        <v>20.89</v>
      </c>
      <c r="I88" s="14"/>
      <c r="J88" s="2"/>
      <c r="K88" s="2"/>
      <c r="L88" s="2"/>
      <c r="M88" s="2"/>
      <c r="N88" s="2"/>
    </row>
    <row r="89" spans="1:14" ht="17" thickBot="1" x14ac:dyDescent="0.25">
      <c r="A89" s="19">
        <v>19</v>
      </c>
      <c r="B89" s="20" t="s">
        <v>32</v>
      </c>
      <c r="C89">
        <v>31.39</v>
      </c>
      <c r="D89" s="14">
        <f>AVERAGE(C89:C91)</f>
        <v>30.99</v>
      </c>
      <c r="E89" s="14">
        <v>33.364999999999995</v>
      </c>
      <c r="F89" s="19">
        <v>19</v>
      </c>
      <c r="G89" s="20" t="s">
        <v>32</v>
      </c>
      <c r="H89" s="21">
        <v>20.100000000000001</v>
      </c>
      <c r="I89" s="14">
        <f>AVERAGE(H89:H91)</f>
        <v>20.143333333333334</v>
      </c>
      <c r="J89" s="14">
        <v>22.276666670000001</v>
      </c>
      <c r="K89" s="15">
        <f>((D89-I89)-(E89-J89))</f>
        <v>-0.24166666333332998</v>
      </c>
      <c r="L89">
        <f>2^(-(K89))</f>
        <v>1.1823577832953189</v>
      </c>
      <c r="M89" s="16">
        <f>AVERAGE(L89,L92)</f>
        <v>1.4081366163806335</v>
      </c>
      <c r="N89">
        <f>STDEV(L89,L92)</f>
        <v>0.31929948784602225</v>
      </c>
    </row>
    <row r="90" spans="1:14" ht="17" thickBot="1" x14ac:dyDescent="0.25">
      <c r="A90" s="19">
        <v>20</v>
      </c>
      <c r="B90" s="20" t="s">
        <v>32</v>
      </c>
      <c r="C90">
        <v>31.1</v>
      </c>
      <c r="D90" s="14"/>
      <c r="E90" s="14"/>
      <c r="F90" s="19">
        <v>20</v>
      </c>
      <c r="G90" s="20" t="s">
        <v>32</v>
      </c>
      <c r="H90" s="21">
        <v>20.11</v>
      </c>
      <c r="I90" s="14"/>
      <c r="J90" s="2"/>
      <c r="K90" s="2"/>
      <c r="L90" s="2"/>
      <c r="M90" s="2"/>
      <c r="N90" s="2"/>
    </row>
    <row r="91" spans="1:14" ht="17" thickBot="1" x14ac:dyDescent="0.25">
      <c r="A91" s="19">
        <v>21</v>
      </c>
      <c r="B91" s="20" t="s">
        <v>32</v>
      </c>
      <c r="C91">
        <v>30.48</v>
      </c>
      <c r="D91" s="14"/>
      <c r="E91" s="14"/>
      <c r="F91" s="19">
        <v>21</v>
      </c>
      <c r="G91" s="20" t="s">
        <v>32</v>
      </c>
      <c r="H91" s="21">
        <v>20.22</v>
      </c>
      <c r="I91" s="14"/>
      <c r="J91" s="2"/>
      <c r="K91" s="2"/>
      <c r="L91" s="2"/>
      <c r="M91" s="2"/>
      <c r="N91" s="2"/>
    </row>
    <row r="92" spans="1:14" ht="17" thickBot="1" x14ac:dyDescent="0.25">
      <c r="A92" s="19">
        <v>22</v>
      </c>
      <c r="B92" s="20" t="s">
        <v>33</v>
      </c>
      <c r="C92">
        <v>30.44</v>
      </c>
      <c r="D92" s="14">
        <f>AVERAGE(C93,C94,C92)</f>
        <v>30.783333333333331</v>
      </c>
      <c r="E92" s="14">
        <v>33.364999999999995</v>
      </c>
      <c r="F92" s="19">
        <v>22</v>
      </c>
      <c r="G92" s="20" t="s">
        <v>33</v>
      </c>
      <c r="H92" s="21">
        <v>20.04</v>
      </c>
      <c r="I92" s="14">
        <f>AVERAGE(H92:H94)</f>
        <v>19.943333333333332</v>
      </c>
      <c r="J92" s="14">
        <v>21.81666667</v>
      </c>
      <c r="K92" s="15">
        <f>((D92-I92)-(E92-J92))</f>
        <v>-0.70833332999999499</v>
      </c>
      <c r="L92">
        <f>2^(-(K92))</f>
        <v>1.6339154494659478</v>
      </c>
      <c r="M92" s="2"/>
      <c r="N92" s="2"/>
    </row>
    <row r="93" spans="1:14" ht="17" thickBot="1" x14ac:dyDescent="0.25">
      <c r="A93" s="19">
        <v>23</v>
      </c>
      <c r="B93" s="20" t="s">
        <v>33</v>
      </c>
      <c r="C93">
        <v>31.12</v>
      </c>
      <c r="D93" s="14"/>
      <c r="E93" s="14"/>
      <c r="F93" s="19">
        <v>23</v>
      </c>
      <c r="G93" s="20" t="s">
        <v>33</v>
      </c>
      <c r="H93" s="21">
        <v>19.77</v>
      </c>
      <c r="I93" s="14"/>
      <c r="J93" s="2"/>
      <c r="K93" s="2"/>
      <c r="L93" s="2"/>
      <c r="M93" s="2"/>
      <c r="N93" s="2"/>
    </row>
    <row r="94" spans="1:14" ht="17" thickBot="1" x14ac:dyDescent="0.25">
      <c r="A94" s="19">
        <v>24</v>
      </c>
      <c r="B94" s="20" t="s">
        <v>33</v>
      </c>
      <c r="C94">
        <v>30.79</v>
      </c>
      <c r="D94" s="14"/>
      <c r="E94" s="14"/>
      <c r="F94" s="19">
        <v>24</v>
      </c>
      <c r="G94" s="20" t="s">
        <v>33</v>
      </c>
      <c r="H94" s="21">
        <v>20.02</v>
      </c>
      <c r="I94" s="14"/>
      <c r="J94" s="2"/>
      <c r="K94" s="2"/>
      <c r="L94" s="2"/>
      <c r="M94" s="2"/>
      <c r="N94" s="2"/>
    </row>
    <row r="95" spans="1:14" ht="17" thickBot="1" x14ac:dyDescent="0.25">
      <c r="A95" s="19">
        <v>25</v>
      </c>
      <c r="B95" s="20" t="s">
        <v>34</v>
      </c>
      <c r="C95">
        <v>29.98</v>
      </c>
      <c r="D95" s="14">
        <f>AVERAGE(C96:C97)</f>
        <v>30.704999999999998</v>
      </c>
      <c r="E95" s="14">
        <v>33.265000000000001</v>
      </c>
      <c r="F95" s="19">
        <v>25</v>
      </c>
      <c r="G95" s="20" t="s">
        <v>34</v>
      </c>
      <c r="H95" s="21">
        <v>20.350000000000001</v>
      </c>
      <c r="I95" s="14">
        <f>AVERAGE(H95:H97)</f>
        <v>20.183333333333334</v>
      </c>
      <c r="J95" s="14">
        <v>20.293333329999999</v>
      </c>
      <c r="K95" s="15">
        <f>((D95-I95)-(E95-J95))</f>
        <v>-2.4500000033333365</v>
      </c>
      <c r="L95">
        <f>2^(-(K95))</f>
        <v>5.4641610396424865</v>
      </c>
      <c r="M95" s="2"/>
      <c r="N95" s="2"/>
    </row>
    <row r="96" spans="1:14" ht="17" thickBot="1" x14ac:dyDescent="0.25">
      <c r="A96" s="19">
        <v>26</v>
      </c>
      <c r="B96" s="20" t="s">
        <v>34</v>
      </c>
      <c r="C96">
        <v>30.68</v>
      </c>
      <c r="D96" s="2"/>
      <c r="E96" s="14"/>
      <c r="F96" s="19">
        <v>26</v>
      </c>
      <c r="G96" s="20" t="s">
        <v>34</v>
      </c>
      <c r="H96" s="21">
        <v>19.93</v>
      </c>
      <c r="I96" s="2"/>
      <c r="J96" s="2"/>
      <c r="K96" s="2"/>
      <c r="L96" s="2"/>
      <c r="M96" s="2"/>
      <c r="N96" s="2"/>
    </row>
    <row r="97" spans="1:14" ht="17" thickBot="1" x14ac:dyDescent="0.25">
      <c r="A97" s="19">
        <v>27</v>
      </c>
      <c r="B97" s="20" t="s">
        <v>34</v>
      </c>
      <c r="C97">
        <v>30.73</v>
      </c>
      <c r="D97" s="2"/>
      <c r="E97" s="14"/>
      <c r="F97" s="19">
        <v>27</v>
      </c>
      <c r="G97" s="20" t="s">
        <v>34</v>
      </c>
      <c r="H97" s="21">
        <v>20.27</v>
      </c>
      <c r="I97" s="2"/>
      <c r="J97" s="2"/>
      <c r="K97" s="2"/>
      <c r="L97" s="2"/>
      <c r="M97" s="2"/>
      <c r="N97" s="2"/>
    </row>
    <row r="98" spans="1:14" ht="17" thickBot="1" x14ac:dyDescent="0.25">
      <c r="A98" s="19">
        <v>28</v>
      </c>
      <c r="B98" s="20" t="s">
        <v>35</v>
      </c>
      <c r="C98">
        <v>29.66</v>
      </c>
      <c r="D98" s="14">
        <f>AVERAGE(C98,C99,C100)</f>
        <v>29.599999999999998</v>
      </c>
      <c r="E98" s="14">
        <v>33.364999999999995</v>
      </c>
      <c r="F98" s="19">
        <v>28</v>
      </c>
      <c r="G98" s="20" t="s">
        <v>35</v>
      </c>
      <c r="H98" s="21">
        <v>20.28</v>
      </c>
      <c r="I98" s="14">
        <f>AVERAGE(H98:H100)</f>
        <v>20.349999999999998</v>
      </c>
      <c r="J98" s="14">
        <v>22.276666670000001</v>
      </c>
      <c r="K98" s="15">
        <f>((D98-I98)-(E98-J98))</f>
        <v>-1.838333329999994</v>
      </c>
      <c r="L98">
        <f>2^(-(K98))</f>
        <v>3.5759667694863908</v>
      </c>
      <c r="M98" s="16">
        <f>AVERAGE(L98,L101,)</f>
        <v>2.5176428185226096</v>
      </c>
      <c r="N98">
        <f>STDEV(L101,L98)</f>
        <v>0.28354622474569136</v>
      </c>
    </row>
    <row r="99" spans="1:14" ht="17" thickBot="1" x14ac:dyDescent="0.25">
      <c r="A99" s="19">
        <v>29</v>
      </c>
      <c r="B99" s="20" t="s">
        <v>35</v>
      </c>
      <c r="C99">
        <v>29.37</v>
      </c>
      <c r="D99" s="2"/>
      <c r="E99" s="14"/>
      <c r="F99" s="19">
        <v>29</v>
      </c>
      <c r="G99" s="20" t="s">
        <v>35</v>
      </c>
      <c r="H99" s="21">
        <v>20.22</v>
      </c>
      <c r="I99" s="2"/>
      <c r="J99" s="2"/>
      <c r="K99" s="2"/>
      <c r="L99" s="2"/>
      <c r="M99" s="2"/>
      <c r="N99" s="2"/>
    </row>
    <row r="100" spans="1:14" ht="17" thickBot="1" x14ac:dyDescent="0.25">
      <c r="A100" s="19">
        <v>30</v>
      </c>
      <c r="B100" s="20" t="s">
        <v>35</v>
      </c>
      <c r="C100">
        <v>29.77</v>
      </c>
      <c r="D100" s="2"/>
      <c r="E100" s="14"/>
      <c r="F100" s="19">
        <v>30</v>
      </c>
      <c r="G100" s="20" t="s">
        <v>35</v>
      </c>
      <c r="H100" s="21">
        <v>20.55</v>
      </c>
      <c r="I100" s="2"/>
      <c r="J100" s="2"/>
      <c r="K100" s="2"/>
      <c r="L100" s="2"/>
      <c r="M100" s="2"/>
      <c r="N100" s="2"/>
    </row>
    <row r="101" spans="1:14" ht="17" thickBot="1" x14ac:dyDescent="0.25">
      <c r="A101" s="19">
        <v>31</v>
      </c>
      <c r="B101" s="20" t="s">
        <v>36</v>
      </c>
      <c r="C101">
        <v>29.24</v>
      </c>
      <c r="D101" s="14">
        <f>AVERAGE(C101:C103)</f>
        <v>29.386666666666667</v>
      </c>
      <c r="E101" s="14">
        <v>33.364999999999995</v>
      </c>
      <c r="F101" s="19">
        <v>31</v>
      </c>
      <c r="G101" s="20" t="s">
        <v>36</v>
      </c>
      <c r="H101" s="21">
        <v>19.91</v>
      </c>
      <c r="I101" s="14">
        <f>AVERAGE(H101:H103)</f>
        <v>19.829999999999998</v>
      </c>
      <c r="J101" s="14">
        <v>21.81666667</v>
      </c>
      <c r="K101" s="15">
        <f>((D101-I101)-(E101-J101))</f>
        <v>-1.9916666633333264</v>
      </c>
      <c r="L101">
        <f>2^(-(K101))</f>
        <v>3.9769616860814372</v>
      </c>
      <c r="M101" s="2"/>
      <c r="N101" s="2"/>
    </row>
    <row r="102" spans="1:14" ht="17" thickBot="1" x14ac:dyDescent="0.25">
      <c r="A102" s="19">
        <v>32</v>
      </c>
      <c r="B102" s="20" t="s">
        <v>36</v>
      </c>
      <c r="C102">
        <v>29.31</v>
      </c>
      <c r="D102" s="2"/>
      <c r="E102" s="14"/>
      <c r="F102" s="19">
        <v>32</v>
      </c>
      <c r="G102" s="20" t="s">
        <v>36</v>
      </c>
      <c r="H102" s="21">
        <v>19.670000000000002</v>
      </c>
      <c r="I102" s="2"/>
      <c r="J102" s="2"/>
      <c r="K102" s="2"/>
      <c r="L102" s="2"/>
      <c r="M102" s="2"/>
      <c r="N102" s="2"/>
    </row>
    <row r="103" spans="1:14" ht="17" thickBot="1" x14ac:dyDescent="0.25">
      <c r="A103" s="19">
        <v>33</v>
      </c>
      <c r="B103" s="20" t="s">
        <v>36</v>
      </c>
      <c r="C103">
        <v>29.61</v>
      </c>
      <c r="D103" s="2"/>
      <c r="E103" s="14"/>
      <c r="F103" s="19">
        <v>33</v>
      </c>
      <c r="G103" s="20" t="s">
        <v>36</v>
      </c>
      <c r="H103" s="21">
        <v>19.91</v>
      </c>
      <c r="I103" s="2"/>
      <c r="J103" s="2"/>
      <c r="K103" s="2"/>
      <c r="L103" s="2"/>
      <c r="M103" s="2"/>
      <c r="N103" s="2"/>
    </row>
    <row r="104" spans="1:14" ht="17" thickBot="1" x14ac:dyDescent="0.25">
      <c r="A104" s="19">
        <v>34</v>
      </c>
      <c r="B104" s="20" t="s">
        <v>37</v>
      </c>
      <c r="C104">
        <v>29.15</v>
      </c>
      <c r="D104" s="14">
        <f>AVERAGE(C104,C105,C106)</f>
        <v>29.006666666666664</v>
      </c>
      <c r="E104" s="14">
        <v>33.265000000000001</v>
      </c>
      <c r="F104" s="19">
        <v>34</v>
      </c>
      <c r="G104" s="20" t="s">
        <v>37</v>
      </c>
      <c r="H104" s="21">
        <v>20.2</v>
      </c>
      <c r="I104" s="14">
        <f>AVERAGE(H104:H106)</f>
        <v>20.003333333333334</v>
      </c>
      <c r="J104" s="14">
        <v>20.293333329999999</v>
      </c>
      <c r="K104" s="15">
        <f>((D104-I104)-(E104-J104))</f>
        <v>-3.9683333366666709</v>
      </c>
      <c r="L104">
        <f>2^(-(K104))</f>
        <v>15.652631719397315</v>
      </c>
      <c r="M104" s="2"/>
      <c r="N104" s="2"/>
    </row>
    <row r="105" spans="1:14" ht="17" thickBot="1" x14ac:dyDescent="0.25">
      <c r="A105" s="19">
        <v>35</v>
      </c>
      <c r="B105" s="20" t="s">
        <v>37</v>
      </c>
      <c r="C105">
        <v>28.87</v>
      </c>
      <c r="D105" s="2"/>
      <c r="E105" s="14"/>
      <c r="F105" s="19">
        <v>35</v>
      </c>
      <c r="G105" s="20" t="s">
        <v>37</v>
      </c>
      <c r="H105" s="21">
        <v>19.7</v>
      </c>
      <c r="I105" s="2"/>
      <c r="J105" s="2"/>
      <c r="K105" s="2"/>
      <c r="L105" s="2"/>
      <c r="M105" s="2"/>
      <c r="N105" s="2"/>
    </row>
    <row r="106" spans="1:14" ht="17" thickBot="1" x14ac:dyDescent="0.25">
      <c r="A106" s="19">
        <v>36</v>
      </c>
      <c r="B106" s="20" t="s">
        <v>37</v>
      </c>
      <c r="C106">
        <v>29</v>
      </c>
      <c r="D106" s="2"/>
      <c r="E106" s="14"/>
      <c r="F106" s="19">
        <v>36</v>
      </c>
      <c r="G106" s="20" t="s">
        <v>37</v>
      </c>
      <c r="H106" s="21">
        <v>20.11</v>
      </c>
      <c r="I106" s="2"/>
      <c r="J106" s="2"/>
      <c r="K106" s="2"/>
      <c r="L106" s="2"/>
      <c r="M106" s="2"/>
      <c r="N106" s="2"/>
    </row>
    <row r="107" spans="1:14" ht="17" thickBot="1" x14ac:dyDescent="0.25">
      <c r="A107" s="19">
        <v>37</v>
      </c>
      <c r="B107" s="20" t="s">
        <v>38</v>
      </c>
      <c r="C107">
        <v>30.73</v>
      </c>
      <c r="D107" s="14">
        <f>AVERAGE(C107:C109)</f>
        <v>30.7</v>
      </c>
      <c r="E107" s="14">
        <v>33.364999999999995</v>
      </c>
      <c r="F107" s="19">
        <v>37</v>
      </c>
      <c r="G107" s="20" t="s">
        <v>38</v>
      </c>
      <c r="H107" s="21">
        <v>21.41</v>
      </c>
      <c r="I107" s="14">
        <f>AVERAGE(H107:H109)</f>
        <v>21.183333333333334</v>
      </c>
      <c r="J107" s="14">
        <v>22.276666670000001</v>
      </c>
      <c r="K107" s="15">
        <f>((D107-I107)-(E107-J107))</f>
        <v>-1.5716666633333283</v>
      </c>
      <c r="L107">
        <f>2^(-(K107))</f>
        <v>2.9724790941443913</v>
      </c>
      <c r="M107" s="16">
        <f>AVERAGE(L110,L107)</f>
        <v>4.6757462932756457</v>
      </c>
      <c r="N107">
        <f>STDEV(L107,L110)</f>
        <v>2.4087835733566569</v>
      </c>
    </row>
    <row r="108" spans="1:14" ht="17" thickBot="1" x14ac:dyDescent="0.25">
      <c r="A108" s="19">
        <v>38</v>
      </c>
      <c r="B108" s="20" t="s">
        <v>38</v>
      </c>
      <c r="C108">
        <v>30.87</v>
      </c>
      <c r="D108" s="2"/>
      <c r="E108" s="14"/>
      <c r="F108" s="19">
        <v>38</v>
      </c>
      <c r="G108" s="20" t="s">
        <v>38</v>
      </c>
      <c r="H108" s="21">
        <v>21.03</v>
      </c>
      <c r="I108" s="2"/>
      <c r="J108" s="2"/>
      <c r="K108" s="2"/>
      <c r="L108" s="2"/>
      <c r="M108" s="2"/>
      <c r="N108" s="2"/>
    </row>
    <row r="109" spans="1:14" ht="17" thickBot="1" x14ac:dyDescent="0.25">
      <c r="A109" s="19">
        <v>39</v>
      </c>
      <c r="B109" s="20" t="s">
        <v>38</v>
      </c>
      <c r="C109">
        <v>30.5</v>
      </c>
      <c r="D109" s="2"/>
      <c r="E109" s="14"/>
      <c r="F109" s="19">
        <v>39</v>
      </c>
      <c r="G109" s="20" t="s">
        <v>38</v>
      </c>
      <c r="H109" s="21">
        <v>21.11</v>
      </c>
      <c r="I109" s="2"/>
      <c r="J109" s="2"/>
      <c r="K109" s="2"/>
      <c r="L109" s="2"/>
      <c r="M109" s="2"/>
      <c r="N109" s="2"/>
    </row>
    <row r="110" spans="1:14" ht="17" thickBot="1" x14ac:dyDescent="0.25">
      <c r="A110" s="19">
        <v>40</v>
      </c>
      <c r="B110" s="20" t="s">
        <v>39</v>
      </c>
      <c r="C110">
        <v>28.28</v>
      </c>
      <c r="D110" s="14">
        <f>AVERAGE(C110,C112)</f>
        <v>28.315000000000001</v>
      </c>
      <c r="E110" s="14">
        <v>33.364999999999995</v>
      </c>
      <c r="F110" s="19">
        <v>40</v>
      </c>
      <c r="G110" s="20" t="s">
        <v>39</v>
      </c>
      <c r="H110" s="21">
        <v>19.16</v>
      </c>
      <c r="I110" s="14">
        <f>AVERAGE(H110:H112)</f>
        <v>19.440000000000001</v>
      </c>
      <c r="J110" s="14">
        <v>21.81666667</v>
      </c>
      <c r="K110" s="15">
        <f>((D110-I110)-(E110-J110))</f>
        <v>-2.6733333299999948</v>
      </c>
      <c r="L110">
        <f>2^(-(K110))</f>
        <v>6.3790134924069006</v>
      </c>
      <c r="M110" s="2"/>
      <c r="N110" s="2"/>
    </row>
    <row r="111" spans="1:14" ht="17" thickBot="1" x14ac:dyDescent="0.25">
      <c r="A111" s="19">
        <v>41</v>
      </c>
      <c r="B111" s="20" t="s">
        <v>39</v>
      </c>
      <c r="C111">
        <v>28.95</v>
      </c>
      <c r="D111" s="2"/>
      <c r="E111" s="14"/>
      <c r="F111" s="19">
        <v>41</v>
      </c>
      <c r="G111" s="20" t="s">
        <v>39</v>
      </c>
      <c r="H111" s="21">
        <v>19.149999999999999</v>
      </c>
      <c r="I111" s="2"/>
      <c r="J111" s="2"/>
      <c r="K111" s="2"/>
      <c r="L111" s="2"/>
      <c r="M111" s="2"/>
      <c r="N111" s="2"/>
    </row>
    <row r="112" spans="1:14" ht="17" thickBot="1" x14ac:dyDescent="0.25">
      <c r="A112" s="19">
        <v>42</v>
      </c>
      <c r="B112" s="20" t="s">
        <v>39</v>
      </c>
      <c r="C112">
        <v>28.35</v>
      </c>
      <c r="D112" s="2"/>
      <c r="E112" s="14"/>
      <c r="F112" s="19">
        <v>42</v>
      </c>
      <c r="G112" s="20" t="s">
        <v>39</v>
      </c>
      <c r="H112" s="21">
        <v>20.010000000000002</v>
      </c>
      <c r="I112" s="2"/>
      <c r="J112" s="2"/>
      <c r="K112" s="2"/>
      <c r="L112" s="2"/>
      <c r="M112" s="2"/>
      <c r="N112" s="2"/>
    </row>
    <row r="113" spans="1:14" ht="17" thickBot="1" x14ac:dyDescent="0.25">
      <c r="A113" s="19">
        <v>43</v>
      </c>
      <c r="B113" s="20" t="s">
        <v>40</v>
      </c>
      <c r="C113" t="s">
        <v>17</v>
      </c>
      <c r="D113" s="14">
        <f>AVERAGE(C115,C114)</f>
        <v>33.814999999999998</v>
      </c>
      <c r="E113" s="14">
        <v>33.265000000000001</v>
      </c>
      <c r="F113" s="19">
        <v>43</v>
      </c>
      <c r="G113" s="20" t="s">
        <v>40</v>
      </c>
      <c r="H113" s="21">
        <v>20.02</v>
      </c>
      <c r="I113" s="14">
        <f>AVERAGE(H113:H115)</f>
        <v>20.343333333333334</v>
      </c>
      <c r="J113" s="14">
        <v>20.293333329999999</v>
      </c>
      <c r="K113" s="15">
        <f>((D113-I113)-(E113-J113))</f>
        <v>0.49999999666666284</v>
      </c>
      <c r="L113">
        <f>2^(-(K113))</f>
        <v>0.70710678282031292</v>
      </c>
      <c r="M113" s="2"/>
      <c r="N113" s="2"/>
    </row>
    <row r="114" spans="1:14" ht="17" thickBot="1" x14ac:dyDescent="0.25">
      <c r="A114" s="19">
        <v>44</v>
      </c>
      <c r="B114" s="20" t="s">
        <v>40</v>
      </c>
      <c r="C114">
        <v>34.619999999999997</v>
      </c>
      <c r="D114" s="2"/>
      <c r="E114" s="14"/>
      <c r="F114" s="19">
        <v>44</v>
      </c>
      <c r="G114" s="20" t="s">
        <v>40</v>
      </c>
      <c r="H114" s="21">
        <v>20.059999999999999</v>
      </c>
      <c r="I114" s="2"/>
      <c r="J114" s="14"/>
      <c r="K114" s="2"/>
      <c r="L114" s="2"/>
      <c r="M114" s="2"/>
      <c r="N114" s="2"/>
    </row>
    <row r="115" spans="1:14" ht="17" thickBot="1" x14ac:dyDescent="0.25">
      <c r="A115" s="19">
        <v>45</v>
      </c>
      <c r="B115" s="20" t="s">
        <v>40</v>
      </c>
      <c r="C115">
        <v>33.01</v>
      </c>
      <c r="D115" s="2"/>
      <c r="E115" s="14"/>
      <c r="F115" s="19">
        <v>45</v>
      </c>
      <c r="G115" s="20" t="s">
        <v>40</v>
      </c>
      <c r="H115" s="21">
        <v>20.95</v>
      </c>
      <c r="I115" s="2"/>
      <c r="J115" s="14"/>
      <c r="K115" s="2"/>
      <c r="L115" s="2"/>
      <c r="M115" s="2"/>
      <c r="N115" s="2"/>
    </row>
  </sheetData>
  <mergeCells count="10">
    <mergeCell ref="A68:C68"/>
    <mergeCell ref="F68:H68"/>
    <mergeCell ref="A69:C69"/>
    <mergeCell ref="F69:H69"/>
    <mergeCell ref="A1:C1"/>
    <mergeCell ref="F1:H1"/>
    <mergeCell ref="A2:C2"/>
    <mergeCell ref="F2:H2"/>
    <mergeCell ref="A67:C67"/>
    <mergeCell ref="F67:H67"/>
  </mergeCells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56"/>
  <sheetViews>
    <sheetView workbookViewId="0">
      <selection activeCell="G4" sqref="G4:G48"/>
    </sheetView>
  </sheetViews>
  <sheetFormatPr baseColWidth="10" defaultColWidth="11" defaultRowHeight="16" x14ac:dyDescent="0.2"/>
  <cols>
    <col min="2" max="2" width="21.33203125" customWidth="1"/>
    <col min="7" max="7" width="21" customWidth="1"/>
  </cols>
  <sheetData>
    <row r="1" spans="1:15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2"/>
      <c r="M1" s="2"/>
      <c r="N1" s="2"/>
      <c r="O1" s="2"/>
    </row>
    <row r="2" spans="1:15" x14ac:dyDescent="0.2">
      <c r="A2" s="102" t="s">
        <v>248</v>
      </c>
      <c r="B2" s="101"/>
      <c r="C2" s="101"/>
      <c r="D2" s="3"/>
      <c r="E2" s="2"/>
      <c r="F2" s="101" t="s">
        <v>0</v>
      </c>
      <c r="G2" s="101"/>
      <c r="H2" s="101"/>
      <c r="I2" s="3"/>
      <c r="J2" s="3"/>
      <c r="K2" s="3"/>
      <c r="L2" s="2"/>
      <c r="M2" s="2"/>
      <c r="N2" s="2"/>
      <c r="O2" s="2"/>
    </row>
    <row r="3" spans="1:15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15" ht="35" thickBot="1" x14ac:dyDescent="0.25">
      <c r="A4" s="19">
        <v>1</v>
      </c>
      <c r="B4" s="52" t="s">
        <v>198</v>
      </c>
      <c r="C4">
        <v>35.24</v>
      </c>
      <c r="D4" s="14">
        <v>33.364999999999995</v>
      </c>
      <c r="E4" s="14">
        <v>33.364999999999995</v>
      </c>
      <c r="F4" s="19">
        <v>1</v>
      </c>
      <c r="G4" s="52" t="s">
        <v>198</v>
      </c>
      <c r="H4" s="21">
        <v>22.18</v>
      </c>
      <c r="I4" s="14">
        <f>AVERAGE(H4:H6)</f>
        <v>22.276666666666667</v>
      </c>
      <c r="J4" s="14">
        <f>AVERAGE(I4:I6)</f>
        <v>22.276666666666667</v>
      </c>
      <c r="K4" s="15">
        <f>((D4-I4)-(E4-J4))</f>
        <v>0</v>
      </c>
      <c r="L4">
        <f>2^(-(K4))</f>
        <v>1</v>
      </c>
      <c r="M4" s="16">
        <f>AVERAGE(L4,L7,L10)</f>
        <v>1</v>
      </c>
      <c r="N4">
        <f>STDEV(L4,L7,L10)</f>
        <v>0</v>
      </c>
      <c r="O4" s="2">
        <v>0</v>
      </c>
    </row>
    <row r="5" spans="1:15" ht="35" thickBot="1" x14ac:dyDescent="0.25">
      <c r="A5" s="19">
        <v>2</v>
      </c>
      <c r="B5" s="52" t="s">
        <v>199</v>
      </c>
      <c r="C5">
        <v>33.69</v>
      </c>
      <c r="D5" s="14"/>
      <c r="E5" s="14"/>
      <c r="F5" s="19">
        <v>2</v>
      </c>
      <c r="G5" s="52" t="s">
        <v>199</v>
      </c>
      <c r="H5" s="21">
        <v>22.31</v>
      </c>
      <c r="I5" s="14"/>
      <c r="J5" s="2"/>
      <c r="K5" s="2"/>
      <c r="L5" s="2"/>
      <c r="M5" s="2"/>
      <c r="N5" s="2"/>
      <c r="O5" s="2"/>
    </row>
    <row r="6" spans="1:15" ht="35" thickBot="1" x14ac:dyDescent="0.25">
      <c r="A6" s="19">
        <v>3</v>
      </c>
      <c r="B6" s="52" t="s">
        <v>200</v>
      </c>
      <c r="C6" t="s">
        <v>17</v>
      </c>
      <c r="D6" s="14"/>
      <c r="E6" s="14"/>
      <c r="F6" s="19">
        <v>3</v>
      </c>
      <c r="G6" s="52" t="s">
        <v>200</v>
      </c>
      <c r="H6" s="21">
        <v>22.34</v>
      </c>
      <c r="I6" s="14"/>
      <c r="J6" s="2"/>
      <c r="K6" s="2"/>
      <c r="L6" s="2"/>
      <c r="M6" s="2"/>
      <c r="N6" s="2"/>
      <c r="O6" s="2"/>
    </row>
    <row r="7" spans="1:15" ht="35" thickBot="1" x14ac:dyDescent="0.25">
      <c r="A7" s="19">
        <v>4</v>
      </c>
      <c r="B7" s="52" t="s">
        <v>250</v>
      </c>
      <c r="C7">
        <v>33.61</v>
      </c>
      <c r="D7" s="14">
        <f>AVERAGE(C8,C7)</f>
        <v>33.364999999999995</v>
      </c>
      <c r="E7" s="14">
        <f>AVERAGE(D7:D9)</f>
        <v>33.364999999999995</v>
      </c>
      <c r="F7" s="19">
        <v>4</v>
      </c>
      <c r="G7" s="52" t="s">
        <v>250</v>
      </c>
      <c r="H7" s="21">
        <v>21.4</v>
      </c>
      <c r="I7" s="14">
        <f>AVERAGE(H7:H9)</f>
        <v>21.816666666666666</v>
      </c>
      <c r="J7" s="14">
        <f>AVERAGE(I7:I9)</f>
        <v>21.816666666666666</v>
      </c>
      <c r="K7" s="15">
        <f>((D7-I7)-(E7-J7))</f>
        <v>0</v>
      </c>
      <c r="L7">
        <f>2^(-(K7))</f>
        <v>1</v>
      </c>
      <c r="M7" s="2"/>
      <c r="N7" s="2"/>
      <c r="O7" s="2"/>
    </row>
    <row r="8" spans="1:15" ht="35" thickBot="1" x14ac:dyDescent="0.25">
      <c r="A8" s="19">
        <v>5</v>
      </c>
      <c r="B8" s="52" t="s">
        <v>201</v>
      </c>
      <c r="C8">
        <v>33.119999999999997</v>
      </c>
      <c r="D8" s="14"/>
      <c r="E8" s="14"/>
      <c r="F8" s="19">
        <v>5</v>
      </c>
      <c r="G8" s="52" t="s">
        <v>201</v>
      </c>
      <c r="H8" s="21">
        <v>21.93</v>
      </c>
      <c r="I8" s="14"/>
      <c r="J8" s="2"/>
      <c r="K8" s="2"/>
      <c r="L8" s="2"/>
      <c r="M8" s="2"/>
      <c r="N8" s="2"/>
      <c r="O8" s="2"/>
    </row>
    <row r="9" spans="1:15" ht="35" thickBot="1" x14ac:dyDescent="0.25">
      <c r="A9" s="19">
        <v>6</v>
      </c>
      <c r="B9" s="52" t="s">
        <v>202</v>
      </c>
      <c r="C9">
        <v>34.81</v>
      </c>
      <c r="D9" s="14"/>
      <c r="E9" s="14"/>
      <c r="F9" s="19">
        <v>6</v>
      </c>
      <c r="G9" s="52" t="s">
        <v>202</v>
      </c>
      <c r="H9" s="21">
        <v>22.12</v>
      </c>
      <c r="I9" s="14"/>
      <c r="J9" s="2"/>
      <c r="K9" s="2"/>
      <c r="L9" s="2"/>
      <c r="M9" s="2"/>
      <c r="N9" s="2"/>
      <c r="O9" s="2"/>
    </row>
    <row r="10" spans="1:15" ht="35" thickBot="1" x14ac:dyDescent="0.25">
      <c r="A10" s="19">
        <v>7</v>
      </c>
      <c r="B10" s="52" t="s">
        <v>203</v>
      </c>
      <c r="C10">
        <v>33.04</v>
      </c>
      <c r="D10" s="14">
        <f>AVERAGE(C10,C11)</f>
        <v>33.265000000000001</v>
      </c>
      <c r="E10" s="14">
        <f>AVERAGE(D10:D12)</f>
        <v>33.265000000000001</v>
      </c>
      <c r="F10" s="19">
        <v>7</v>
      </c>
      <c r="G10" s="52" t="s">
        <v>203</v>
      </c>
      <c r="H10" s="21">
        <v>20.23</v>
      </c>
      <c r="I10" s="14">
        <f>AVERAGE(H10:H12)</f>
        <v>20.293333333333333</v>
      </c>
      <c r="J10" s="14">
        <f>AVERAGE(I10:I12)</f>
        <v>20.293333333333333</v>
      </c>
      <c r="K10" s="15">
        <f>((D10-I10)-(E10-J10))</f>
        <v>0</v>
      </c>
      <c r="L10">
        <f>2^(-(K10))</f>
        <v>1</v>
      </c>
      <c r="M10" s="2"/>
      <c r="N10" s="2"/>
      <c r="O10" s="2"/>
    </row>
    <row r="11" spans="1:15" ht="35" thickBot="1" x14ac:dyDescent="0.25">
      <c r="A11" s="19">
        <v>8</v>
      </c>
      <c r="B11" s="52" t="s">
        <v>204</v>
      </c>
      <c r="C11">
        <v>33.49</v>
      </c>
      <c r="D11" s="14"/>
      <c r="E11" s="14"/>
      <c r="F11" s="19">
        <v>8</v>
      </c>
      <c r="G11" s="52" t="s">
        <v>204</v>
      </c>
      <c r="H11" s="21">
        <v>20.36</v>
      </c>
      <c r="I11" s="14"/>
      <c r="J11" s="2"/>
      <c r="K11" s="2"/>
      <c r="L11" s="2"/>
      <c r="M11" s="2"/>
      <c r="N11" s="2"/>
      <c r="O11" s="2"/>
    </row>
    <row r="12" spans="1:15" ht="35" thickBot="1" x14ac:dyDescent="0.25">
      <c r="A12" s="19">
        <v>9</v>
      </c>
      <c r="B12" s="52" t="s">
        <v>251</v>
      </c>
      <c r="C12">
        <v>34.81</v>
      </c>
      <c r="D12" s="14"/>
      <c r="E12" s="14"/>
      <c r="F12" s="19">
        <v>9</v>
      </c>
      <c r="G12" s="52" t="s">
        <v>251</v>
      </c>
      <c r="H12" s="21">
        <v>20.29</v>
      </c>
      <c r="I12" s="14"/>
      <c r="J12" s="2"/>
      <c r="K12" s="2"/>
      <c r="L12" s="2"/>
      <c r="M12" s="2"/>
      <c r="N12" s="2"/>
      <c r="O12" s="2"/>
    </row>
    <row r="13" spans="1:15" ht="35" thickBot="1" x14ac:dyDescent="0.25">
      <c r="A13" s="19">
        <v>10</v>
      </c>
      <c r="B13" s="52" t="s">
        <v>205</v>
      </c>
      <c r="C13" t="s">
        <v>17</v>
      </c>
      <c r="D13" s="14">
        <f>AVERAGE(C13,C14)</f>
        <v>33.97</v>
      </c>
      <c r="E13" s="14">
        <v>33.364999999999995</v>
      </c>
      <c r="F13" s="19">
        <v>10</v>
      </c>
      <c r="G13" s="52" t="s">
        <v>205</v>
      </c>
      <c r="H13" s="21">
        <v>21.01</v>
      </c>
      <c r="I13" s="14">
        <f>AVERAGE(H13:H15)</f>
        <v>21.006666666666664</v>
      </c>
      <c r="J13" s="14">
        <v>22.276666670000001</v>
      </c>
      <c r="K13" s="15">
        <f>((D13-I13)-(E13-J13))</f>
        <v>1.8750000033333407</v>
      </c>
      <c r="L13">
        <f>2^(-(K13))</f>
        <v>0.27262693253641107</v>
      </c>
      <c r="M13" s="16">
        <f>AVERAGE(L13,L16)</f>
        <v>0.61983989872273271</v>
      </c>
      <c r="N13">
        <f>STDEV(L13,L16)</f>
        <v>0.49103328581248679</v>
      </c>
      <c r="O13" s="2">
        <v>1.5827</v>
      </c>
    </row>
    <row r="14" spans="1:15" ht="35" thickBot="1" x14ac:dyDescent="0.25">
      <c r="A14" s="19">
        <v>11</v>
      </c>
      <c r="B14" s="52" t="s">
        <v>206</v>
      </c>
      <c r="C14">
        <v>33.97</v>
      </c>
      <c r="D14" s="14"/>
      <c r="E14" s="14"/>
      <c r="F14" s="19">
        <v>11</v>
      </c>
      <c r="G14" s="52" t="s">
        <v>206</v>
      </c>
      <c r="H14" s="21">
        <v>20.79</v>
      </c>
      <c r="I14" s="14"/>
      <c r="J14" s="2"/>
      <c r="K14" s="2"/>
      <c r="L14" s="2"/>
      <c r="M14" s="2"/>
      <c r="N14" s="2"/>
      <c r="O14" s="2"/>
    </row>
    <row r="15" spans="1:15" ht="35" thickBot="1" x14ac:dyDescent="0.25">
      <c r="A15" s="19">
        <v>12</v>
      </c>
      <c r="B15" s="52" t="s">
        <v>207</v>
      </c>
      <c r="C15" t="s">
        <v>17</v>
      </c>
      <c r="D15" s="14"/>
      <c r="E15" s="14"/>
      <c r="F15" s="19">
        <v>12</v>
      </c>
      <c r="G15" s="52" t="s">
        <v>207</v>
      </c>
      <c r="H15" s="21">
        <v>21.22</v>
      </c>
      <c r="I15" s="14"/>
      <c r="J15" s="2"/>
      <c r="K15" s="2"/>
      <c r="L15" s="2"/>
      <c r="M15" s="2"/>
      <c r="N15" s="2"/>
      <c r="O15" s="2"/>
    </row>
    <row r="16" spans="1:15" ht="35" thickBot="1" x14ac:dyDescent="0.25">
      <c r="A16" s="19">
        <v>13</v>
      </c>
      <c r="B16" s="52" t="s">
        <v>208</v>
      </c>
      <c r="C16">
        <v>32.409999999999997</v>
      </c>
      <c r="D16" s="14">
        <f>AVERAGE(C16,C17,C18)</f>
        <v>32.656666666666666</v>
      </c>
      <c r="E16" s="14">
        <v>33.364999999999995</v>
      </c>
      <c r="F16" s="19">
        <v>13</v>
      </c>
      <c r="G16" s="52" t="s">
        <v>208</v>
      </c>
      <c r="H16" s="21">
        <v>20.98</v>
      </c>
      <c r="I16" s="14">
        <f>AVERAGE(H16:H18)</f>
        <v>21.06</v>
      </c>
      <c r="J16" s="14">
        <v>21.81666667</v>
      </c>
      <c r="K16" s="15">
        <f>((D16-I16)-(E16-J16))</f>
        <v>4.8333336666672722E-2</v>
      </c>
      <c r="L16">
        <f>2^(-(K16))</f>
        <v>0.96705286490905429</v>
      </c>
      <c r="M16" s="2"/>
      <c r="N16" s="2"/>
      <c r="O16" s="2"/>
    </row>
    <row r="17" spans="1:15" ht="35" thickBot="1" x14ac:dyDescent="0.25">
      <c r="A17" s="19">
        <v>14</v>
      </c>
      <c r="B17" s="52" t="s">
        <v>209</v>
      </c>
      <c r="C17">
        <v>32.78</v>
      </c>
      <c r="D17" s="14"/>
      <c r="E17" s="14"/>
      <c r="F17" s="19">
        <v>14</v>
      </c>
      <c r="G17" s="52" t="s">
        <v>209</v>
      </c>
      <c r="H17" s="21">
        <v>20.95</v>
      </c>
      <c r="I17" s="14"/>
      <c r="J17" s="2"/>
      <c r="K17" s="2"/>
      <c r="L17" s="2"/>
      <c r="M17" s="2"/>
      <c r="N17" s="2"/>
      <c r="O17" s="2"/>
    </row>
    <row r="18" spans="1:15" ht="35" thickBot="1" x14ac:dyDescent="0.25">
      <c r="A18" s="19">
        <v>15</v>
      </c>
      <c r="B18" s="52" t="s">
        <v>210</v>
      </c>
      <c r="C18">
        <v>32.78</v>
      </c>
      <c r="D18" s="14"/>
      <c r="E18" s="14"/>
      <c r="F18" s="19">
        <v>15</v>
      </c>
      <c r="G18" s="52" t="s">
        <v>210</v>
      </c>
      <c r="H18" s="21">
        <v>21.25</v>
      </c>
      <c r="I18" s="14"/>
      <c r="J18" s="2"/>
      <c r="K18" s="2"/>
      <c r="L18" s="2"/>
      <c r="M18" s="2"/>
      <c r="N18" s="2"/>
      <c r="O18" s="2"/>
    </row>
    <row r="19" spans="1:15" ht="35" thickBot="1" x14ac:dyDescent="0.25">
      <c r="A19" s="19">
        <v>16</v>
      </c>
      <c r="B19" s="52" t="s">
        <v>211</v>
      </c>
      <c r="C19">
        <v>31.23</v>
      </c>
      <c r="D19" s="14">
        <f>AVERAGE(C19,C21)</f>
        <v>31.445</v>
      </c>
      <c r="E19" s="14">
        <v>33.265000000000001</v>
      </c>
      <c r="F19" s="19">
        <v>16</v>
      </c>
      <c r="G19" s="52" t="s">
        <v>211</v>
      </c>
      <c r="H19" s="21">
        <v>20.239999999999998</v>
      </c>
      <c r="I19" s="14">
        <f>AVERAGE(H19:H21)</f>
        <v>20.440000000000001</v>
      </c>
      <c r="J19" s="14">
        <v>20.293333329999999</v>
      </c>
      <c r="K19" s="15">
        <f>((D19-I19)-(E19-J19))</f>
        <v>-1.9666666700000022</v>
      </c>
      <c r="L19">
        <f>2^(-(K19))</f>
        <v>3.908639882767865</v>
      </c>
      <c r="M19" s="2"/>
      <c r="N19" s="2"/>
      <c r="O19" s="2"/>
    </row>
    <row r="20" spans="1:15" ht="35" thickBot="1" x14ac:dyDescent="0.25">
      <c r="A20" s="19">
        <v>17</v>
      </c>
      <c r="B20" s="52" t="s">
        <v>212</v>
      </c>
      <c r="C20">
        <v>32.840000000000003</v>
      </c>
      <c r="D20" s="14"/>
      <c r="E20" s="14"/>
      <c r="F20" s="19">
        <v>17</v>
      </c>
      <c r="G20" s="52" t="s">
        <v>212</v>
      </c>
      <c r="H20" s="21">
        <v>20.190000000000001</v>
      </c>
      <c r="I20" s="14"/>
      <c r="J20" s="2"/>
      <c r="K20" s="2"/>
      <c r="L20" s="2"/>
      <c r="M20" s="2"/>
      <c r="N20" s="2"/>
      <c r="O20" s="2"/>
    </row>
    <row r="21" spans="1:15" ht="35" thickBot="1" x14ac:dyDescent="0.25">
      <c r="A21" s="19">
        <v>18</v>
      </c>
      <c r="B21" s="52" t="s">
        <v>213</v>
      </c>
      <c r="C21">
        <v>31.66</v>
      </c>
      <c r="D21" s="14"/>
      <c r="E21" s="14"/>
      <c r="F21" s="19">
        <v>18</v>
      </c>
      <c r="G21" s="52" t="s">
        <v>213</v>
      </c>
      <c r="H21" s="21">
        <v>20.89</v>
      </c>
      <c r="I21" s="14"/>
      <c r="J21" s="2"/>
      <c r="K21" s="2"/>
      <c r="L21" s="2"/>
      <c r="M21" s="2"/>
      <c r="N21" s="2"/>
      <c r="O21" s="2"/>
    </row>
    <row r="22" spans="1:15" ht="35" thickBot="1" x14ac:dyDescent="0.25">
      <c r="A22" s="19">
        <v>19</v>
      </c>
      <c r="B22" s="52" t="s">
        <v>214</v>
      </c>
      <c r="C22">
        <v>31.39</v>
      </c>
      <c r="D22" s="14">
        <f>AVERAGE(C22:C24)</f>
        <v>30.99</v>
      </c>
      <c r="E22" s="14">
        <v>33.364999999999995</v>
      </c>
      <c r="F22" s="19">
        <v>19</v>
      </c>
      <c r="G22" s="52" t="s">
        <v>214</v>
      </c>
      <c r="H22" s="21">
        <v>20.100000000000001</v>
      </c>
      <c r="I22" s="14">
        <f>AVERAGE(H22:H24)</f>
        <v>20.143333333333334</v>
      </c>
      <c r="J22" s="14">
        <v>22.276666670000001</v>
      </c>
      <c r="K22" s="15">
        <f>((D22-I22)-(E22-J22))</f>
        <v>-0.24166666333332998</v>
      </c>
      <c r="L22">
        <f>2^(-(K22))</f>
        <v>1.1823577832953189</v>
      </c>
      <c r="M22" s="16">
        <f>AVERAGE(L22,L25)</f>
        <v>1.4081366163806335</v>
      </c>
      <c r="N22">
        <f>STDEV(L22,L25)</f>
        <v>0.31929948784602225</v>
      </c>
      <c r="O22" s="2">
        <v>0.1933</v>
      </c>
    </row>
    <row r="23" spans="1:15" ht="35" thickBot="1" x14ac:dyDescent="0.25">
      <c r="A23" s="19">
        <v>20</v>
      </c>
      <c r="B23" s="52" t="s">
        <v>215</v>
      </c>
      <c r="C23">
        <v>31.1</v>
      </c>
      <c r="D23" s="14"/>
      <c r="E23" s="14"/>
      <c r="F23" s="19">
        <v>20</v>
      </c>
      <c r="G23" s="52" t="s">
        <v>215</v>
      </c>
      <c r="H23" s="21">
        <v>20.11</v>
      </c>
      <c r="I23" s="14"/>
      <c r="J23" s="2"/>
      <c r="K23" s="2"/>
      <c r="L23" s="2"/>
      <c r="M23" s="2"/>
      <c r="N23" s="2"/>
      <c r="O23" s="2"/>
    </row>
    <row r="24" spans="1:15" ht="35" thickBot="1" x14ac:dyDescent="0.25">
      <c r="A24" s="19">
        <v>21</v>
      </c>
      <c r="B24" s="52" t="s">
        <v>216</v>
      </c>
      <c r="C24">
        <v>30.48</v>
      </c>
      <c r="D24" s="14"/>
      <c r="E24" s="14"/>
      <c r="F24" s="19">
        <v>21</v>
      </c>
      <c r="G24" s="52" t="s">
        <v>216</v>
      </c>
      <c r="H24" s="21">
        <v>20.22</v>
      </c>
      <c r="I24" s="14"/>
      <c r="J24" s="2"/>
      <c r="K24" s="2"/>
      <c r="L24" s="2"/>
      <c r="M24" s="2"/>
      <c r="N24" s="2"/>
      <c r="O24" s="2"/>
    </row>
    <row r="25" spans="1:15" ht="35" thickBot="1" x14ac:dyDescent="0.25">
      <c r="A25" s="19">
        <v>22</v>
      </c>
      <c r="B25" s="52" t="s">
        <v>217</v>
      </c>
      <c r="C25">
        <v>30.44</v>
      </c>
      <c r="D25" s="14">
        <f>AVERAGE(C26,C27,C25)</f>
        <v>30.783333333333331</v>
      </c>
      <c r="E25" s="14">
        <v>33.364999999999995</v>
      </c>
      <c r="F25" s="19">
        <v>22</v>
      </c>
      <c r="G25" s="52" t="s">
        <v>217</v>
      </c>
      <c r="H25" s="21">
        <v>20.04</v>
      </c>
      <c r="I25" s="14">
        <f>AVERAGE(H25:H27)</f>
        <v>19.943333333333332</v>
      </c>
      <c r="J25" s="14">
        <v>21.81666667</v>
      </c>
      <c r="K25" s="15">
        <f>((D25-I25)-(E25-J25))</f>
        <v>-0.70833332999999499</v>
      </c>
      <c r="L25">
        <f>2^(-(K25))</f>
        <v>1.6339154494659478</v>
      </c>
      <c r="M25" s="2"/>
      <c r="N25" s="2"/>
      <c r="O25" s="2"/>
    </row>
    <row r="26" spans="1:15" ht="35" thickBot="1" x14ac:dyDescent="0.25">
      <c r="A26" s="19">
        <v>23</v>
      </c>
      <c r="B26" s="52" t="s">
        <v>218</v>
      </c>
      <c r="C26">
        <v>31.12</v>
      </c>
      <c r="D26" s="14"/>
      <c r="E26" s="14"/>
      <c r="F26" s="19">
        <v>23</v>
      </c>
      <c r="G26" s="52" t="s">
        <v>218</v>
      </c>
      <c r="H26" s="21">
        <v>19.77</v>
      </c>
      <c r="I26" s="14"/>
      <c r="J26" s="2"/>
      <c r="K26" s="2"/>
      <c r="L26" s="2"/>
      <c r="M26" s="2"/>
      <c r="N26" s="2"/>
      <c r="O26" s="2"/>
    </row>
    <row r="27" spans="1:15" ht="35" thickBot="1" x14ac:dyDescent="0.25">
      <c r="A27" s="19">
        <v>24</v>
      </c>
      <c r="B27" s="52" t="s">
        <v>219</v>
      </c>
      <c r="C27">
        <v>30.79</v>
      </c>
      <c r="D27" s="14"/>
      <c r="E27" s="14"/>
      <c r="F27" s="19">
        <v>24</v>
      </c>
      <c r="G27" s="52" t="s">
        <v>219</v>
      </c>
      <c r="H27" s="21">
        <v>20.02</v>
      </c>
      <c r="I27" s="14"/>
      <c r="J27" s="2"/>
      <c r="K27" s="2"/>
      <c r="L27" s="2"/>
      <c r="M27" s="2"/>
      <c r="N27" s="2"/>
      <c r="O27" s="2"/>
    </row>
    <row r="28" spans="1:15" ht="35" thickBot="1" x14ac:dyDescent="0.25">
      <c r="A28" s="19">
        <v>25</v>
      </c>
      <c r="B28" s="52" t="s">
        <v>220</v>
      </c>
      <c r="C28">
        <v>29.98</v>
      </c>
      <c r="D28" s="14">
        <f>AVERAGE(C29:C30)</f>
        <v>30.704999999999998</v>
      </c>
      <c r="E28" s="14">
        <v>33.265000000000001</v>
      </c>
      <c r="F28" s="19">
        <v>25</v>
      </c>
      <c r="G28" s="52" t="s">
        <v>220</v>
      </c>
      <c r="H28" s="21">
        <v>20.350000000000001</v>
      </c>
      <c r="I28" s="14">
        <f>AVERAGE(H28:H30)</f>
        <v>20.183333333333334</v>
      </c>
      <c r="J28" s="14">
        <v>20.293333329999999</v>
      </c>
      <c r="K28" s="15">
        <f>((D28-I28)-(E28-J28))</f>
        <v>-2.4500000033333365</v>
      </c>
      <c r="L28">
        <f>2^(-(K28))</f>
        <v>5.4641610396424865</v>
      </c>
      <c r="M28" s="2"/>
      <c r="N28" s="2"/>
      <c r="O28" s="2"/>
    </row>
    <row r="29" spans="1:15" ht="35" thickBot="1" x14ac:dyDescent="0.25">
      <c r="A29" s="19">
        <v>26</v>
      </c>
      <c r="B29" s="52" t="s">
        <v>221</v>
      </c>
      <c r="C29">
        <v>30.68</v>
      </c>
      <c r="D29" s="2"/>
      <c r="E29" s="14"/>
      <c r="F29" s="19">
        <v>26</v>
      </c>
      <c r="G29" s="52" t="s">
        <v>221</v>
      </c>
      <c r="H29" s="21">
        <v>19.93</v>
      </c>
      <c r="I29" s="2"/>
      <c r="J29" s="2"/>
      <c r="K29" s="2"/>
      <c r="L29" s="2"/>
      <c r="M29" s="2"/>
      <c r="N29" s="2"/>
      <c r="O29" s="2"/>
    </row>
    <row r="30" spans="1:15" ht="35" thickBot="1" x14ac:dyDescent="0.25">
      <c r="A30" s="19">
        <v>27</v>
      </c>
      <c r="B30" s="52" t="s">
        <v>222</v>
      </c>
      <c r="C30">
        <v>30.73</v>
      </c>
      <c r="D30" s="2"/>
      <c r="E30" s="14"/>
      <c r="F30" s="19">
        <v>27</v>
      </c>
      <c r="G30" s="52" t="s">
        <v>222</v>
      </c>
      <c r="H30" s="21">
        <v>20.27</v>
      </c>
      <c r="I30" s="2"/>
      <c r="J30" s="2"/>
      <c r="K30" s="2"/>
      <c r="L30" s="2"/>
      <c r="M30" s="2"/>
      <c r="N30" s="2"/>
      <c r="O30" s="2"/>
    </row>
    <row r="31" spans="1:15" ht="35" thickBot="1" x14ac:dyDescent="0.25">
      <c r="A31" s="19">
        <v>28</v>
      </c>
      <c r="B31" s="52" t="s">
        <v>223</v>
      </c>
      <c r="C31">
        <v>29.66</v>
      </c>
      <c r="D31" s="14">
        <f>AVERAGE(C31,C32,C33)</f>
        <v>29.599999999999998</v>
      </c>
      <c r="E31" s="14">
        <v>33.364999999999995</v>
      </c>
      <c r="F31" s="19">
        <v>28</v>
      </c>
      <c r="G31" s="52" t="s">
        <v>223</v>
      </c>
      <c r="H31" s="21">
        <v>20.28</v>
      </c>
      <c r="I31" s="14">
        <f>AVERAGE(H31:H33)</f>
        <v>20.349999999999998</v>
      </c>
      <c r="J31" s="14">
        <v>22.276666670000001</v>
      </c>
      <c r="K31" s="15">
        <f>((D31-I31)-(E31-J31))</f>
        <v>-1.838333329999994</v>
      </c>
      <c r="L31">
        <f>2^(-(K31))</f>
        <v>3.5759667694863908</v>
      </c>
      <c r="M31" s="16">
        <f>AVERAGE(L31,L34,)</f>
        <v>2.5176428185226096</v>
      </c>
      <c r="N31">
        <f>STDEV(L34,L31)</f>
        <v>0.28354622474569136</v>
      </c>
      <c r="O31" s="2">
        <v>0.70109999999999995</v>
      </c>
    </row>
    <row r="32" spans="1:15" ht="35" thickBot="1" x14ac:dyDescent="0.25">
      <c r="A32" s="19">
        <v>29</v>
      </c>
      <c r="B32" s="52" t="s">
        <v>224</v>
      </c>
      <c r="C32">
        <v>29.37</v>
      </c>
      <c r="D32" s="2"/>
      <c r="E32" s="14"/>
      <c r="F32" s="19">
        <v>29</v>
      </c>
      <c r="G32" s="52" t="s">
        <v>224</v>
      </c>
      <c r="H32" s="21">
        <v>20.22</v>
      </c>
      <c r="I32" s="2"/>
      <c r="J32" s="2"/>
      <c r="K32" s="2"/>
      <c r="L32" s="2"/>
      <c r="M32" s="2"/>
      <c r="N32" s="2"/>
      <c r="O32" s="2"/>
    </row>
    <row r="33" spans="1:15" ht="35" thickBot="1" x14ac:dyDescent="0.25">
      <c r="A33" s="19">
        <v>30</v>
      </c>
      <c r="B33" s="52" t="s">
        <v>225</v>
      </c>
      <c r="C33">
        <v>29.77</v>
      </c>
      <c r="D33" s="2"/>
      <c r="E33" s="14"/>
      <c r="F33" s="19">
        <v>30</v>
      </c>
      <c r="G33" s="52" t="s">
        <v>225</v>
      </c>
      <c r="H33" s="21">
        <v>20.55</v>
      </c>
      <c r="I33" s="2"/>
      <c r="J33" s="2"/>
      <c r="K33" s="2"/>
      <c r="L33" s="2"/>
      <c r="M33" s="2"/>
      <c r="N33" s="2"/>
      <c r="O33" s="2"/>
    </row>
    <row r="34" spans="1:15" ht="35" thickBot="1" x14ac:dyDescent="0.25">
      <c r="A34" s="19">
        <v>31</v>
      </c>
      <c r="B34" s="52" t="s">
        <v>226</v>
      </c>
      <c r="C34">
        <v>29.24</v>
      </c>
      <c r="D34" s="14">
        <f>AVERAGE(C34:C36)</f>
        <v>29.386666666666667</v>
      </c>
      <c r="E34" s="14">
        <v>33.364999999999995</v>
      </c>
      <c r="F34" s="19">
        <v>31</v>
      </c>
      <c r="G34" s="52" t="s">
        <v>226</v>
      </c>
      <c r="H34" s="21">
        <v>19.91</v>
      </c>
      <c r="I34" s="14">
        <f>AVERAGE(H34:H36)</f>
        <v>19.829999999999998</v>
      </c>
      <c r="J34" s="14">
        <v>21.81666667</v>
      </c>
      <c r="K34" s="15">
        <f>((D34-I34)-(E34-J34))</f>
        <v>-1.9916666633333264</v>
      </c>
      <c r="L34">
        <f>2^(-(K34))</f>
        <v>3.9769616860814372</v>
      </c>
      <c r="M34" s="2"/>
      <c r="N34" s="2"/>
      <c r="O34" s="2"/>
    </row>
    <row r="35" spans="1:15" ht="35" thickBot="1" x14ac:dyDescent="0.25">
      <c r="A35" s="19">
        <v>32</v>
      </c>
      <c r="B35" s="52" t="s">
        <v>227</v>
      </c>
      <c r="C35">
        <v>29.31</v>
      </c>
      <c r="D35" s="2"/>
      <c r="E35" s="14"/>
      <c r="F35" s="19">
        <v>32</v>
      </c>
      <c r="G35" s="52" t="s">
        <v>227</v>
      </c>
      <c r="H35" s="21">
        <v>19.670000000000002</v>
      </c>
      <c r="I35" s="2"/>
      <c r="J35" s="2"/>
      <c r="K35" s="2"/>
      <c r="L35" s="2"/>
      <c r="M35" s="2"/>
      <c r="N35" s="2"/>
      <c r="O35" s="2"/>
    </row>
    <row r="36" spans="1:15" ht="35" thickBot="1" x14ac:dyDescent="0.25">
      <c r="A36" s="19">
        <v>33</v>
      </c>
      <c r="B36" s="52" t="s">
        <v>228</v>
      </c>
      <c r="C36">
        <v>29.61</v>
      </c>
      <c r="D36" s="2"/>
      <c r="E36" s="14"/>
      <c r="F36" s="19">
        <v>33</v>
      </c>
      <c r="G36" s="52" t="s">
        <v>228</v>
      </c>
      <c r="H36" s="21">
        <v>19.91</v>
      </c>
      <c r="I36" s="2"/>
      <c r="J36" s="2"/>
      <c r="K36" s="2"/>
      <c r="L36" s="2"/>
      <c r="M36" s="2"/>
      <c r="N36" s="2"/>
      <c r="O36" s="2"/>
    </row>
    <row r="37" spans="1:15" ht="35" thickBot="1" x14ac:dyDescent="0.25">
      <c r="A37" s="19">
        <v>34</v>
      </c>
      <c r="B37" s="52" t="s">
        <v>229</v>
      </c>
      <c r="C37">
        <v>29.15</v>
      </c>
      <c r="D37" s="14">
        <f>AVERAGE(C37,C38,C39)</f>
        <v>29.006666666666664</v>
      </c>
      <c r="E37" s="14">
        <v>33.265000000000001</v>
      </c>
      <c r="F37" s="19">
        <v>34</v>
      </c>
      <c r="G37" s="52" t="s">
        <v>229</v>
      </c>
      <c r="H37" s="21">
        <v>20.2</v>
      </c>
      <c r="I37" s="14">
        <f>AVERAGE(H37:H39)</f>
        <v>20.003333333333334</v>
      </c>
      <c r="J37" s="14">
        <v>20.293333329999999</v>
      </c>
      <c r="K37" s="15">
        <f>((D37-I37)-(E37-J37))</f>
        <v>-3.9683333366666709</v>
      </c>
      <c r="L37">
        <f>2^(-(K37))</f>
        <v>15.652631719397315</v>
      </c>
      <c r="M37" s="2"/>
      <c r="N37" s="2"/>
      <c r="O37" s="2"/>
    </row>
    <row r="38" spans="1:15" ht="35" thickBot="1" x14ac:dyDescent="0.25">
      <c r="A38" s="19">
        <v>35</v>
      </c>
      <c r="B38" s="52" t="s">
        <v>230</v>
      </c>
      <c r="C38">
        <v>28.87</v>
      </c>
      <c r="D38" s="2"/>
      <c r="E38" s="14"/>
      <c r="F38" s="19">
        <v>35</v>
      </c>
      <c r="G38" s="52" t="s">
        <v>230</v>
      </c>
      <c r="H38" s="21">
        <v>19.7</v>
      </c>
      <c r="I38" s="2"/>
      <c r="J38" s="2"/>
      <c r="K38" s="2"/>
      <c r="L38" s="2"/>
      <c r="M38" s="2"/>
      <c r="N38" s="2"/>
      <c r="O38" s="2"/>
    </row>
    <row r="39" spans="1:15" ht="35" thickBot="1" x14ac:dyDescent="0.25">
      <c r="A39" s="19">
        <v>36</v>
      </c>
      <c r="B39" s="52" t="s">
        <v>231</v>
      </c>
      <c r="C39">
        <v>29</v>
      </c>
      <c r="D39" s="2"/>
      <c r="E39" s="14"/>
      <c r="F39" s="19">
        <v>36</v>
      </c>
      <c r="G39" s="52" t="s">
        <v>231</v>
      </c>
      <c r="H39" s="21">
        <v>20.11</v>
      </c>
      <c r="I39" s="2"/>
      <c r="J39" s="2"/>
      <c r="K39" s="2"/>
      <c r="L39" s="2"/>
      <c r="M39" s="2"/>
      <c r="N39" s="2"/>
      <c r="O39" s="2"/>
    </row>
    <row r="40" spans="1:15" ht="35" thickBot="1" x14ac:dyDescent="0.25">
      <c r="A40" s="19">
        <v>37</v>
      </c>
      <c r="B40" s="52" t="s">
        <v>232</v>
      </c>
      <c r="C40">
        <v>30.73</v>
      </c>
      <c r="D40" s="14">
        <f>AVERAGE(C40:C42)</f>
        <v>30.7</v>
      </c>
      <c r="E40" s="14">
        <v>33.364999999999995</v>
      </c>
      <c r="F40" s="19">
        <v>37</v>
      </c>
      <c r="G40" s="52" t="s">
        <v>232</v>
      </c>
      <c r="H40" s="21">
        <v>21.41</v>
      </c>
      <c r="I40" s="14">
        <f>AVERAGE(H40:H42)</f>
        <v>21.183333333333334</v>
      </c>
      <c r="J40" s="14">
        <v>22.276666670000001</v>
      </c>
      <c r="K40" s="15">
        <f>((D40-I40)-(E40-J40))</f>
        <v>-1.5716666633333283</v>
      </c>
      <c r="L40">
        <f>2^(-(K40))</f>
        <v>2.9724790941443913</v>
      </c>
      <c r="M40" s="16">
        <f>AVERAGE(L43,L40)</f>
        <v>4.6757462932756457</v>
      </c>
      <c r="N40">
        <f>STDEV(L40,L43)</f>
        <v>2.4087835733566569</v>
      </c>
      <c r="O40" s="2">
        <v>7.9454000000000002</v>
      </c>
    </row>
    <row r="41" spans="1:15" ht="35" thickBot="1" x14ac:dyDescent="0.25">
      <c r="A41" s="19">
        <v>38</v>
      </c>
      <c r="B41" s="52" t="s">
        <v>233</v>
      </c>
      <c r="C41">
        <v>30.87</v>
      </c>
      <c r="D41" s="2"/>
      <c r="E41" s="14"/>
      <c r="F41" s="19">
        <v>38</v>
      </c>
      <c r="G41" s="52" t="s">
        <v>233</v>
      </c>
      <c r="H41" s="21">
        <v>21.03</v>
      </c>
      <c r="I41" s="2"/>
      <c r="J41" s="2"/>
      <c r="K41" s="2"/>
      <c r="L41" s="2"/>
      <c r="M41" s="2"/>
      <c r="N41" s="2"/>
      <c r="O41" s="2"/>
    </row>
    <row r="42" spans="1:15" ht="35" thickBot="1" x14ac:dyDescent="0.25">
      <c r="A42" s="19">
        <v>39</v>
      </c>
      <c r="B42" s="52" t="s">
        <v>234</v>
      </c>
      <c r="C42">
        <v>30.5</v>
      </c>
      <c r="D42" s="2"/>
      <c r="E42" s="14"/>
      <c r="F42" s="19">
        <v>39</v>
      </c>
      <c r="G42" s="52" t="s">
        <v>234</v>
      </c>
      <c r="H42" s="21">
        <v>21.11</v>
      </c>
      <c r="I42" s="2"/>
      <c r="J42" s="2"/>
      <c r="K42" s="2"/>
      <c r="L42" s="2"/>
      <c r="M42" s="2"/>
      <c r="N42" s="2"/>
      <c r="O42" s="2"/>
    </row>
    <row r="43" spans="1:15" ht="35" thickBot="1" x14ac:dyDescent="0.25">
      <c r="A43" s="19">
        <v>40</v>
      </c>
      <c r="B43" s="52" t="s">
        <v>235</v>
      </c>
      <c r="C43">
        <v>28.28</v>
      </c>
      <c r="D43" s="14">
        <f>AVERAGE(C43,C45)</f>
        <v>28.315000000000001</v>
      </c>
      <c r="E43" s="14">
        <v>33.364999999999995</v>
      </c>
      <c r="F43" s="19">
        <v>40</v>
      </c>
      <c r="G43" s="52" t="s">
        <v>235</v>
      </c>
      <c r="H43" s="21">
        <v>19.16</v>
      </c>
      <c r="I43" s="14">
        <f>AVERAGE(H43:H45)</f>
        <v>19.440000000000001</v>
      </c>
      <c r="J43" s="14">
        <v>21.81666667</v>
      </c>
      <c r="K43" s="15">
        <f>((D43-I43)-(E43-J43))</f>
        <v>-2.6733333299999948</v>
      </c>
      <c r="L43">
        <f>2^(-(K43))</f>
        <v>6.3790134924069006</v>
      </c>
      <c r="M43" s="2"/>
      <c r="N43" s="2"/>
      <c r="O43" s="2"/>
    </row>
    <row r="44" spans="1:15" ht="35" thickBot="1" x14ac:dyDescent="0.25">
      <c r="A44" s="19">
        <v>41</v>
      </c>
      <c r="B44" s="52" t="s">
        <v>236</v>
      </c>
      <c r="C44">
        <v>28.95</v>
      </c>
      <c r="D44" s="2"/>
      <c r="E44" s="14"/>
      <c r="F44" s="19">
        <v>41</v>
      </c>
      <c r="G44" s="52" t="s">
        <v>236</v>
      </c>
      <c r="H44" s="21">
        <v>19.149999999999999</v>
      </c>
      <c r="I44" s="2"/>
      <c r="J44" s="2"/>
      <c r="K44" s="2"/>
      <c r="L44" s="2"/>
      <c r="M44" s="2"/>
      <c r="N44" s="2"/>
      <c r="O44" s="2"/>
    </row>
    <row r="45" spans="1:15" ht="35" thickBot="1" x14ac:dyDescent="0.25">
      <c r="A45" s="19">
        <v>42</v>
      </c>
      <c r="B45" s="52" t="s">
        <v>237</v>
      </c>
      <c r="C45">
        <v>28.35</v>
      </c>
      <c r="D45" s="2"/>
      <c r="E45" s="14"/>
      <c r="F45" s="19">
        <v>42</v>
      </c>
      <c r="G45" s="52" t="s">
        <v>237</v>
      </c>
      <c r="H45" s="21">
        <v>20.010000000000002</v>
      </c>
      <c r="I45" s="2"/>
      <c r="J45" s="2"/>
      <c r="K45" s="2"/>
      <c r="L45" s="2"/>
      <c r="M45" s="2"/>
      <c r="N45" s="2"/>
      <c r="O45" s="2"/>
    </row>
    <row r="46" spans="1:15" ht="35" thickBot="1" x14ac:dyDescent="0.25">
      <c r="A46" s="19">
        <v>43</v>
      </c>
      <c r="B46" s="52" t="s">
        <v>238</v>
      </c>
      <c r="C46" t="s">
        <v>17</v>
      </c>
      <c r="D46" s="14">
        <f>AVERAGE(C48,C47)</f>
        <v>33.814999999999998</v>
      </c>
      <c r="E46" s="14">
        <v>33.265000000000001</v>
      </c>
      <c r="F46" s="19">
        <v>43</v>
      </c>
      <c r="G46" s="52" t="s">
        <v>238</v>
      </c>
      <c r="H46" s="21">
        <v>20.02</v>
      </c>
      <c r="I46" s="14">
        <f>AVERAGE(H46:H48)</f>
        <v>20.343333333333334</v>
      </c>
      <c r="J46" s="14">
        <v>20.293333329999999</v>
      </c>
      <c r="K46" s="15">
        <f>((D46-I46)-(E46-J46))</f>
        <v>0.49999999666666284</v>
      </c>
      <c r="L46">
        <f>2^(-(K46))</f>
        <v>0.70710678282031292</v>
      </c>
      <c r="M46" s="2"/>
      <c r="N46" s="2"/>
      <c r="O46" s="2"/>
    </row>
    <row r="47" spans="1:15" ht="35" thickBot="1" x14ac:dyDescent="0.25">
      <c r="A47" s="19">
        <v>44</v>
      </c>
      <c r="B47" s="52" t="s">
        <v>239</v>
      </c>
      <c r="C47">
        <v>34.619999999999997</v>
      </c>
      <c r="D47" s="2"/>
      <c r="E47" s="14"/>
      <c r="F47" s="19">
        <v>44</v>
      </c>
      <c r="G47" s="52" t="s">
        <v>239</v>
      </c>
      <c r="H47" s="21">
        <v>20.059999999999999</v>
      </c>
      <c r="I47" s="2"/>
      <c r="J47" s="14"/>
      <c r="K47" s="2"/>
      <c r="L47" s="2"/>
      <c r="M47" s="2"/>
      <c r="N47" s="2"/>
      <c r="O47" s="2"/>
    </row>
    <row r="48" spans="1:15" ht="35" thickBot="1" x14ac:dyDescent="0.25">
      <c r="A48" s="19">
        <v>45</v>
      </c>
      <c r="B48" s="52" t="s">
        <v>240</v>
      </c>
      <c r="C48">
        <v>33.01</v>
      </c>
      <c r="D48" s="2"/>
      <c r="E48" s="14"/>
      <c r="F48" s="19">
        <v>45</v>
      </c>
      <c r="G48" s="52" t="s">
        <v>240</v>
      </c>
      <c r="H48" s="21">
        <v>20.95</v>
      </c>
      <c r="I48" s="2"/>
      <c r="J48" s="14"/>
      <c r="K48" s="2"/>
      <c r="L48" s="2"/>
      <c r="M48" s="2"/>
      <c r="N48" s="2"/>
      <c r="O48" s="2"/>
    </row>
    <row r="51" spans="1:3" x14ac:dyDescent="0.2">
      <c r="A51" t="s">
        <v>23</v>
      </c>
      <c r="B51" t="s">
        <v>24</v>
      </c>
      <c r="C51" t="s">
        <v>25</v>
      </c>
    </row>
    <row r="52" spans="1:3" x14ac:dyDescent="0.2">
      <c r="A52" t="s">
        <v>42</v>
      </c>
      <c r="B52" s="16">
        <v>1</v>
      </c>
      <c r="C52">
        <v>0</v>
      </c>
    </row>
    <row r="53" spans="1:3" x14ac:dyDescent="0.2">
      <c r="A53" t="s">
        <v>43</v>
      </c>
      <c r="B53" s="16">
        <v>0.61983989872273271</v>
      </c>
      <c r="C53">
        <v>0.49103328581248679</v>
      </c>
    </row>
    <row r="54" spans="1:3" x14ac:dyDescent="0.2">
      <c r="A54" t="s">
        <v>44</v>
      </c>
      <c r="B54" s="16">
        <v>1.4081366163806335</v>
      </c>
      <c r="C54">
        <v>0.31929948784602225</v>
      </c>
    </row>
    <row r="55" spans="1:3" x14ac:dyDescent="0.2">
      <c r="A55" t="s">
        <v>45</v>
      </c>
      <c r="B55" s="16">
        <v>2.5176428185226096</v>
      </c>
      <c r="C55">
        <v>0.28354622474569136</v>
      </c>
    </row>
    <row r="56" spans="1:3" x14ac:dyDescent="0.2">
      <c r="A56" t="s">
        <v>46</v>
      </c>
      <c r="B56" s="16">
        <v>4.6757462932756457</v>
      </c>
      <c r="C56">
        <v>2.4087835733566569</v>
      </c>
    </row>
  </sheetData>
  <mergeCells count="4">
    <mergeCell ref="A1:C1"/>
    <mergeCell ref="F1:H1"/>
    <mergeCell ref="A2:C2"/>
    <mergeCell ref="F2:H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zoomScaleNormal="150" zoomScalePageLayoutView="150" workbookViewId="0">
      <selection activeCell="G4" sqref="G4:G48"/>
    </sheetView>
  </sheetViews>
  <sheetFormatPr baseColWidth="10" defaultColWidth="11" defaultRowHeight="16" x14ac:dyDescent="0.2"/>
  <cols>
    <col min="1" max="1" width="11" style="50"/>
    <col min="2" max="2" width="20.83203125" style="50" customWidth="1"/>
    <col min="3" max="3" width="15.33203125" style="50" customWidth="1"/>
    <col min="4" max="4" width="22.6640625" style="50" customWidth="1"/>
    <col min="5" max="5" width="17" style="50" customWidth="1"/>
    <col min="6" max="6" width="11" style="50"/>
    <col min="7" max="7" width="20.5" style="50" customWidth="1"/>
    <col min="8" max="16384" width="11" style="50"/>
  </cols>
  <sheetData>
    <row r="1" spans="1:15" x14ac:dyDescent="0.2">
      <c r="A1" s="94" t="s">
        <v>241</v>
      </c>
      <c r="B1" s="94"/>
      <c r="C1" s="94"/>
      <c r="D1" s="54"/>
      <c r="E1" s="54"/>
      <c r="F1" s="95" t="s">
        <v>144</v>
      </c>
      <c r="G1" s="95"/>
      <c r="H1" s="95"/>
      <c r="I1" s="54"/>
      <c r="J1" s="54"/>
      <c r="K1" s="54"/>
      <c r="L1" s="55"/>
      <c r="M1" s="55"/>
      <c r="N1" s="55"/>
    </row>
    <row r="2" spans="1:15" x14ac:dyDescent="0.2">
      <c r="A2" s="96" t="s">
        <v>66</v>
      </c>
      <c r="B2" s="97"/>
      <c r="C2" s="97"/>
      <c r="D2" s="55"/>
      <c r="E2" s="55"/>
      <c r="F2" s="97" t="s">
        <v>0</v>
      </c>
      <c r="G2" s="97"/>
      <c r="H2" s="97"/>
      <c r="I2" s="55"/>
      <c r="J2" s="55"/>
      <c r="K2" s="55"/>
      <c r="L2" s="55"/>
      <c r="M2" s="55"/>
      <c r="N2" s="55"/>
    </row>
    <row r="3" spans="1:15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15" ht="35" thickBot="1" x14ac:dyDescent="0.25">
      <c r="A4" s="57">
        <v>1</v>
      </c>
      <c r="B4" s="52" t="s">
        <v>198</v>
      </c>
      <c r="C4" s="50" t="s">
        <v>105</v>
      </c>
      <c r="D4" s="58">
        <v>24.52</v>
      </c>
      <c r="E4" s="58">
        <v>24.52</v>
      </c>
      <c r="F4" s="57">
        <v>1</v>
      </c>
      <c r="G4" s="52" t="s">
        <v>198</v>
      </c>
      <c r="H4" s="63">
        <v>22.18</v>
      </c>
      <c r="I4" s="58">
        <f>AVERAGE(H4:H6)</f>
        <v>22.276666666666667</v>
      </c>
      <c r="J4" s="58">
        <f>AVERAGE(I4:I6)</f>
        <v>22.276666666666667</v>
      </c>
      <c r="K4" s="59">
        <f>((D4-I4)-(E4-J4))</f>
        <v>0</v>
      </c>
      <c r="L4" s="50">
        <f>2^(-(K4))</f>
        <v>1</v>
      </c>
      <c r="M4" s="60">
        <f>AVERAGE(L4,L7,L10)</f>
        <v>1</v>
      </c>
      <c r="N4" s="50">
        <f>STDEV(L4,L7,L10)</f>
        <v>0</v>
      </c>
    </row>
    <row r="5" spans="1:15" ht="35" thickBot="1" x14ac:dyDescent="0.25">
      <c r="A5" s="57">
        <v>2</v>
      </c>
      <c r="B5" s="52" t="s">
        <v>199</v>
      </c>
      <c r="C5" s="50" t="s">
        <v>106</v>
      </c>
      <c r="D5" s="58"/>
      <c r="E5" s="58"/>
      <c r="F5" s="57">
        <v>2</v>
      </c>
      <c r="G5" s="52" t="s">
        <v>199</v>
      </c>
      <c r="H5" s="63">
        <v>22.31</v>
      </c>
      <c r="I5" s="58"/>
      <c r="J5" s="55"/>
      <c r="K5" s="55"/>
      <c r="L5" s="55"/>
      <c r="M5" s="55"/>
      <c r="N5" s="55"/>
    </row>
    <row r="6" spans="1:15" ht="35" thickBot="1" x14ac:dyDescent="0.25">
      <c r="A6" s="57">
        <v>3</v>
      </c>
      <c r="B6" s="52" t="s">
        <v>200</v>
      </c>
      <c r="C6" s="50" t="s">
        <v>107</v>
      </c>
      <c r="D6" s="58"/>
      <c r="E6" s="58"/>
      <c r="F6" s="57">
        <v>3</v>
      </c>
      <c r="G6" s="52" t="s">
        <v>200</v>
      </c>
      <c r="H6" s="63">
        <v>22.34</v>
      </c>
      <c r="I6" s="58"/>
      <c r="J6" s="55"/>
      <c r="K6" s="55"/>
      <c r="L6" s="55"/>
      <c r="M6" s="55"/>
      <c r="N6" s="55"/>
    </row>
    <row r="7" spans="1:15" ht="35" thickBot="1" x14ac:dyDescent="0.25">
      <c r="A7" s="57">
        <v>4</v>
      </c>
      <c r="B7" s="52" t="s">
        <v>250</v>
      </c>
      <c r="C7" s="50" t="s">
        <v>102</v>
      </c>
      <c r="D7" s="58">
        <v>23.6</v>
      </c>
      <c r="E7" s="58">
        <f>AVERAGE(D7:D9)</f>
        <v>23.6</v>
      </c>
      <c r="F7" s="57">
        <v>4</v>
      </c>
      <c r="G7" s="52" t="s">
        <v>250</v>
      </c>
      <c r="H7" s="63">
        <v>21.4</v>
      </c>
      <c r="I7" s="58">
        <f>AVERAGE(H7:H9)</f>
        <v>21.816666666666666</v>
      </c>
      <c r="J7" s="58">
        <f>AVERAGE(I7:I9)</f>
        <v>21.816666666666666</v>
      </c>
      <c r="K7" s="59">
        <f>((D7-I7)-(E7-J7))</f>
        <v>0</v>
      </c>
      <c r="L7" s="50">
        <f>2^(-(K7))</f>
        <v>1</v>
      </c>
      <c r="M7" s="55"/>
      <c r="N7" s="55"/>
    </row>
    <row r="8" spans="1:15" ht="35" thickBot="1" x14ac:dyDescent="0.25">
      <c r="A8" s="57">
        <v>5</v>
      </c>
      <c r="B8" s="52" t="s">
        <v>201</v>
      </c>
      <c r="C8" s="50" t="s">
        <v>103</v>
      </c>
      <c r="D8" s="58"/>
      <c r="E8" s="58"/>
      <c r="F8" s="57">
        <v>5</v>
      </c>
      <c r="G8" s="52" t="s">
        <v>201</v>
      </c>
      <c r="H8" s="63">
        <v>21.93</v>
      </c>
      <c r="I8" s="58"/>
      <c r="J8" s="55"/>
      <c r="K8" s="55"/>
      <c r="L8" s="55"/>
      <c r="M8" s="55"/>
      <c r="N8" s="55"/>
    </row>
    <row r="9" spans="1:15" ht="35" thickBot="1" x14ac:dyDescent="0.25">
      <c r="A9" s="57">
        <v>6</v>
      </c>
      <c r="B9" s="52" t="s">
        <v>202</v>
      </c>
      <c r="C9" s="50" t="s">
        <v>104</v>
      </c>
      <c r="D9" s="58"/>
      <c r="E9" s="58"/>
      <c r="F9" s="57">
        <v>6</v>
      </c>
      <c r="G9" s="52" t="s">
        <v>202</v>
      </c>
      <c r="H9" s="63">
        <v>22.12</v>
      </c>
      <c r="I9" s="58"/>
      <c r="J9" s="55"/>
      <c r="K9" s="55"/>
      <c r="L9" s="55"/>
      <c r="M9" s="55"/>
      <c r="N9" s="55"/>
    </row>
    <row r="10" spans="1:15" ht="35" thickBot="1" x14ac:dyDescent="0.25">
      <c r="A10" s="57">
        <v>7</v>
      </c>
      <c r="B10" s="52" t="s">
        <v>203</v>
      </c>
      <c r="C10" s="50" t="s">
        <v>67</v>
      </c>
      <c r="D10" s="58">
        <v>21.82</v>
      </c>
      <c r="E10" s="58">
        <f>AVERAGE(D10:D12)</f>
        <v>21.82</v>
      </c>
      <c r="F10" s="57">
        <v>7</v>
      </c>
      <c r="G10" s="52" t="s">
        <v>203</v>
      </c>
      <c r="H10" s="63">
        <v>20.23</v>
      </c>
      <c r="I10" s="58">
        <f>AVERAGE(H10:H12)</f>
        <v>20.293333333333333</v>
      </c>
      <c r="J10" s="58">
        <f>AVERAGE(I10:I12)</f>
        <v>20.293333333333333</v>
      </c>
      <c r="K10" s="59">
        <f>((D10-I10)-(E10-J10))</f>
        <v>0</v>
      </c>
      <c r="L10" s="50">
        <f>2^(-(K10))</f>
        <v>1</v>
      </c>
      <c r="M10" s="55"/>
      <c r="N10" s="55"/>
    </row>
    <row r="11" spans="1:15" ht="35" thickBot="1" x14ac:dyDescent="0.25">
      <c r="A11" s="57">
        <v>8</v>
      </c>
      <c r="B11" s="52" t="s">
        <v>204</v>
      </c>
      <c r="C11" s="50" t="s">
        <v>101</v>
      </c>
      <c r="D11" s="58"/>
      <c r="E11" s="58"/>
      <c r="F11" s="57">
        <v>8</v>
      </c>
      <c r="G11" s="52" t="s">
        <v>204</v>
      </c>
      <c r="H11" s="63">
        <v>20.36</v>
      </c>
      <c r="I11" s="58"/>
      <c r="J11" s="55"/>
      <c r="K11" s="55"/>
      <c r="L11" s="55"/>
      <c r="M11" s="55"/>
      <c r="N11" s="55"/>
    </row>
    <row r="12" spans="1:15" ht="35" thickBot="1" x14ac:dyDescent="0.25">
      <c r="A12" s="57">
        <v>9</v>
      </c>
      <c r="B12" s="52" t="s">
        <v>251</v>
      </c>
      <c r="C12" s="50" t="s">
        <v>70</v>
      </c>
      <c r="D12" s="58"/>
      <c r="E12" s="58"/>
      <c r="F12" s="57">
        <v>9</v>
      </c>
      <c r="G12" s="52" t="s">
        <v>251</v>
      </c>
      <c r="H12" s="63">
        <v>20.29</v>
      </c>
      <c r="I12" s="58"/>
      <c r="J12" s="55"/>
      <c r="K12" s="55"/>
      <c r="L12" s="55"/>
      <c r="M12" s="55"/>
      <c r="N12" s="55"/>
    </row>
    <row r="13" spans="1:15" ht="35" thickBot="1" x14ac:dyDescent="0.25">
      <c r="A13" s="57">
        <v>10</v>
      </c>
      <c r="B13" s="52" t="s">
        <v>205</v>
      </c>
      <c r="C13" s="50" t="s">
        <v>98</v>
      </c>
      <c r="D13" s="58">
        <v>21.65</v>
      </c>
      <c r="E13" s="58">
        <v>24.52</v>
      </c>
      <c r="F13" s="57">
        <v>10</v>
      </c>
      <c r="G13" s="52" t="s">
        <v>205</v>
      </c>
      <c r="H13" s="63">
        <v>21.01</v>
      </c>
      <c r="I13" s="58">
        <f>AVERAGE(H13:H15)</f>
        <v>21.006666666666664</v>
      </c>
      <c r="J13" s="58">
        <v>22.276666670000001</v>
      </c>
      <c r="K13" s="59">
        <f>((D13-I13)-(E13-J13))</f>
        <v>-1.5999999966666643</v>
      </c>
      <c r="L13" s="50">
        <f>2^(-(K13))</f>
        <v>3.0314331260166933</v>
      </c>
      <c r="M13" s="60">
        <f>AVERAGE(L16,L19)</f>
        <v>1.3638666071028311</v>
      </c>
      <c r="N13" s="50">
        <f>STDEV(L13,L16)</f>
        <v>1.1201730304876578</v>
      </c>
    </row>
    <row r="14" spans="1:15" ht="35" thickBot="1" x14ac:dyDescent="0.25">
      <c r="A14" s="57">
        <v>11</v>
      </c>
      <c r="B14" s="52" t="s">
        <v>206</v>
      </c>
      <c r="C14" s="50" t="s">
        <v>99</v>
      </c>
      <c r="D14" s="58"/>
      <c r="E14" s="58"/>
      <c r="F14" s="57">
        <v>11</v>
      </c>
      <c r="G14" s="52" t="s">
        <v>206</v>
      </c>
      <c r="H14" s="63">
        <v>20.79</v>
      </c>
      <c r="I14" s="58"/>
      <c r="J14" s="55"/>
      <c r="K14" s="55"/>
      <c r="L14" s="55"/>
      <c r="M14" s="55"/>
      <c r="N14" s="55"/>
    </row>
    <row r="15" spans="1:15" ht="35" thickBot="1" x14ac:dyDescent="0.25">
      <c r="A15" s="57">
        <v>12</v>
      </c>
      <c r="B15" s="52" t="s">
        <v>207</v>
      </c>
      <c r="C15" s="50" t="s">
        <v>100</v>
      </c>
      <c r="D15" s="58"/>
      <c r="E15" s="58"/>
      <c r="F15" s="57">
        <v>12</v>
      </c>
      <c r="G15" s="52" t="s">
        <v>207</v>
      </c>
      <c r="H15" s="63">
        <v>21.22</v>
      </c>
      <c r="I15" s="58"/>
      <c r="J15" s="55"/>
      <c r="K15" s="55"/>
      <c r="L15" s="55"/>
      <c r="M15" s="55"/>
      <c r="N15" s="55"/>
    </row>
    <row r="16" spans="1:15" ht="35" thickBot="1" x14ac:dyDescent="0.25">
      <c r="A16" s="57">
        <v>13</v>
      </c>
      <c r="B16" s="52" t="s">
        <v>208</v>
      </c>
      <c r="C16" s="50" t="s">
        <v>95</v>
      </c>
      <c r="D16" s="58">
        <v>22.31</v>
      </c>
      <c r="E16" s="58">
        <v>23.6</v>
      </c>
      <c r="F16" s="57">
        <v>13</v>
      </c>
      <c r="G16" s="52" t="s">
        <v>208</v>
      </c>
      <c r="H16" s="63">
        <v>20.98</v>
      </c>
      <c r="I16" s="58">
        <f>AVERAGE(H16:H18)</f>
        <v>21.06</v>
      </c>
      <c r="J16" s="58">
        <v>21.81666667</v>
      </c>
      <c r="K16" s="59">
        <f>((D16-I16)-(E16-J16))</f>
        <v>-0.53333333000000138</v>
      </c>
      <c r="L16" s="50">
        <f>2^(-(K16))</f>
        <v>1.4472692340964775</v>
      </c>
      <c r="M16" s="55"/>
      <c r="N16" s="55"/>
    </row>
    <row r="17" spans="1:14" ht="35" thickBot="1" x14ac:dyDescent="0.25">
      <c r="A17" s="57">
        <v>14</v>
      </c>
      <c r="B17" s="52" t="s">
        <v>209</v>
      </c>
      <c r="C17" s="50" t="s">
        <v>96</v>
      </c>
      <c r="D17" s="58"/>
      <c r="E17" s="58"/>
      <c r="F17" s="57">
        <v>14</v>
      </c>
      <c r="G17" s="52" t="s">
        <v>209</v>
      </c>
      <c r="H17" s="63">
        <v>20.95</v>
      </c>
      <c r="I17" s="58"/>
      <c r="J17" s="55"/>
      <c r="K17" s="55"/>
      <c r="L17" s="55"/>
      <c r="M17" s="55"/>
      <c r="N17" s="55"/>
    </row>
    <row r="18" spans="1:14" ht="35" thickBot="1" x14ac:dyDescent="0.25">
      <c r="A18" s="57">
        <v>15</v>
      </c>
      <c r="B18" s="52" t="s">
        <v>210</v>
      </c>
      <c r="C18" s="50" t="s">
        <v>97</v>
      </c>
      <c r="D18" s="58"/>
      <c r="E18" s="58"/>
      <c r="F18" s="57">
        <v>15</v>
      </c>
      <c r="G18" s="52" t="s">
        <v>210</v>
      </c>
      <c r="H18" s="63">
        <v>21.25</v>
      </c>
      <c r="I18" s="58"/>
      <c r="J18" s="55"/>
      <c r="K18" s="55"/>
      <c r="L18" s="55"/>
      <c r="M18" s="55"/>
      <c r="N18" s="55"/>
    </row>
    <row r="19" spans="1:14" ht="35" thickBot="1" x14ac:dyDescent="0.25">
      <c r="A19" s="57">
        <v>16</v>
      </c>
      <c r="B19" s="52" t="s">
        <v>211</v>
      </c>
      <c r="C19" s="50" t="s">
        <v>93</v>
      </c>
      <c r="D19" s="58">
        <v>21.61</v>
      </c>
      <c r="E19" s="58">
        <v>21.82</v>
      </c>
      <c r="F19" s="57">
        <v>16</v>
      </c>
      <c r="G19" s="52" t="s">
        <v>211</v>
      </c>
      <c r="H19" s="63">
        <v>20.239999999999998</v>
      </c>
      <c r="I19" s="58">
        <f>AVERAGE(H19:H21)</f>
        <v>20.440000000000001</v>
      </c>
      <c r="J19" s="58">
        <v>20.293333329999999</v>
      </c>
      <c r="K19" s="59">
        <f>((D19-I19)-(E19-J19))</f>
        <v>-0.35666667000000274</v>
      </c>
      <c r="L19" s="50">
        <f>2^(-(K19))</f>
        <v>1.2804639801091848</v>
      </c>
      <c r="M19" s="55"/>
      <c r="N19" s="55"/>
    </row>
    <row r="20" spans="1:14" ht="35" thickBot="1" x14ac:dyDescent="0.25">
      <c r="A20" s="57">
        <v>17</v>
      </c>
      <c r="B20" s="52" t="s">
        <v>212</v>
      </c>
      <c r="C20" s="50" t="s">
        <v>81</v>
      </c>
      <c r="D20" s="58"/>
      <c r="E20" s="58"/>
      <c r="F20" s="57">
        <v>17</v>
      </c>
      <c r="G20" s="52" t="s">
        <v>212</v>
      </c>
      <c r="H20" s="63">
        <v>20.190000000000001</v>
      </c>
      <c r="I20" s="58"/>
      <c r="J20" s="55"/>
      <c r="K20" s="55"/>
      <c r="L20" s="55"/>
      <c r="M20" s="55"/>
      <c r="N20" s="55"/>
    </row>
    <row r="21" spans="1:14" ht="35" thickBot="1" x14ac:dyDescent="0.25">
      <c r="A21" s="57">
        <v>18</v>
      </c>
      <c r="B21" s="52" t="s">
        <v>213</v>
      </c>
      <c r="C21" s="50" t="s">
        <v>94</v>
      </c>
      <c r="D21" s="58"/>
      <c r="E21" s="58"/>
      <c r="F21" s="57">
        <v>18</v>
      </c>
      <c r="G21" s="52" t="s">
        <v>213</v>
      </c>
      <c r="H21" s="63">
        <v>20.89</v>
      </c>
      <c r="I21" s="58"/>
      <c r="J21" s="55"/>
      <c r="K21" s="55"/>
      <c r="L21" s="55"/>
      <c r="M21" s="55"/>
      <c r="N21" s="55"/>
    </row>
    <row r="22" spans="1:14" ht="35" thickBot="1" x14ac:dyDescent="0.25">
      <c r="A22" s="57">
        <v>19</v>
      </c>
      <c r="B22" s="52" t="s">
        <v>214</v>
      </c>
      <c r="C22" s="50" t="s">
        <v>90</v>
      </c>
      <c r="D22" s="58">
        <v>20.83</v>
      </c>
      <c r="E22" s="58">
        <v>24.52</v>
      </c>
      <c r="F22" s="57">
        <v>19</v>
      </c>
      <c r="G22" s="52" t="s">
        <v>214</v>
      </c>
      <c r="H22" s="63">
        <v>20.100000000000001</v>
      </c>
      <c r="I22" s="58">
        <f>AVERAGE(H22:H24)</f>
        <v>20.143333333333334</v>
      </c>
      <c r="J22" s="58">
        <v>22.276666670000001</v>
      </c>
      <c r="K22" s="59">
        <f>((D22-I22)-(E22-J22))</f>
        <v>-1.5566666633333348</v>
      </c>
      <c r="L22" s="50">
        <f>2^(-(K22))</f>
        <v>2.9417337215750545</v>
      </c>
      <c r="M22" s="60">
        <f>AVERAGE(L22,L25)</f>
        <v>2.51816098118839</v>
      </c>
      <c r="N22" s="50">
        <f>STDEV(L22,L25)</f>
        <v>0.59902231410636031</v>
      </c>
    </row>
    <row r="23" spans="1:14" ht="35" thickBot="1" x14ac:dyDescent="0.25">
      <c r="A23" s="57">
        <v>20</v>
      </c>
      <c r="B23" s="52" t="s">
        <v>215</v>
      </c>
      <c r="C23" s="50" t="s">
        <v>91</v>
      </c>
      <c r="D23" s="58"/>
      <c r="E23" s="58"/>
      <c r="F23" s="57">
        <v>20</v>
      </c>
      <c r="G23" s="52" t="s">
        <v>215</v>
      </c>
      <c r="H23" s="63">
        <v>20.11</v>
      </c>
      <c r="I23" s="58"/>
      <c r="J23" s="55"/>
      <c r="K23" s="55"/>
      <c r="L23" s="55"/>
      <c r="M23" s="55"/>
      <c r="N23" s="55"/>
    </row>
    <row r="24" spans="1:14" ht="35" thickBot="1" x14ac:dyDescent="0.25">
      <c r="A24" s="57">
        <v>21</v>
      </c>
      <c r="B24" s="52" t="s">
        <v>216</v>
      </c>
      <c r="C24" s="50" t="s">
        <v>92</v>
      </c>
      <c r="D24" s="58"/>
      <c r="E24" s="58"/>
      <c r="F24" s="57">
        <v>21</v>
      </c>
      <c r="G24" s="52" t="s">
        <v>216</v>
      </c>
      <c r="H24" s="63">
        <v>20.22</v>
      </c>
      <c r="I24" s="58"/>
      <c r="J24" s="55"/>
      <c r="K24" s="55"/>
      <c r="L24" s="55"/>
      <c r="M24" s="55"/>
      <c r="N24" s="55"/>
    </row>
    <row r="25" spans="1:14" ht="35" thickBot="1" x14ac:dyDescent="0.25">
      <c r="A25" s="57">
        <v>22</v>
      </c>
      <c r="B25" s="52" t="s">
        <v>217</v>
      </c>
      <c r="C25" s="50" t="s">
        <v>87</v>
      </c>
      <c r="D25" s="58">
        <v>20.66</v>
      </c>
      <c r="E25" s="58">
        <v>23.6</v>
      </c>
      <c r="F25" s="57">
        <v>22</v>
      </c>
      <c r="G25" s="52" t="s">
        <v>217</v>
      </c>
      <c r="H25" s="63">
        <v>20.04</v>
      </c>
      <c r="I25" s="58">
        <f>AVERAGE(H25:H27)</f>
        <v>19.943333333333332</v>
      </c>
      <c r="J25" s="58">
        <v>21.81666667</v>
      </c>
      <c r="K25" s="59">
        <f>((D25-I25)-(E25-J25))</f>
        <v>-1.0666666633333328</v>
      </c>
      <c r="L25" s="50">
        <f>2^(-(K25))</f>
        <v>2.094588240801726</v>
      </c>
      <c r="M25" s="55"/>
      <c r="N25" s="55"/>
    </row>
    <row r="26" spans="1:14" ht="35" thickBot="1" x14ac:dyDescent="0.25">
      <c r="A26" s="57">
        <v>23</v>
      </c>
      <c r="B26" s="52" t="s">
        <v>218</v>
      </c>
      <c r="C26" s="50" t="s">
        <v>88</v>
      </c>
      <c r="D26" s="58"/>
      <c r="E26" s="58"/>
      <c r="F26" s="57">
        <v>23</v>
      </c>
      <c r="G26" s="52" t="s">
        <v>218</v>
      </c>
      <c r="H26" s="63">
        <v>19.77</v>
      </c>
      <c r="I26" s="58"/>
      <c r="J26" s="55"/>
      <c r="K26" s="55"/>
      <c r="L26" s="55"/>
      <c r="M26" s="55"/>
      <c r="N26" s="55"/>
    </row>
    <row r="27" spans="1:14" ht="35" thickBot="1" x14ac:dyDescent="0.25">
      <c r="A27" s="57">
        <v>24</v>
      </c>
      <c r="B27" s="52" t="s">
        <v>219</v>
      </c>
      <c r="C27" s="50" t="s">
        <v>89</v>
      </c>
      <c r="D27" s="58"/>
      <c r="E27" s="58"/>
      <c r="F27" s="57">
        <v>24</v>
      </c>
      <c r="G27" s="52" t="s">
        <v>219</v>
      </c>
      <c r="H27" s="63">
        <v>20.02</v>
      </c>
      <c r="I27" s="58"/>
      <c r="J27" s="55"/>
      <c r="K27" s="55"/>
      <c r="L27" s="55"/>
      <c r="M27" s="55"/>
      <c r="N27" s="55"/>
    </row>
    <row r="28" spans="1:14" ht="35" thickBot="1" x14ac:dyDescent="0.25">
      <c r="A28" s="57">
        <v>25</v>
      </c>
      <c r="B28" s="52" t="s">
        <v>220</v>
      </c>
      <c r="C28" s="50" t="s">
        <v>85</v>
      </c>
      <c r="D28" s="58">
        <v>20.77</v>
      </c>
      <c r="E28" s="58">
        <v>21.82</v>
      </c>
      <c r="F28" s="57">
        <v>25</v>
      </c>
      <c r="G28" s="52" t="s">
        <v>220</v>
      </c>
      <c r="H28" s="63">
        <v>20.350000000000001</v>
      </c>
      <c r="I28" s="58">
        <f>AVERAGE(H28:H30)</f>
        <v>20.183333333333334</v>
      </c>
      <c r="J28" s="58">
        <v>20.293333329999999</v>
      </c>
      <c r="K28" s="59">
        <f>((D28-I28)-(E28-J28))</f>
        <v>-0.94000000333333489</v>
      </c>
      <c r="L28" s="50">
        <f>2^(-(K28))</f>
        <v>1.9185282430832722</v>
      </c>
      <c r="M28" s="55"/>
      <c r="N28" s="55"/>
    </row>
    <row r="29" spans="1:14" ht="35" thickBot="1" x14ac:dyDescent="0.25">
      <c r="A29" s="57">
        <v>26</v>
      </c>
      <c r="B29" s="52" t="s">
        <v>221</v>
      </c>
      <c r="C29" s="50" t="s">
        <v>82</v>
      </c>
      <c r="D29" s="55"/>
      <c r="E29" s="58"/>
      <c r="F29" s="57">
        <v>26</v>
      </c>
      <c r="G29" s="52" t="s">
        <v>221</v>
      </c>
      <c r="H29" s="63">
        <v>19.93</v>
      </c>
      <c r="I29" s="55"/>
      <c r="J29" s="55"/>
      <c r="K29" s="55"/>
      <c r="L29" s="55"/>
      <c r="M29" s="55"/>
      <c r="N29" s="55"/>
    </row>
    <row r="30" spans="1:14" ht="35" thickBot="1" x14ac:dyDescent="0.25">
      <c r="A30" s="57">
        <v>27</v>
      </c>
      <c r="B30" s="52" t="s">
        <v>222</v>
      </c>
      <c r="C30" s="50" t="s">
        <v>86</v>
      </c>
      <c r="D30" s="55"/>
      <c r="E30" s="58"/>
      <c r="F30" s="57">
        <v>27</v>
      </c>
      <c r="G30" s="52" t="s">
        <v>222</v>
      </c>
      <c r="H30" s="63">
        <v>20.27</v>
      </c>
      <c r="I30" s="55"/>
      <c r="J30" s="55"/>
      <c r="K30" s="55"/>
      <c r="L30" s="55"/>
      <c r="M30" s="55"/>
      <c r="N30" s="55"/>
    </row>
    <row r="31" spans="1:14" ht="35" thickBot="1" x14ac:dyDescent="0.25">
      <c r="A31" s="57">
        <v>28</v>
      </c>
      <c r="B31" s="52" t="s">
        <v>223</v>
      </c>
      <c r="C31" s="50" t="s">
        <v>82</v>
      </c>
      <c r="D31" s="58">
        <v>21.05</v>
      </c>
      <c r="E31" s="58">
        <v>24.52</v>
      </c>
      <c r="F31" s="57">
        <v>28</v>
      </c>
      <c r="G31" s="52" t="s">
        <v>223</v>
      </c>
      <c r="H31" s="63">
        <v>20.28</v>
      </c>
      <c r="I31" s="58">
        <f>AVERAGE(H31:H33)</f>
        <v>20.349999999999998</v>
      </c>
      <c r="J31" s="58">
        <v>22.276666670000001</v>
      </c>
      <c r="K31" s="59">
        <f>((D31-I31)-(E31-J31))</f>
        <v>-1.5433333299999958</v>
      </c>
      <c r="L31" s="50">
        <f>2^(-(K31))</f>
        <v>2.914671575399558</v>
      </c>
      <c r="M31" s="60">
        <f>AVERAGE(L31,L34,)</f>
        <v>1.4850339313846532</v>
      </c>
      <c r="N31" s="50">
        <f>STDEV(L34,L31)</f>
        <v>0.9717353822707917</v>
      </c>
    </row>
    <row r="32" spans="1:14" ht="35" thickBot="1" x14ac:dyDescent="0.25">
      <c r="A32" s="57">
        <v>29</v>
      </c>
      <c r="B32" s="52" t="s">
        <v>224</v>
      </c>
      <c r="C32" s="50" t="s">
        <v>83</v>
      </c>
      <c r="D32" s="55"/>
      <c r="E32" s="58"/>
      <c r="F32" s="57">
        <v>29</v>
      </c>
      <c r="G32" s="52" t="s">
        <v>224</v>
      </c>
      <c r="H32" s="63">
        <v>20.22</v>
      </c>
      <c r="I32" s="55"/>
      <c r="J32" s="55"/>
      <c r="K32" s="55"/>
      <c r="L32" s="55"/>
      <c r="M32" s="55"/>
      <c r="N32" s="55"/>
    </row>
    <row r="33" spans="1:14" ht="35" thickBot="1" x14ac:dyDescent="0.25">
      <c r="A33" s="57">
        <v>30</v>
      </c>
      <c r="B33" s="52" t="s">
        <v>225</v>
      </c>
      <c r="C33" s="50" t="s">
        <v>84</v>
      </c>
      <c r="D33" s="55"/>
      <c r="E33" s="58"/>
      <c r="F33" s="57">
        <v>30</v>
      </c>
      <c r="G33" s="52" t="s">
        <v>225</v>
      </c>
      <c r="H33" s="63">
        <v>20.55</v>
      </c>
      <c r="I33" s="55"/>
      <c r="J33" s="55"/>
      <c r="K33" s="55"/>
      <c r="L33" s="55"/>
      <c r="M33" s="55"/>
      <c r="N33" s="55"/>
    </row>
    <row r="34" spans="1:14" ht="35" thickBot="1" x14ac:dyDescent="0.25">
      <c r="A34" s="57">
        <v>31</v>
      </c>
      <c r="B34" s="52" t="s">
        <v>226</v>
      </c>
      <c r="C34" s="50" t="s">
        <v>79</v>
      </c>
      <c r="D34" s="58">
        <v>20.99</v>
      </c>
      <c r="E34" s="58">
        <v>23.6</v>
      </c>
      <c r="F34" s="57">
        <v>31</v>
      </c>
      <c r="G34" s="52" t="s">
        <v>226</v>
      </c>
      <c r="H34" s="63">
        <v>19.91</v>
      </c>
      <c r="I34" s="58">
        <f>AVERAGE(H34:H36)</f>
        <v>19.829999999999998</v>
      </c>
      <c r="J34" s="58">
        <v>21.81666667</v>
      </c>
      <c r="K34" s="59">
        <f>((D34-I34)-(E34-J34))</f>
        <v>-0.62333333000000124</v>
      </c>
      <c r="L34" s="50">
        <f>2^(-(K34))</f>
        <v>1.5404302187544019</v>
      </c>
      <c r="M34" s="55"/>
      <c r="N34" s="55"/>
    </row>
    <row r="35" spans="1:14" ht="35" thickBot="1" x14ac:dyDescent="0.25">
      <c r="A35" s="57">
        <v>32</v>
      </c>
      <c r="B35" s="52" t="s">
        <v>227</v>
      </c>
      <c r="C35" s="50" t="s">
        <v>80</v>
      </c>
      <c r="D35" s="55"/>
      <c r="E35" s="58"/>
      <c r="F35" s="57">
        <v>32</v>
      </c>
      <c r="G35" s="52" t="s">
        <v>227</v>
      </c>
      <c r="H35" s="63">
        <v>19.670000000000002</v>
      </c>
      <c r="I35" s="55"/>
      <c r="J35" s="55"/>
      <c r="K35" s="55"/>
      <c r="L35" s="55"/>
      <c r="M35" s="55"/>
      <c r="N35" s="55"/>
    </row>
    <row r="36" spans="1:14" ht="35" thickBot="1" x14ac:dyDescent="0.25">
      <c r="A36" s="57">
        <v>33</v>
      </c>
      <c r="B36" s="52" t="s">
        <v>228</v>
      </c>
      <c r="C36" s="50" t="s">
        <v>81</v>
      </c>
      <c r="D36" s="55"/>
      <c r="E36" s="58"/>
      <c r="F36" s="57">
        <v>33</v>
      </c>
      <c r="G36" s="52" t="s">
        <v>228</v>
      </c>
      <c r="H36" s="63">
        <v>19.91</v>
      </c>
      <c r="I36" s="55"/>
      <c r="J36" s="55"/>
      <c r="K36" s="55"/>
      <c r="L36" s="55"/>
      <c r="M36" s="55"/>
      <c r="N36" s="55"/>
    </row>
    <row r="37" spans="1:14" ht="35" thickBot="1" x14ac:dyDescent="0.25">
      <c r="A37" s="57">
        <v>34</v>
      </c>
      <c r="B37" s="52" t="s">
        <v>229</v>
      </c>
      <c r="C37" s="50" t="s">
        <v>76</v>
      </c>
      <c r="D37" s="58">
        <v>20.43</v>
      </c>
      <c r="E37" s="58">
        <v>21.82</v>
      </c>
      <c r="F37" s="57">
        <v>34</v>
      </c>
      <c r="G37" s="52" t="s">
        <v>229</v>
      </c>
      <c r="H37" s="63">
        <v>20.2</v>
      </c>
      <c r="I37" s="58">
        <f>AVERAGE(H37:H39)</f>
        <v>20.003333333333334</v>
      </c>
      <c r="J37" s="58">
        <v>20.293333329999999</v>
      </c>
      <c r="K37" s="59">
        <f>((D37-I37)-(E37-J37))</f>
        <v>-1.100000003333335</v>
      </c>
      <c r="L37" s="50">
        <f>2^(-(K37))</f>
        <v>2.1435469300252339</v>
      </c>
      <c r="M37" s="55"/>
      <c r="N37" s="55"/>
    </row>
    <row r="38" spans="1:14" ht="35" thickBot="1" x14ac:dyDescent="0.25">
      <c r="A38" s="57">
        <v>35</v>
      </c>
      <c r="B38" s="52" t="s">
        <v>230</v>
      </c>
      <c r="C38" s="50" t="s">
        <v>77</v>
      </c>
      <c r="D38" s="55"/>
      <c r="E38" s="58"/>
      <c r="F38" s="57">
        <v>35</v>
      </c>
      <c r="G38" s="52" t="s">
        <v>230</v>
      </c>
      <c r="H38" s="63">
        <v>19.7</v>
      </c>
      <c r="I38" s="55"/>
      <c r="J38" s="55"/>
      <c r="K38" s="55"/>
      <c r="L38" s="55"/>
      <c r="M38" s="55"/>
      <c r="N38" s="55"/>
    </row>
    <row r="39" spans="1:14" ht="35" thickBot="1" x14ac:dyDescent="0.25">
      <c r="A39" s="57">
        <v>36</v>
      </c>
      <c r="B39" s="52" t="s">
        <v>231</v>
      </c>
      <c r="C39" s="50" t="s">
        <v>78</v>
      </c>
      <c r="D39" s="55"/>
      <c r="E39" s="58"/>
      <c r="F39" s="57">
        <v>36</v>
      </c>
      <c r="G39" s="52" t="s">
        <v>231</v>
      </c>
      <c r="H39" s="63">
        <v>20.11</v>
      </c>
      <c r="I39" s="55"/>
      <c r="J39" s="55"/>
      <c r="K39" s="55"/>
      <c r="L39" s="55"/>
      <c r="M39" s="55"/>
      <c r="N39" s="55"/>
    </row>
    <row r="40" spans="1:14" ht="35" thickBot="1" x14ac:dyDescent="0.25">
      <c r="A40" s="57">
        <v>37</v>
      </c>
      <c r="B40" s="52" t="s">
        <v>232</v>
      </c>
      <c r="C40" s="50" t="s">
        <v>73</v>
      </c>
      <c r="D40" s="58">
        <v>21.89</v>
      </c>
      <c r="E40" s="58">
        <v>24.52</v>
      </c>
      <c r="F40" s="57">
        <v>37</v>
      </c>
      <c r="G40" s="52" t="s">
        <v>232</v>
      </c>
      <c r="H40" s="63">
        <v>21.41</v>
      </c>
      <c r="I40" s="58">
        <f>AVERAGE(H40:H42)</f>
        <v>21.183333333333334</v>
      </c>
      <c r="J40" s="58">
        <v>22.276666670000001</v>
      </c>
      <c r="K40" s="59">
        <f>((D40-I40)-(E40-J40))</f>
        <v>-1.5366666633333317</v>
      </c>
      <c r="L40" s="50">
        <f>2^(-(K40))</f>
        <v>2.9012340041282743</v>
      </c>
      <c r="M40" s="60">
        <f>AVERAGE(L43,L40)</f>
        <v>1.6960384653087821</v>
      </c>
      <c r="N40" s="50">
        <f>STDEV(L40,L43)</f>
        <v>1.7044038763100757</v>
      </c>
    </row>
    <row r="41" spans="1:14" ht="35" thickBot="1" x14ac:dyDescent="0.25">
      <c r="A41" s="57">
        <v>38</v>
      </c>
      <c r="B41" s="52" t="s">
        <v>233</v>
      </c>
      <c r="C41" s="50" t="s">
        <v>74</v>
      </c>
      <c r="D41" s="55"/>
      <c r="E41" s="58"/>
      <c r="F41" s="57">
        <v>38</v>
      </c>
      <c r="G41" s="52" t="s">
        <v>233</v>
      </c>
      <c r="H41" s="63">
        <v>21.03</v>
      </c>
      <c r="I41" s="55"/>
      <c r="J41" s="55"/>
      <c r="K41" s="55"/>
      <c r="L41" s="55"/>
      <c r="M41" s="55"/>
      <c r="N41" s="55"/>
    </row>
    <row r="42" spans="1:14" ht="35" thickBot="1" x14ac:dyDescent="0.25">
      <c r="A42" s="57">
        <v>39</v>
      </c>
      <c r="B42" s="52" t="s">
        <v>234</v>
      </c>
      <c r="C42" s="50" t="s">
        <v>75</v>
      </c>
      <c r="D42" s="55"/>
      <c r="E42" s="58"/>
      <c r="F42" s="57">
        <v>39</v>
      </c>
      <c r="G42" s="52" t="s">
        <v>234</v>
      </c>
      <c r="H42" s="63">
        <v>21.11</v>
      </c>
      <c r="I42" s="55"/>
      <c r="J42" s="55"/>
      <c r="K42" s="55"/>
      <c r="L42" s="55"/>
      <c r="M42" s="55"/>
      <c r="N42" s="55"/>
    </row>
    <row r="43" spans="1:14" ht="35" thickBot="1" x14ac:dyDescent="0.25">
      <c r="A43" s="57">
        <v>40</v>
      </c>
      <c r="B43" s="52" t="s">
        <v>235</v>
      </c>
      <c r="C43" s="50" t="s">
        <v>70</v>
      </c>
      <c r="D43" s="58">
        <v>22.25</v>
      </c>
      <c r="E43" s="58">
        <v>23.6</v>
      </c>
      <c r="F43" s="57">
        <v>40</v>
      </c>
      <c r="G43" s="52" t="s">
        <v>235</v>
      </c>
      <c r="H43" s="63">
        <v>19.16</v>
      </c>
      <c r="I43" s="58">
        <f>AVERAGE(H43:H45)</f>
        <v>19.440000000000001</v>
      </c>
      <c r="J43" s="58">
        <v>21.81666667</v>
      </c>
      <c r="K43" s="59">
        <f>((D43-I43)-(E43-J43))</f>
        <v>1.0266666699999973</v>
      </c>
      <c r="L43" s="50">
        <f>2^(-(K43))</f>
        <v>0.49084292648929012</v>
      </c>
      <c r="M43" s="55"/>
      <c r="N43" s="55"/>
    </row>
    <row r="44" spans="1:14" ht="35" thickBot="1" x14ac:dyDescent="0.25">
      <c r="A44" s="57">
        <v>41</v>
      </c>
      <c r="B44" s="52" t="s">
        <v>236</v>
      </c>
      <c r="C44" s="50" t="s">
        <v>71</v>
      </c>
      <c r="D44" s="55"/>
      <c r="E44" s="58"/>
      <c r="F44" s="57">
        <v>41</v>
      </c>
      <c r="G44" s="52" t="s">
        <v>236</v>
      </c>
      <c r="H44" s="63">
        <v>19.149999999999999</v>
      </c>
      <c r="I44" s="55"/>
      <c r="J44" s="55"/>
      <c r="K44" s="55"/>
      <c r="L44" s="55"/>
      <c r="M44" s="55"/>
      <c r="N44" s="55"/>
    </row>
    <row r="45" spans="1:14" ht="35" thickBot="1" x14ac:dyDescent="0.25">
      <c r="A45" s="57">
        <v>42</v>
      </c>
      <c r="B45" s="52" t="s">
        <v>237</v>
      </c>
      <c r="C45" s="50" t="s">
        <v>72</v>
      </c>
      <c r="D45" s="55"/>
      <c r="E45" s="58"/>
      <c r="F45" s="57">
        <v>42</v>
      </c>
      <c r="G45" s="52" t="s">
        <v>237</v>
      </c>
      <c r="H45" s="63">
        <v>20.010000000000002</v>
      </c>
      <c r="I45" s="55"/>
      <c r="J45" s="55"/>
      <c r="K45" s="55"/>
      <c r="L45" s="55"/>
      <c r="M45" s="55"/>
      <c r="N45" s="55"/>
    </row>
    <row r="46" spans="1:14" ht="35" thickBot="1" x14ac:dyDescent="0.25">
      <c r="A46" s="57">
        <v>43</v>
      </c>
      <c r="B46" s="52" t="s">
        <v>238</v>
      </c>
      <c r="C46" s="50" t="s">
        <v>67</v>
      </c>
      <c r="D46" s="58">
        <v>21.55</v>
      </c>
      <c r="E46" s="58">
        <v>21.82</v>
      </c>
      <c r="F46" s="57">
        <v>43</v>
      </c>
      <c r="G46" s="52" t="s">
        <v>238</v>
      </c>
      <c r="H46" s="63">
        <v>20.02</v>
      </c>
      <c r="I46" s="58">
        <f>AVERAGE(H46:H48)</f>
        <v>20.343333333333334</v>
      </c>
      <c r="J46" s="58">
        <v>20.293333329999999</v>
      </c>
      <c r="K46" s="59">
        <f>((D46-I46)-(E46-J46))</f>
        <v>-0.32000000333333389</v>
      </c>
      <c r="L46" s="50">
        <f>2^(-(K46))</f>
        <v>1.2483305517858685</v>
      </c>
      <c r="M46" s="55"/>
      <c r="N46" s="55"/>
    </row>
    <row r="47" spans="1:14" ht="35" thickBot="1" x14ac:dyDescent="0.25">
      <c r="A47" s="57">
        <v>44</v>
      </c>
      <c r="B47" s="52" t="s">
        <v>239</v>
      </c>
      <c r="C47" s="50" t="s">
        <v>68</v>
      </c>
      <c r="D47" s="55"/>
      <c r="E47" s="58"/>
      <c r="F47" s="57">
        <v>44</v>
      </c>
      <c r="G47" s="52" t="s">
        <v>239</v>
      </c>
      <c r="H47" s="63">
        <v>20.059999999999999</v>
      </c>
      <c r="I47" s="55"/>
      <c r="J47" s="58"/>
      <c r="K47" s="55"/>
      <c r="L47" s="55"/>
      <c r="M47" s="55"/>
      <c r="N47" s="55"/>
    </row>
    <row r="48" spans="1:14" ht="35" thickBot="1" x14ac:dyDescent="0.25">
      <c r="A48" s="57">
        <v>45</v>
      </c>
      <c r="B48" s="52" t="s">
        <v>240</v>
      </c>
      <c r="C48" s="50" t="s">
        <v>69</v>
      </c>
      <c r="D48" s="55"/>
      <c r="E48" s="58"/>
      <c r="F48" s="57">
        <v>45</v>
      </c>
      <c r="G48" s="52" t="s">
        <v>240</v>
      </c>
      <c r="H48" s="63">
        <v>20.95</v>
      </c>
      <c r="I48" s="55"/>
      <c r="J48" s="58"/>
      <c r="K48" s="55"/>
      <c r="L48" s="55"/>
      <c r="M48" s="55"/>
      <c r="N48" s="55"/>
    </row>
  </sheetData>
  <mergeCells count="4">
    <mergeCell ref="A1:C1"/>
    <mergeCell ref="F1:H1"/>
    <mergeCell ref="A2:C2"/>
    <mergeCell ref="F2:H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5"/>
  <sheetViews>
    <sheetView zoomScale="125" zoomScaleNormal="124" zoomScalePageLayoutView="150" workbookViewId="0">
      <selection activeCell="G4" sqref="G4:G48"/>
    </sheetView>
  </sheetViews>
  <sheetFormatPr baseColWidth="10" defaultColWidth="11" defaultRowHeight="16" x14ac:dyDescent="0.2"/>
  <cols>
    <col min="1" max="1" width="11" style="50"/>
    <col min="2" max="2" width="20.5" style="50" customWidth="1"/>
    <col min="3" max="6" width="11" style="50"/>
    <col min="7" max="7" width="22" style="50" customWidth="1"/>
    <col min="8" max="16384" width="11" style="50"/>
  </cols>
  <sheetData>
    <row r="1" spans="1:15" x14ac:dyDescent="0.2">
      <c r="A1" s="94" t="s">
        <v>241</v>
      </c>
      <c r="B1" s="94"/>
      <c r="C1" s="94"/>
      <c r="D1" s="54"/>
      <c r="E1" s="54"/>
      <c r="F1" s="95" t="s">
        <v>144</v>
      </c>
      <c r="G1" s="95"/>
      <c r="H1" s="95"/>
      <c r="I1" s="54"/>
      <c r="J1" s="54"/>
      <c r="K1" s="54"/>
      <c r="L1" s="55"/>
      <c r="M1" s="55"/>
      <c r="N1" s="55"/>
      <c r="O1" s="55"/>
    </row>
    <row r="2" spans="1:15" x14ac:dyDescent="0.2">
      <c r="A2" s="96" t="s">
        <v>242</v>
      </c>
      <c r="B2" s="97"/>
      <c r="C2" s="97"/>
      <c r="D2" s="55"/>
      <c r="E2" s="55"/>
      <c r="F2" s="97" t="s">
        <v>0</v>
      </c>
      <c r="G2" s="97"/>
      <c r="H2" s="97"/>
      <c r="I2" s="55"/>
      <c r="J2" s="55"/>
      <c r="K2" s="55"/>
      <c r="L2" s="55"/>
      <c r="M2" s="55"/>
      <c r="N2" s="55"/>
      <c r="O2" s="55"/>
    </row>
    <row r="3" spans="1:15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15" ht="35" thickBot="1" x14ac:dyDescent="0.25">
      <c r="A4" s="65">
        <v>1</v>
      </c>
      <c r="B4" s="52" t="s">
        <v>152</v>
      </c>
      <c r="C4" s="50">
        <v>25.47</v>
      </c>
      <c r="D4" s="58">
        <f>AVERAGE(C4,C6,C5)</f>
        <v>25.316666666666663</v>
      </c>
      <c r="E4" s="58">
        <f>AVERAGE(D4:D6)</f>
        <v>25.316666666666663</v>
      </c>
      <c r="F4" s="57">
        <v>1</v>
      </c>
      <c r="G4" s="52" t="s">
        <v>152</v>
      </c>
      <c r="H4" s="50">
        <v>20.14</v>
      </c>
      <c r="I4" s="58">
        <f>AVERAGE(H4:H5)</f>
        <v>20.175000000000001</v>
      </c>
      <c r="J4" s="58">
        <f>AVERAGE(I4:I6)</f>
        <v>20.175000000000001</v>
      </c>
      <c r="K4" s="59">
        <f>((D4-I4)-(E4-J4))</f>
        <v>0</v>
      </c>
      <c r="L4" s="50">
        <f>2^(-(K4))</f>
        <v>1</v>
      </c>
      <c r="M4" s="60">
        <f>AVERAGE(L4,L7,L10)</f>
        <v>1</v>
      </c>
      <c r="N4" s="50">
        <f>STDEV(L4,L7,L10)</f>
        <v>0</v>
      </c>
      <c r="O4" s="55">
        <v>0</v>
      </c>
    </row>
    <row r="5" spans="1:15" ht="35" thickBot="1" x14ac:dyDescent="0.25">
      <c r="A5" s="65">
        <v>2</v>
      </c>
      <c r="B5" s="52" t="s">
        <v>151</v>
      </c>
      <c r="C5" s="50">
        <v>25.04</v>
      </c>
      <c r="D5" s="58"/>
      <c r="E5" s="58"/>
      <c r="F5" s="57">
        <v>2</v>
      </c>
      <c r="G5" s="52" t="s">
        <v>151</v>
      </c>
      <c r="H5" s="50">
        <v>20.21</v>
      </c>
      <c r="I5" s="58"/>
      <c r="J5" s="55"/>
      <c r="K5" s="55"/>
      <c r="L5" s="55"/>
      <c r="M5" s="55"/>
      <c r="N5" s="55"/>
      <c r="O5" s="55"/>
    </row>
    <row r="6" spans="1:15" ht="35" thickBot="1" x14ac:dyDescent="0.25">
      <c r="A6" s="65">
        <v>3</v>
      </c>
      <c r="B6" s="52" t="s">
        <v>153</v>
      </c>
      <c r="C6" s="50">
        <v>25.44</v>
      </c>
      <c r="D6" s="58"/>
      <c r="E6" s="58"/>
      <c r="F6" s="57">
        <v>3</v>
      </c>
      <c r="G6" s="52" t="s">
        <v>153</v>
      </c>
      <c r="H6" s="50">
        <v>21.08</v>
      </c>
      <c r="I6" s="58"/>
      <c r="J6" s="55"/>
      <c r="K6" s="55"/>
      <c r="L6" s="55"/>
      <c r="M6" s="55"/>
      <c r="N6" s="55"/>
      <c r="O6" s="55"/>
    </row>
    <row r="7" spans="1:15" ht="35" thickBot="1" x14ac:dyDescent="0.25">
      <c r="A7" s="65">
        <v>4</v>
      </c>
      <c r="B7" s="52" t="s">
        <v>155</v>
      </c>
      <c r="C7" s="50">
        <v>25.1</v>
      </c>
      <c r="D7" s="58">
        <f>AVERAGE(C7,C8,C9)</f>
        <v>25.176666666666666</v>
      </c>
      <c r="E7" s="58">
        <f>AVERAGE(D7:D9)</f>
        <v>25.176666666666666</v>
      </c>
      <c r="F7" s="57">
        <v>4</v>
      </c>
      <c r="G7" s="52" t="s">
        <v>155</v>
      </c>
      <c r="H7" s="50">
        <v>20.100000000000001</v>
      </c>
      <c r="I7" s="58">
        <f>AVERAGE(H7:H9)</f>
        <v>20.083333333333332</v>
      </c>
      <c r="J7" s="58">
        <f>AVERAGE(I7:I9)</f>
        <v>20.083333333333332</v>
      </c>
      <c r="K7" s="59">
        <f>((D7-I7)-(E7-J7))</f>
        <v>0</v>
      </c>
      <c r="L7" s="50">
        <f>2^(-(K7))</f>
        <v>1</v>
      </c>
      <c r="M7" s="55"/>
      <c r="N7" s="55"/>
      <c r="O7" s="55"/>
    </row>
    <row r="8" spans="1:15" ht="35" thickBot="1" x14ac:dyDescent="0.25">
      <c r="A8" s="65">
        <v>5</v>
      </c>
      <c r="B8" s="52" t="s">
        <v>156</v>
      </c>
      <c r="C8" s="50">
        <v>25.12</v>
      </c>
      <c r="D8" s="58"/>
      <c r="E8" s="58"/>
      <c r="F8" s="57">
        <v>5</v>
      </c>
      <c r="G8" s="52" t="s">
        <v>156</v>
      </c>
      <c r="H8" s="50">
        <v>20.03</v>
      </c>
      <c r="I8" s="58"/>
      <c r="J8" s="55"/>
      <c r="K8" s="55"/>
      <c r="L8" s="55"/>
      <c r="M8" s="55"/>
      <c r="N8" s="55"/>
      <c r="O8" s="55"/>
    </row>
    <row r="9" spans="1:15" ht="35" thickBot="1" x14ac:dyDescent="0.25">
      <c r="A9" s="65">
        <v>6</v>
      </c>
      <c r="B9" s="52" t="s">
        <v>154</v>
      </c>
      <c r="C9" s="50">
        <v>25.31</v>
      </c>
      <c r="D9" s="58"/>
      <c r="E9" s="58"/>
      <c r="F9" s="57">
        <v>6</v>
      </c>
      <c r="G9" s="52" t="s">
        <v>154</v>
      </c>
      <c r="H9" s="50">
        <v>20.12</v>
      </c>
      <c r="I9" s="58"/>
      <c r="J9" s="55"/>
      <c r="K9" s="55"/>
      <c r="L9" s="55"/>
      <c r="M9" s="55"/>
      <c r="N9" s="55"/>
      <c r="O9" s="55"/>
    </row>
    <row r="10" spans="1:15" ht="35" thickBot="1" x14ac:dyDescent="0.25">
      <c r="A10" s="65">
        <v>7</v>
      </c>
      <c r="B10" s="52" t="s">
        <v>157</v>
      </c>
      <c r="C10" s="50">
        <v>26.36</v>
      </c>
      <c r="D10" s="58">
        <f>AVERAGE(C10:C12)</f>
        <v>26.38</v>
      </c>
      <c r="E10" s="58">
        <f>AVERAGE(D10:D12)</f>
        <v>26.38</v>
      </c>
      <c r="F10" s="57">
        <v>7</v>
      </c>
      <c r="G10" s="52" t="s">
        <v>157</v>
      </c>
      <c r="H10" s="50">
        <v>20.34</v>
      </c>
      <c r="I10" s="58">
        <f>AVERAGE(H10:H11)</f>
        <v>20.32</v>
      </c>
      <c r="J10" s="58">
        <f>AVERAGE(I10:I12)</f>
        <v>20.32</v>
      </c>
      <c r="K10" s="59">
        <f>((D10-I10)-(E10-J10))</f>
        <v>0</v>
      </c>
      <c r="L10" s="50">
        <f>2^(-(K10))</f>
        <v>1</v>
      </c>
      <c r="M10" s="55"/>
      <c r="N10" s="55"/>
      <c r="O10" s="55"/>
    </row>
    <row r="11" spans="1:15" ht="35" thickBot="1" x14ac:dyDescent="0.25">
      <c r="A11" s="65">
        <v>8</v>
      </c>
      <c r="B11" s="52" t="s">
        <v>158</v>
      </c>
      <c r="C11" s="50">
        <v>26.15</v>
      </c>
      <c r="D11" s="58"/>
      <c r="E11" s="58"/>
      <c r="F11" s="57">
        <v>8</v>
      </c>
      <c r="G11" s="52" t="s">
        <v>158</v>
      </c>
      <c r="H11" s="50">
        <v>20.3</v>
      </c>
      <c r="I11" s="58"/>
      <c r="J11" s="55"/>
      <c r="K11" s="55"/>
      <c r="L11" s="55"/>
      <c r="M11" s="55"/>
      <c r="N11" s="55"/>
      <c r="O11" s="55"/>
    </row>
    <row r="12" spans="1:15" ht="35" thickBot="1" x14ac:dyDescent="0.25">
      <c r="A12" s="65">
        <v>9</v>
      </c>
      <c r="B12" s="52" t="s">
        <v>249</v>
      </c>
      <c r="C12" s="50">
        <v>26.63</v>
      </c>
      <c r="D12" s="58"/>
      <c r="E12" s="58"/>
      <c r="F12" s="57">
        <v>9</v>
      </c>
      <c r="G12" s="52" t="s">
        <v>249</v>
      </c>
      <c r="H12" s="50">
        <v>20.87</v>
      </c>
      <c r="I12" s="58"/>
      <c r="J12" s="55"/>
      <c r="K12" s="55"/>
      <c r="L12" s="55"/>
      <c r="M12" s="55"/>
      <c r="N12" s="55"/>
      <c r="O12" s="55"/>
    </row>
    <row r="13" spans="1:15" ht="35" thickBot="1" x14ac:dyDescent="0.25">
      <c r="A13" s="57">
        <v>10</v>
      </c>
      <c r="B13" s="52" t="s">
        <v>159</v>
      </c>
      <c r="C13" s="50">
        <v>27.67</v>
      </c>
      <c r="D13" s="58">
        <f>AVERAGE(C13:C14)</f>
        <v>27.65</v>
      </c>
      <c r="E13" s="58">
        <f>E4</f>
        <v>25.316666666666663</v>
      </c>
      <c r="F13" s="57">
        <v>10</v>
      </c>
      <c r="G13" s="52" t="s">
        <v>159</v>
      </c>
      <c r="H13" s="50">
        <v>20.74</v>
      </c>
      <c r="I13" s="58">
        <f>AVERAGE(H13,H14:H15)</f>
        <v>20.903333333333332</v>
      </c>
      <c r="J13" s="58">
        <v>20.175000000000001</v>
      </c>
      <c r="K13" s="59">
        <f>((D13-I13)-(E13-J13))</f>
        <v>1.605000000000004</v>
      </c>
      <c r="L13" s="50">
        <f>2^(-(K13))</f>
        <v>0.32873569005126685</v>
      </c>
      <c r="M13" s="60">
        <f>AVERAGE(L19,L16)</f>
        <v>2.03334619329563</v>
      </c>
      <c r="N13" s="50">
        <f>STDEV(L19,L16)</f>
        <v>0.88250523329765207</v>
      </c>
      <c r="O13" s="55">
        <v>1.5827</v>
      </c>
    </row>
    <row r="14" spans="1:15" ht="35" thickBot="1" x14ac:dyDescent="0.25">
      <c r="A14" s="57">
        <v>11</v>
      </c>
      <c r="B14" s="52" t="s">
        <v>160</v>
      </c>
      <c r="C14" s="50">
        <v>27.63</v>
      </c>
      <c r="D14" s="58"/>
      <c r="E14" s="58"/>
      <c r="F14" s="57">
        <v>11</v>
      </c>
      <c r="G14" s="52" t="s">
        <v>160</v>
      </c>
      <c r="H14" s="50">
        <v>20.76</v>
      </c>
      <c r="I14" s="58"/>
      <c r="J14" s="55"/>
      <c r="K14" s="55"/>
      <c r="L14" s="55"/>
      <c r="M14" s="55"/>
      <c r="N14" s="55"/>
      <c r="O14" s="55"/>
    </row>
    <row r="15" spans="1:15" ht="35" thickBot="1" x14ac:dyDescent="0.25">
      <c r="A15" s="57">
        <v>12</v>
      </c>
      <c r="B15" s="52" t="s">
        <v>161</v>
      </c>
      <c r="C15" s="50">
        <v>27.49</v>
      </c>
      <c r="D15" s="58"/>
      <c r="E15" s="58"/>
      <c r="F15" s="57">
        <v>12</v>
      </c>
      <c r="G15" s="52" t="s">
        <v>161</v>
      </c>
      <c r="H15" s="50">
        <v>21.21</v>
      </c>
      <c r="I15" s="58"/>
      <c r="J15" s="55"/>
      <c r="K15" s="55"/>
      <c r="L15" s="55"/>
      <c r="M15" s="55"/>
      <c r="N15" s="55"/>
      <c r="O15" s="55"/>
    </row>
    <row r="16" spans="1:15" ht="35" thickBot="1" x14ac:dyDescent="0.25">
      <c r="A16" s="57">
        <v>13</v>
      </c>
      <c r="B16" s="52" t="s">
        <v>163</v>
      </c>
      <c r="C16" s="50">
        <v>25</v>
      </c>
      <c r="D16" s="58">
        <f>AVERAGE(C16:C17)</f>
        <v>25.015000000000001</v>
      </c>
      <c r="E16" s="58">
        <f>E7</f>
        <v>25.176666666666666</v>
      </c>
      <c r="F16" s="57">
        <v>13</v>
      </c>
      <c r="G16" s="52" t="s">
        <v>163</v>
      </c>
      <c r="H16" s="50">
        <v>20.350000000000001</v>
      </c>
      <c r="I16" s="58">
        <f>AVERAGE(H16:H18)</f>
        <v>20.416666666666668</v>
      </c>
      <c r="J16" s="58">
        <v>20.083333329999999</v>
      </c>
      <c r="K16" s="59">
        <f>((D16-I16)-(E16-J16))</f>
        <v>-0.4950000033333346</v>
      </c>
      <c r="L16" s="50">
        <f>2^(-(K16))</f>
        <v>1.409320758398243</v>
      </c>
      <c r="M16" s="55"/>
      <c r="N16" s="55"/>
      <c r="O16" s="55"/>
    </row>
    <row r="17" spans="1:15" ht="35" thickBot="1" x14ac:dyDescent="0.25">
      <c r="A17" s="57">
        <v>14</v>
      </c>
      <c r="B17" s="52" t="s">
        <v>164</v>
      </c>
      <c r="C17" s="50">
        <v>25.03</v>
      </c>
      <c r="D17" s="58"/>
      <c r="E17" s="58"/>
      <c r="F17" s="57">
        <v>14</v>
      </c>
      <c r="G17" s="52" t="s">
        <v>164</v>
      </c>
      <c r="H17" s="50">
        <v>20.440000000000001</v>
      </c>
      <c r="I17" s="58"/>
      <c r="J17" s="55"/>
      <c r="K17" s="55"/>
      <c r="L17" s="55"/>
      <c r="M17" s="55"/>
      <c r="N17" s="55"/>
      <c r="O17" s="55"/>
    </row>
    <row r="18" spans="1:15" ht="35" thickBot="1" x14ac:dyDescent="0.25">
      <c r="A18" s="57">
        <v>15</v>
      </c>
      <c r="B18" s="52" t="s">
        <v>162</v>
      </c>
      <c r="C18" s="50">
        <v>25.17</v>
      </c>
      <c r="D18" s="58"/>
      <c r="E18" s="58"/>
      <c r="F18" s="57">
        <v>15</v>
      </c>
      <c r="G18" s="52" t="s">
        <v>162</v>
      </c>
      <c r="H18" s="50">
        <v>20.46</v>
      </c>
      <c r="I18" s="58"/>
      <c r="J18" s="55"/>
      <c r="K18" s="55"/>
      <c r="L18" s="55"/>
      <c r="M18" s="55"/>
      <c r="N18" s="55"/>
      <c r="O18" s="55"/>
    </row>
    <row r="19" spans="1:15" ht="35" thickBot="1" x14ac:dyDescent="0.25">
      <c r="A19" s="57">
        <v>16</v>
      </c>
      <c r="B19" s="52" t="s">
        <v>165</v>
      </c>
      <c r="C19" s="50">
        <v>25.01</v>
      </c>
      <c r="D19" s="58">
        <f>AVERAGE(C19,C21,C20)</f>
        <v>24.993333333333336</v>
      </c>
      <c r="E19" s="58">
        <f>E10</f>
        <v>26.38</v>
      </c>
      <c r="F19" s="57">
        <v>16</v>
      </c>
      <c r="G19" s="52" t="s">
        <v>165</v>
      </c>
      <c r="H19" s="50">
        <v>20.3</v>
      </c>
      <c r="I19" s="58">
        <f>AVERAGE(H19:H21)</f>
        <v>20.343333333333334</v>
      </c>
      <c r="J19" s="58">
        <v>20.32</v>
      </c>
      <c r="K19" s="59">
        <f>((D19-I19)-(E19-J19))</f>
        <v>-1.4099999999999966</v>
      </c>
      <c r="L19" s="50">
        <f>2^(-(K19))</f>
        <v>2.6573716281930166</v>
      </c>
      <c r="M19" s="55"/>
      <c r="N19" s="55"/>
      <c r="O19" s="55"/>
    </row>
    <row r="20" spans="1:15" ht="35" thickBot="1" x14ac:dyDescent="0.25">
      <c r="A20" s="57">
        <v>17</v>
      </c>
      <c r="B20" s="52" t="s">
        <v>166</v>
      </c>
      <c r="C20" s="50">
        <v>24.89</v>
      </c>
      <c r="D20" s="58"/>
      <c r="E20" s="58"/>
      <c r="F20" s="57">
        <v>17</v>
      </c>
      <c r="G20" s="52" t="s">
        <v>166</v>
      </c>
      <c r="H20" s="50">
        <v>20.2</v>
      </c>
      <c r="I20" s="58"/>
      <c r="J20" s="55"/>
      <c r="K20" s="55"/>
      <c r="L20" s="55"/>
      <c r="M20" s="55"/>
      <c r="N20" s="55"/>
      <c r="O20" s="55"/>
    </row>
    <row r="21" spans="1:15" ht="35" thickBot="1" x14ac:dyDescent="0.25">
      <c r="A21" s="57">
        <v>18</v>
      </c>
      <c r="B21" s="52" t="s">
        <v>167</v>
      </c>
      <c r="C21" s="50">
        <v>25.08</v>
      </c>
      <c r="D21" s="58"/>
      <c r="E21" s="58"/>
      <c r="F21" s="57">
        <v>18</v>
      </c>
      <c r="G21" s="52" t="s">
        <v>167</v>
      </c>
      <c r="H21" s="50">
        <v>20.53</v>
      </c>
      <c r="I21" s="58"/>
      <c r="J21" s="55"/>
      <c r="K21" s="55"/>
      <c r="L21" s="55"/>
      <c r="M21" s="55"/>
      <c r="N21" s="55"/>
      <c r="O21" s="55"/>
    </row>
    <row r="22" spans="1:15" ht="35" thickBot="1" x14ac:dyDescent="0.25">
      <c r="A22" s="65">
        <v>19</v>
      </c>
      <c r="B22" s="52" t="s">
        <v>171</v>
      </c>
      <c r="C22" s="50">
        <v>27.23</v>
      </c>
      <c r="D22" s="58">
        <f>AVERAGE(C22:C24)</f>
        <v>27.306666666666661</v>
      </c>
      <c r="E22" s="58">
        <f>E13</f>
        <v>25.316666666666663</v>
      </c>
      <c r="F22" s="57">
        <v>19</v>
      </c>
      <c r="G22" s="52" t="s">
        <v>171</v>
      </c>
      <c r="H22" s="50">
        <v>21.27</v>
      </c>
      <c r="I22" s="58">
        <f>AVERAGE(H22,H24,H23)</f>
        <v>21.403333333333332</v>
      </c>
      <c r="J22" s="58">
        <v>20.175000000000001</v>
      </c>
      <c r="K22" s="59">
        <f>((D22-I22)-(E22-J22))</f>
        <v>0.76166666666666671</v>
      </c>
      <c r="L22" s="50">
        <f>2^(-(K22))</f>
        <v>0.58981455648754899</v>
      </c>
      <c r="M22" s="60">
        <f>AVERAGE(L25,L28)</f>
        <v>1.4780648964290823</v>
      </c>
      <c r="N22" s="50">
        <f>STDEV(L25,L28)</f>
        <v>0.39485126637426637</v>
      </c>
      <c r="O22" s="55">
        <v>0.1933</v>
      </c>
    </row>
    <row r="23" spans="1:15" ht="35" thickBot="1" x14ac:dyDescent="0.25">
      <c r="A23" s="65">
        <v>20</v>
      </c>
      <c r="B23" s="52" t="s">
        <v>172</v>
      </c>
      <c r="C23" s="50">
        <v>27.29</v>
      </c>
      <c r="D23" s="58"/>
      <c r="E23" s="58"/>
      <c r="F23" s="57">
        <v>20</v>
      </c>
      <c r="G23" s="52" t="s">
        <v>172</v>
      </c>
      <c r="H23" s="50">
        <v>21.58</v>
      </c>
      <c r="I23" s="58"/>
      <c r="J23" s="55"/>
      <c r="K23" s="55"/>
      <c r="L23" s="55"/>
      <c r="M23" s="55"/>
      <c r="N23" s="55"/>
      <c r="O23" s="55"/>
    </row>
    <row r="24" spans="1:15" ht="35" thickBot="1" x14ac:dyDescent="0.25">
      <c r="A24" s="65">
        <v>21</v>
      </c>
      <c r="B24" s="52" t="s">
        <v>173</v>
      </c>
      <c r="C24" s="50">
        <v>27.4</v>
      </c>
      <c r="D24" s="58"/>
      <c r="E24" s="58"/>
      <c r="F24" s="57">
        <v>21</v>
      </c>
      <c r="G24" s="52" t="s">
        <v>173</v>
      </c>
      <c r="H24" s="50">
        <v>21.36</v>
      </c>
      <c r="I24" s="58"/>
      <c r="J24" s="55"/>
      <c r="K24" s="55"/>
      <c r="L24" s="55"/>
      <c r="M24" s="55"/>
      <c r="N24" s="55"/>
      <c r="O24" s="55"/>
    </row>
    <row r="25" spans="1:15" ht="35" thickBot="1" x14ac:dyDescent="0.25">
      <c r="A25" s="65">
        <v>22</v>
      </c>
      <c r="B25" s="52" t="s">
        <v>174</v>
      </c>
      <c r="C25" s="50">
        <v>24.66</v>
      </c>
      <c r="D25" s="58">
        <f>AVERAGE(C25,C27)</f>
        <v>24.634999999999998</v>
      </c>
      <c r="E25" s="58">
        <f>E16</f>
        <v>25.176666666666666</v>
      </c>
      <c r="F25" s="57">
        <v>22</v>
      </c>
      <c r="G25" s="52" t="s">
        <v>174</v>
      </c>
      <c r="H25" s="50">
        <v>19.940000000000001</v>
      </c>
      <c r="I25" s="58">
        <f>AVERAGE(H25,H27,H26)</f>
        <v>19.803333333333335</v>
      </c>
      <c r="J25" s="58">
        <v>20.083333329999999</v>
      </c>
      <c r="K25" s="59">
        <f>((D25-I25)-(E25-J25))</f>
        <v>-0.26166667000000388</v>
      </c>
      <c r="L25" s="50">
        <f>2^(-(K25))</f>
        <v>1.1988628884157424</v>
      </c>
      <c r="M25" s="55"/>
      <c r="N25" s="55"/>
      <c r="O25" s="55"/>
    </row>
    <row r="26" spans="1:15" ht="35" thickBot="1" x14ac:dyDescent="0.25">
      <c r="A26" s="65">
        <v>23</v>
      </c>
      <c r="B26" s="52" t="s">
        <v>175</v>
      </c>
      <c r="C26" s="50">
        <v>24.42</v>
      </c>
      <c r="D26" s="58"/>
      <c r="E26" s="58"/>
      <c r="F26" s="57">
        <v>23</v>
      </c>
      <c r="G26" s="52" t="s">
        <v>175</v>
      </c>
      <c r="H26" s="50">
        <v>19.649999999999999</v>
      </c>
      <c r="I26" s="58"/>
      <c r="J26" s="55"/>
      <c r="K26" s="55"/>
      <c r="L26" s="55"/>
      <c r="M26" s="55"/>
      <c r="N26" s="55"/>
      <c r="O26" s="55"/>
    </row>
    <row r="27" spans="1:15" ht="35" thickBot="1" x14ac:dyDescent="0.25">
      <c r="A27" s="65">
        <v>24</v>
      </c>
      <c r="B27" s="52" t="s">
        <v>176</v>
      </c>
      <c r="C27" s="50">
        <v>24.61</v>
      </c>
      <c r="D27" s="58"/>
      <c r="E27" s="58"/>
      <c r="F27" s="57">
        <v>24</v>
      </c>
      <c r="G27" s="52" t="s">
        <v>176</v>
      </c>
      <c r="H27" s="50">
        <v>19.82</v>
      </c>
      <c r="I27" s="58"/>
      <c r="J27" s="55"/>
      <c r="K27" s="55"/>
      <c r="L27" s="55"/>
      <c r="M27" s="55"/>
      <c r="N27" s="55"/>
      <c r="O27" s="55"/>
    </row>
    <row r="28" spans="1:15" ht="35" thickBot="1" x14ac:dyDescent="0.25">
      <c r="A28" s="65">
        <v>25</v>
      </c>
      <c r="B28" s="52" t="s">
        <v>168</v>
      </c>
      <c r="C28" s="50">
        <v>25.63</v>
      </c>
      <c r="D28" s="58">
        <f>AVERAGE(C28,C29)</f>
        <v>25.6</v>
      </c>
      <c r="E28" s="58">
        <f>E19</f>
        <v>26.38</v>
      </c>
      <c r="F28" s="57">
        <v>25</v>
      </c>
      <c r="G28" s="52" t="s">
        <v>168</v>
      </c>
      <c r="H28" s="50">
        <v>20.39</v>
      </c>
      <c r="I28" s="58">
        <f>AVERAGE(H28,H30,H29)</f>
        <v>20.353333333333332</v>
      </c>
      <c r="J28" s="58">
        <v>20.32</v>
      </c>
      <c r="K28" s="59">
        <f>((D28-I28)-(E28-J28))</f>
        <v>-0.81333333333332902</v>
      </c>
      <c r="L28" s="50">
        <f>2^(-(K28))</f>
        <v>1.7572669044424223</v>
      </c>
      <c r="M28" s="55"/>
      <c r="N28" s="55"/>
      <c r="O28" s="55"/>
    </row>
    <row r="29" spans="1:15" ht="35" thickBot="1" x14ac:dyDescent="0.25">
      <c r="A29" s="65">
        <v>26</v>
      </c>
      <c r="B29" s="52" t="s">
        <v>169</v>
      </c>
      <c r="C29" s="50">
        <v>25.57</v>
      </c>
      <c r="D29" s="55"/>
      <c r="E29" s="58"/>
      <c r="F29" s="57">
        <v>26</v>
      </c>
      <c r="G29" s="52" t="s">
        <v>169</v>
      </c>
      <c r="H29" s="50">
        <v>20.29</v>
      </c>
      <c r="I29" s="55"/>
      <c r="J29" s="55"/>
      <c r="K29" s="55"/>
      <c r="L29" s="55"/>
      <c r="M29" s="55"/>
      <c r="N29" s="55"/>
      <c r="O29" s="55"/>
    </row>
    <row r="30" spans="1:15" ht="35" thickBot="1" x14ac:dyDescent="0.25">
      <c r="A30" s="65">
        <v>27</v>
      </c>
      <c r="B30" s="52" t="s">
        <v>170</v>
      </c>
      <c r="C30" s="50">
        <v>25.8</v>
      </c>
      <c r="D30" s="55"/>
      <c r="E30" s="58"/>
      <c r="F30" s="57">
        <v>27</v>
      </c>
      <c r="G30" s="52" t="s">
        <v>170</v>
      </c>
      <c r="H30" s="50">
        <v>20.38</v>
      </c>
      <c r="I30" s="55"/>
      <c r="J30" s="55"/>
      <c r="K30" s="55"/>
      <c r="L30" s="55"/>
      <c r="M30" s="55"/>
      <c r="N30" s="55"/>
      <c r="O30" s="55"/>
    </row>
    <row r="31" spans="1:15" ht="35" thickBot="1" x14ac:dyDescent="0.25">
      <c r="A31" s="57">
        <v>28</v>
      </c>
      <c r="B31" s="52" t="s">
        <v>177</v>
      </c>
      <c r="C31" s="50">
        <v>27.58</v>
      </c>
      <c r="D31" s="58">
        <f>AVERAGE(C31,C33)</f>
        <v>27.549999999999997</v>
      </c>
      <c r="E31" s="58">
        <f>E22</f>
        <v>25.316666666666663</v>
      </c>
      <c r="F31" s="57">
        <v>28</v>
      </c>
      <c r="G31" s="52" t="s">
        <v>177</v>
      </c>
      <c r="H31" s="50">
        <v>22.05</v>
      </c>
      <c r="I31" s="58">
        <f>AVERAGE(H31:H33)</f>
        <v>22.13</v>
      </c>
      <c r="J31" s="58">
        <v>20.175000000000001</v>
      </c>
      <c r="K31" s="59">
        <f>((D31-I31)-(E31-J31))</f>
        <v>0.27833333333333599</v>
      </c>
      <c r="L31" s="50">
        <f>2^(-(K31))</f>
        <v>0.82454301671072494</v>
      </c>
      <c r="M31" s="60">
        <f>AVERAGE(L31,L34)</f>
        <v>0.69321138815920713</v>
      </c>
      <c r="N31" s="50">
        <f>STDEV(L31,L34)</f>
        <v>0.18573097026610189</v>
      </c>
      <c r="O31" s="55">
        <v>0.70109999999999995</v>
      </c>
    </row>
    <row r="32" spans="1:15" ht="35" thickBot="1" x14ac:dyDescent="0.25">
      <c r="A32" s="57">
        <v>29</v>
      </c>
      <c r="B32" s="52" t="s">
        <v>178</v>
      </c>
      <c r="C32" s="50">
        <v>27.27</v>
      </c>
      <c r="D32" s="55"/>
      <c r="E32" s="58"/>
      <c r="F32" s="57">
        <v>29</v>
      </c>
      <c r="G32" s="52" t="s">
        <v>178</v>
      </c>
      <c r="H32" s="50">
        <v>22.06</v>
      </c>
      <c r="I32" s="55"/>
      <c r="J32" s="55"/>
      <c r="K32" s="55"/>
      <c r="L32" s="55"/>
      <c r="M32" s="55"/>
      <c r="N32" s="55"/>
      <c r="O32" s="55"/>
    </row>
    <row r="33" spans="1:15" ht="35" thickBot="1" x14ac:dyDescent="0.25">
      <c r="A33" s="57">
        <v>30</v>
      </c>
      <c r="B33" s="52" t="s">
        <v>179</v>
      </c>
      <c r="C33" s="50">
        <v>27.52</v>
      </c>
      <c r="D33" s="55"/>
      <c r="E33" s="58"/>
      <c r="F33" s="57">
        <v>30</v>
      </c>
      <c r="G33" s="52" t="s">
        <v>179</v>
      </c>
      <c r="H33" s="50">
        <v>22.28</v>
      </c>
      <c r="I33" s="55"/>
      <c r="J33" s="55"/>
      <c r="K33" s="55"/>
      <c r="L33" s="55"/>
      <c r="M33" s="55"/>
      <c r="N33" s="55"/>
      <c r="O33" s="55"/>
    </row>
    <row r="34" spans="1:15" ht="35" thickBot="1" x14ac:dyDescent="0.25">
      <c r="A34" s="57">
        <v>31</v>
      </c>
      <c r="B34" s="52" t="s">
        <v>180</v>
      </c>
      <c r="C34" s="50">
        <v>28.34</v>
      </c>
      <c r="D34" s="58">
        <f>AVERAGE(C34:C35)</f>
        <v>28.36</v>
      </c>
      <c r="E34" s="58">
        <f>E25</f>
        <v>25.176666666666666</v>
      </c>
      <c r="F34" s="57">
        <v>31</v>
      </c>
      <c r="G34" s="52" t="s">
        <v>180</v>
      </c>
      <c r="H34" s="50">
        <v>22.47</v>
      </c>
      <c r="I34" s="58">
        <f>AVERAGE(H34:H35)</f>
        <v>22.434999999999999</v>
      </c>
      <c r="J34" s="58">
        <v>20.083333329999999</v>
      </c>
      <c r="K34" s="59">
        <f>((D34-I34)-(E34-J34))</f>
        <v>0.83166666333333339</v>
      </c>
      <c r="L34" s="50">
        <f>2^(-(K34))</f>
        <v>0.56187975960768932</v>
      </c>
      <c r="M34" s="55"/>
      <c r="N34" s="55"/>
      <c r="O34" s="55"/>
    </row>
    <row r="35" spans="1:15" ht="35" thickBot="1" x14ac:dyDescent="0.25">
      <c r="A35" s="57">
        <v>32</v>
      </c>
      <c r="B35" s="52" t="s">
        <v>181</v>
      </c>
      <c r="C35" s="50">
        <v>28.38</v>
      </c>
      <c r="D35" s="55"/>
      <c r="E35" s="58"/>
      <c r="F35" s="57">
        <v>32</v>
      </c>
      <c r="G35" s="52" t="s">
        <v>181</v>
      </c>
      <c r="H35" s="50">
        <v>22.4</v>
      </c>
      <c r="I35" s="55"/>
      <c r="J35" s="55"/>
      <c r="K35" s="55"/>
      <c r="L35" s="55"/>
      <c r="M35" s="55"/>
      <c r="N35" s="55"/>
      <c r="O35" s="55"/>
    </row>
    <row r="36" spans="1:15" ht="35" thickBot="1" x14ac:dyDescent="0.25">
      <c r="A36" s="57">
        <v>33</v>
      </c>
      <c r="B36" s="52" t="s">
        <v>182</v>
      </c>
      <c r="C36" s="50">
        <v>28.06</v>
      </c>
      <c r="D36" s="55"/>
      <c r="E36" s="58"/>
      <c r="F36" s="57">
        <v>33</v>
      </c>
      <c r="G36" s="52" t="s">
        <v>182</v>
      </c>
      <c r="H36" s="50">
        <v>23.55</v>
      </c>
      <c r="I36" s="55"/>
      <c r="J36" s="55"/>
      <c r="K36" s="55"/>
      <c r="L36" s="55"/>
      <c r="M36" s="55"/>
      <c r="N36" s="55"/>
      <c r="O36" s="55"/>
    </row>
    <row r="37" spans="1:15" ht="35" thickBot="1" x14ac:dyDescent="0.25">
      <c r="A37" s="57">
        <v>34</v>
      </c>
      <c r="B37" s="52" t="s">
        <v>183</v>
      </c>
      <c r="C37" s="50">
        <v>26.09</v>
      </c>
      <c r="D37" s="58">
        <f>AVERAGE(C38:C39)</f>
        <v>25.89</v>
      </c>
      <c r="E37" s="58">
        <f>E28</f>
        <v>26.38</v>
      </c>
      <c r="F37" s="57">
        <v>34</v>
      </c>
      <c r="G37" s="52" t="s">
        <v>183</v>
      </c>
      <c r="H37" s="50">
        <v>20.260000000000002</v>
      </c>
      <c r="I37" s="58">
        <f>AVERAGE(H37:H39)</f>
        <v>20.306666666666668</v>
      </c>
      <c r="J37" s="58">
        <v>20.32</v>
      </c>
      <c r="K37" s="59">
        <f>((D37-I37)-(E37-J37))</f>
        <v>-0.47666666666666657</v>
      </c>
      <c r="L37" s="50">
        <f>2^(-(K37))</f>
        <v>1.3915248441784163</v>
      </c>
      <c r="M37" s="55"/>
      <c r="N37" s="55"/>
      <c r="O37" s="55"/>
    </row>
    <row r="38" spans="1:15" ht="35" thickBot="1" x14ac:dyDescent="0.25">
      <c r="A38" s="57">
        <v>35</v>
      </c>
      <c r="B38" s="52" t="s">
        <v>184</v>
      </c>
      <c r="C38" s="50">
        <v>25.88</v>
      </c>
      <c r="D38" s="55"/>
      <c r="E38" s="58"/>
      <c r="F38" s="57">
        <v>35</v>
      </c>
      <c r="G38" s="52" t="s">
        <v>184</v>
      </c>
      <c r="H38" s="50">
        <v>20.3</v>
      </c>
      <c r="I38" s="55"/>
      <c r="J38" s="55"/>
      <c r="K38" s="55"/>
      <c r="L38" s="55"/>
      <c r="M38" s="55"/>
      <c r="N38" s="55"/>
      <c r="O38" s="55"/>
    </row>
    <row r="39" spans="1:15" ht="35" thickBot="1" x14ac:dyDescent="0.25">
      <c r="A39" s="57">
        <v>36</v>
      </c>
      <c r="B39" s="52" t="s">
        <v>185</v>
      </c>
      <c r="C39" s="50">
        <v>25.9</v>
      </c>
      <c r="D39" s="55"/>
      <c r="E39" s="58"/>
      <c r="F39" s="57">
        <v>36</v>
      </c>
      <c r="G39" s="52" t="s">
        <v>185</v>
      </c>
      <c r="H39" s="50">
        <v>20.36</v>
      </c>
      <c r="I39" s="55"/>
      <c r="J39" s="55"/>
      <c r="K39" s="55"/>
      <c r="L39" s="55"/>
      <c r="M39" s="55"/>
      <c r="N39" s="55"/>
      <c r="O39" s="55"/>
    </row>
    <row r="40" spans="1:15" ht="35" thickBot="1" x14ac:dyDescent="0.25">
      <c r="A40" s="65">
        <v>37</v>
      </c>
      <c r="B40" s="52" t="s">
        <v>186</v>
      </c>
      <c r="C40" s="50">
        <v>25.56</v>
      </c>
      <c r="D40" s="58">
        <f>AVERAGE(C41:C42)</f>
        <v>25.145</v>
      </c>
      <c r="E40" s="58">
        <f>E31</f>
        <v>25.316666666666663</v>
      </c>
      <c r="F40" s="57">
        <v>37</v>
      </c>
      <c r="G40" s="52" t="s">
        <v>186</v>
      </c>
      <c r="H40" s="50">
        <v>20.5</v>
      </c>
      <c r="I40" s="58">
        <f>AVERAGE(H40:H42)</f>
        <v>20.373333333333331</v>
      </c>
      <c r="J40" s="58">
        <v>20.175000000000001</v>
      </c>
      <c r="K40" s="59">
        <f>((D40-I40)-(E40-J40))</f>
        <v>-0.36999999999999389</v>
      </c>
      <c r="L40" s="50">
        <f>2^(-(K40))</f>
        <v>1.2923528306374867</v>
      </c>
      <c r="M40" s="60">
        <f>AVERAGE(L40,L43,L46)</f>
        <v>1.2948621776421894</v>
      </c>
      <c r="N40" s="50">
        <f>STDEV(L40,L43,L46)</f>
        <v>8.5171293383047436E-3</v>
      </c>
      <c r="O40" s="55">
        <v>7.9454000000000002</v>
      </c>
    </row>
    <row r="41" spans="1:15" ht="35" thickBot="1" x14ac:dyDescent="0.25">
      <c r="A41" s="65">
        <v>38</v>
      </c>
      <c r="B41" s="52" t="s">
        <v>187</v>
      </c>
      <c r="C41" s="50">
        <v>25.24</v>
      </c>
      <c r="D41" s="55"/>
      <c r="E41" s="58"/>
      <c r="F41" s="57">
        <v>38</v>
      </c>
      <c r="G41" s="52" t="s">
        <v>187</v>
      </c>
      <c r="H41" s="50">
        <v>20.27</v>
      </c>
      <c r="I41" s="55"/>
      <c r="J41" s="55"/>
      <c r="K41" s="55"/>
      <c r="L41" s="55"/>
      <c r="M41" s="55"/>
      <c r="N41" s="55"/>
      <c r="O41" s="55"/>
    </row>
    <row r="42" spans="1:15" ht="35" thickBot="1" x14ac:dyDescent="0.25">
      <c r="A42" s="65">
        <v>39</v>
      </c>
      <c r="B42" s="52" t="s">
        <v>188</v>
      </c>
      <c r="C42" s="50">
        <v>25.05</v>
      </c>
      <c r="D42" s="55"/>
      <c r="E42" s="58"/>
      <c r="F42" s="57">
        <v>39</v>
      </c>
      <c r="G42" s="52" t="s">
        <v>188</v>
      </c>
      <c r="H42" s="50">
        <v>20.350000000000001</v>
      </c>
      <c r="I42" s="55"/>
      <c r="J42" s="55"/>
      <c r="K42" s="55"/>
      <c r="L42" s="55"/>
      <c r="M42" s="55"/>
      <c r="N42" s="55"/>
      <c r="O42" s="55"/>
    </row>
    <row r="43" spans="1:15" ht="35" thickBot="1" x14ac:dyDescent="0.25">
      <c r="A43" s="65">
        <v>40</v>
      </c>
      <c r="B43" s="52" t="s">
        <v>189</v>
      </c>
      <c r="C43" s="50">
        <v>26.07</v>
      </c>
      <c r="D43" s="58">
        <f>AVERAGE(C44:C45)</f>
        <v>25.84</v>
      </c>
      <c r="E43" s="58">
        <f>E34</f>
        <v>25.176666666666666</v>
      </c>
      <c r="F43" s="57">
        <v>40</v>
      </c>
      <c r="G43" s="52" t="s">
        <v>189</v>
      </c>
      <c r="H43" s="50">
        <v>21.13</v>
      </c>
      <c r="I43" s="58">
        <f>AVERAGE(H43:H45)</f>
        <v>21.13</v>
      </c>
      <c r="J43" s="58">
        <v>20.083333329999999</v>
      </c>
      <c r="K43" s="59">
        <f>((D43-I43)-(E43-J43))</f>
        <v>-0.38333333666666647</v>
      </c>
      <c r="L43" s="50">
        <f>2^(-(K43))</f>
        <v>1.3043520727792572</v>
      </c>
      <c r="M43" s="55"/>
      <c r="N43" s="55"/>
      <c r="O43" s="55"/>
    </row>
    <row r="44" spans="1:15" ht="35" thickBot="1" x14ac:dyDescent="0.25">
      <c r="A44" s="65">
        <v>41</v>
      </c>
      <c r="B44" s="52" t="s">
        <v>190</v>
      </c>
      <c r="C44" s="50">
        <v>25.77</v>
      </c>
      <c r="D44" s="55"/>
      <c r="E44" s="58"/>
      <c r="F44" s="57">
        <v>41</v>
      </c>
      <c r="G44" s="52" t="s">
        <v>190</v>
      </c>
      <c r="H44" s="50">
        <v>21.16</v>
      </c>
      <c r="I44" s="55"/>
      <c r="J44" s="55"/>
      <c r="K44" s="55"/>
      <c r="L44" s="55"/>
      <c r="M44" s="55"/>
      <c r="N44" s="55"/>
      <c r="O44" s="55"/>
    </row>
    <row r="45" spans="1:15" ht="35" thickBot="1" x14ac:dyDescent="0.25">
      <c r="A45" s="65">
        <v>42</v>
      </c>
      <c r="B45" s="52" t="s">
        <v>191</v>
      </c>
      <c r="C45" s="50">
        <v>25.91</v>
      </c>
      <c r="D45" s="55"/>
      <c r="E45" s="58"/>
      <c r="F45" s="57">
        <v>42</v>
      </c>
      <c r="G45" s="52" t="s">
        <v>191</v>
      </c>
      <c r="H45" s="50">
        <v>21.1</v>
      </c>
      <c r="I45" s="55"/>
      <c r="J45" s="55"/>
      <c r="K45" s="55"/>
      <c r="L45" s="55"/>
      <c r="M45" s="55"/>
      <c r="N45" s="55"/>
      <c r="O45" s="55"/>
    </row>
    <row r="46" spans="1:15" ht="35" thickBot="1" x14ac:dyDescent="0.25">
      <c r="A46" s="65">
        <v>43</v>
      </c>
      <c r="B46" s="52" t="s">
        <v>192</v>
      </c>
      <c r="C46" s="50">
        <v>25.44</v>
      </c>
      <c r="D46" s="58">
        <f>AVERAGE(C46,C48)</f>
        <v>25.57</v>
      </c>
      <c r="E46" s="58">
        <f>E37</f>
        <v>26.38</v>
      </c>
      <c r="F46" s="57">
        <v>43</v>
      </c>
      <c r="G46" s="52" t="s">
        <v>192</v>
      </c>
      <c r="H46" s="50">
        <v>19.91</v>
      </c>
      <c r="I46" s="58">
        <f>AVERAGE(H46:H47)</f>
        <v>19.875</v>
      </c>
      <c r="J46" s="58">
        <v>20.32</v>
      </c>
      <c r="K46" s="59">
        <f>((D46-I46)-(E46-J46))</f>
        <v>-0.36499999999999844</v>
      </c>
      <c r="L46" s="50">
        <f>2^(-(K46))</f>
        <v>1.2878816295098241</v>
      </c>
      <c r="M46" s="55"/>
      <c r="N46" s="55"/>
      <c r="O46" s="55"/>
    </row>
    <row r="47" spans="1:15" ht="35" thickBot="1" x14ac:dyDescent="0.25">
      <c r="A47" s="65">
        <v>44</v>
      </c>
      <c r="B47" s="52" t="s">
        <v>193</v>
      </c>
      <c r="C47" s="50">
        <v>24.56</v>
      </c>
      <c r="D47" s="55"/>
      <c r="E47" s="58"/>
      <c r="F47" s="57">
        <v>44</v>
      </c>
      <c r="G47" s="52" t="s">
        <v>193</v>
      </c>
      <c r="H47" s="50">
        <v>19.84</v>
      </c>
      <c r="I47" s="55"/>
      <c r="J47" s="58"/>
      <c r="K47" s="55"/>
      <c r="L47" s="55"/>
      <c r="M47" s="55"/>
      <c r="N47" s="55"/>
      <c r="O47" s="55"/>
    </row>
    <row r="48" spans="1:15" ht="35" thickBot="1" x14ac:dyDescent="0.25">
      <c r="A48" s="65">
        <v>45</v>
      </c>
      <c r="B48" s="52" t="s">
        <v>194</v>
      </c>
      <c r="C48" s="50">
        <v>25.7</v>
      </c>
      <c r="D48" s="55"/>
      <c r="E48" s="58"/>
      <c r="F48" s="57">
        <v>45</v>
      </c>
      <c r="G48" s="52" t="s">
        <v>194</v>
      </c>
      <c r="H48" s="50">
        <v>20.46</v>
      </c>
      <c r="I48" s="55"/>
      <c r="J48" s="58"/>
      <c r="K48" s="55"/>
      <c r="L48" s="55"/>
      <c r="M48" s="55"/>
      <c r="N48" s="55"/>
      <c r="O48" s="55"/>
    </row>
    <row r="51" spans="1:3" x14ac:dyDescent="0.2">
      <c r="A51" s="50" t="s">
        <v>23</v>
      </c>
      <c r="B51" s="50" t="s">
        <v>24</v>
      </c>
      <c r="C51" s="50" t="s">
        <v>25</v>
      </c>
    </row>
    <row r="52" spans="1:3" x14ac:dyDescent="0.2">
      <c r="A52" s="50" t="s">
        <v>18</v>
      </c>
      <c r="B52" s="50">
        <v>1</v>
      </c>
      <c r="C52" s="50">
        <v>0</v>
      </c>
    </row>
    <row r="53" spans="1:3" x14ac:dyDescent="0.2">
      <c r="A53" s="50" t="s">
        <v>19</v>
      </c>
      <c r="B53" s="50">
        <v>2.0423579410000001</v>
      </c>
      <c r="C53" s="50">
        <v>0.86976069700000003</v>
      </c>
    </row>
    <row r="54" spans="1:3" x14ac:dyDescent="0.2">
      <c r="A54" s="50" t="s">
        <v>20</v>
      </c>
      <c r="B54" s="50">
        <v>1.485730894</v>
      </c>
      <c r="C54" s="50">
        <v>0.38400990800000001</v>
      </c>
    </row>
    <row r="55" spans="1:3" x14ac:dyDescent="0.2">
      <c r="A55" s="50" t="s">
        <v>21</v>
      </c>
      <c r="B55" s="50">
        <v>0.69680426699999998</v>
      </c>
      <c r="C55" s="50">
        <v>0.18064987199999999</v>
      </c>
    </row>
    <row r="56" spans="1:3" x14ac:dyDescent="0.2">
      <c r="A56" s="50" t="s">
        <v>22</v>
      </c>
      <c r="B56" s="50">
        <v>1.3004225359999999</v>
      </c>
      <c r="C56" s="50">
        <v>1.7988771000000001E-2</v>
      </c>
    </row>
    <row r="66" spans="1:24" x14ac:dyDescent="0.2">
      <c r="A66" s="66" t="s">
        <v>51</v>
      </c>
      <c r="Q66" s="66" t="s">
        <v>52</v>
      </c>
    </row>
    <row r="67" spans="1:24" x14ac:dyDescent="0.2">
      <c r="A67" s="94" t="s">
        <v>12</v>
      </c>
      <c r="B67" s="94"/>
      <c r="C67" s="94"/>
      <c r="D67" s="54"/>
      <c r="E67" s="54"/>
      <c r="F67" s="95" t="s">
        <v>0</v>
      </c>
      <c r="G67" s="95"/>
      <c r="H67" s="95"/>
      <c r="I67" s="54"/>
      <c r="J67" s="54"/>
      <c r="K67" s="54"/>
      <c r="L67" s="55"/>
      <c r="M67" s="55"/>
      <c r="N67" s="55"/>
      <c r="O67" s="55"/>
    </row>
    <row r="68" spans="1:24" x14ac:dyDescent="0.2">
      <c r="A68" s="96" t="s">
        <v>15</v>
      </c>
      <c r="B68" s="97"/>
      <c r="C68" s="97"/>
      <c r="D68" s="55"/>
      <c r="E68" s="55"/>
      <c r="F68" s="97" t="s">
        <v>0</v>
      </c>
      <c r="G68" s="97"/>
      <c r="H68" s="97"/>
      <c r="I68" s="55"/>
      <c r="J68" s="55"/>
      <c r="K68" s="55"/>
      <c r="L68" s="55"/>
      <c r="M68" s="55"/>
      <c r="N68" s="55"/>
      <c r="O68" s="55"/>
      <c r="U68" s="50" t="s">
        <v>57</v>
      </c>
    </row>
    <row r="69" spans="1:24" ht="17" thickBot="1" x14ac:dyDescent="0.25">
      <c r="A69" s="99" t="s">
        <v>1</v>
      </c>
      <c r="B69" s="99"/>
      <c r="C69" s="99"/>
      <c r="D69" s="55"/>
      <c r="E69" s="55"/>
      <c r="F69" s="99" t="s">
        <v>1</v>
      </c>
      <c r="G69" s="99"/>
      <c r="H69" s="99"/>
      <c r="I69" s="64"/>
      <c r="J69" s="64"/>
      <c r="K69" s="55"/>
      <c r="L69" s="55"/>
      <c r="M69" s="55"/>
      <c r="N69" s="55"/>
      <c r="O69" s="55"/>
    </row>
    <row r="70" spans="1:24" ht="17" thickBot="1" x14ac:dyDescent="0.25">
      <c r="A70" s="67" t="s">
        <v>13</v>
      </c>
      <c r="B70" s="39" t="s">
        <v>14</v>
      </c>
      <c r="C70" s="39" t="s">
        <v>2</v>
      </c>
      <c r="D70" s="40" t="s">
        <v>3</v>
      </c>
      <c r="E70" s="40" t="s">
        <v>4</v>
      </c>
      <c r="F70" s="48" t="s">
        <v>13</v>
      </c>
      <c r="G70" s="48" t="s">
        <v>14</v>
      </c>
      <c r="H70" s="48" t="s">
        <v>2</v>
      </c>
      <c r="I70" s="40" t="s">
        <v>5</v>
      </c>
      <c r="J70" s="40" t="s">
        <v>6</v>
      </c>
      <c r="K70" s="46" t="s">
        <v>7</v>
      </c>
      <c r="L70" s="47" t="s">
        <v>8</v>
      </c>
      <c r="M70" s="49" t="s">
        <v>9</v>
      </c>
      <c r="N70" s="41" t="s">
        <v>10</v>
      </c>
      <c r="O70" s="68" t="s">
        <v>11</v>
      </c>
      <c r="Q70" s="50" t="s">
        <v>53</v>
      </c>
      <c r="S70" s="50" t="s">
        <v>54</v>
      </c>
      <c r="T70" s="50" t="s">
        <v>25</v>
      </c>
      <c r="V70" s="55" t="s">
        <v>55</v>
      </c>
      <c r="W70" s="55" t="s">
        <v>56</v>
      </c>
      <c r="X70" s="50" t="s">
        <v>25</v>
      </c>
    </row>
    <row r="71" spans="1:24" ht="17" thickBot="1" x14ac:dyDescent="0.25">
      <c r="A71" s="57">
        <v>1</v>
      </c>
      <c r="B71" s="53" t="s">
        <v>26</v>
      </c>
      <c r="C71" s="63">
        <v>31.53</v>
      </c>
      <c r="D71" s="58">
        <v>28.323333333333334</v>
      </c>
      <c r="E71" s="58">
        <v>28.323333333333334</v>
      </c>
      <c r="F71" s="57">
        <v>1</v>
      </c>
      <c r="G71" s="53" t="s">
        <v>26</v>
      </c>
      <c r="H71" s="63">
        <v>22.18</v>
      </c>
      <c r="I71" s="58">
        <f>AVERAGE(H71:H73)</f>
        <v>22.276666666666667</v>
      </c>
      <c r="J71" s="58">
        <f>AVERAGE(I71:I73)</f>
        <v>22.276666666666667</v>
      </c>
      <c r="K71" s="59">
        <f>((D71-I71)-(E71-J71))</f>
        <v>0</v>
      </c>
      <c r="L71" s="50">
        <f>2^(-(K71))</f>
        <v>1</v>
      </c>
      <c r="M71" s="60">
        <f>AVERAGE(L71,L74,L77)</f>
        <v>1</v>
      </c>
      <c r="N71" s="50">
        <f>STDEV(L71,L74,L77)</f>
        <v>0</v>
      </c>
      <c r="O71" s="55">
        <v>0</v>
      </c>
      <c r="Q71" s="50">
        <f>2^-((D71-I71)-(D4-I4))</f>
        <v>0.53403270402392411</v>
      </c>
      <c r="R71" s="50">
        <f>-1/Q71</f>
        <v>-1.8725444948689904</v>
      </c>
      <c r="S71" s="69">
        <f>AVERAGE(R71,R74,R77)</f>
        <v>-2.2281894499131325</v>
      </c>
      <c r="T71" s="50">
        <f>_xlfn.STDEV.S(R71,R74,R77)</f>
        <v>0.40146253343952498</v>
      </c>
      <c r="V71" s="55">
        <v>0</v>
      </c>
      <c r="W71" s="55">
        <f>S71</f>
        <v>-2.2281894499131325</v>
      </c>
      <c r="X71" s="50">
        <v>0.40146253343952498</v>
      </c>
    </row>
    <row r="72" spans="1:24" ht="17" thickBot="1" x14ac:dyDescent="0.25">
      <c r="A72" s="57">
        <v>2</v>
      </c>
      <c r="B72" s="53" t="s">
        <v>26</v>
      </c>
      <c r="C72" s="63">
        <v>29.74</v>
      </c>
      <c r="D72" s="58"/>
      <c r="E72" s="58"/>
      <c r="F72" s="57">
        <v>2</v>
      </c>
      <c r="G72" s="53" t="s">
        <v>26</v>
      </c>
      <c r="H72" s="63">
        <v>22.31</v>
      </c>
      <c r="I72" s="58"/>
      <c r="J72" s="55"/>
      <c r="K72" s="55"/>
      <c r="L72" s="55"/>
      <c r="M72" s="55"/>
      <c r="N72" s="55"/>
      <c r="O72" s="55"/>
      <c r="V72" s="55">
        <v>1</v>
      </c>
      <c r="W72" s="55">
        <f>S80</f>
        <v>-2.139564679461567</v>
      </c>
      <c r="X72" s="50">
        <v>0.625304053938461</v>
      </c>
    </row>
    <row r="73" spans="1:24" ht="17" thickBot="1" x14ac:dyDescent="0.25">
      <c r="A73" s="57">
        <v>3</v>
      </c>
      <c r="B73" s="53" t="s">
        <v>26</v>
      </c>
      <c r="C73" s="63">
        <v>29.98</v>
      </c>
      <c r="D73" s="58"/>
      <c r="E73" s="58"/>
      <c r="F73" s="57">
        <v>3</v>
      </c>
      <c r="G73" s="53" t="s">
        <v>26</v>
      </c>
      <c r="H73" s="63">
        <v>22.34</v>
      </c>
      <c r="I73" s="58"/>
      <c r="J73" s="55"/>
      <c r="K73" s="55"/>
      <c r="L73" s="55"/>
      <c r="M73" s="55"/>
      <c r="N73" s="55"/>
      <c r="O73" s="55"/>
      <c r="V73" s="55">
        <v>3</v>
      </c>
      <c r="W73" s="55">
        <f>S89</f>
        <v>2.1101632454277315</v>
      </c>
      <c r="X73" s="50">
        <v>0.73929738388637101</v>
      </c>
    </row>
    <row r="74" spans="1:24" ht="17" thickBot="1" x14ac:dyDescent="0.25">
      <c r="A74" s="57">
        <v>4</v>
      </c>
      <c r="B74" s="53" t="s">
        <v>27</v>
      </c>
      <c r="C74" s="63">
        <v>28.14</v>
      </c>
      <c r="D74" s="58">
        <f>AVERAGE(C74:C76)</f>
        <v>28.323333333333334</v>
      </c>
      <c r="E74" s="58">
        <f>AVERAGE(D74:D76)</f>
        <v>28.323333333333334</v>
      </c>
      <c r="F74" s="57">
        <v>4</v>
      </c>
      <c r="G74" s="53" t="s">
        <v>27</v>
      </c>
      <c r="H74" s="63">
        <v>21.4</v>
      </c>
      <c r="I74" s="58">
        <f>AVERAGE(H74:H76)</f>
        <v>21.816666666666666</v>
      </c>
      <c r="J74" s="58">
        <f>AVERAGE(I74:I76)</f>
        <v>21.816666666666666</v>
      </c>
      <c r="K74" s="59">
        <f>((D74-I74)-(E74-J74))</f>
        <v>0</v>
      </c>
      <c r="L74" s="50">
        <f>2^(-(K74))</f>
        <v>1</v>
      </c>
      <c r="M74" s="55"/>
      <c r="N74" s="55"/>
      <c r="O74" s="55"/>
      <c r="Q74" s="50">
        <f t="shared" ref="Q74:Q113" si="0">2^-((D74-I74)-(D7-I7))</f>
        <v>0.37544322590869234</v>
      </c>
      <c r="R74" s="50">
        <f t="shared" ref="R74:R77" si="1">-1/Q74</f>
        <v>-2.6635185588438333</v>
      </c>
      <c r="V74" s="55">
        <v>6</v>
      </c>
      <c r="W74" s="55">
        <f>S98</f>
        <v>1.6911040499132959</v>
      </c>
      <c r="X74" s="50">
        <v>0.23016161856815243</v>
      </c>
    </row>
    <row r="75" spans="1:24" ht="17" thickBot="1" x14ac:dyDescent="0.25">
      <c r="A75" s="57">
        <v>5</v>
      </c>
      <c r="B75" s="53" t="s">
        <v>27</v>
      </c>
      <c r="C75" s="63">
        <v>28.3</v>
      </c>
      <c r="D75" s="58"/>
      <c r="E75" s="58"/>
      <c r="F75" s="57">
        <v>5</v>
      </c>
      <c r="G75" s="53" t="s">
        <v>27</v>
      </c>
      <c r="H75" s="63">
        <v>21.93</v>
      </c>
      <c r="I75" s="58"/>
      <c r="J75" s="55"/>
      <c r="K75" s="55"/>
      <c r="L75" s="55"/>
      <c r="M75" s="55"/>
      <c r="N75" s="55"/>
      <c r="O75" s="55"/>
      <c r="V75" s="55">
        <v>24</v>
      </c>
      <c r="W75" s="55">
        <f>S107</f>
        <v>-1.4987480165198797</v>
      </c>
      <c r="X75" s="50">
        <v>5.1410512612330511E-2</v>
      </c>
    </row>
    <row r="76" spans="1:24" ht="17" thickBot="1" x14ac:dyDescent="0.25">
      <c r="A76" s="57">
        <v>6</v>
      </c>
      <c r="B76" s="53" t="s">
        <v>27</v>
      </c>
      <c r="C76" s="63">
        <v>28.53</v>
      </c>
      <c r="D76" s="58"/>
      <c r="E76" s="58"/>
      <c r="F76" s="57">
        <v>6</v>
      </c>
      <c r="G76" s="53" t="s">
        <v>27</v>
      </c>
      <c r="H76" s="63">
        <v>22.12</v>
      </c>
      <c r="I76" s="58"/>
      <c r="J76" s="55"/>
      <c r="K76" s="55"/>
      <c r="L76" s="55"/>
      <c r="M76" s="55"/>
      <c r="N76" s="55"/>
      <c r="O76" s="55"/>
    </row>
    <row r="77" spans="1:24" ht="17" thickBot="1" x14ac:dyDescent="0.25">
      <c r="A77" s="57">
        <v>7</v>
      </c>
      <c r="B77" s="53" t="s">
        <v>28</v>
      </c>
      <c r="C77" s="63">
        <v>27.41</v>
      </c>
      <c r="D77" s="58">
        <f>AVERAGE(C77:C79)</f>
        <v>27.456666666666667</v>
      </c>
      <c r="E77" s="58">
        <f>AVERAGE(D77:D79)</f>
        <v>27.456666666666667</v>
      </c>
      <c r="F77" s="57">
        <v>7</v>
      </c>
      <c r="G77" s="53" t="s">
        <v>28</v>
      </c>
      <c r="H77" s="63">
        <v>20.23</v>
      </c>
      <c r="I77" s="58">
        <f>AVERAGE(H77:H79)</f>
        <v>20.293333333333333</v>
      </c>
      <c r="J77" s="58">
        <f>AVERAGE(I77:I79)</f>
        <v>20.293333333333333</v>
      </c>
      <c r="K77" s="59">
        <f>((D77-I77)-(E77-J77))</f>
        <v>0</v>
      </c>
      <c r="L77" s="50">
        <f>2^(-(K77))</f>
        <v>1</v>
      </c>
      <c r="M77" s="55"/>
      <c r="N77" s="55"/>
      <c r="O77" s="55"/>
      <c r="Q77" s="50">
        <f t="shared" si="0"/>
        <v>0.46543985804893795</v>
      </c>
      <c r="R77" s="50">
        <f t="shared" si="1"/>
        <v>-2.148505296026574</v>
      </c>
    </row>
    <row r="78" spans="1:24" ht="17" thickBot="1" x14ac:dyDescent="0.25">
      <c r="A78" s="57">
        <v>8</v>
      </c>
      <c r="B78" s="53" t="s">
        <v>28</v>
      </c>
      <c r="C78" s="63">
        <v>27.39</v>
      </c>
      <c r="D78" s="58"/>
      <c r="E78" s="58"/>
      <c r="F78" s="57">
        <v>8</v>
      </c>
      <c r="G78" s="53" t="s">
        <v>28</v>
      </c>
      <c r="H78" s="63">
        <v>20.36</v>
      </c>
      <c r="I78" s="58"/>
      <c r="J78" s="55"/>
      <c r="K78" s="55"/>
      <c r="L78" s="55"/>
      <c r="M78" s="55"/>
      <c r="N78" s="55"/>
      <c r="O78" s="55"/>
    </row>
    <row r="79" spans="1:24" ht="17" thickBot="1" x14ac:dyDescent="0.25">
      <c r="A79" s="57">
        <v>9</v>
      </c>
      <c r="B79" s="53" t="s">
        <v>28</v>
      </c>
      <c r="C79" s="63">
        <v>27.57</v>
      </c>
      <c r="D79" s="58"/>
      <c r="E79" s="58"/>
      <c r="F79" s="57">
        <v>9</v>
      </c>
      <c r="G79" s="53" t="s">
        <v>28</v>
      </c>
      <c r="H79" s="63">
        <v>20.29</v>
      </c>
      <c r="I79" s="58"/>
      <c r="J79" s="55"/>
      <c r="K79" s="55"/>
      <c r="L79" s="55"/>
      <c r="M79" s="55"/>
      <c r="N79" s="55"/>
      <c r="O79" s="55"/>
    </row>
    <row r="80" spans="1:24" ht="17" thickBot="1" x14ac:dyDescent="0.25">
      <c r="A80" s="57">
        <v>10</v>
      </c>
      <c r="B80" s="53" t="s">
        <v>29</v>
      </c>
      <c r="C80" s="63">
        <v>26.97</v>
      </c>
      <c r="D80" s="58">
        <f>AVERAGE(C80:C82)</f>
        <v>26.733333333333331</v>
      </c>
      <c r="E80" s="58">
        <v>28.323333333333334</v>
      </c>
      <c r="F80" s="57">
        <v>10</v>
      </c>
      <c r="G80" s="53" t="s">
        <v>29</v>
      </c>
      <c r="H80" s="63">
        <v>21.01</v>
      </c>
      <c r="I80" s="58">
        <f>AVERAGE(H80:H82)</f>
        <v>21.006666666666664</v>
      </c>
      <c r="J80" s="58">
        <v>22.276666670000001</v>
      </c>
      <c r="K80" s="59">
        <f>((D80-I80)-(E80-J80))</f>
        <v>-0.31999999666666668</v>
      </c>
      <c r="L80" s="50">
        <f>2^(-(K80))</f>
        <v>1.2483305460173559</v>
      </c>
      <c r="M80" s="60">
        <f>AVERAGE(L80,L83)</f>
        <v>1.3511515283094426</v>
      </c>
      <c r="N80" s="50">
        <f>STDEV(L80,L83)</f>
        <v>0.14541082765399285</v>
      </c>
      <c r="O80" s="55">
        <v>1.5827</v>
      </c>
      <c r="Q80" s="70">
        <f t="shared" si="0"/>
        <v>2.0279189595800577</v>
      </c>
      <c r="S80" s="69">
        <f>AVERAGE(R83,R86)</f>
        <v>-2.139564679461567</v>
      </c>
      <c r="T80" s="50">
        <f>_xlfn.STDEV.S(R83,R86)</f>
        <v>0.625304053938461</v>
      </c>
    </row>
    <row r="81" spans="1:20" ht="17" thickBot="1" x14ac:dyDescent="0.25">
      <c r="A81" s="57">
        <v>11</v>
      </c>
      <c r="B81" s="53" t="s">
        <v>29</v>
      </c>
      <c r="C81" s="63">
        <v>26.55</v>
      </c>
      <c r="D81" s="58"/>
      <c r="E81" s="58"/>
      <c r="F81" s="57">
        <v>11</v>
      </c>
      <c r="G81" s="53" t="s">
        <v>29</v>
      </c>
      <c r="H81" s="63">
        <v>20.79</v>
      </c>
      <c r="I81" s="58"/>
      <c r="J81" s="55"/>
      <c r="K81" s="55"/>
      <c r="L81" s="55"/>
      <c r="M81" s="55"/>
      <c r="N81" s="55"/>
      <c r="O81" s="55"/>
    </row>
    <row r="82" spans="1:20" ht="17" thickBot="1" x14ac:dyDescent="0.25">
      <c r="A82" s="57">
        <v>12</v>
      </c>
      <c r="B82" s="53" t="s">
        <v>29</v>
      </c>
      <c r="C82" s="63">
        <v>26.68</v>
      </c>
      <c r="D82" s="58"/>
      <c r="E82" s="58"/>
      <c r="F82" s="57">
        <v>12</v>
      </c>
      <c r="G82" s="53" t="s">
        <v>29</v>
      </c>
      <c r="H82" s="63">
        <v>21.22</v>
      </c>
      <c r="I82" s="58"/>
      <c r="J82" s="55"/>
      <c r="K82" s="55"/>
      <c r="L82" s="55"/>
      <c r="M82" s="55"/>
      <c r="N82" s="55"/>
      <c r="O82" s="55"/>
    </row>
    <row r="83" spans="1:20" ht="17" thickBot="1" x14ac:dyDescent="0.25">
      <c r="A83" s="57">
        <v>13</v>
      </c>
      <c r="B83" s="53" t="s">
        <v>30</v>
      </c>
      <c r="C83" s="63">
        <v>26.91</v>
      </c>
      <c r="D83" s="58">
        <f>AVERAGE(C83:C85)</f>
        <v>27.026666666666667</v>
      </c>
      <c r="E83" s="58">
        <v>28.323333330000001</v>
      </c>
      <c r="F83" s="57">
        <v>13</v>
      </c>
      <c r="G83" s="53" t="s">
        <v>30</v>
      </c>
      <c r="H83" s="63">
        <v>20.98</v>
      </c>
      <c r="I83" s="58">
        <f>AVERAGE(H83:H85)</f>
        <v>21.06</v>
      </c>
      <c r="J83" s="58">
        <v>21.81666667</v>
      </c>
      <c r="K83" s="59">
        <f>((D83-I83)-(E83-J83))</f>
        <v>-0.53999999333333193</v>
      </c>
      <c r="L83" s="50">
        <f>2^(-(K83))</f>
        <v>1.4539725106015293</v>
      </c>
      <c r="M83" s="55"/>
      <c r="N83" s="55"/>
      <c r="O83" s="55"/>
      <c r="Q83" s="50">
        <f t="shared" si="0"/>
        <v>0.38733846095263758</v>
      </c>
      <c r="R83" s="50">
        <f>-1/Q83</f>
        <v>-2.5817214163048905</v>
      </c>
    </row>
    <row r="84" spans="1:20" ht="17" thickBot="1" x14ac:dyDescent="0.25">
      <c r="A84" s="57">
        <v>14</v>
      </c>
      <c r="B84" s="53" t="s">
        <v>30</v>
      </c>
      <c r="C84" s="63">
        <v>27.09</v>
      </c>
      <c r="D84" s="58"/>
      <c r="E84" s="58"/>
      <c r="F84" s="57">
        <v>14</v>
      </c>
      <c r="G84" s="53" t="s">
        <v>30</v>
      </c>
      <c r="H84" s="63">
        <v>20.95</v>
      </c>
      <c r="I84" s="58"/>
      <c r="J84" s="55"/>
      <c r="K84" s="55"/>
      <c r="L84" s="55"/>
      <c r="M84" s="55"/>
      <c r="N84" s="55"/>
      <c r="O84" s="55"/>
      <c r="S84" s="71">
        <f>AVERAGE(R83,R86)</f>
        <v>-2.139564679461567</v>
      </c>
    </row>
    <row r="85" spans="1:20" ht="17" thickBot="1" x14ac:dyDescent="0.25">
      <c r="A85" s="57">
        <v>15</v>
      </c>
      <c r="B85" s="53" t="s">
        <v>30</v>
      </c>
      <c r="C85" s="63">
        <v>27.08</v>
      </c>
      <c r="D85" s="58"/>
      <c r="E85" s="58"/>
      <c r="F85" s="57">
        <v>15</v>
      </c>
      <c r="G85" s="53" t="s">
        <v>30</v>
      </c>
      <c r="H85" s="63">
        <v>21.25</v>
      </c>
      <c r="I85" s="58"/>
      <c r="J85" s="55"/>
      <c r="K85" s="55"/>
      <c r="L85" s="55"/>
      <c r="M85" s="55"/>
      <c r="N85" s="55"/>
      <c r="O85" s="55"/>
    </row>
    <row r="86" spans="1:20" ht="17" thickBot="1" x14ac:dyDescent="0.25">
      <c r="A86" s="57">
        <v>16</v>
      </c>
      <c r="B86" s="53" t="s">
        <v>31</v>
      </c>
      <c r="C86" s="63">
        <v>25.88</v>
      </c>
      <c r="D86" s="58">
        <f>AVERAGE(C86:C88)</f>
        <v>25.853333333333335</v>
      </c>
      <c r="E86" s="58">
        <v>27.456666666666667</v>
      </c>
      <c r="F86" s="57">
        <v>16</v>
      </c>
      <c r="G86" s="53" t="s">
        <v>31</v>
      </c>
      <c r="H86" s="63">
        <v>20.239999999999998</v>
      </c>
      <c r="I86" s="58">
        <f>AVERAGE(H86:H88)</f>
        <v>20.440000000000001</v>
      </c>
      <c r="J86" s="58">
        <v>20.293333329999999</v>
      </c>
      <c r="K86" s="59">
        <f>((D86-I86)-(E86-J86))</f>
        <v>-1.7500000033333336</v>
      </c>
      <c r="L86" s="50">
        <f>2^(-(K86))</f>
        <v>3.3635856687863921</v>
      </c>
      <c r="M86" s="55"/>
      <c r="N86" s="55"/>
      <c r="O86" s="55"/>
      <c r="Q86" s="50">
        <f t="shared" si="0"/>
        <v>0.58913356942203565</v>
      </c>
      <c r="R86" s="50">
        <f t="shared" ref="R86:R113" si="2">-1/Q86</f>
        <v>-1.697407942618244</v>
      </c>
    </row>
    <row r="87" spans="1:20" ht="17" thickBot="1" x14ac:dyDescent="0.25">
      <c r="A87" s="57">
        <v>17</v>
      </c>
      <c r="B87" s="53" t="s">
        <v>31</v>
      </c>
      <c r="C87" s="63">
        <v>25.53</v>
      </c>
      <c r="D87" s="58"/>
      <c r="E87" s="58"/>
      <c r="F87" s="57">
        <v>17</v>
      </c>
      <c r="G87" s="53" t="s">
        <v>31</v>
      </c>
      <c r="H87" s="63">
        <v>20.190000000000001</v>
      </c>
      <c r="I87" s="58"/>
      <c r="J87" s="55"/>
      <c r="K87" s="55"/>
      <c r="L87" s="55"/>
      <c r="M87" s="55"/>
      <c r="N87" s="55"/>
      <c r="O87" s="55"/>
    </row>
    <row r="88" spans="1:20" ht="17" thickBot="1" x14ac:dyDescent="0.25">
      <c r="A88" s="57">
        <v>18</v>
      </c>
      <c r="B88" s="53" t="s">
        <v>31</v>
      </c>
      <c r="C88" s="63">
        <v>26.15</v>
      </c>
      <c r="D88" s="58"/>
      <c r="E88" s="58"/>
      <c r="F88" s="57">
        <v>18</v>
      </c>
      <c r="G88" s="53" t="s">
        <v>31</v>
      </c>
      <c r="H88" s="63">
        <v>20.89</v>
      </c>
      <c r="I88" s="58"/>
      <c r="J88" s="55"/>
      <c r="K88" s="55"/>
      <c r="L88" s="55"/>
      <c r="M88" s="55"/>
      <c r="N88" s="55"/>
      <c r="O88" s="55"/>
    </row>
    <row r="89" spans="1:20" ht="17" thickBot="1" x14ac:dyDescent="0.25">
      <c r="A89" s="57">
        <v>19</v>
      </c>
      <c r="B89" s="53" t="s">
        <v>32</v>
      </c>
      <c r="C89" s="63">
        <v>24.98</v>
      </c>
      <c r="D89" s="58">
        <f>AVERAGE(C89:C91)</f>
        <v>24.650000000000002</v>
      </c>
      <c r="E89" s="58">
        <v>28.323333333333334</v>
      </c>
      <c r="F89" s="57">
        <v>19</v>
      </c>
      <c r="G89" s="53" t="s">
        <v>32</v>
      </c>
      <c r="H89" s="63">
        <v>20.100000000000001</v>
      </c>
      <c r="I89" s="58">
        <f>AVERAGE(H89:H91)</f>
        <v>20.143333333333334</v>
      </c>
      <c r="J89" s="58">
        <v>22.276666670000001</v>
      </c>
      <c r="K89" s="59">
        <f>((D89-I89)-(E89-J89))</f>
        <v>-1.5399999966666655</v>
      </c>
      <c r="L89" s="50">
        <f>2^(-(K89))</f>
        <v>2.9079450279218388</v>
      </c>
      <c r="M89" s="60">
        <f>AVERAGE(L89,L92)</f>
        <v>2.871457374633005</v>
      </c>
      <c r="N89" s="50">
        <f>STDEV(L89,L92)</f>
        <v>5.1601334140236418E-2</v>
      </c>
      <c r="O89" s="55">
        <v>0.1933</v>
      </c>
      <c r="Q89" s="50">
        <f t="shared" si="0"/>
        <v>2.6329254388872583</v>
      </c>
      <c r="S89" s="69">
        <f>AVERAGE(Q89,Q95)</f>
        <v>2.1101632454277315</v>
      </c>
      <c r="T89" s="50">
        <f>_xlfn.STDEV.S(Q89,Q95)</f>
        <v>0.73929738388637101</v>
      </c>
    </row>
    <row r="90" spans="1:20" ht="17" thickBot="1" x14ac:dyDescent="0.25">
      <c r="A90" s="57">
        <v>20</v>
      </c>
      <c r="B90" s="53" t="s">
        <v>32</v>
      </c>
      <c r="C90" s="63">
        <v>24.34</v>
      </c>
      <c r="D90" s="58"/>
      <c r="E90" s="58"/>
      <c r="F90" s="57">
        <v>20</v>
      </c>
      <c r="G90" s="53" t="s">
        <v>32</v>
      </c>
      <c r="H90" s="63">
        <v>20.11</v>
      </c>
      <c r="I90" s="58"/>
      <c r="J90" s="55"/>
      <c r="K90" s="55"/>
      <c r="L90" s="55"/>
      <c r="M90" s="55"/>
      <c r="N90" s="55"/>
      <c r="O90" s="55"/>
    </row>
    <row r="91" spans="1:20" ht="17" thickBot="1" x14ac:dyDescent="0.25">
      <c r="A91" s="57">
        <v>21</v>
      </c>
      <c r="B91" s="53" t="s">
        <v>32</v>
      </c>
      <c r="C91" s="63">
        <v>24.63</v>
      </c>
      <c r="D91" s="58"/>
      <c r="E91" s="58"/>
      <c r="F91" s="57">
        <v>21</v>
      </c>
      <c r="G91" s="53" t="s">
        <v>32</v>
      </c>
      <c r="H91" s="63">
        <v>20.22</v>
      </c>
      <c r="I91" s="58"/>
      <c r="J91" s="55"/>
      <c r="K91" s="55"/>
      <c r="L91" s="55"/>
      <c r="M91" s="55"/>
      <c r="N91" s="55"/>
      <c r="O91" s="55"/>
    </row>
    <row r="92" spans="1:20" ht="17" thickBot="1" x14ac:dyDescent="0.25">
      <c r="A92" s="57">
        <v>22</v>
      </c>
      <c r="B92" s="53" t="s">
        <v>33</v>
      </c>
      <c r="C92" s="63">
        <v>25.05</v>
      </c>
      <c r="D92" s="58">
        <f>AVERAGE(C92:C94)</f>
        <v>24.946666666666669</v>
      </c>
      <c r="E92" s="58">
        <v>28.323333330000001</v>
      </c>
      <c r="F92" s="57">
        <v>22</v>
      </c>
      <c r="G92" s="53" t="s">
        <v>33</v>
      </c>
      <c r="H92" s="63">
        <v>20.04</v>
      </c>
      <c r="I92" s="58">
        <f>AVERAGE(H92:H94)</f>
        <v>19.943333333333332</v>
      </c>
      <c r="J92" s="58">
        <v>21.81666667</v>
      </c>
      <c r="K92" s="59">
        <f>((D92-I92)-(E92-J92))</f>
        <v>-1.5033333266666631</v>
      </c>
      <c r="L92" s="50">
        <f>2^(-(K92))</f>
        <v>2.8349697213441707</v>
      </c>
      <c r="M92" s="55"/>
      <c r="N92" s="55"/>
      <c r="O92" s="55"/>
      <c r="Q92" s="70">
        <f t="shared" si="0"/>
        <v>0.88781644272857974</v>
      </c>
      <c r="S92" s="71">
        <f>AVERAGE(Q89,Q95)</f>
        <v>2.1101632454277315</v>
      </c>
    </row>
    <row r="93" spans="1:20" ht="17" thickBot="1" x14ac:dyDescent="0.25">
      <c r="A93" s="57">
        <v>23</v>
      </c>
      <c r="B93" s="53" t="s">
        <v>33</v>
      </c>
      <c r="C93" s="63">
        <v>24.76</v>
      </c>
      <c r="D93" s="58"/>
      <c r="E93" s="58"/>
      <c r="F93" s="57">
        <v>23</v>
      </c>
      <c r="G93" s="53" t="s">
        <v>33</v>
      </c>
      <c r="H93" s="63">
        <v>19.77</v>
      </c>
      <c r="I93" s="58"/>
      <c r="J93" s="55"/>
      <c r="K93" s="55"/>
      <c r="L93" s="55"/>
      <c r="M93" s="55"/>
      <c r="N93" s="55"/>
      <c r="O93" s="55"/>
    </row>
    <row r="94" spans="1:20" ht="17" thickBot="1" x14ac:dyDescent="0.25">
      <c r="A94" s="57">
        <v>24</v>
      </c>
      <c r="B94" s="53" t="s">
        <v>33</v>
      </c>
      <c r="C94" s="63">
        <v>25.03</v>
      </c>
      <c r="D94" s="58"/>
      <c r="E94" s="58"/>
      <c r="F94" s="57">
        <v>24</v>
      </c>
      <c r="G94" s="53" t="s">
        <v>33</v>
      </c>
      <c r="H94" s="63">
        <v>20.02</v>
      </c>
      <c r="I94" s="58"/>
      <c r="J94" s="55"/>
      <c r="K94" s="55"/>
      <c r="L94" s="55"/>
      <c r="M94" s="55"/>
      <c r="N94" s="55"/>
      <c r="O94" s="55"/>
    </row>
    <row r="95" spans="1:20" ht="17" thickBot="1" x14ac:dyDescent="0.25">
      <c r="A95" s="57">
        <v>25</v>
      </c>
      <c r="B95" s="53" t="s">
        <v>34</v>
      </c>
      <c r="C95" s="63">
        <v>24.7</v>
      </c>
      <c r="D95" s="58">
        <f>AVERAGE(C95:C97)</f>
        <v>24.763333333333332</v>
      </c>
      <c r="E95" s="58">
        <v>27.456666670000001</v>
      </c>
      <c r="F95" s="57">
        <v>25</v>
      </c>
      <c r="G95" s="53" t="s">
        <v>34</v>
      </c>
      <c r="H95" s="63">
        <v>20.350000000000001</v>
      </c>
      <c r="I95" s="58">
        <f>AVERAGE(H95:H97)</f>
        <v>20.183333333333334</v>
      </c>
      <c r="J95" s="58">
        <v>20.293333329999999</v>
      </c>
      <c r="K95" s="59">
        <f>((D95-I95)-(E95-J95))</f>
        <v>-2.5833333400000029</v>
      </c>
      <c r="L95" s="50">
        <f>2^(-(K95))</f>
        <v>5.9932283352013327</v>
      </c>
      <c r="M95" s="55"/>
      <c r="N95" s="55"/>
      <c r="O95" s="55"/>
      <c r="Q95" s="50">
        <f t="shared" si="0"/>
        <v>1.5874010519682047</v>
      </c>
    </row>
    <row r="96" spans="1:20" ht="17" thickBot="1" x14ac:dyDescent="0.25">
      <c r="A96" s="57">
        <v>26</v>
      </c>
      <c r="B96" s="53" t="s">
        <v>34</v>
      </c>
      <c r="C96" s="63">
        <v>24.52</v>
      </c>
      <c r="D96" s="55"/>
      <c r="E96" s="58"/>
      <c r="F96" s="57">
        <v>26</v>
      </c>
      <c r="G96" s="53" t="s">
        <v>34</v>
      </c>
      <c r="H96" s="63">
        <v>19.93</v>
      </c>
      <c r="I96" s="55"/>
      <c r="J96" s="55"/>
      <c r="K96" s="55"/>
      <c r="L96" s="55"/>
      <c r="M96" s="55"/>
      <c r="N96" s="55"/>
      <c r="O96" s="55"/>
    </row>
    <row r="97" spans="1:20" ht="17" thickBot="1" x14ac:dyDescent="0.25">
      <c r="A97" s="57">
        <v>27</v>
      </c>
      <c r="B97" s="53" t="s">
        <v>34</v>
      </c>
      <c r="C97" s="63">
        <v>25.07</v>
      </c>
      <c r="D97" s="55"/>
      <c r="E97" s="58"/>
      <c r="F97" s="57">
        <v>27</v>
      </c>
      <c r="G97" s="53" t="s">
        <v>34</v>
      </c>
      <c r="H97" s="63">
        <v>20.27</v>
      </c>
      <c r="I97" s="55"/>
      <c r="J97" s="55"/>
      <c r="K97" s="55"/>
      <c r="L97" s="55"/>
      <c r="M97" s="55"/>
      <c r="N97" s="55"/>
      <c r="O97" s="55"/>
    </row>
    <row r="98" spans="1:20" ht="17" thickBot="1" x14ac:dyDescent="0.25">
      <c r="A98" s="57">
        <v>28</v>
      </c>
      <c r="B98" s="53" t="s">
        <v>35</v>
      </c>
      <c r="C98" s="63">
        <v>25.1</v>
      </c>
      <c r="D98" s="58">
        <f>AVERAGE(C98:C100)</f>
        <v>25.14</v>
      </c>
      <c r="E98" s="58">
        <v>28.323333333333334</v>
      </c>
      <c r="F98" s="57">
        <v>28</v>
      </c>
      <c r="G98" s="53" t="s">
        <v>35</v>
      </c>
      <c r="H98" s="63">
        <v>20.28</v>
      </c>
      <c r="I98" s="58">
        <f>AVERAGE(H98:H100)</f>
        <v>20.349999999999998</v>
      </c>
      <c r="J98" s="58">
        <v>22.276666670000001</v>
      </c>
      <c r="K98" s="59">
        <f>((D98-I98)-(E98-J98))</f>
        <v>-1.2566666633333305</v>
      </c>
      <c r="L98" s="50">
        <f>2^(-(K98))</f>
        <v>2.3894302647912777</v>
      </c>
      <c r="M98" s="60">
        <f>AVERAGE(L101,L98)</f>
        <v>2.6588008215757517</v>
      </c>
      <c r="N98" s="50">
        <f>STDEV(L101,L98)</f>
        <v>0.38094749470859651</v>
      </c>
      <c r="O98" s="55">
        <v>0.70109999999999995</v>
      </c>
      <c r="Q98" s="50">
        <f t="shared" si="0"/>
        <v>1.547564993542385</v>
      </c>
      <c r="S98" s="69">
        <f>AVERAGE(Q98,Q101,Q104)</f>
        <v>1.6911040499132959</v>
      </c>
      <c r="T98" s="50">
        <f>_xlfn.STDEV.S(Q98,Q101,Q104)</f>
        <v>0.23016161856815243</v>
      </c>
    </row>
    <row r="99" spans="1:20" ht="17" thickBot="1" x14ac:dyDescent="0.25">
      <c r="A99" s="57">
        <v>29</v>
      </c>
      <c r="B99" s="53" t="s">
        <v>35</v>
      </c>
      <c r="C99" s="63">
        <v>25.22</v>
      </c>
      <c r="D99" s="55"/>
      <c r="E99" s="58"/>
      <c r="F99" s="57">
        <v>29</v>
      </c>
      <c r="G99" s="53" t="s">
        <v>35</v>
      </c>
      <c r="H99" s="63">
        <v>20.22</v>
      </c>
      <c r="I99" s="55"/>
      <c r="J99" s="55"/>
      <c r="K99" s="55"/>
      <c r="L99" s="55"/>
      <c r="M99" s="55"/>
      <c r="N99" s="55"/>
      <c r="O99" s="55"/>
    </row>
    <row r="100" spans="1:20" ht="17" thickBot="1" x14ac:dyDescent="0.25">
      <c r="A100" s="57">
        <v>30</v>
      </c>
      <c r="B100" s="53" t="s">
        <v>35</v>
      </c>
      <c r="C100" s="63">
        <v>25.1</v>
      </c>
      <c r="D100" s="55"/>
      <c r="E100" s="58"/>
      <c r="F100" s="57">
        <v>30</v>
      </c>
      <c r="G100" s="53" t="s">
        <v>35</v>
      </c>
      <c r="H100" s="63">
        <v>20.55</v>
      </c>
      <c r="I100" s="55"/>
      <c r="J100" s="55"/>
      <c r="K100" s="55"/>
      <c r="L100" s="55"/>
      <c r="M100" s="55"/>
      <c r="N100" s="55"/>
      <c r="O100" s="55"/>
    </row>
    <row r="101" spans="1:20" ht="17" thickBot="1" x14ac:dyDescent="0.25">
      <c r="A101" s="57">
        <v>31</v>
      </c>
      <c r="B101" s="53" t="s">
        <v>36</v>
      </c>
      <c r="C101" s="63">
        <v>24.63</v>
      </c>
      <c r="D101" s="58">
        <f>AVERAGE(C101:C103)</f>
        <v>24.786666666666665</v>
      </c>
      <c r="E101" s="58">
        <v>28.323333330000001</v>
      </c>
      <c r="F101" s="57">
        <v>31</v>
      </c>
      <c r="G101" s="53" t="s">
        <v>36</v>
      </c>
      <c r="H101" s="63">
        <v>19.91</v>
      </c>
      <c r="I101" s="58">
        <f>AVERAGE(H101:H103)</f>
        <v>19.829999999999998</v>
      </c>
      <c r="J101" s="58">
        <v>21.81666667</v>
      </c>
      <c r="K101" s="59">
        <f>((D101-I101)-(E101-J101))</f>
        <v>-1.5499999933333335</v>
      </c>
      <c r="L101" s="50">
        <f>2^(-(K101))</f>
        <v>2.9281713783602257</v>
      </c>
      <c r="M101" s="55"/>
      <c r="N101" s="55"/>
      <c r="O101" s="55"/>
      <c r="Q101" s="50">
        <f t="shared" si="0"/>
        <v>1.9565789604040025</v>
      </c>
    </row>
    <row r="102" spans="1:20" ht="17" thickBot="1" x14ac:dyDescent="0.25">
      <c r="A102" s="57">
        <v>32</v>
      </c>
      <c r="B102" s="53" t="s">
        <v>36</v>
      </c>
      <c r="C102" s="63">
        <v>24.69</v>
      </c>
      <c r="D102" s="55"/>
      <c r="E102" s="58"/>
      <c r="F102" s="57">
        <v>32</v>
      </c>
      <c r="G102" s="53" t="s">
        <v>36</v>
      </c>
      <c r="H102" s="63">
        <v>19.670000000000002</v>
      </c>
      <c r="I102" s="55"/>
      <c r="J102" s="55"/>
      <c r="K102" s="55"/>
      <c r="L102" s="55"/>
      <c r="M102" s="55"/>
      <c r="N102" s="55"/>
      <c r="O102" s="55"/>
    </row>
    <row r="103" spans="1:20" ht="17" thickBot="1" x14ac:dyDescent="0.25">
      <c r="A103" s="57">
        <v>33</v>
      </c>
      <c r="B103" s="53" t="s">
        <v>36</v>
      </c>
      <c r="C103" s="63">
        <v>25.04</v>
      </c>
      <c r="D103" s="55"/>
      <c r="E103" s="58"/>
      <c r="F103" s="57">
        <v>33</v>
      </c>
      <c r="G103" s="53" t="s">
        <v>36</v>
      </c>
      <c r="H103" s="63">
        <v>19.91</v>
      </c>
      <c r="I103" s="55"/>
      <c r="J103" s="55"/>
      <c r="K103" s="55"/>
      <c r="L103" s="55"/>
      <c r="M103" s="55"/>
      <c r="N103" s="55"/>
      <c r="O103" s="55"/>
    </row>
    <row r="104" spans="1:20" ht="17" thickBot="1" x14ac:dyDescent="0.25">
      <c r="A104" s="57">
        <v>34</v>
      </c>
      <c r="B104" s="53" t="s">
        <v>37</v>
      </c>
      <c r="C104" s="63">
        <v>24.96</v>
      </c>
      <c r="D104" s="58">
        <f>AVERAGE(C104:C106)</f>
        <v>24.936666666666667</v>
      </c>
      <c r="E104" s="58">
        <v>27.456666670000001</v>
      </c>
      <c r="F104" s="57">
        <v>34</v>
      </c>
      <c r="G104" s="53" t="s">
        <v>37</v>
      </c>
      <c r="H104" s="63">
        <v>20.2</v>
      </c>
      <c r="I104" s="58">
        <f>AVERAGE(H104:H106)</f>
        <v>20.003333333333334</v>
      </c>
      <c r="J104" s="58">
        <v>20.293333329999999</v>
      </c>
      <c r="K104" s="59">
        <f>((D104-I104)-(E104-J104))</f>
        <v>-2.2300000066666676</v>
      </c>
      <c r="L104" s="50">
        <f>2^(-(K104))</f>
        <v>4.6913398186061119</v>
      </c>
      <c r="M104" s="55"/>
      <c r="N104" s="55"/>
      <c r="O104" s="55"/>
      <c r="Q104" s="50">
        <f t="shared" si="0"/>
        <v>1.5691681957935</v>
      </c>
    </row>
    <row r="105" spans="1:20" ht="17" thickBot="1" x14ac:dyDescent="0.25">
      <c r="A105" s="57">
        <v>35</v>
      </c>
      <c r="B105" s="53" t="s">
        <v>37</v>
      </c>
      <c r="C105" s="63">
        <v>24.92</v>
      </c>
      <c r="D105" s="55"/>
      <c r="E105" s="58"/>
      <c r="F105" s="57">
        <v>35</v>
      </c>
      <c r="G105" s="53" t="s">
        <v>37</v>
      </c>
      <c r="H105" s="63">
        <v>19.7</v>
      </c>
      <c r="I105" s="55"/>
      <c r="J105" s="55"/>
      <c r="K105" s="55"/>
      <c r="L105" s="55"/>
      <c r="M105" s="55"/>
      <c r="N105" s="55"/>
      <c r="O105" s="55"/>
    </row>
    <row r="106" spans="1:20" ht="17" thickBot="1" x14ac:dyDescent="0.25">
      <c r="A106" s="57">
        <v>36</v>
      </c>
      <c r="B106" s="53" t="s">
        <v>37</v>
      </c>
      <c r="C106" s="63">
        <v>24.93</v>
      </c>
      <c r="D106" s="55"/>
      <c r="E106" s="58"/>
      <c r="F106" s="57">
        <v>36</v>
      </c>
      <c r="G106" s="53" t="s">
        <v>37</v>
      </c>
      <c r="H106" s="63">
        <v>20.11</v>
      </c>
      <c r="I106" s="55"/>
      <c r="J106" s="55"/>
      <c r="K106" s="55"/>
      <c r="L106" s="55"/>
      <c r="M106" s="55"/>
      <c r="N106" s="55"/>
      <c r="O106" s="55"/>
    </row>
    <row r="107" spans="1:20" ht="17" thickBot="1" x14ac:dyDescent="0.25">
      <c r="A107" s="57">
        <v>37</v>
      </c>
      <c r="B107" s="53" t="s">
        <v>38</v>
      </c>
      <c r="C107" s="63">
        <v>26.67</v>
      </c>
      <c r="D107" s="58">
        <f>AVERAGE(C107:C109)</f>
        <v>26.503333333333334</v>
      </c>
      <c r="E107" s="58">
        <v>28.323333333333334</v>
      </c>
      <c r="F107" s="57">
        <v>37</v>
      </c>
      <c r="G107" s="53" t="s">
        <v>38</v>
      </c>
      <c r="H107" s="63">
        <v>21.41</v>
      </c>
      <c r="I107" s="58">
        <f>AVERAGE(H107:H109)</f>
        <v>21.183333333333334</v>
      </c>
      <c r="J107" s="58">
        <v>22.276666670000001</v>
      </c>
      <c r="K107" s="59">
        <f>((D107-I107)-(E107-J107))</f>
        <v>-0.72666666333333296</v>
      </c>
      <c r="L107" s="50">
        <f>2^(-(K107))</f>
        <v>1.6548112415765994</v>
      </c>
      <c r="M107" s="60">
        <f>AVERAGE(L107,L113)</f>
        <v>1.7286560875637926</v>
      </c>
      <c r="N107" s="50">
        <f>STDEV(L107,L113)</f>
        <v>0.10443238270644106</v>
      </c>
      <c r="O107" s="55">
        <v>7.9454000000000002</v>
      </c>
      <c r="Q107" s="50">
        <f t="shared" si="0"/>
        <v>0.68380964012300993</v>
      </c>
      <c r="R107" s="50">
        <f t="shared" si="2"/>
        <v>-1.4623952944274241</v>
      </c>
      <c r="S107" s="69">
        <f>AVERAGE(R107,R113)</f>
        <v>-1.4987480165198797</v>
      </c>
      <c r="T107" s="50">
        <f>_xlfn.STDEV.S(R107,R113)</f>
        <v>5.1410512612330511E-2</v>
      </c>
    </row>
    <row r="108" spans="1:20" ht="17" thickBot="1" x14ac:dyDescent="0.25">
      <c r="A108" s="57">
        <v>38</v>
      </c>
      <c r="B108" s="53" t="s">
        <v>38</v>
      </c>
      <c r="C108" s="63">
        <v>26.64</v>
      </c>
      <c r="D108" s="55"/>
      <c r="E108" s="58"/>
      <c r="F108" s="57">
        <v>38</v>
      </c>
      <c r="G108" s="53" t="s">
        <v>38</v>
      </c>
      <c r="H108" s="63">
        <v>21.03</v>
      </c>
      <c r="I108" s="55"/>
      <c r="J108" s="55"/>
      <c r="K108" s="55"/>
      <c r="L108" s="55"/>
      <c r="M108" s="55"/>
      <c r="N108" s="55"/>
      <c r="O108" s="55"/>
    </row>
    <row r="109" spans="1:20" ht="17" thickBot="1" x14ac:dyDescent="0.25">
      <c r="A109" s="57">
        <v>39</v>
      </c>
      <c r="B109" s="53" t="s">
        <v>38</v>
      </c>
      <c r="C109" s="63">
        <v>26.2</v>
      </c>
      <c r="D109" s="55"/>
      <c r="E109" s="58"/>
      <c r="F109" s="57">
        <v>39</v>
      </c>
      <c r="G109" s="53" t="s">
        <v>38</v>
      </c>
      <c r="H109" s="63">
        <v>21.11</v>
      </c>
      <c r="I109" s="55"/>
      <c r="J109" s="55"/>
      <c r="K109" s="55"/>
      <c r="L109" s="55"/>
      <c r="M109" s="55"/>
      <c r="N109" s="55"/>
      <c r="O109" s="55"/>
    </row>
    <row r="110" spans="1:20" ht="17" thickBot="1" x14ac:dyDescent="0.25">
      <c r="A110" s="57">
        <v>40</v>
      </c>
      <c r="B110" s="53" t="s">
        <v>39</v>
      </c>
      <c r="C110" s="63">
        <v>23.9</v>
      </c>
      <c r="D110" s="58">
        <f>AVERAGE(C110:C112)</f>
        <v>23.903333333333336</v>
      </c>
      <c r="E110" s="58">
        <v>28.323333330000001</v>
      </c>
      <c r="F110" s="57">
        <v>40</v>
      </c>
      <c r="G110" s="53" t="s">
        <v>39</v>
      </c>
      <c r="H110" s="63">
        <v>19.16</v>
      </c>
      <c r="I110" s="58">
        <f>AVERAGE(H110:H112)</f>
        <v>19.440000000000001</v>
      </c>
      <c r="J110" s="58">
        <v>21.81666667</v>
      </c>
      <c r="K110" s="59">
        <f>((D110-I110)-(E110-J110))</f>
        <v>-2.0433333266666658</v>
      </c>
      <c r="L110" s="50">
        <f>2^(-(K110))</f>
        <v>4.1219680622696506</v>
      </c>
      <c r="M110" s="55"/>
      <c r="N110" s="55"/>
      <c r="O110" s="55"/>
      <c r="Q110" s="70">
        <f t="shared" si="0"/>
        <v>1.1864626349084866</v>
      </c>
      <c r="S110" s="71">
        <f>AVERAGE(R107,R113)</f>
        <v>-1.4987480165198797</v>
      </c>
    </row>
    <row r="111" spans="1:20" ht="17" thickBot="1" x14ac:dyDescent="0.25">
      <c r="A111" s="57">
        <v>41</v>
      </c>
      <c r="B111" s="53" t="s">
        <v>39</v>
      </c>
      <c r="C111" s="63">
        <v>23.91</v>
      </c>
      <c r="D111" s="55"/>
      <c r="E111" s="58"/>
      <c r="F111" s="57">
        <v>41</v>
      </c>
      <c r="G111" s="53" t="s">
        <v>39</v>
      </c>
      <c r="H111" s="63">
        <v>19.149999999999999</v>
      </c>
      <c r="I111" s="55"/>
      <c r="J111" s="55"/>
      <c r="K111" s="55"/>
      <c r="L111" s="55"/>
      <c r="M111" s="55"/>
      <c r="N111" s="55"/>
      <c r="O111" s="55"/>
    </row>
    <row r="112" spans="1:20" ht="17" thickBot="1" x14ac:dyDescent="0.25">
      <c r="A112" s="57">
        <v>42</v>
      </c>
      <c r="B112" s="53" t="s">
        <v>39</v>
      </c>
      <c r="C112" s="63">
        <v>23.9</v>
      </c>
      <c r="D112" s="55"/>
      <c r="E112" s="58"/>
      <c r="F112" s="57">
        <v>42</v>
      </c>
      <c r="G112" s="53" t="s">
        <v>39</v>
      </c>
      <c r="H112" s="63">
        <v>20.010000000000002</v>
      </c>
      <c r="I112" s="55"/>
      <c r="J112" s="55"/>
      <c r="K112" s="55"/>
      <c r="L112" s="55"/>
      <c r="M112" s="55"/>
      <c r="N112" s="55"/>
      <c r="O112" s="55"/>
    </row>
    <row r="113" spans="1:18" ht="17" thickBot="1" x14ac:dyDescent="0.25">
      <c r="A113" s="57">
        <v>43</v>
      </c>
      <c r="B113" s="53" t="s">
        <v>40</v>
      </c>
      <c r="C113" s="63">
        <v>26.31</v>
      </c>
      <c r="D113" s="58">
        <f>AVERAGE(C113:C115)</f>
        <v>26.656666666666666</v>
      </c>
      <c r="E113" s="58">
        <v>27.456666670000001</v>
      </c>
      <c r="F113" s="57">
        <v>43</v>
      </c>
      <c r="G113" s="53" t="s">
        <v>40</v>
      </c>
      <c r="H113" s="63">
        <v>20.02</v>
      </c>
      <c r="I113" s="58">
        <f>AVERAGE(H113:H115)</f>
        <v>20.343333333333334</v>
      </c>
      <c r="J113" s="58">
        <v>20.293333329999999</v>
      </c>
      <c r="K113" s="59">
        <f>((D113-I113)-(E113-J113))</f>
        <v>-0.85000000666666864</v>
      </c>
      <c r="L113" s="50">
        <f>2^(-(K113))</f>
        <v>1.8025009335509858</v>
      </c>
      <c r="M113" s="55"/>
      <c r="N113" s="55"/>
      <c r="O113" s="55"/>
      <c r="Q113" s="50">
        <f t="shared" si="0"/>
        <v>0.65142304660992933</v>
      </c>
      <c r="R113" s="50">
        <f t="shared" si="2"/>
        <v>-1.535100738612335</v>
      </c>
    </row>
    <row r="114" spans="1:18" ht="17" thickBot="1" x14ac:dyDescent="0.25">
      <c r="A114" s="57">
        <v>44</v>
      </c>
      <c r="B114" s="53" t="s">
        <v>40</v>
      </c>
      <c r="C114" s="63">
        <v>26.62</v>
      </c>
      <c r="D114" s="55"/>
      <c r="E114" s="58"/>
      <c r="F114" s="57">
        <v>44</v>
      </c>
      <c r="G114" s="53" t="s">
        <v>40</v>
      </c>
      <c r="H114" s="63">
        <v>20.059999999999999</v>
      </c>
      <c r="I114" s="55"/>
      <c r="J114" s="58"/>
      <c r="K114" s="55"/>
      <c r="L114" s="55"/>
      <c r="M114" s="55"/>
      <c r="N114" s="55"/>
      <c r="O114" s="55"/>
    </row>
    <row r="115" spans="1:18" ht="17" thickBot="1" x14ac:dyDescent="0.25">
      <c r="A115" s="57">
        <v>45</v>
      </c>
      <c r="B115" s="53" t="s">
        <v>40</v>
      </c>
      <c r="C115" s="63">
        <v>27.04</v>
      </c>
      <c r="D115" s="55"/>
      <c r="E115" s="58"/>
      <c r="F115" s="57">
        <v>45</v>
      </c>
      <c r="G115" s="53" t="s">
        <v>40</v>
      </c>
      <c r="H115" s="63">
        <v>20.95</v>
      </c>
      <c r="I115" s="55"/>
      <c r="J115" s="58"/>
      <c r="K115" s="55"/>
      <c r="L115" s="55"/>
      <c r="M115" s="55"/>
      <c r="N115" s="55"/>
      <c r="O115" s="55"/>
    </row>
  </sheetData>
  <mergeCells count="10">
    <mergeCell ref="A68:C68"/>
    <mergeCell ref="F68:H68"/>
    <mergeCell ref="A69:C69"/>
    <mergeCell ref="F69:H69"/>
    <mergeCell ref="A1:C1"/>
    <mergeCell ref="F1:H1"/>
    <mergeCell ref="A2:C2"/>
    <mergeCell ref="F2:H2"/>
    <mergeCell ref="A67:C67"/>
    <mergeCell ref="F67:H6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zoomScale="134" zoomScaleNormal="135" zoomScalePageLayoutView="150" workbookViewId="0">
      <selection activeCell="G4" sqref="G4:G48"/>
    </sheetView>
  </sheetViews>
  <sheetFormatPr baseColWidth="10" defaultColWidth="11" defaultRowHeight="16" x14ac:dyDescent="0.2"/>
  <cols>
    <col min="1" max="1" width="11" style="35"/>
    <col min="2" max="2" width="19" style="35" customWidth="1"/>
    <col min="3" max="6" width="11" style="35"/>
    <col min="7" max="7" width="21.1640625" style="35" customWidth="1"/>
    <col min="8" max="16384" width="11" style="35"/>
  </cols>
  <sheetData>
    <row r="1" spans="1:15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3"/>
      <c r="M1" s="3"/>
      <c r="N1" s="3"/>
      <c r="O1" s="3"/>
    </row>
    <row r="2" spans="1:15" x14ac:dyDescent="0.2">
      <c r="A2" s="96" t="s">
        <v>242</v>
      </c>
      <c r="B2" s="97"/>
      <c r="C2" s="97"/>
      <c r="D2" s="3"/>
      <c r="E2" s="3"/>
      <c r="F2" s="101" t="s">
        <v>0</v>
      </c>
      <c r="G2" s="101"/>
      <c r="H2" s="101"/>
      <c r="I2" s="3"/>
      <c r="J2" s="3"/>
      <c r="K2" s="3"/>
      <c r="L2" s="3"/>
      <c r="M2" s="3"/>
      <c r="N2" s="3"/>
      <c r="O2" s="3"/>
    </row>
    <row r="3" spans="1:15" s="50" customFormat="1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15" ht="35" thickBot="1" x14ac:dyDescent="0.25">
      <c r="A4" s="72">
        <v>1</v>
      </c>
      <c r="B4" s="52" t="s">
        <v>198</v>
      </c>
      <c r="C4" s="73">
        <v>31.53</v>
      </c>
      <c r="D4" s="74">
        <v>28.323333333333334</v>
      </c>
      <c r="E4" s="74">
        <v>28.323333333333334</v>
      </c>
      <c r="F4" s="72">
        <v>1</v>
      </c>
      <c r="G4" s="52" t="s">
        <v>198</v>
      </c>
      <c r="H4" s="73">
        <v>22.18</v>
      </c>
      <c r="I4" s="74">
        <f>AVERAGE(H4:H6)</f>
        <v>22.276666666666667</v>
      </c>
      <c r="J4" s="74">
        <f>AVERAGE(I4:I6)</f>
        <v>22.276666666666667</v>
      </c>
      <c r="K4" s="75">
        <f>((D4-I4)-(E4-J4))</f>
        <v>0</v>
      </c>
      <c r="L4" s="35">
        <f>2^(-(K4))</f>
        <v>1</v>
      </c>
      <c r="M4" s="76">
        <f>AVERAGE(L4,L7,L10)</f>
        <v>1</v>
      </c>
      <c r="N4" s="35">
        <f>STDEV(L4,L7,L10)</f>
        <v>0</v>
      </c>
      <c r="O4" s="3">
        <v>0</v>
      </c>
    </row>
    <row r="5" spans="1:15" ht="35" thickBot="1" x14ac:dyDescent="0.25">
      <c r="A5" s="72">
        <v>2</v>
      </c>
      <c r="B5" s="52" t="s">
        <v>199</v>
      </c>
      <c r="C5" s="73">
        <v>29.74</v>
      </c>
      <c r="D5" s="74"/>
      <c r="E5" s="74"/>
      <c r="F5" s="72">
        <v>2</v>
      </c>
      <c r="G5" s="52" t="s">
        <v>199</v>
      </c>
      <c r="H5" s="73">
        <v>22.31</v>
      </c>
      <c r="I5" s="74"/>
      <c r="J5" s="3"/>
      <c r="K5" s="3"/>
      <c r="L5" s="3"/>
      <c r="M5" s="3"/>
      <c r="N5" s="3"/>
      <c r="O5" s="3"/>
    </row>
    <row r="6" spans="1:15" ht="35" thickBot="1" x14ac:dyDescent="0.25">
      <c r="A6" s="72">
        <v>3</v>
      </c>
      <c r="B6" s="52" t="s">
        <v>200</v>
      </c>
      <c r="C6" s="73">
        <v>29.98</v>
      </c>
      <c r="D6" s="74"/>
      <c r="E6" s="74"/>
      <c r="F6" s="72">
        <v>3</v>
      </c>
      <c r="G6" s="52" t="s">
        <v>200</v>
      </c>
      <c r="H6" s="73">
        <v>22.34</v>
      </c>
      <c r="I6" s="74"/>
      <c r="J6" s="3"/>
      <c r="K6" s="3"/>
      <c r="L6" s="3"/>
      <c r="M6" s="3"/>
      <c r="N6" s="3"/>
      <c r="O6" s="3"/>
    </row>
    <row r="7" spans="1:15" ht="35" thickBot="1" x14ac:dyDescent="0.25">
      <c r="A7" s="72">
        <v>4</v>
      </c>
      <c r="B7" s="52" t="s">
        <v>250</v>
      </c>
      <c r="C7" s="73">
        <v>28.14</v>
      </c>
      <c r="D7" s="74">
        <f>AVERAGE(C7:C9)</f>
        <v>28.323333333333334</v>
      </c>
      <c r="E7" s="74">
        <f>AVERAGE(D7:D9)</f>
        <v>28.323333333333334</v>
      </c>
      <c r="F7" s="72">
        <v>4</v>
      </c>
      <c r="G7" s="52" t="s">
        <v>250</v>
      </c>
      <c r="H7" s="73">
        <v>21.4</v>
      </c>
      <c r="I7" s="74">
        <f>AVERAGE(H7:H9)</f>
        <v>21.816666666666666</v>
      </c>
      <c r="J7" s="74">
        <f>AVERAGE(I7:I9)</f>
        <v>21.816666666666666</v>
      </c>
      <c r="K7" s="75">
        <f>((D7-I7)-(E7-J7))</f>
        <v>0</v>
      </c>
      <c r="L7" s="35">
        <f>2^(-(K7))</f>
        <v>1</v>
      </c>
      <c r="M7" s="3"/>
      <c r="N7" s="3"/>
      <c r="O7" s="3"/>
    </row>
    <row r="8" spans="1:15" ht="35" thickBot="1" x14ac:dyDescent="0.25">
      <c r="A8" s="72">
        <v>5</v>
      </c>
      <c r="B8" s="52" t="s">
        <v>201</v>
      </c>
      <c r="C8" s="73">
        <v>28.3</v>
      </c>
      <c r="D8" s="74"/>
      <c r="E8" s="74"/>
      <c r="F8" s="72">
        <v>5</v>
      </c>
      <c r="G8" s="52" t="s">
        <v>201</v>
      </c>
      <c r="H8" s="73">
        <v>21.93</v>
      </c>
      <c r="I8" s="74"/>
      <c r="J8" s="3"/>
      <c r="K8" s="3"/>
      <c r="L8" s="3"/>
      <c r="M8" s="3"/>
      <c r="N8" s="3"/>
      <c r="O8" s="3"/>
    </row>
    <row r="9" spans="1:15" ht="35" thickBot="1" x14ac:dyDescent="0.25">
      <c r="A9" s="72">
        <v>6</v>
      </c>
      <c r="B9" s="52" t="s">
        <v>202</v>
      </c>
      <c r="C9" s="73">
        <v>28.53</v>
      </c>
      <c r="D9" s="74"/>
      <c r="E9" s="74"/>
      <c r="F9" s="72">
        <v>6</v>
      </c>
      <c r="G9" s="52" t="s">
        <v>202</v>
      </c>
      <c r="H9" s="73">
        <v>22.12</v>
      </c>
      <c r="I9" s="74"/>
      <c r="J9" s="3"/>
      <c r="K9" s="3"/>
      <c r="L9" s="3"/>
      <c r="M9" s="3"/>
      <c r="N9" s="3"/>
      <c r="O9" s="3"/>
    </row>
    <row r="10" spans="1:15" ht="35" thickBot="1" x14ac:dyDescent="0.25">
      <c r="A10" s="72">
        <v>7</v>
      </c>
      <c r="B10" s="52" t="s">
        <v>203</v>
      </c>
      <c r="C10" s="73">
        <v>27.41</v>
      </c>
      <c r="D10" s="74">
        <f>AVERAGE(C10:C12)</f>
        <v>27.456666666666667</v>
      </c>
      <c r="E10" s="74">
        <f>AVERAGE(D10:D12)</f>
        <v>27.456666666666667</v>
      </c>
      <c r="F10" s="72">
        <v>7</v>
      </c>
      <c r="G10" s="52" t="s">
        <v>203</v>
      </c>
      <c r="H10" s="73">
        <v>20.23</v>
      </c>
      <c r="I10" s="74">
        <f>AVERAGE(H10:H12)</f>
        <v>20.293333333333333</v>
      </c>
      <c r="J10" s="74">
        <f>AVERAGE(I10:I12)</f>
        <v>20.293333333333333</v>
      </c>
      <c r="K10" s="75">
        <f>((D10-I10)-(E10-J10))</f>
        <v>0</v>
      </c>
      <c r="L10" s="35">
        <f>2^(-(K10))</f>
        <v>1</v>
      </c>
      <c r="M10" s="3"/>
      <c r="N10" s="3"/>
      <c r="O10" s="3"/>
    </row>
    <row r="11" spans="1:15" ht="35" thickBot="1" x14ac:dyDescent="0.25">
      <c r="A11" s="72">
        <v>8</v>
      </c>
      <c r="B11" s="52" t="s">
        <v>204</v>
      </c>
      <c r="C11" s="73">
        <v>27.39</v>
      </c>
      <c r="D11" s="74"/>
      <c r="E11" s="74"/>
      <c r="F11" s="72">
        <v>8</v>
      </c>
      <c r="G11" s="52" t="s">
        <v>204</v>
      </c>
      <c r="H11" s="73">
        <v>20.36</v>
      </c>
      <c r="I11" s="74"/>
      <c r="J11" s="3"/>
      <c r="K11" s="3"/>
      <c r="L11" s="3"/>
      <c r="M11" s="3"/>
      <c r="N11" s="3"/>
      <c r="O11" s="3"/>
    </row>
    <row r="12" spans="1:15" ht="35" thickBot="1" x14ac:dyDescent="0.25">
      <c r="A12" s="72">
        <v>9</v>
      </c>
      <c r="B12" s="52" t="s">
        <v>251</v>
      </c>
      <c r="C12" s="73">
        <v>27.57</v>
      </c>
      <c r="D12" s="74"/>
      <c r="E12" s="74"/>
      <c r="F12" s="72">
        <v>9</v>
      </c>
      <c r="G12" s="52" t="s">
        <v>251</v>
      </c>
      <c r="H12" s="73">
        <v>20.29</v>
      </c>
      <c r="I12" s="74"/>
      <c r="J12" s="3"/>
      <c r="K12" s="3"/>
      <c r="L12" s="3"/>
      <c r="M12" s="3"/>
      <c r="N12" s="3"/>
      <c r="O12" s="3"/>
    </row>
    <row r="13" spans="1:15" ht="35" thickBot="1" x14ac:dyDescent="0.25">
      <c r="A13" s="72">
        <v>10</v>
      </c>
      <c r="B13" s="52" t="s">
        <v>205</v>
      </c>
      <c r="C13" s="73">
        <v>26.97</v>
      </c>
      <c r="D13" s="74">
        <f>AVERAGE(C13:C15)</f>
        <v>26.733333333333331</v>
      </c>
      <c r="E13" s="74">
        <v>28.323333333333334</v>
      </c>
      <c r="F13" s="72">
        <v>10</v>
      </c>
      <c r="G13" s="52" t="s">
        <v>205</v>
      </c>
      <c r="H13" s="73">
        <v>21.01</v>
      </c>
      <c r="I13" s="74">
        <f>AVERAGE(H13:H15)</f>
        <v>21.006666666666664</v>
      </c>
      <c r="J13" s="74">
        <v>22.276666670000001</v>
      </c>
      <c r="K13" s="75">
        <f>((D13-I13)-(E13-J13))</f>
        <v>-0.31999999666666668</v>
      </c>
      <c r="L13" s="35">
        <f>2^(-(K13))</f>
        <v>1.2483305460173559</v>
      </c>
      <c r="M13" s="76">
        <f>AVERAGE(L13,L16)</f>
        <v>1.3511515283094426</v>
      </c>
      <c r="N13" s="35">
        <f>STDEV(L13,L16)</f>
        <v>0.14541082765399285</v>
      </c>
      <c r="O13" s="3">
        <v>1.5827</v>
      </c>
    </row>
    <row r="14" spans="1:15" ht="35" thickBot="1" x14ac:dyDescent="0.25">
      <c r="A14" s="72">
        <v>11</v>
      </c>
      <c r="B14" s="52" t="s">
        <v>206</v>
      </c>
      <c r="C14" s="73">
        <v>26.55</v>
      </c>
      <c r="D14" s="74"/>
      <c r="E14" s="74"/>
      <c r="F14" s="72">
        <v>11</v>
      </c>
      <c r="G14" s="52" t="s">
        <v>206</v>
      </c>
      <c r="H14" s="73">
        <v>20.79</v>
      </c>
      <c r="I14" s="74"/>
      <c r="J14" s="3"/>
      <c r="K14" s="3"/>
      <c r="L14" s="3"/>
      <c r="M14" s="3"/>
      <c r="N14" s="3"/>
      <c r="O14" s="3"/>
    </row>
    <row r="15" spans="1:15" ht="35" thickBot="1" x14ac:dyDescent="0.25">
      <c r="A15" s="72">
        <v>12</v>
      </c>
      <c r="B15" s="52" t="s">
        <v>207</v>
      </c>
      <c r="C15" s="73">
        <v>26.68</v>
      </c>
      <c r="D15" s="74"/>
      <c r="E15" s="74"/>
      <c r="F15" s="72">
        <v>12</v>
      </c>
      <c r="G15" s="52" t="s">
        <v>207</v>
      </c>
      <c r="H15" s="73">
        <v>21.22</v>
      </c>
      <c r="I15" s="74"/>
      <c r="J15" s="3"/>
      <c r="K15" s="3"/>
      <c r="L15" s="3"/>
      <c r="M15" s="3"/>
      <c r="N15" s="3"/>
      <c r="O15" s="3"/>
    </row>
    <row r="16" spans="1:15" ht="35" thickBot="1" x14ac:dyDescent="0.25">
      <c r="A16" s="72">
        <v>13</v>
      </c>
      <c r="B16" s="52" t="s">
        <v>208</v>
      </c>
      <c r="C16" s="73">
        <v>26.91</v>
      </c>
      <c r="D16" s="74">
        <f>AVERAGE(C16:C18)</f>
        <v>27.026666666666667</v>
      </c>
      <c r="E16" s="74">
        <v>28.323333330000001</v>
      </c>
      <c r="F16" s="72">
        <v>13</v>
      </c>
      <c r="G16" s="52" t="s">
        <v>208</v>
      </c>
      <c r="H16" s="73">
        <v>20.98</v>
      </c>
      <c r="I16" s="74">
        <f>AVERAGE(H16:H18)</f>
        <v>21.06</v>
      </c>
      <c r="J16" s="74">
        <v>21.81666667</v>
      </c>
      <c r="K16" s="75">
        <f>((D16-I16)-(E16-J16))</f>
        <v>-0.53999999333333193</v>
      </c>
      <c r="L16" s="35">
        <f>2^(-(K16))</f>
        <v>1.4539725106015293</v>
      </c>
      <c r="M16" s="3"/>
      <c r="N16" s="3"/>
      <c r="O16" s="3"/>
    </row>
    <row r="17" spans="1:15" ht="35" thickBot="1" x14ac:dyDescent="0.25">
      <c r="A17" s="72">
        <v>14</v>
      </c>
      <c r="B17" s="52" t="s">
        <v>209</v>
      </c>
      <c r="C17" s="73">
        <v>27.09</v>
      </c>
      <c r="D17" s="74"/>
      <c r="E17" s="74"/>
      <c r="F17" s="72">
        <v>14</v>
      </c>
      <c r="G17" s="52" t="s">
        <v>209</v>
      </c>
      <c r="H17" s="73">
        <v>20.95</v>
      </c>
      <c r="I17" s="74"/>
      <c r="J17" s="3"/>
      <c r="K17" s="3"/>
      <c r="L17" s="3"/>
      <c r="M17" s="3"/>
      <c r="N17" s="3"/>
      <c r="O17" s="3"/>
    </row>
    <row r="18" spans="1:15" ht="35" thickBot="1" x14ac:dyDescent="0.25">
      <c r="A18" s="72">
        <v>15</v>
      </c>
      <c r="B18" s="52" t="s">
        <v>210</v>
      </c>
      <c r="C18" s="73">
        <v>27.08</v>
      </c>
      <c r="D18" s="74"/>
      <c r="E18" s="74"/>
      <c r="F18" s="72">
        <v>15</v>
      </c>
      <c r="G18" s="52" t="s">
        <v>210</v>
      </c>
      <c r="H18" s="73">
        <v>21.25</v>
      </c>
      <c r="I18" s="74"/>
      <c r="J18" s="3"/>
      <c r="K18" s="3"/>
      <c r="L18" s="3"/>
      <c r="M18" s="3"/>
      <c r="N18" s="3"/>
      <c r="O18" s="3"/>
    </row>
    <row r="19" spans="1:15" ht="35" thickBot="1" x14ac:dyDescent="0.25">
      <c r="A19" s="72">
        <v>16</v>
      </c>
      <c r="B19" s="52" t="s">
        <v>211</v>
      </c>
      <c r="C19" s="73">
        <v>25.88</v>
      </c>
      <c r="D19" s="74">
        <f>AVERAGE(C19:C21)</f>
        <v>25.853333333333335</v>
      </c>
      <c r="E19" s="74">
        <v>27.456666666666667</v>
      </c>
      <c r="F19" s="72">
        <v>16</v>
      </c>
      <c r="G19" s="52" t="s">
        <v>211</v>
      </c>
      <c r="H19" s="73">
        <v>20.239999999999998</v>
      </c>
      <c r="I19" s="74">
        <f>AVERAGE(H19:H21)</f>
        <v>20.440000000000001</v>
      </c>
      <c r="J19" s="74">
        <v>20.293333329999999</v>
      </c>
      <c r="K19" s="75">
        <f>((D19-I19)-(E19-J19))</f>
        <v>-1.7500000033333336</v>
      </c>
      <c r="L19" s="35">
        <f>2^(-(K19))</f>
        <v>3.3635856687863921</v>
      </c>
      <c r="M19" s="3"/>
      <c r="N19" s="3"/>
      <c r="O19" s="3"/>
    </row>
    <row r="20" spans="1:15" ht="35" thickBot="1" x14ac:dyDescent="0.25">
      <c r="A20" s="72">
        <v>17</v>
      </c>
      <c r="B20" s="52" t="s">
        <v>212</v>
      </c>
      <c r="C20" s="73">
        <v>25.53</v>
      </c>
      <c r="D20" s="74"/>
      <c r="E20" s="74"/>
      <c r="F20" s="72">
        <v>17</v>
      </c>
      <c r="G20" s="52" t="s">
        <v>212</v>
      </c>
      <c r="H20" s="73">
        <v>20.190000000000001</v>
      </c>
      <c r="I20" s="74"/>
      <c r="J20" s="3"/>
      <c r="K20" s="3"/>
      <c r="L20" s="3"/>
      <c r="M20" s="3"/>
      <c r="N20" s="3"/>
      <c r="O20" s="3"/>
    </row>
    <row r="21" spans="1:15" ht="35" thickBot="1" x14ac:dyDescent="0.25">
      <c r="A21" s="72">
        <v>18</v>
      </c>
      <c r="B21" s="52" t="s">
        <v>213</v>
      </c>
      <c r="C21" s="73">
        <v>26.15</v>
      </c>
      <c r="D21" s="74"/>
      <c r="E21" s="74"/>
      <c r="F21" s="72">
        <v>18</v>
      </c>
      <c r="G21" s="52" t="s">
        <v>213</v>
      </c>
      <c r="H21" s="73">
        <v>20.89</v>
      </c>
      <c r="I21" s="74"/>
      <c r="J21" s="3"/>
      <c r="K21" s="3"/>
      <c r="L21" s="3"/>
      <c r="M21" s="3"/>
      <c r="N21" s="3"/>
      <c r="O21" s="3"/>
    </row>
    <row r="22" spans="1:15" ht="35" thickBot="1" x14ac:dyDescent="0.25">
      <c r="A22" s="72">
        <v>19</v>
      </c>
      <c r="B22" s="52" t="s">
        <v>214</v>
      </c>
      <c r="C22" s="73">
        <v>24.98</v>
      </c>
      <c r="D22" s="74">
        <f>AVERAGE(C22:C24)</f>
        <v>24.650000000000002</v>
      </c>
      <c r="E22" s="74">
        <v>28.323333333333334</v>
      </c>
      <c r="F22" s="72">
        <v>19</v>
      </c>
      <c r="G22" s="52" t="s">
        <v>214</v>
      </c>
      <c r="H22" s="73">
        <v>20.100000000000001</v>
      </c>
      <c r="I22" s="74">
        <f>AVERAGE(H22:H24)</f>
        <v>20.143333333333334</v>
      </c>
      <c r="J22" s="74">
        <v>22.276666670000001</v>
      </c>
      <c r="K22" s="75">
        <f>((D22-I22)-(E22-J22))</f>
        <v>-1.5399999966666655</v>
      </c>
      <c r="L22" s="35">
        <f>2^(-(K22))</f>
        <v>2.9079450279218388</v>
      </c>
      <c r="M22" s="76">
        <f>AVERAGE(L22,L25)</f>
        <v>2.871457374633005</v>
      </c>
      <c r="N22" s="35">
        <f>STDEV(L22,L25)</f>
        <v>5.1601334140236418E-2</v>
      </c>
      <c r="O22" s="3">
        <v>0.1933</v>
      </c>
    </row>
    <row r="23" spans="1:15" ht="35" thickBot="1" x14ac:dyDescent="0.25">
      <c r="A23" s="72">
        <v>20</v>
      </c>
      <c r="B23" s="52" t="s">
        <v>215</v>
      </c>
      <c r="C23" s="73">
        <v>24.34</v>
      </c>
      <c r="D23" s="74"/>
      <c r="E23" s="74"/>
      <c r="F23" s="72">
        <v>20</v>
      </c>
      <c r="G23" s="52" t="s">
        <v>215</v>
      </c>
      <c r="H23" s="73">
        <v>20.11</v>
      </c>
      <c r="I23" s="74"/>
      <c r="J23" s="3"/>
      <c r="K23" s="3"/>
      <c r="L23" s="3"/>
      <c r="M23" s="3"/>
      <c r="N23" s="3"/>
      <c r="O23" s="3"/>
    </row>
    <row r="24" spans="1:15" ht="35" thickBot="1" x14ac:dyDescent="0.25">
      <c r="A24" s="72">
        <v>21</v>
      </c>
      <c r="B24" s="52" t="s">
        <v>216</v>
      </c>
      <c r="C24" s="73">
        <v>24.63</v>
      </c>
      <c r="D24" s="74"/>
      <c r="E24" s="74"/>
      <c r="F24" s="72">
        <v>21</v>
      </c>
      <c r="G24" s="52" t="s">
        <v>216</v>
      </c>
      <c r="H24" s="73">
        <v>20.22</v>
      </c>
      <c r="I24" s="74"/>
      <c r="J24" s="3"/>
      <c r="K24" s="3"/>
      <c r="L24" s="3"/>
      <c r="M24" s="3"/>
      <c r="N24" s="3"/>
      <c r="O24" s="3"/>
    </row>
    <row r="25" spans="1:15" ht="35" thickBot="1" x14ac:dyDescent="0.25">
      <c r="A25" s="72">
        <v>22</v>
      </c>
      <c r="B25" s="52" t="s">
        <v>217</v>
      </c>
      <c r="C25" s="73">
        <v>25.05</v>
      </c>
      <c r="D25" s="74">
        <f>AVERAGE(C25:C27)</f>
        <v>24.946666666666669</v>
      </c>
      <c r="E25" s="74">
        <v>28.323333330000001</v>
      </c>
      <c r="F25" s="72">
        <v>22</v>
      </c>
      <c r="G25" s="52" t="s">
        <v>217</v>
      </c>
      <c r="H25" s="73">
        <v>20.04</v>
      </c>
      <c r="I25" s="74">
        <f>AVERAGE(H25:H27)</f>
        <v>19.943333333333332</v>
      </c>
      <c r="J25" s="74">
        <v>21.81666667</v>
      </c>
      <c r="K25" s="75">
        <f>((D25-I25)-(E25-J25))</f>
        <v>-1.5033333266666631</v>
      </c>
      <c r="L25" s="35">
        <f>2^(-(K25))</f>
        <v>2.8349697213441707</v>
      </c>
      <c r="M25" s="3"/>
      <c r="N25" s="3"/>
      <c r="O25" s="3"/>
    </row>
    <row r="26" spans="1:15" ht="35" thickBot="1" x14ac:dyDescent="0.25">
      <c r="A26" s="72">
        <v>23</v>
      </c>
      <c r="B26" s="52" t="s">
        <v>218</v>
      </c>
      <c r="C26" s="73">
        <v>24.76</v>
      </c>
      <c r="D26" s="74"/>
      <c r="E26" s="74"/>
      <c r="F26" s="72">
        <v>23</v>
      </c>
      <c r="G26" s="52" t="s">
        <v>218</v>
      </c>
      <c r="H26" s="73">
        <v>19.77</v>
      </c>
      <c r="I26" s="74"/>
      <c r="J26" s="3"/>
      <c r="K26" s="3"/>
      <c r="L26" s="3"/>
      <c r="M26" s="3"/>
      <c r="N26" s="3"/>
      <c r="O26" s="3"/>
    </row>
    <row r="27" spans="1:15" ht="35" thickBot="1" x14ac:dyDescent="0.25">
      <c r="A27" s="72">
        <v>24</v>
      </c>
      <c r="B27" s="52" t="s">
        <v>219</v>
      </c>
      <c r="C27" s="73">
        <v>25.03</v>
      </c>
      <c r="D27" s="74"/>
      <c r="E27" s="74"/>
      <c r="F27" s="72">
        <v>24</v>
      </c>
      <c r="G27" s="52" t="s">
        <v>219</v>
      </c>
      <c r="H27" s="73">
        <v>20.02</v>
      </c>
      <c r="I27" s="74"/>
      <c r="J27" s="3"/>
      <c r="K27" s="3"/>
      <c r="L27" s="3"/>
      <c r="M27" s="3"/>
      <c r="N27" s="3"/>
      <c r="O27" s="3"/>
    </row>
    <row r="28" spans="1:15" ht="35" thickBot="1" x14ac:dyDescent="0.25">
      <c r="A28" s="72">
        <v>25</v>
      </c>
      <c r="B28" s="52" t="s">
        <v>220</v>
      </c>
      <c r="C28" s="73">
        <v>24.7</v>
      </c>
      <c r="D28" s="74">
        <f>AVERAGE(C28:C30)</f>
        <v>24.763333333333332</v>
      </c>
      <c r="E28" s="74">
        <v>27.456666670000001</v>
      </c>
      <c r="F28" s="72">
        <v>25</v>
      </c>
      <c r="G28" s="52" t="s">
        <v>220</v>
      </c>
      <c r="H28" s="73">
        <v>20.350000000000001</v>
      </c>
      <c r="I28" s="74">
        <f>AVERAGE(H28:H30)</f>
        <v>20.183333333333334</v>
      </c>
      <c r="J28" s="74">
        <v>20.293333329999999</v>
      </c>
      <c r="K28" s="75">
        <f>((D28-I28)-(E28-J28))</f>
        <v>-2.5833333400000029</v>
      </c>
      <c r="L28" s="35">
        <f>2^(-(K28))</f>
        <v>5.9932283352013327</v>
      </c>
      <c r="M28" s="3"/>
      <c r="N28" s="3"/>
      <c r="O28" s="3"/>
    </row>
    <row r="29" spans="1:15" ht="35" thickBot="1" x14ac:dyDescent="0.25">
      <c r="A29" s="72">
        <v>26</v>
      </c>
      <c r="B29" s="52" t="s">
        <v>221</v>
      </c>
      <c r="C29" s="73">
        <v>24.52</v>
      </c>
      <c r="D29" s="3"/>
      <c r="E29" s="74"/>
      <c r="F29" s="72">
        <v>26</v>
      </c>
      <c r="G29" s="52" t="s">
        <v>221</v>
      </c>
      <c r="H29" s="73">
        <v>19.93</v>
      </c>
      <c r="I29" s="3"/>
      <c r="J29" s="3"/>
      <c r="K29" s="3"/>
      <c r="L29" s="3"/>
      <c r="M29" s="3"/>
      <c r="N29" s="3"/>
      <c r="O29" s="3"/>
    </row>
    <row r="30" spans="1:15" ht="35" thickBot="1" x14ac:dyDescent="0.25">
      <c r="A30" s="72">
        <v>27</v>
      </c>
      <c r="B30" s="52" t="s">
        <v>222</v>
      </c>
      <c r="C30" s="73">
        <v>25.07</v>
      </c>
      <c r="D30" s="3"/>
      <c r="E30" s="74"/>
      <c r="F30" s="72">
        <v>27</v>
      </c>
      <c r="G30" s="52" t="s">
        <v>222</v>
      </c>
      <c r="H30" s="73">
        <v>20.27</v>
      </c>
      <c r="I30" s="3"/>
      <c r="J30" s="3"/>
      <c r="K30" s="3"/>
      <c r="L30" s="3"/>
      <c r="M30" s="3"/>
      <c r="N30" s="3"/>
      <c r="O30" s="3"/>
    </row>
    <row r="31" spans="1:15" ht="35" thickBot="1" x14ac:dyDescent="0.25">
      <c r="A31" s="72">
        <v>28</v>
      </c>
      <c r="B31" s="52" t="s">
        <v>223</v>
      </c>
      <c r="C31" s="73">
        <v>25.1</v>
      </c>
      <c r="D31" s="74">
        <f>AVERAGE(C31:C33)</f>
        <v>25.14</v>
      </c>
      <c r="E31" s="74">
        <v>28.323333333333334</v>
      </c>
      <c r="F31" s="72">
        <v>28</v>
      </c>
      <c r="G31" s="52" t="s">
        <v>223</v>
      </c>
      <c r="H31" s="73">
        <v>20.28</v>
      </c>
      <c r="I31" s="74">
        <f>AVERAGE(H31:H33)</f>
        <v>20.349999999999998</v>
      </c>
      <c r="J31" s="74">
        <v>22.276666670000001</v>
      </c>
      <c r="K31" s="75">
        <f>((D31-I31)-(E31-J31))</f>
        <v>-1.2566666633333305</v>
      </c>
      <c r="L31" s="35">
        <f>2^(-(K31))</f>
        <v>2.3894302647912777</v>
      </c>
      <c r="M31" s="76">
        <f>AVERAGE(L34,L31)</f>
        <v>2.6588008215757517</v>
      </c>
      <c r="N31" s="35">
        <f>STDEV(L34,L31)</f>
        <v>0.38094749470859651</v>
      </c>
      <c r="O31" s="3">
        <v>0.70109999999999995</v>
      </c>
    </row>
    <row r="32" spans="1:15" ht="35" thickBot="1" x14ac:dyDescent="0.25">
      <c r="A32" s="72">
        <v>29</v>
      </c>
      <c r="B32" s="52" t="s">
        <v>224</v>
      </c>
      <c r="C32" s="73">
        <v>25.22</v>
      </c>
      <c r="D32" s="3"/>
      <c r="E32" s="74"/>
      <c r="F32" s="72">
        <v>29</v>
      </c>
      <c r="G32" s="52" t="s">
        <v>224</v>
      </c>
      <c r="H32" s="73">
        <v>20.22</v>
      </c>
      <c r="I32" s="3"/>
      <c r="J32" s="3"/>
      <c r="K32" s="3"/>
      <c r="L32" s="3"/>
      <c r="M32" s="3"/>
      <c r="N32" s="3"/>
      <c r="O32" s="3"/>
    </row>
    <row r="33" spans="1:15" ht="35" thickBot="1" x14ac:dyDescent="0.25">
      <c r="A33" s="72">
        <v>30</v>
      </c>
      <c r="B33" s="52" t="s">
        <v>225</v>
      </c>
      <c r="C33" s="73">
        <v>25.1</v>
      </c>
      <c r="D33" s="3"/>
      <c r="E33" s="74"/>
      <c r="F33" s="72">
        <v>30</v>
      </c>
      <c r="G33" s="52" t="s">
        <v>225</v>
      </c>
      <c r="H33" s="73">
        <v>20.55</v>
      </c>
      <c r="I33" s="3"/>
      <c r="J33" s="3"/>
      <c r="K33" s="3"/>
      <c r="L33" s="3"/>
      <c r="M33" s="3"/>
      <c r="N33" s="3"/>
      <c r="O33" s="3"/>
    </row>
    <row r="34" spans="1:15" ht="35" thickBot="1" x14ac:dyDescent="0.25">
      <c r="A34" s="72">
        <v>31</v>
      </c>
      <c r="B34" s="52" t="s">
        <v>226</v>
      </c>
      <c r="C34" s="73">
        <v>24.63</v>
      </c>
      <c r="D34" s="74">
        <f>AVERAGE(C34:C36)</f>
        <v>24.786666666666665</v>
      </c>
      <c r="E34" s="74">
        <v>28.323333330000001</v>
      </c>
      <c r="F34" s="72">
        <v>31</v>
      </c>
      <c r="G34" s="52" t="s">
        <v>226</v>
      </c>
      <c r="H34" s="73">
        <v>19.91</v>
      </c>
      <c r="I34" s="74">
        <f>AVERAGE(H34:H36)</f>
        <v>19.829999999999998</v>
      </c>
      <c r="J34" s="74">
        <v>21.81666667</v>
      </c>
      <c r="K34" s="75">
        <f>((D34-I34)-(E34-J34))</f>
        <v>-1.5499999933333335</v>
      </c>
      <c r="L34" s="35">
        <f>2^(-(K34))</f>
        <v>2.9281713783602257</v>
      </c>
      <c r="M34" s="3"/>
      <c r="N34" s="3"/>
      <c r="O34" s="3"/>
    </row>
    <row r="35" spans="1:15" ht="35" thickBot="1" x14ac:dyDescent="0.25">
      <c r="A35" s="72">
        <v>32</v>
      </c>
      <c r="B35" s="52" t="s">
        <v>227</v>
      </c>
      <c r="C35" s="73">
        <v>24.69</v>
      </c>
      <c r="D35" s="3"/>
      <c r="E35" s="74"/>
      <c r="F35" s="72">
        <v>32</v>
      </c>
      <c r="G35" s="52" t="s">
        <v>227</v>
      </c>
      <c r="H35" s="73">
        <v>19.670000000000002</v>
      </c>
      <c r="I35" s="3"/>
      <c r="J35" s="3"/>
      <c r="K35" s="3"/>
      <c r="L35" s="3"/>
      <c r="M35" s="3"/>
      <c r="N35" s="3"/>
      <c r="O35" s="3"/>
    </row>
    <row r="36" spans="1:15" ht="35" thickBot="1" x14ac:dyDescent="0.25">
      <c r="A36" s="72">
        <v>33</v>
      </c>
      <c r="B36" s="52" t="s">
        <v>228</v>
      </c>
      <c r="C36" s="73">
        <v>25.04</v>
      </c>
      <c r="D36" s="3"/>
      <c r="E36" s="74"/>
      <c r="F36" s="72">
        <v>33</v>
      </c>
      <c r="G36" s="52" t="s">
        <v>228</v>
      </c>
      <c r="H36" s="73">
        <v>19.91</v>
      </c>
      <c r="I36" s="3"/>
      <c r="J36" s="3"/>
      <c r="K36" s="3"/>
      <c r="L36" s="3"/>
      <c r="M36" s="3"/>
      <c r="N36" s="3"/>
      <c r="O36" s="3"/>
    </row>
    <row r="37" spans="1:15" ht="35" thickBot="1" x14ac:dyDescent="0.25">
      <c r="A37" s="72">
        <v>34</v>
      </c>
      <c r="B37" s="52" t="s">
        <v>229</v>
      </c>
      <c r="C37" s="73">
        <v>24.96</v>
      </c>
      <c r="D37" s="74">
        <f>AVERAGE(C37:C39)</f>
        <v>24.936666666666667</v>
      </c>
      <c r="E37" s="74">
        <v>27.456666670000001</v>
      </c>
      <c r="F37" s="72">
        <v>34</v>
      </c>
      <c r="G37" s="52" t="s">
        <v>229</v>
      </c>
      <c r="H37" s="73">
        <v>20.2</v>
      </c>
      <c r="I37" s="74">
        <f>AVERAGE(H37:H39)</f>
        <v>20.003333333333334</v>
      </c>
      <c r="J37" s="74">
        <v>20.293333329999999</v>
      </c>
      <c r="K37" s="75">
        <f>((D37-I37)-(E37-J37))</f>
        <v>-2.2300000066666676</v>
      </c>
      <c r="L37" s="35">
        <f>2^(-(K37))</f>
        <v>4.6913398186061119</v>
      </c>
      <c r="M37" s="3"/>
      <c r="N37" s="3"/>
      <c r="O37" s="3"/>
    </row>
    <row r="38" spans="1:15" ht="35" thickBot="1" x14ac:dyDescent="0.25">
      <c r="A38" s="72">
        <v>35</v>
      </c>
      <c r="B38" s="52" t="s">
        <v>230</v>
      </c>
      <c r="C38" s="73">
        <v>24.92</v>
      </c>
      <c r="D38" s="3"/>
      <c r="E38" s="74"/>
      <c r="F38" s="72">
        <v>35</v>
      </c>
      <c r="G38" s="52" t="s">
        <v>230</v>
      </c>
      <c r="H38" s="73">
        <v>19.7</v>
      </c>
      <c r="I38" s="3"/>
      <c r="J38" s="3"/>
      <c r="K38" s="3"/>
      <c r="L38" s="3"/>
      <c r="M38" s="3"/>
      <c r="N38" s="3"/>
      <c r="O38" s="3"/>
    </row>
    <row r="39" spans="1:15" ht="35" thickBot="1" x14ac:dyDescent="0.25">
      <c r="A39" s="72">
        <v>36</v>
      </c>
      <c r="B39" s="52" t="s">
        <v>231</v>
      </c>
      <c r="C39" s="73">
        <v>24.93</v>
      </c>
      <c r="D39" s="3"/>
      <c r="E39" s="74"/>
      <c r="F39" s="72">
        <v>36</v>
      </c>
      <c r="G39" s="52" t="s">
        <v>231</v>
      </c>
      <c r="H39" s="73">
        <v>20.11</v>
      </c>
      <c r="I39" s="3"/>
      <c r="J39" s="3"/>
      <c r="K39" s="3"/>
      <c r="L39" s="3"/>
      <c r="M39" s="3"/>
      <c r="N39" s="3"/>
      <c r="O39" s="3"/>
    </row>
    <row r="40" spans="1:15" ht="52" thickBot="1" x14ac:dyDescent="0.25">
      <c r="A40" s="72">
        <v>37</v>
      </c>
      <c r="B40" s="52" t="s">
        <v>232</v>
      </c>
      <c r="C40" s="73">
        <v>26.67</v>
      </c>
      <c r="D40" s="74">
        <f>AVERAGE(C40:C42)</f>
        <v>26.503333333333334</v>
      </c>
      <c r="E40" s="74">
        <v>28.323333333333334</v>
      </c>
      <c r="F40" s="72">
        <v>37</v>
      </c>
      <c r="G40" s="52" t="s">
        <v>232</v>
      </c>
      <c r="H40" s="73">
        <v>21.41</v>
      </c>
      <c r="I40" s="74">
        <f>AVERAGE(H40:H42)</f>
        <v>21.183333333333334</v>
      </c>
      <c r="J40" s="74">
        <v>22.276666670000001</v>
      </c>
      <c r="K40" s="75">
        <f>((D40-I40)-(E40-J40))</f>
        <v>-0.72666666333333296</v>
      </c>
      <c r="L40" s="35">
        <f>2^(-(K40))</f>
        <v>1.6548112415765994</v>
      </c>
      <c r="M40" s="76">
        <f>AVERAGE(L40,L46)</f>
        <v>1.7286560875637926</v>
      </c>
      <c r="N40" s="35">
        <f>STDEV(L40,L46)</f>
        <v>0.10443238270644106</v>
      </c>
      <c r="O40" s="3">
        <v>7.9454000000000002</v>
      </c>
    </row>
    <row r="41" spans="1:15" ht="52" thickBot="1" x14ac:dyDescent="0.25">
      <c r="A41" s="72">
        <v>38</v>
      </c>
      <c r="B41" s="52" t="s">
        <v>233</v>
      </c>
      <c r="C41" s="73">
        <v>26.64</v>
      </c>
      <c r="D41" s="3"/>
      <c r="E41" s="74"/>
      <c r="F41" s="72">
        <v>38</v>
      </c>
      <c r="G41" s="52" t="s">
        <v>233</v>
      </c>
      <c r="H41" s="73">
        <v>21.03</v>
      </c>
      <c r="I41" s="3"/>
      <c r="J41" s="3"/>
      <c r="K41" s="3"/>
      <c r="L41" s="3"/>
      <c r="M41" s="3"/>
      <c r="N41" s="3"/>
      <c r="O41" s="3"/>
    </row>
    <row r="42" spans="1:15" ht="52" thickBot="1" x14ac:dyDescent="0.25">
      <c r="A42" s="72">
        <v>39</v>
      </c>
      <c r="B42" s="52" t="s">
        <v>234</v>
      </c>
      <c r="C42" s="73">
        <v>26.2</v>
      </c>
      <c r="D42" s="3"/>
      <c r="E42" s="74"/>
      <c r="F42" s="72">
        <v>39</v>
      </c>
      <c r="G42" s="52" t="s">
        <v>234</v>
      </c>
      <c r="H42" s="73">
        <v>21.11</v>
      </c>
      <c r="I42" s="3"/>
      <c r="J42" s="3"/>
      <c r="K42" s="3"/>
      <c r="L42" s="3"/>
      <c r="M42" s="3"/>
      <c r="N42" s="3"/>
      <c r="O42" s="3"/>
    </row>
    <row r="43" spans="1:15" ht="52" thickBot="1" x14ac:dyDescent="0.25">
      <c r="A43" s="72">
        <v>40</v>
      </c>
      <c r="B43" s="52" t="s">
        <v>235</v>
      </c>
      <c r="C43" s="73">
        <v>23.9</v>
      </c>
      <c r="D43" s="74">
        <f>AVERAGE(C43:C45)</f>
        <v>23.903333333333336</v>
      </c>
      <c r="E43" s="74">
        <v>28.323333330000001</v>
      </c>
      <c r="F43" s="72">
        <v>40</v>
      </c>
      <c r="G43" s="52" t="s">
        <v>235</v>
      </c>
      <c r="H43" s="73">
        <v>19.16</v>
      </c>
      <c r="I43" s="74">
        <f>AVERAGE(H43:H45)</f>
        <v>19.440000000000001</v>
      </c>
      <c r="J43" s="74">
        <v>21.81666667</v>
      </c>
      <c r="K43" s="75">
        <f>((D43-I43)-(E43-J43))</f>
        <v>-2.0433333266666658</v>
      </c>
      <c r="L43" s="35">
        <f>2^(-(K43))</f>
        <v>4.1219680622696506</v>
      </c>
      <c r="M43" s="3"/>
      <c r="N43" s="3"/>
      <c r="O43" s="3"/>
    </row>
    <row r="44" spans="1:15" ht="52" thickBot="1" x14ac:dyDescent="0.25">
      <c r="A44" s="72">
        <v>41</v>
      </c>
      <c r="B44" s="52" t="s">
        <v>236</v>
      </c>
      <c r="C44" s="73">
        <v>23.91</v>
      </c>
      <c r="D44" s="3"/>
      <c r="E44" s="74"/>
      <c r="F44" s="72">
        <v>41</v>
      </c>
      <c r="G44" s="52" t="s">
        <v>236</v>
      </c>
      <c r="H44" s="73">
        <v>19.149999999999999</v>
      </c>
      <c r="I44" s="3"/>
      <c r="J44" s="3"/>
      <c r="K44" s="3"/>
      <c r="L44" s="3"/>
      <c r="M44" s="3"/>
      <c r="N44" s="3"/>
      <c r="O44" s="3"/>
    </row>
    <row r="45" spans="1:15" ht="52" thickBot="1" x14ac:dyDescent="0.25">
      <c r="A45" s="72">
        <v>42</v>
      </c>
      <c r="B45" s="52" t="s">
        <v>237</v>
      </c>
      <c r="C45" s="73">
        <v>23.9</v>
      </c>
      <c r="D45" s="3"/>
      <c r="E45" s="74"/>
      <c r="F45" s="72">
        <v>42</v>
      </c>
      <c r="G45" s="52" t="s">
        <v>237</v>
      </c>
      <c r="H45" s="73">
        <v>20.010000000000002</v>
      </c>
      <c r="I45" s="3"/>
      <c r="J45" s="3"/>
      <c r="K45" s="3"/>
      <c r="L45" s="3"/>
      <c r="M45" s="3"/>
      <c r="N45" s="3"/>
      <c r="O45" s="3"/>
    </row>
    <row r="46" spans="1:15" ht="52" thickBot="1" x14ac:dyDescent="0.25">
      <c r="A46" s="72">
        <v>43</v>
      </c>
      <c r="B46" s="52" t="s">
        <v>238</v>
      </c>
      <c r="C46" s="73">
        <v>26.31</v>
      </c>
      <c r="D46" s="74">
        <f>AVERAGE(C46:C48)</f>
        <v>26.656666666666666</v>
      </c>
      <c r="E46" s="74">
        <v>27.456666670000001</v>
      </c>
      <c r="F46" s="72">
        <v>43</v>
      </c>
      <c r="G46" s="52" t="s">
        <v>238</v>
      </c>
      <c r="H46" s="73">
        <v>20.02</v>
      </c>
      <c r="I46" s="74">
        <f>AVERAGE(H46:H48)</f>
        <v>20.343333333333334</v>
      </c>
      <c r="J46" s="74">
        <v>20.293333329999999</v>
      </c>
      <c r="K46" s="75">
        <f>((D46-I46)-(E46-J46))</f>
        <v>-0.85000000666666864</v>
      </c>
      <c r="L46" s="35">
        <f>2^(-(K46))</f>
        <v>1.8025009335509858</v>
      </c>
      <c r="M46" s="3"/>
      <c r="N46" s="3"/>
      <c r="O46" s="3"/>
    </row>
    <row r="47" spans="1:15" ht="52" thickBot="1" x14ac:dyDescent="0.25">
      <c r="A47" s="72">
        <v>44</v>
      </c>
      <c r="B47" s="52" t="s">
        <v>239</v>
      </c>
      <c r="C47" s="73">
        <v>26.62</v>
      </c>
      <c r="D47" s="3"/>
      <c r="E47" s="74"/>
      <c r="F47" s="72">
        <v>44</v>
      </c>
      <c r="G47" s="52" t="s">
        <v>239</v>
      </c>
      <c r="H47" s="73">
        <v>20.059999999999999</v>
      </c>
      <c r="I47" s="3"/>
      <c r="J47" s="74"/>
      <c r="K47" s="3"/>
      <c r="L47" s="3"/>
      <c r="M47" s="3"/>
      <c r="N47" s="3"/>
      <c r="O47" s="3"/>
    </row>
    <row r="48" spans="1:15" ht="52" thickBot="1" x14ac:dyDescent="0.25">
      <c r="A48" s="72">
        <v>45</v>
      </c>
      <c r="B48" s="52" t="s">
        <v>240</v>
      </c>
      <c r="C48" s="73">
        <v>27.04</v>
      </c>
      <c r="D48" s="3"/>
      <c r="E48" s="74"/>
      <c r="F48" s="72">
        <v>45</v>
      </c>
      <c r="G48" s="52" t="s">
        <v>240</v>
      </c>
      <c r="H48" s="73">
        <v>20.95</v>
      </c>
      <c r="I48" s="3"/>
      <c r="J48" s="74"/>
      <c r="K48" s="3"/>
      <c r="L48" s="3"/>
      <c r="M48" s="3"/>
      <c r="N48" s="3"/>
      <c r="O48" s="3"/>
    </row>
    <row r="50" spans="1:3" x14ac:dyDescent="0.2">
      <c r="A50" s="35" t="s">
        <v>23</v>
      </c>
      <c r="B50" s="35" t="s">
        <v>24</v>
      </c>
      <c r="C50" s="35" t="s">
        <v>25</v>
      </c>
    </row>
    <row r="51" spans="1:3" x14ac:dyDescent="0.2">
      <c r="A51" s="35" t="s">
        <v>42</v>
      </c>
      <c r="B51" s="35">
        <v>1</v>
      </c>
      <c r="C51" s="35">
        <v>0</v>
      </c>
    </row>
    <row r="52" spans="1:3" x14ac:dyDescent="0.2">
      <c r="A52" s="35" t="s">
        <v>43</v>
      </c>
      <c r="B52" s="35">
        <v>1.3511515283094426</v>
      </c>
      <c r="C52" s="35">
        <v>0.14541082765399285</v>
      </c>
    </row>
    <row r="53" spans="1:3" x14ac:dyDescent="0.2">
      <c r="A53" s="35" t="s">
        <v>44</v>
      </c>
      <c r="B53" s="35">
        <v>2.871457374633005</v>
      </c>
      <c r="C53" s="35">
        <v>5.1601334140236418E-2</v>
      </c>
    </row>
    <row r="54" spans="1:3" x14ac:dyDescent="0.2">
      <c r="A54" s="35" t="s">
        <v>45</v>
      </c>
      <c r="B54" s="35">
        <v>2.6588008215757517</v>
      </c>
      <c r="C54" s="35">
        <v>0.38094749470859651</v>
      </c>
    </row>
    <row r="55" spans="1:3" x14ac:dyDescent="0.2">
      <c r="A55" s="35" t="s">
        <v>46</v>
      </c>
      <c r="B55" s="35">
        <v>1.7286560875637926</v>
      </c>
      <c r="C55" s="35">
        <v>0.10443238270644106</v>
      </c>
    </row>
  </sheetData>
  <mergeCells count="4">
    <mergeCell ref="A1:C1"/>
    <mergeCell ref="F1:H1"/>
    <mergeCell ref="A2:C2"/>
    <mergeCell ref="F2:H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17"/>
  <sheetViews>
    <sheetView zoomScale="137" zoomScaleNormal="134" zoomScalePageLayoutView="150" workbookViewId="0">
      <selection activeCell="G4" sqref="G4:G48"/>
    </sheetView>
  </sheetViews>
  <sheetFormatPr baseColWidth="10" defaultColWidth="11" defaultRowHeight="16" x14ac:dyDescent="0.2"/>
  <cols>
    <col min="1" max="1" width="11" style="35"/>
    <col min="2" max="2" width="19.1640625" style="35" customWidth="1"/>
    <col min="3" max="6" width="11" style="35"/>
    <col min="7" max="7" width="23.1640625" style="35" customWidth="1"/>
    <col min="8" max="16384" width="11" style="35"/>
  </cols>
  <sheetData>
    <row r="1" spans="1:23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3"/>
      <c r="M1" s="3"/>
      <c r="N1" s="3"/>
      <c r="O1" s="3"/>
    </row>
    <row r="2" spans="1:23" x14ac:dyDescent="0.2">
      <c r="A2" s="102" t="s">
        <v>243</v>
      </c>
      <c r="B2" s="101"/>
      <c r="C2" s="101"/>
      <c r="D2" s="3"/>
      <c r="E2" s="3"/>
      <c r="F2" s="101" t="s">
        <v>0</v>
      </c>
      <c r="G2" s="101"/>
      <c r="H2" s="101"/>
      <c r="I2" s="3"/>
      <c r="J2" s="3"/>
      <c r="K2" s="3"/>
      <c r="L2" s="3"/>
      <c r="M2" s="3"/>
      <c r="N2" s="3"/>
      <c r="O2" s="3"/>
      <c r="Q2" s="77" t="s">
        <v>52</v>
      </c>
    </row>
    <row r="3" spans="1:23" s="50" customFormat="1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23" ht="35" thickBot="1" x14ac:dyDescent="0.25">
      <c r="A4" s="72">
        <v>1</v>
      </c>
      <c r="B4" s="52" t="s">
        <v>152</v>
      </c>
      <c r="C4" s="35">
        <v>30.16</v>
      </c>
      <c r="D4" s="74">
        <v>31.545000000000002</v>
      </c>
      <c r="E4" s="74">
        <f>AVERAGE(D4:D6)</f>
        <v>31.545000000000002</v>
      </c>
      <c r="F4" s="72">
        <v>1</v>
      </c>
      <c r="G4" s="52" t="s">
        <v>152</v>
      </c>
      <c r="H4" s="35">
        <v>20.14</v>
      </c>
      <c r="I4" s="74">
        <f>AVERAGE(H4:H5)</f>
        <v>20.175000000000001</v>
      </c>
      <c r="J4" s="74">
        <f>AVERAGE(I4:I6)</f>
        <v>20.175000000000001</v>
      </c>
      <c r="K4" s="75">
        <f>((D4-I4)-(E4-J4))</f>
        <v>0</v>
      </c>
      <c r="L4" s="35">
        <f>2^(-(K4))</f>
        <v>1</v>
      </c>
      <c r="M4" s="76">
        <f>AVERAGE(L4,L7,L10)</f>
        <v>1</v>
      </c>
      <c r="N4" s="35">
        <f>STDEV(L4,L7,L10)</f>
        <v>0</v>
      </c>
      <c r="O4" s="3">
        <v>0</v>
      </c>
      <c r="Q4" s="35">
        <f>2^-((D72-I72)-(D4-I4))</f>
        <v>0.3551909356029096</v>
      </c>
      <c r="R4" s="35">
        <f>-1/Q4</f>
        <v>-2.8153871615630508</v>
      </c>
      <c r="S4" s="78">
        <f>AVERAGE(R4,R7)</f>
        <v>-3.224829913330812</v>
      </c>
      <c r="U4" s="35">
        <v>0</v>
      </c>
      <c r="V4" s="79">
        <v>-3.224829913330812</v>
      </c>
      <c r="W4" s="79">
        <f>_xlfn.STDEV.S(R4,R7)</f>
        <v>0.57903949256532761</v>
      </c>
    </row>
    <row r="5" spans="1:23" ht="35" thickBot="1" x14ac:dyDescent="0.25">
      <c r="A5" s="72">
        <v>2</v>
      </c>
      <c r="B5" s="52" t="s">
        <v>151</v>
      </c>
      <c r="C5" s="35">
        <v>29.73</v>
      </c>
      <c r="D5" s="74"/>
      <c r="E5" s="74"/>
      <c r="F5" s="72">
        <v>2</v>
      </c>
      <c r="G5" s="52" t="s">
        <v>151</v>
      </c>
      <c r="H5" s="35">
        <v>20.21</v>
      </c>
      <c r="I5" s="74"/>
      <c r="J5" s="3"/>
      <c r="K5" s="3"/>
      <c r="L5" s="3"/>
      <c r="M5" s="3"/>
      <c r="N5" s="3"/>
      <c r="O5" s="3"/>
      <c r="U5" s="35">
        <v>1</v>
      </c>
      <c r="V5" s="79">
        <v>-4.0373937960542055</v>
      </c>
      <c r="W5" s="79">
        <f>_xlfn.STDEV.S(R13,R19)</f>
        <v>0.51638272237375715</v>
      </c>
    </row>
    <row r="6" spans="1:23" ht="35" thickBot="1" x14ac:dyDescent="0.25">
      <c r="A6" s="72">
        <v>3</v>
      </c>
      <c r="B6" s="52" t="s">
        <v>153</v>
      </c>
      <c r="C6" s="35">
        <v>30.73</v>
      </c>
      <c r="D6" s="74"/>
      <c r="E6" s="74"/>
      <c r="F6" s="72">
        <v>3</v>
      </c>
      <c r="G6" s="52" t="s">
        <v>153</v>
      </c>
      <c r="H6" s="35">
        <v>21.08</v>
      </c>
      <c r="I6" s="74"/>
      <c r="J6" s="3"/>
      <c r="K6" s="3"/>
      <c r="L6" s="3"/>
      <c r="M6" s="3"/>
      <c r="N6" s="3"/>
      <c r="O6" s="3"/>
      <c r="U6" s="35">
        <v>3</v>
      </c>
      <c r="V6" s="79">
        <v>1.5237820249295599</v>
      </c>
      <c r="W6" s="79">
        <f>_xlfn.STDEV.S(Q22,Q28)</f>
        <v>0.64098665614232564</v>
      </c>
    </row>
    <row r="7" spans="1:23" ht="35" thickBot="1" x14ac:dyDescent="0.25">
      <c r="A7" s="72">
        <v>4</v>
      </c>
      <c r="B7" s="52" t="s">
        <v>155</v>
      </c>
      <c r="C7" s="35">
        <v>31.77</v>
      </c>
      <c r="D7" s="74">
        <f>AVERAGE(C7,C9)</f>
        <v>31.545000000000002</v>
      </c>
      <c r="E7" s="74">
        <f>AVERAGE(D7:D9)</f>
        <v>31.545000000000002</v>
      </c>
      <c r="F7" s="72">
        <v>4</v>
      </c>
      <c r="G7" s="52" t="s">
        <v>155</v>
      </c>
      <c r="H7" s="35">
        <v>20.100000000000001</v>
      </c>
      <c r="I7" s="74">
        <f>AVERAGE(H7:H9)</f>
        <v>20.083333333333332</v>
      </c>
      <c r="J7" s="74">
        <f>AVERAGE(I7:I9)</f>
        <v>20.083333333333332</v>
      </c>
      <c r="K7" s="75">
        <f>((D7-I7)-(E7-J7))</f>
        <v>0</v>
      </c>
      <c r="L7" s="35">
        <f>2^(-(K7))</f>
        <v>1</v>
      </c>
      <c r="M7" s="3"/>
      <c r="N7" s="3"/>
      <c r="O7" s="3"/>
      <c r="Q7" s="35">
        <f t="shared" ref="Q7:Q46" si="0">2^-((D75-I75)-(D7-I7))</f>
        <v>0.27515822068151752</v>
      </c>
      <c r="R7" s="35">
        <f t="shared" ref="R7:R10" si="1">-1/Q7</f>
        <v>-3.6342726650985733</v>
      </c>
      <c r="U7" s="35">
        <v>6</v>
      </c>
      <c r="V7" s="79">
        <v>1.0429311298888175</v>
      </c>
      <c r="W7" s="79">
        <f>_xlfn.STDEV.S(Q31,Q34,Q37)</f>
        <v>6.2383654076004047E-2</v>
      </c>
    </row>
    <row r="8" spans="1:23" ht="35" thickBot="1" x14ac:dyDescent="0.25">
      <c r="A8" s="72">
        <v>5</v>
      </c>
      <c r="B8" s="52" t="s">
        <v>156</v>
      </c>
      <c r="C8" s="35">
        <v>32.06</v>
      </c>
      <c r="D8" s="74"/>
      <c r="E8" s="74"/>
      <c r="F8" s="72">
        <v>5</v>
      </c>
      <c r="G8" s="52" t="s">
        <v>156</v>
      </c>
      <c r="H8" s="35">
        <v>20.03</v>
      </c>
      <c r="I8" s="74"/>
      <c r="J8" s="3"/>
      <c r="K8" s="3"/>
      <c r="L8" s="3"/>
      <c r="M8" s="3"/>
      <c r="N8" s="3"/>
      <c r="O8" s="3"/>
      <c r="S8" s="80">
        <f>AVERAGE(R4,R7)</f>
        <v>-3.224829913330812</v>
      </c>
      <c r="U8" s="35">
        <v>24</v>
      </c>
      <c r="V8" s="79">
        <v>-3.2683341843511329</v>
      </c>
      <c r="W8" s="79">
        <f>_xlfn.STDEV.S(R40,R43)</f>
        <v>1.2817708598813564</v>
      </c>
    </row>
    <row r="9" spans="1:23" ht="35" thickBot="1" x14ac:dyDescent="0.25">
      <c r="A9" s="72">
        <v>6</v>
      </c>
      <c r="B9" s="52" t="s">
        <v>154</v>
      </c>
      <c r="C9" s="35">
        <v>31.32</v>
      </c>
      <c r="D9" s="74"/>
      <c r="E9" s="74"/>
      <c r="F9" s="72">
        <v>6</v>
      </c>
      <c r="G9" s="52" t="s">
        <v>154</v>
      </c>
      <c r="H9" s="35">
        <v>20.12</v>
      </c>
      <c r="I9" s="74"/>
      <c r="J9" s="3"/>
      <c r="K9" s="3"/>
      <c r="L9" s="3"/>
      <c r="M9" s="3"/>
      <c r="N9" s="3"/>
      <c r="O9" s="3"/>
    </row>
    <row r="10" spans="1:23" ht="35" thickBot="1" x14ac:dyDescent="0.25">
      <c r="A10" s="72">
        <v>7</v>
      </c>
      <c r="B10" s="52" t="s">
        <v>157</v>
      </c>
      <c r="C10" s="35">
        <v>31.68</v>
      </c>
      <c r="D10" s="74">
        <f>AVERAGE(C10:C11)</f>
        <v>31.695</v>
      </c>
      <c r="E10" s="74">
        <f>AVERAGE(D10:D12)</f>
        <v>31.695</v>
      </c>
      <c r="F10" s="72">
        <v>7</v>
      </c>
      <c r="G10" s="52" t="s">
        <v>157</v>
      </c>
      <c r="H10" s="35">
        <v>20.34</v>
      </c>
      <c r="I10" s="74">
        <f>AVERAGE(H10:H11)</f>
        <v>20.32</v>
      </c>
      <c r="J10" s="74">
        <f>AVERAGE(I10:I12)</f>
        <v>20.32</v>
      </c>
      <c r="K10" s="75">
        <f>((D10-I10)-(E10-J10))</f>
        <v>0</v>
      </c>
      <c r="L10" s="35">
        <f>2^(-(K10))</f>
        <v>1</v>
      </c>
      <c r="M10" s="3"/>
      <c r="N10" s="3"/>
      <c r="O10" s="3"/>
      <c r="Q10" s="35">
        <f t="shared" si="0"/>
        <v>8.6070738640287858E-2</v>
      </c>
      <c r="R10" s="35">
        <f t="shared" si="1"/>
        <v>-11.618350391754644</v>
      </c>
    </row>
    <row r="11" spans="1:23" ht="35" thickBot="1" x14ac:dyDescent="0.25">
      <c r="A11" s="72">
        <v>8</v>
      </c>
      <c r="B11" s="52" t="s">
        <v>158</v>
      </c>
      <c r="C11" s="35">
        <v>31.71</v>
      </c>
      <c r="D11" s="74"/>
      <c r="E11" s="74"/>
      <c r="F11" s="72">
        <v>8</v>
      </c>
      <c r="G11" s="52" t="s">
        <v>158</v>
      </c>
      <c r="H11" s="35">
        <v>20.3</v>
      </c>
      <c r="I11" s="74"/>
      <c r="J11" s="3"/>
      <c r="K11" s="3"/>
      <c r="L11" s="3"/>
      <c r="M11" s="3"/>
      <c r="N11" s="3"/>
      <c r="O11" s="3"/>
    </row>
    <row r="12" spans="1:23" ht="35" thickBot="1" x14ac:dyDescent="0.25">
      <c r="A12" s="72">
        <v>9</v>
      </c>
      <c r="B12" s="52" t="s">
        <v>249</v>
      </c>
      <c r="C12" s="35">
        <v>31.8</v>
      </c>
      <c r="D12" s="74"/>
      <c r="E12" s="74"/>
      <c r="F12" s="72">
        <v>9</v>
      </c>
      <c r="G12" s="52" t="s">
        <v>249</v>
      </c>
      <c r="H12" s="35">
        <v>20.87</v>
      </c>
      <c r="I12" s="74"/>
      <c r="J12" s="3"/>
      <c r="K12" s="3"/>
      <c r="L12" s="3"/>
      <c r="M12" s="3"/>
      <c r="N12" s="3"/>
      <c r="O12" s="3"/>
    </row>
    <row r="13" spans="1:23" ht="35" thickBot="1" x14ac:dyDescent="0.25">
      <c r="A13" s="72">
        <v>10</v>
      </c>
      <c r="B13" s="52" t="s">
        <v>159</v>
      </c>
      <c r="C13" s="35">
        <v>32.229999999999997</v>
      </c>
      <c r="D13" s="74">
        <f>AVERAGE(C14:C15)</f>
        <v>31.755000000000003</v>
      </c>
      <c r="E13" s="74">
        <f>E4</f>
        <v>31.545000000000002</v>
      </c>
      <c r="F13" s="72">
        <v>10</v>
      </c>
      <c r="G13" s="52" t="s">
        <v>159</v>
      </c>
      <c r="H13" s="35">
        <v>20.74</v>
      </c>
      <c r="I13" s="74">
        <f>AVERAGE(H13,H14:H15)</f>
        <v>20.903333333333332</v>
      </c>
      <c r="J13" s="74">
        <v>20.175000000000001</v>
      </c>
      <c r="K13" s="75">
        <f>((D13-I13)-(E13-J13))</f>
        <v>-0.51833333333333087</v>
      </c>
      <c r="L13" s="35">
        <f>2^(-(K13))</f>
        <v>1.4322996344578283</v>
      </c>
      <c r="M13" s="76">
        <f>AVERAGE(L13,L19)</f>
        <v>1.9760708671237892</v>
      </c>
      <c r="N13" s="35">
        <f>STDEV(L13,L19)</f>
        <v>0.76900865206453872</v>
      </c>
      <c r="O13" s="3">
        <v>1.5827</v>
      </c>
      <c r="Q13" s="35">
        <f t="shared" si="0"/>
        <v>0.27231216466482883</v>
      </c>
      <c r="R13" s="35">
        <f>-1/Q13</f>
        <v>-3.6722560713761516</v>
      </c>
      <c r="S13" s="78">
        <f>AVERAGE(R13,R19)</f>
        <v>-4.0373937960542055</v>
      </c>
    </row>
    <row r="14" spans="1:23" ht="35" thickBot="1" x14ac:dyDescent="0.25">
      <c r="A14" s="72">
        <v>11</v>
      </c>
      <c r="B14" s="52" t="s">
        <v>160</v>
      </c>
      <c r="C14" s="35">
        <v>31.73</v>
      </c>
      <c r="D14" s="74"/>
      <c r="E14" s="74"/>
      <c r="F14" s="72">
        <v>11</v>
      </c>
      <c r="G14" s="52" t="s">
        <v>160</v>
      </c>
      <c r="H14" s="35">
        <v>20.76</v>
      </c>
      <c r="I14" s="74"/>
      <c r="J14" s="3"/>
      <c r="K14" s="3"/>
      <c r="L14" s="3"/>
      <c r="M14" s="3"/>
      <c r="N14" s="3"/>
      <c r="O14" s="3"/>
    </row>
    <row r="15" spans="1:23" ht="35" thickBot="1" x14ac:dyDescent="0.25">
      <c r="A15" s="72">
        <v>12</v>
      </c>
      <c r="B15" s="52" t="s">
        <v>161</v>
      </c>
      <c r="C15" s="35">
        <v>31.78</v>
      </c>
      <c r="D15" s="74"/>
      <c r="E15" s="74"/>
      <c r="F15" s="72">
        <v>12</v>
      </c>
      <c r="G15" s="52" t="s">
        <v>161</v>
      </c>
      <c r="H15" s="35">
        <v>21.21</v>
      </c>
      <c r="I15" s="74"/>
      <c r="J15" s="3"/>
      <c r="K15" s="3"/>
      <c r="L15" s="3"/>
      <c r="M15" s="3"/>
      <c r="N15" s="3"/>
      <c r="O15" s="3"/>
    </row>
    <row r="16" spans="1:23" ht="35" thickBot="1" x14ac:dyDescent="0.25">
      <c r="A16" s="72">
        <v>13</v>
      </c>
      <c r="B16" s="52" t="s">
        <v>163</v>
      </c>
      <c r="C16" s="35">
        <v>30.37</v>
      </c>
      <c r="D16" s="74">
        <f>AVERAGE(C16:C18)</f>
        <v>33.323333333333331</v>
      </c>
      <c r="E16" s="74">
        <f>E7</f>
        <v>31.545000000000002</v>
      </c>
      <c r="F16" s="72">
        <v>13</v>
      </c>
      <c r="G16" s="52" t="s">
        <v>163</v>
      </c>
      <c r="H16" s="35">
        <v>20.350000000000001</v>
      </c>
      <c r="I16" s="74">
        <f>AVERAGE(H16:H18)</f>
        <v>20.416666666666668</v>
      </c>
      <c r="J16" s="74">
        <v>20.083333329999999</v>
      </c>
      <c r="K16" s="75">
        <f>((D16-I16)-(E16-J16))</f>
        <v>1.4449999966666596</v>
      </c>
      <c r="L16" s="35">
        <f>2^(-(K16))</f>
        <v>0.36729215916820418</v>
      </c>
      <c r="M16" s="3"/>
      <c r="N16" s="3"/>
      <c r="O16" s="3"/>
      <c r="Q16" s="35">
        <f t="shared" si="0"/>
        <v>0.88066587359614601</v>
      </c>
      <c r="R16" s="35">
        <f t="shared" ref="R16:R19" si="2">-1/Q16</f>
        <v>-1.1355044290708804</v>
      </c>
    </row>
    <row r="17" spans="1:19" ht="35" thickBot="1" x14ac:dyDescent="0.25">
      <c r="A17" s="72">
        <v>14</v>
      </c>
      <c r="B17" s="52" t="s">
        <v>164</v>
      </c>
      <c r="C17" s="35">
        <v>30.05</v>
      </c>
      <c r="D17" s="74"/>
      <c r="E17" s="74"/>
      <c r="F17" s="72">
        <v>14</v>
      </c>
      <c r="G17" s="52" t="s">
        <v>164</v>
      </c>
      <c r="H17" s="35">
        <v>20.440000000000001</v>
      </c>
      <c r="I17" s="74"/>
      <c r="J17" s="3"/>
      <c r="K17" s="3"/>
      <c r="L17" s="3"/>
      <c r="M17" s="3"/>
      <c r="N17" s="3"/>
      <c r="O17" s="3"/>
    </row>
    <row r="18" spans="1:19" ht="35" thickBot="1" x14ac:dyDescent="0.25">
      <c r="A18" s="72">
        <v>15</v>
      </c>
      <c r="B18" s="52" t="s">
        <v>162</v>
      </c>
      <c r="C18" s="35">
        <v>39.549999999999997</v>
      </c>
      <c r="D18" s="74"/>
      <c r="E18" s="74"/>
      <c r="F18" s="72">
        <v>15</v>
      </c>
      <c r="G18" s="52" t="s">
        <v>162</v>
      </c>
      <c r="H18" s="35">
        <v>20.46</v>
      </c>
      <c r="I18" s="74"/>
      <c r="J18" s="3"/>
      <c r="K18" s="3"/>
      <c r="L18" s="3"/>
      <c r="M18" s="3"/>
      <c r="N18" s="3"/>
      <c r="O18" s="3"/>
    </row>
    <row r="19" spans="1:19" ht="35" thickBot="1" x14ac:dyDescent="0.25">
      <c r="A19" s="72">
        <v>16</v>
      </c>
      <c r="B19" s="52" t="s">
        <v>165</v>
      </c>
      <c r="C19" s="35">
        <v>30.23</v>
      </c>
      <c r="D19" s="74">
        <f>AVERAGE(C19:C20)</f>
        <v>30.384999999999998</v>
      </c>
      <c r="E19" s="74">
        <f>E10</f>
        <v>31.695</v>
      </c>
      <c r="F19" s="72">
        <v>16</v>
      </c>
      <c r="G19" s="52" t="s">
        <v>165</v>
      </c>
      <c r="H19" s="35">
        <v>20.3</v>
      </c>
      <c r="I19" s="74">
        <f>AVERAGE(H19:H21)</f>
        <v>20.343333333333334</v>
      </c>
      <c r="J19" s="74">
        <v>20.32</v>
      </c>
      <c r="K19" s="75">
        <f>((D19-I19)-(E19-J19))</f>
        <v>-1.3333333333333357</v>
      </c>
      <c r="L19" s="35">
        <f>2^(-(K19))</f>
        <v>2.5198420997897504</v>
      </c>
      <c r="M19" s="3"/>
      <c r="N19" s="3"/>
      <c r="O19" s="3"/>
      <c r="Q19" s="35">
        <f t="shared" si="0"/>
        <v>0.22714204209347102</v>
      </c>
      <c r="R19" s="35">
        <f t="shared" si="2"/>
        <v>-4.4025315207322597</v>
      </c>
    </row>
    <row r="20" spans="1:19" ht="35" thickBot="1" x14ac:dyDescent="0.25">
      <c r="A20" s="72">
        <v>17</v>
      </c>
      <c r="B20" s="52" t="s">
        <v>166</v>
      </c>
      <c r="C20" s="35">
        <v>30.54</v>
      </c>
      <c r="D20" s="74"/>
      <c r="E20" s="74"/>
      <c r="F20" s="72">
        <v>17</v>
      </c>
      <c r="G20" s="52" t="s">
        <v>166</v>
      </c>
      <c r="H20" s="35">
        <v>20.2</v>
      </c>
      <c r="I20" s="74"/>
      <c r="J20" s="3"/>
      <c r="K20" s="3"/>
      <c r="L20" s="3"/>
      <c r="M20" s="3"/>
      <c r="N20" s="3"/>
      <c r="O20" s="3"/>
    </row>
    <row r="21" spans="1:19" ht="35" thickBot="1" x14ac:dyDescent="0.25">
      <c r="A21" s="72">
        <v>18</v>
      </c>
      <c r="B21" s="52" t="s">
        <v>167</v>
      </c>
      <c r="C21" s="35">
        <v>31.38</v>
      </c>
      <c r="D21" s="74"/>
      <c r="E21" s="74"/>
      <c r="F21" s="72">
        <v>18</v>
      </c>
      <c r="G21" s="52" t="s">
        <v>167</v>
      </c>
      <c r="H21" s="35">
        <v>20.53</v>
      </c>
      <c r="I21" s="74"/>
      <c r="J21" s="3"/>
      <c r="K21" s="3"/>
      <c r="L21" s="3"/>
      <c r="M21" s="3"/>
      <c r="N21" s="3"/>
      <c r="O21" s="3"/>
    </row>
    <row r="22" spans="1:19" ht="35" thickBot="1" x14ac:dyDescent="0.25">
      <c r="A22" s="72">
        <v>19</v>
      </c>
      <c r="B22" s="52" t="s">
        <v>171</v>
      </c>
      <c r="C22" s="35">
        <v>33.94</v>
      </c>
      <c r="D22" s="74">
        <f>AVERAGE(C21:C23)</f>
        <v>32.813333333333333</v>
      </c>
      <c r="E22" s="74">
        <v>31.545000000000002</v>
      </c>
      <c r="F22" s="72">
        <v>19</v>
      </c>
      <c r="G22" s="52" t="s">
        <v>171</v>
      </c>
      <c r="H22" s="35">
        <v>21.27</v>
      </c>
      <c r="I22" s="74">
        <f>AVERAGE(H22,H24,H23)</f>
        <v>21.403333333333332</v>
      </c>
      <c r="J22" s="74">
        <v>20.175000000000001</v>
      </c>
      <c r="K22" s="75">
        <f>((D22-I22)-(E22-J22))</f>
        <v>3.9999999999999147E-2</v>
      </c>
      <c r="L22" s="35">
        <f>2^(-(K22))</f>
        <v>0.97265494741228609</v>
      </c>
      <c r="M22" s="76">
        <f>AVERAGE(L25,L28)</f>
        <v>2.2697014600424597</v>
      </c>
      <c r="N22" s="35">
        <f>STDEV(L25,L28)</f>
        <v>0.18889740922453249</v>
      </c>
      <c r="O22" s="3">
        <v>0.1933</v>
      </c>
      <c r="Q22" s="35">
        <f t="shared" si="0"/>
        <v>1.9770280361378885</v>
      </c>
      <c r="S22" s="78">
        <f>AVERAGE(Q22,Q28)</f>
        <v>1.5237820249295599</v>
      </c>
    </row>
    <row r="23" spans="1:19" ht="35" thickBot="1" x14ac:dyDescent="0.25">
      <c r="A23" s="72">
        <v>20</v>
      </c>
      <c r="B23" s="52" t="s">
        <v>172</v>
      </c>
      <c r="C23" s="35">
        <v>33.119999999999997</v>
      </c>
      <c r="D23" s="74"/>
      <c r="E23" s="74"/>
      <c r="F23" s="72">
        <v>20</v>
      </c>
      <c r="G23" s="52" t="s">
        <v>172</v>
      </c>
      <c r="H23" s="35">
        <v>21.58</v>
      </c>
      <c r="I23" s="74"/>
      <c r="J23" s="3"/>
      <c r="K23" s="3"/>
      <c r="L23" s="3"/>
      <c r="M23" s="3"/>
      <c r="N23" s="3"/>
      <c r="O23" s="3"/>
    </row>
    <row r="24" spans="1:19" ht="35" thickBot="1" x14ac:dyDescent="0.25">
      <c r="A24" s="72">
        <v>21</v>
      </c>
      <c r="B24" s="52" t="s">
        <v>173</v>
      </c>
      <c r="C24" s="35">
        <v>33.33</v>
      </c>
      <c r="D24" s="74"/>
      <c r="E24" s="74"/>
      <c r="F24" s="72">
        <v>21</v>
      </c>
      <c r="G24" s="52" t="s">
        <v>173</v>
      </c>
      <c r="H24" s="35">
        <v>21.36</v>
      </c>
      <c r="I24" s="74"/>
      <c r="J24" s="3"/>
      <c r="K24" s="3"/>
      <c r="L24" s="3"/>
      <c r="M24" s="3"/>
      <c r="N24" s="3"/>
      <c r="O24" s="3"/>
    </row>
    <row r="25" spans="1:19" ht="35" thickBot="1" x14ac:dyDescent="0.25">
      <c r="A25" s="72">
        <v>22</v>
      </c>
      <c r="B25" s="52" t="s">
        <v>174</v>
      </c>
      <c r="C25" s="35">
        <v>30.05</v>
      </c>
      <c r="D25" s="74">
        <f>AVERAGE(C25:C27)</f>
        <v>30.169999999999998</v>
      </c>
      <c r="E25" s="74">
        <f>E16</f>
        <v>31.545000000000002</v>
      </c>
      <c r="F25" s="72">
        <v>22</v>
      </c>
      <c r="G25" s="52" t="s">
        <v>174</v>
      </c>
      <c r="H25" s="35">
        <v>19.940000000000001</v>
      </c>
      <c r="I25" s="74">
        <f>AVERAGE(H25,H27,H26)</f>
        <v>19.803333333333335</v>
      </c>
      <c r="J25" s="74">
        <v>20.083333329999999</v>
      </c>
      <c r="K25" s="75">
        <f>((D25-I25)-(E25-J25))</f>
        <v>-1.0950000033333396</v>
      </c>
      <c r="L25" s="35">
        <f>2^(-(K25))</f>
        <v>2.1361308210312222</v>
      </c>
      <c r="M25" s="3"/>
      <c r="N25" s="3"/>
      <c r="O25" s="3"/>
      <c r="Q25" s="81">
        <f t="shared" si="0"/>
        <v>0.38823443660350726</v>
      </c>
      <c r="R25" s="80">
        <f>AVERAGE(Q22,Q28)</f>
        <v>1.5237820249295599</v>
      </c>
    </row>
    <row r="26" spans="1:19" ht="35" thickBot="1" x14ac:dyDescent="0.25">
      <c r="A26" s="72">
        <v>23</v>
      </c>
      <c r="B26" s="52" t="s">
        <v>175</v>
      </c>
      <c r="C26" s="35">
        <v>30.08</v>
      </c>
      <c r="D26" s="74"/>
      <c r="E26" s="74"/>
      <c r="F26" s="72">
        <v>23</v>
      </c>
      <c r="G26" s="52" t="s">
        <v>175</v>
      </c>
      <c r="H26" s="35">
        <v>19.649999999999999</v>
      </c>
      <c r="I26" s="74"/>
      <c r="J26" s="3"/>
      <c r="K26" s="3"/>
      <c r="L26" s="3"/>
      <c r="M26" s="3"/>
      <c r="N26" s="3"/>
      <c r="O26" s="3"/>
    </row>
    <row r="27" spans="1:19" ht="35" thickBot="1" x14ac:dyDescent="0.25">
      <c r="A27" s="72">
        <v>24</v>
      </c>
      <c r="B27" s="52" t="s">
        <v>176</v>
      </c>
      <c r="C27" s="35">
        <v>30.38</v>
      </c>
      <c r="D27" s="74"/>
      <c r="E27" s="74"/>
      <c r="F27" s="72">
        <v>24</v>
      </c>
      <c r="G27" s="52" t="s">
        <v>176</v>
      </c>
      <c r="H27" s="35">
        <v>19.82</v>
      </c>
      <c r="I27" s="74"/>
      <c r="J27" s="3"/>
      <c r="K27" s="3"/>
      <c r="L27" s="3"/>
      <c r="M27" s="3"/>
      <c r="N27" s="3"/>
      <c r="O27" s="3"/>
    </row>
    <row r="28" spans="1:19" ht="35" thickBot="1" x14ac:dyDescent="0.25">
      <c r="A28" s="72">
        <v>25</v>
      </c>
      <c r="B28" s="52" t="s">
        <v>168</v>
      </c>
      <c r="C28" s="35">
        <v>30.35</v>
      </c>
      <c r="D28" s="74">
        <f>AVERAGE(C27:C29)</f>
        <v>30.463333333333335</v>
      </c>
      <c r="E28" s="74">
        <f>E19</f>
        <v>31.695</v>
      </c>
      <c r="F28" s="72">
        <v>25</v>
      </c>
      <c r="G28" s="52" t="s">
        <v>168</v>
      </c>
      <c r="H28" s="35">
        <v>20.39</v>
      </c>
      <c r="I28" s="74">
        <f>AVERAGE(H28,H30,H29)</f>
        <v>20.353333333333332</v>
      </c>
      <c r="J28" s="74">
        <v>20.32</v>
      </c>
      <c r="K28" s="75">
        <f>((D28-I28)-(E28-J28))</f>
        <v>-1.264999999999997</v>
      </c>
      <c r="L28" s="35">
        <f>2^(-(K28))</f>
        <v>2.4032720990536967</v>
      </c>
      <c r="M28" s="3"/>
      <c r="N28" s="3"/>
      <c r="O28" s="3"/>
      <c r="Q28" s="35">
        <f t="shared" si="0"/>
        <v>1.0705360137212312</v>
      </c>
    </row>
    <row r="29" spans="1:19" ht="35" thickBot="1" x14ac:dyDescent="0.25">
      <c r="A29" s="72">
        <v>26</v>
      </c>
      <c r="B29" s="52" t="s">
        <v>169</v>
      </c>
      <c r="C29" s="35">
        <v>30.66</v>
      </c>
      <c r="D29" s="3"/>
      <c r="E29" s="74"/>
      <c r="F29" s="72">
        <v>26</v>
      </c>
      <c r="G29" s="52" t="s">
        <v>169</v>
      </c>
      <c r="H29" s="35">
        <v>20.29</v>
      </c>
      <c r="I29" s="3"/>
      <c r="J29" s="3"/>
      <c r="K29" s="3"/>
      <c r="L29" s="3"/>
      <c r="M29" s="3"/>
      <c r="N29" s="3"/>
      <c r="O29" s="3"/>
    </row>
    <row r="30" spans="1:19" ht="35" thickBot="1" x14ac:dyDescent="0.25">
      <c r="A30" s="72">
        <v>27</v>
      </c>
      <c r="B30" s="52" t="s">
        <v>170</v>
      </c>
      <c r="C30" s="35">
        <v>31.04</v>
      </c>
      <c r="D30" s="3"/>
      <c r="E30" s="74"/>
      <c r="F30" s="72">
        <v>27</v>
      </c>
      <c r="G30" s="52" t="s">
        <v>170</v>
      </c>
      <c r="H30" s="35">
        <v>20.38</v>
      </c>
      <c r="I30" s="3"/>
      <c r="J30" s="3"/>
      <c r="K30" s="3"/>
      <c r="L30" s="3"/>
      <c r="M30" s="3"/>
      <c r="N30" s="3"/>
      <c r="O30" s="3"/>
    </row>
    <row r="31" spans="1:19" ht="35" thickBot="1" x14ac:dyDescent="0.25">
      <c r="A31" s="72">
        <v>28</v>
      </c>
      <c r="B31" s="52" t="s">
        <v>177</v>
      </c>
      <c r="C31" s="35">
        <v>34.56</v>
      </c>
      <c r="D31" s="74">
        <f>AVERAGE(C30:C32)</f>
        <v>32.646666666666668</v>
      </c>
      <c r="E31" s="74">
        <v>31.545000000000002</v>
      </c>
      <c r="F31" s="72">
        <v>28</v>
      </c>
      <c r="G31" s="52" t="s">
        <v>177</v>
      </c>
      <c r="H31" s="35">
        <v>22.05</v>
      </c>
      <c r="I31" s="74">
        <f>AVERAGE(H31:H33)</f>
        <v>22.13</v>
      </c>
      <c r="J31" s="74">
        <v>20.175000000000001</v>
      </c>
      <c r="K31" s="75">
        <f>((D31-I31)-(E31-J31))</f>
        <v>-0.85333333333333172</v>
      </c>
      <c r="L31" s="35">
        <f>2^(-(K31))</f>
        <v>1.8066704015823625</v>
      </c>
      <c r="M31" s="76">
        <f>AVERAGE(L31,L34,L37)</f>
        <v>1.100219693330615</v>
      </c>
      <c r="N31" s="35">
        <f>STDEV(L31,L34,L37)</f>
        <v>0.61338157047244768</v>
      </c>
      <c r="O31" s="3">
        <v>0.70109999999999995</v>
      </c>
      <c r="Q31" s="35">
        <f t="shared" si="0"/>
        <v>0.9726549451649783</v>
      </c>
      <c r="S31" s="78">
        <f>AVERAGE(Q31,Q34,Q37)</f>
        <v>1.0429311298888175</v>
      </c>
    </row>
    <row r="32" spans="1:19" ht="35" thickBot="1" x14ac:dyDescent="0.25">
      <c r="A32" s="72">
        <v>29</v>
      </c>
      <c r="B32" s="52" t="s">
        <v>178</v>
      </c>
      <c r="C32" s="35">
        <v>32.340000000000003</v>
      </c>
      <c r="D32" s="3"/>
      <c r="E32" s="74"/>
      <c r="F32" s="72">
        <v>29</v>
      </c>
      <c r="G32" s="52" t="s">
        <v>178</v>
      </c>
      <c r="H32" s="35">
        <v>22.06</v>
      </c>
      <c r="I32" s="3"/>
      <c r="J32" s="3"/>
      <c r="K32" s="3"/>
      <c r="L32" s="3"/>
      <c r="M32" s="3"/>
      <c r="N32" s="3"/>
      <c r="O32" s="3"/>
    </row>
    <row r="33" spans="1:19" ht="35" thickBot="1" x14ac:dyDescent="0.25">
      <c r="A33" s="72">
        <v>30</v>
      </c>
      <c r="B33" s="52" t="s">
        <v>179</v>
      </c>
      <c r="C33" s="35">
        <v>32.32</v>
      </c>
      <c r="D33" s="3"/>
      <c r="E33" s="74"/>
      <c r="F33" s="72">
        <v>30</v>
      </c>
      <c r="G33" s="52" t="s">
        <v>179</v>
      </c>
      <c r="H33" s="35">
        <v>22.28</v>
      </c>
      <c r="I33" s="3"/>
      <c r="J33" s="3"/>
      <c r="K33" s="3"/>
      <c r="L33" s="3"/>
      <c r="M33" s="3"/>
      <c r="N33" s="3"/>
      <c r="O33" s="3"/>
    </row>
    <row r="34" spans="1:19" ht="35" thickBot="1" x14ac:dyDescent="0.25">
      <c r="A34" s="72">
        <v>31</v>
      </c>
      <c r="B34" s="52" t="s">
        <v>180</v>
      </c>
      <c r="C34" s="35">
        <v>35.42</v>
      </c>
      <c r="D34" s="74">
        <f>AVERAGE(C34:C36)</f>
        <v>34.234999999999999</v>
      </c>
      <c r="E34" s="74">
        <f>E25</f>
        <v>31.545000000000002</v>
      </c>
      <c r="F34" s="72">
        <v>31</v>
      </c>
      <c r="G34" s="52" t="s">
        <v>180</v>
      </c>
      <c r="H34" s="35">
        <v>22.47</v>
      </c>
      <c r="I34" s="74">
        <f>AVERAGE(H34:H35)</f>
        <v>22.434999999999999</v>
      </c>
      <c r="J34" s="74">
        <v>20.083333329999999</v>
      </c>
      <c r="K34" s="75">
        <f>((D34-I34)-(E34-J34))</f>
        <v>0.33833332999999755</v>
      </c>
      <c r="L34" s="35">
        <f>2^(-(K34))</f>
        <v>0.79095453259830606</v>
      </c>
      <c r="M34" s="3"/>
      <c r="N34" s="3"/>
      <c r="O34" s="3"/>
      <c r="Q34" s="35">
        <f t="shared" si="0"/>
        <v>1.0643701824533598</v>
      </c>
    </row>
    <row r="35" spans="1:19" ht="35" thickBot="1" x14ac:dyDescent="0.25">
      <c r="A35" s="72">
        <v>32</v>
      </c>
      <c r="B35" s="52" t="s">
        <v>181</v>
      </c>
      <c r="C35" s="35">
        <v>33.049999999999997</v>
      </c>
      <c r="D35" s="3"/>
      <c r="E35" s="74"/>
      <c r="F35" s="72">
        <v>32</v>
      </c>
      <c r="G35" s="52" t="s">
        <v>181</v>
      </c>
      <c r="H35" s="35">
        <v>22.4</v>
      </c>
      <c r="I35" s="3"/>
      <c r="J35" s="3"/>
      <c r="K35" s="3"/>
      <c r="L35" s="3"/>
      <c r="M35" s="3"/>
      <c r="N35" s="3"/>
      <c r="O35" s="3"/>
    </row>
    <row r="36" spans="1:19" ht="35" thickBot="1" x14ac:dyDescent="0.25">
      <c r="A36" s="72">
        <v>33</v>
      </c>
      <c r="B36" s="52" t="s">
        <v>182</v>
      </c>
      <c r="C36" s="35" t="s">
        <v>17</v>
      </c>
      <c r="D36" s="3"/>
      <c r="E36" s="74"/>
      <c r="F36" s="72">
        <v>33</v>
      </c>
      <c r="G36" s="52" t="s">
        <v>182</v>
      </c>
      <c r="H36" s="35">
        <v>23.55</v>
      </c>
      <c r="I36" s="3"/>
      <c r="J36" s="3"/>
      <c r="K36" s="3"/>
      <c r="L36" s="3"/>
      <c r="M36" s="3"/>
      <c r="N36" s="3"/>
      <c r="O36" s="3"/>
    </row>
    <row r="37" spans="1:19" ht="35" thickBot="1" x14ac:dyDescent="0.25">
      <c r="A37" s="72">
        <v>34</v>
      </c>
      <c r="B37" s="52" t="s">
        <v>183</v>
      </c>
      <c r="C37" s="35">
        <v>31.33</v>
      </c>
      <c r="D37" s="74">
        <f>AVERAGE(C35:C37)</f>
        <v>32.19</v>
      </c>
      <c r="E37" s="74">
        <f>E28</f>
        <v>31.695</v>
      </c>
      <c r="F37" s="72">
        <v>34</v>
      </c>
      <c r="G37" s="52" t="s">
        <v>183</v>
      </c>
      <c r="H37" s="35">
        <v>20.260000000000002</v>
      </c>
      <c r="I37" s="74">
        <f>AVERAGE(H37:H39)</f>
        <v>20.306666666666668</v>
      </c>
      <c r="J37" s="74">
        <v>20.32</v>
      </c>
      <c r="K37" s="75">
        <f>((D37-I37)-(E37-J37))</f>
        <v>0.50833333333332931</v>
      </c>
      <c r="L37" s="35">
        <f>2^(-(K37))</f>
        <v>0.70303414581117663</v>
      </c>
      <c r="M37" s="3"/>
      <c r="N37" s="3"/>
      <c r="O37" s="3"/>
      <c r="Q37" s="35">
        <f t="shared" si="0"/>
        <v>1.0917682620481151</v>
      </c>
    </row>
    <row r="38" spans="1:19" ht="35" thickBot="1" x14ac:dyDescent="0.25">
      <c r="A38" s="72">
        <v>35</v>
      </c>
      <c r="B38" s="52" t="s">
        <v>184</v>
      </c>
      <c r="C38" s="35">
        <v>32.090000000000003</v>
      </c>
      <c r="D38" s="3"/>
      <c r="E38" s="74"/>
      <c r="F38" s="72">
        <v>35</v>
      </c>
      <c r="G38" s="52" t="s">
        <v>184</v>
      </c>
      <c r="H38" s="35">
        <v>20.3</v>
      </c>
      <c r="I38" s="3"/>
      <c r="J38" s="3"/>
      <c r="K38" s="3"/>
      <c r="L38" s="3"/>
      <c r="M38" s="3"/>
      <c r="N38" s="3"/>
      <c r="O38" s="3"/>
    </row>
    <row r="39" spans="1:19" ht="35" thickBot="1" x14ac:dyDescent="0.25">
      <c r="A39" s="72">
        <v>36</v>
      </c>
      <c r="B39" s="52" t="s">
        <v>185</v>
      </c>
      <c r="C39" s="35">
        <v>30.94</v>
      </c>
      <c r="D39" s="3"/>
      <c r="E39" s="74"/>
      <c r="F39" s="72">
        <v>36</v>
      </c>
      <c r="G39" s="52" t="s">
        <v>185</v>
      </c>
      <c r="H39" s="35">
        <v>20.36</v>
      </c>
      <c r="I39" s="3"/>
      <c r="J39" s="3"/>
      <c r="K39" s="3"/>
      <c r="L39" s="3"/>
      <c r="M39" s="3"/>
      <c r="N39" s="3"/>
      <c r="O39" s="3"/>
    </row>
    <row r="40" spans="1:19" ht="52" thickBot="1" x14ac:dyDescent="0.25">
      <c r="A40" s="72">
        <v>37</v>
      </c>
      <c r="B40" s="52" t="s">
        <v>186</v>
      </c>
      <c r="C40" s="35">
        <v>31.03</v>
      </c>
      <c r="D40" s="74">
        <f>AVERAGE(C38:C40)</f>
        <v>31.353333333333335</v>
      </c>
      <c r="E40" s="74">
        <v>31.545000000000002</v>
      </c>
      <c r="F40" s="72">
        <v>37</v>
      </c>
      <c r="G40" s="52" t="s">
        <v>186</v>
      </c>
      <c r="H40" s="35">
        <v>20.5</v>
      </c>
      <c r="I40" s="74">
        <f>AVERAGE(H40:H42)</f>
        <v>20.373333333333331</v>
      </c>
      <c r="J40" s="74">
        <v>20.175000000000001</v>
      </c>
      <c r="K40" s="75">
        <f>((D40-I40)-(E40-J40))</f>
        <v>-0.38999999999999702</v>
      </c>
      <c r="L40" s="35">
        <f>2^(-(K40))</f>
        <v>1.3103934038583607</v>
      </c>
      <c r="M40" s="76">
        <f>AVERAGE(L40,L46)</f>
        <v>1.92095329589946</v>
      </c>
      <c r="N40" s="35">
        <f>STDEV(L40,L46)</f>
        <v>0.86346207996557656</v>
      </c>
      <c r="O40" s="3">
        <v>7.9454000000000002</v>
      </c>
      <c r="Q40" s="35">
        <f t="shared" si="0"/>
        <v>0.23953914290294845</v>
      </c>
      <c r="R40" s="35">
        <f>-1/Q40</f>
        <v>-4.1746830513005531</v>
      </c>
      <c r="S40" s="78">
        <f>AVERAGE(R40,R43)</f>
        <v>-3.2683341843511329</v>
      </c>
    </row>
    <row r="41" spans="1:19" ht="52" thickBot="1" x14ac:dyDescent="0.25">
      <c r="A41" s="72">
        <v>38</v>
      </c>
      <c r="B41" s="52" t="s">
        <v>187</v>
      </c>
      <c r="C41" s="35">
        <v>30.68</v>
      </c>
      <c r="D41" s="3"/>
      <c r="E41" s="74"/>
      <c r="F41" s="72">
        <v>38</v>
      </c>
      <c r="G41" s="52" t="s">
        <v>187</v>
      </c>
      <c r="H41" s="35">
        <v>20.27</v>
      </c>
      <c r="I41" s="3"/>
      <c r="J41" s="3"/>
      <c r="K41" s="3"/>
      <c r="L41" s="3"/>
      <c r="M41" s="3"/>
      <c r="N41" s="3"/>
      <c r="O41" s="3"/>
    </row>
    <row r="42" spans="1:19" ht="52" thickBot="1" x14ac:dyDescent="0.25">
      <c r="A42" s="72">
        <v>39</v>
      </c>
      <c r="B42" s="52" t="s">
        <v>188</v>
      </c>
      <c r="C42" s="35">
        <v>32.119999999999997</v>
      </c>
      <c r="D42" s="3"/>
      <c r="E42" s="74"/>
      <c r="F42" s="72">
        <v>39</v>
      </c>
      <c r="G42" s="52" t="s">
        <v>188</v>
      </c>
      <c r="H42" s="35">
        <v>20.350000000000001</v>
      </c>
      <c r="I42" s="3"/>
      <c r="J42" s="3"/>
      <c r="K42" s="3"/>
      <c r="L42" s="3"/>
      <c r="M42" s="3"/>
      <c r="N42" s="3"/>
      <c r="O42" s="3"/>
    </row>
    <row r="43" spans="1:19" ht="52" thickBot="1" x14ac:dyDescent="0.25">
      <c r="A43" s="72">
        <v>40</v>
      </c>
      <c r="B43" s="52" t="s">
        <v>189</v>
      </c>
      <c r="C43" s="35">
        <v>30.78</v>
      </c>
      <c r="D43" s="74">
        <f>AVERAGE(C43:C45)</f>
        <v>30.453333333333333</v>
      </c>
      <c r="E43" s="74">
        <f>E34</f>
        <v>31.545000000000002</v>
      </c>
      <c r="F43" s="72">
        <v>40</v>
      </c>
      <c r="G43" s="52" t="s">
        <v>189</v>
      </c>
      <c r="H43" s="35">
        <v>21.13</v>
      </c>
      <c r="I43" s="74">
        <f>AVERAGE(H43:H45)</f>
        <v>21.13</v>
      </c>
      <c r="J43" s="74">
        <v>20.083333329999999</v>
      </c>
      <c r="K43" s="75">
        <f>((D43-I43)-(E43-J43))</f>
        <v>-2.138333336666669</v>
      </c>
      <c r="L43" s="35">
        <f>2^(-(K43))</f>
        <v>4.4025315309042803</v>
      </c>
      <c r="M43" s="3"/>
      <c r="N43" s="3"/>
      <c r="O43" s="3"/>
      <c r="Q43" s="35">
        <f t="shared" si="0"/>
        <v>0.42337265715946271</v>
      </c>
      <c r="R43" s="35">
        <f t="shared" ref="R43" si="3">-1/Q43</f>
        <v>-2.3619853174017127</v>
      </c>
    </row>
    <row r="44" spans="1:19" ht="52" thickBot="1" x14ac:dyDescent="0.25">
      <c r="A44" s="72">
        <v>41</v>
      </c>
      <c r="B44" s="52" t="s">
        <v>190</v>
      </c>
      <c r="C44" s="35">
        <v>30.32</v>
      </c>
      <c r="D44" s="3"/>
      <c r="E44" s="74"/>
      <c r="F44" s="72">
        <v>41</v>
      </c>
      <c r="G44" s="52" t="s">
        <v>190</v>
      </c>
      <c r="H44" s="35">
        <v>21.16</v>
      </c>
      <c r="I44" s="3"/>
      <c r="J44" s="3"/>
      <c r="K44" s="3"/>
      <c r="L44" s="3"/>
      <c r="M44" s="3"/>
      <c r="N44" s="3"/>
      <c r="O44" s="3"/>
    </row>
    <row r="45" spans="1:19" ht="52" thickBot="1" x14ac:dyDescent="0.25">
      <c r="A45" s="72">
        <v>42</v>
      </c>
      <c r="B45" s="52" t="s">
        <v>191</v>
      </c>
      <c r="C45" s="35">
        <v>30.26</v>
      </c>
      <c r="D45" s="3"/>
      <c r="E45" s="74"/>
      <c r="F45" s="72">
        <v>42</v>
      </c>
      <c r="G45" s="52" t="s">
        <v>191</v>
      </c>
      <c r="H45" s="35">
        <v>21.1</v>
      </c>
      <c r="I45" s="3"/>
      <c r="J45" s="3"/>
      <c r="K45" s="3"/>
      <c r="L45" s="3"/>
      <c r="M45" s="3"/>
      <c r="N45" s="3"/>
      <c r="O45" s="3"/>
      <c r="R45" s="35">
        <f>AVERAGE(R40,R43)</f>
        <v>-3.2683341843511329</v>
      </c>
    </row>
    <row r="46" spans="1:19" ht="52" thickBot="1" x14ac:dyDescent="0.25">
      <c r="A46" s="72">
        <v>43</v>
      </c>
      <c r="B46" s="52" t="s">
        <v>192</v>
      </c>
      <c r="C46" s="35">
        <v>29.57</v>
      </c>
      <c r="D46" s="74">
        <f>AVERAGE(C46:C48)</f>
        <v>29.91</v>
      </c>
      <c r="E46" s="74">
        <f>E37</f>
        <v>31.695</v>
      </c>
      <c r="F46" s="72">
        <v>43</v>
      </c>
      <c r="G46" s="52" t="s">
        <v>192</v>
      </c>
      <c r="H46" s="35">
        <v>19.91</v>
      </c>
      <c r="I46" s="74">
        <f>AVERAGE(H46:H47)</f>
        <v>19.875</v>
      </c>
      <c r="J46" s="74">
        <v>20.32</v>
      </c>
      <c r="K46" s="75">
        <f>((D46-I46)-(E46-J46))</f>
        <v>-1.3399999999999999</v>
      </c>
      <c r="L46" s="35">
        <f>2^(-(K46))</f>
        <v>2.5315131879405595</v>
      </c>
      <c r="M46" s="3"/>
      <c r="N46" s="3"/>
      <c r="O46" s="3"/>
      <c r="Q46" s="82">
        <f t="shared" si="0"/>
        <v>1.1424963211317014E-2</v>
      </c>
    </row>
    <row r="47" spans="1:19" ht="52" thickBot="1" x14ac:dyDescent="0.25">
      <c r="A47" s="72">
        <v>44</v>
      </c>
      <c r="B47" s="52" t="s">
        <v>193</v>
      </c>
      <c r="C47" s="35">
        <v>30.11</v>
      </c>
      <c r="D47" s="3"/>
      <c r="E47" s="74"/>
      <c r="F47" s="72">
        <v>44</v>
      </c>
      <c r="G47" s="52" t="s">
        <v>193</v>
      </c>
      <c r="H47" s="35">
        <v>19.84</v>
      </c>
      <c r="I47" s="3"/>
      <c r="J47" s="74"/>
      <c r="K47" s="3"/>
      <c r="L47" s="3"/>
      <c r="M47" s="3"/>
      <c r="N47" s="3"/>
      <c r="O47" s="3"/>
    </row>
    <row r="48" spans="1:19" ht="52" thickBot="1" x14ac:dyDescent="0.25">
      <c r="A48" s="72">
        <v>45</v>
      </c>
      <c r="B48" s="52" t="s">
        <v>194</v>
      </c>
      <c r="C48" s="35">
        <v>30.05</v>
      </c>
      <c r="D48" s="3"/>
      <c r="E48" s="74"/>
      <c r="F48" s="72">
        <v>45</v>
      </c>
      <c r="G48" s="52" t="s">
        <v>194</v>
      </c>
      <c r="H48" s="35">
        <v>20.46</v>
      </c>
      <c r="I48" s="3"/>
      <c r="J48" s="74"/>
      <c r="K48" s="3"/>
      <c r="L48" s="3"/>
      <c r="M48" s="3"/>
      <c r="N48" s="3"/>
      <c r="O48" s="3"/>
    </row>
    <row r="51" spans="1:3" x14ac:dyDescent="0.2">
      <c r="A51" s="35" t="s">
        <v>23</v>
      </c>
      <c r="B51" s="3" t="s">
        <v>24</v>
      </c>
      <c r="C51" s="35" t="s">
        <v>25</v>
      </c>
    </row>
    <row r="52" spans="1:3" x14ac:dyDescent="0.2">
      <c r="A52" s="35" t="s">
        <v>18</v>
      </c>
      <c r="B52" s="35">
        <v>1</v>
      </c>
      <c r="C52" s="35">
        <v>0</v>
      </c>
    </row>
    <row r="53" spans="1:3" x14ac:dyDescent="0.2">
      <c r="A53" s="35" t="s">
        <v>19</v>
      </c>
      <c r="B53" s="35">
        <v>1.9760708671237892</v>
      </c>
      <c r="C53" s="35">
        <v>0.76900865206453872</v>
      </c>
    </row>
    <row r="54" spans="1:3" x14ac:dyDescent="0.2">
      <c r="A54" s="35" t="s">
        <v>20</v>
      </c>
      <c r="B54" s="35">
        <v>2.2697014600424597</v>
      </c>
      <c r="C54" s="35">
        <v>0.18889740922453249</v>
      </c>
    </row>
    <row r="55" spans="1:3" x14ac:dyDescent="0.2">
      <c r="A55" s="35" t="s">
        <v>21</v>
      </c>
      <c r="B55" s="35">
        <v>1.100219693330615</v>
      </c>
      <c r="C55" s="35">
        <v>0.61338157047244768</v>
      </c>
    </row>
    <row r="56" spans="1:3" x14ac:dyDescent="0.2">
      <c r="A56" s="35" t="s">
        <v>22</v>
      </c>
      <c r="B56" s="35">
        <v>3.4670223594224199</v>
      </c>
      <c r="C56" s="35">
        <v>0.86346207996557656</v>
      </c>
    </row>
    <row r="67" spans="1:15" x14ac:dyDescent="0.2">
      <c r="A67" s="35" t="s">
        <v>51</v>
      </c>
    </row>
    <row r="68" spans="1:15" x14ac:dyDescent="0.2">
      <c r="A68" s="100" t="s">
        <v>12</v>
      </c>
      <c r="B68" s="100"/>
      <c r="C68" s="100"/>
      <c r="D68" s="1"/>
      <c r="E68" s="1"/>
      <c r="F68" s="103" t="s">
        <v>0</v>
      </c>
      <c r="G68" s="103"/>
      <c r="H68" s="103"/>
      <c r="I68" s="1"/>
      <c r="J68" s="1"/>
      <c r="K68" s="1"/>
      <c r="L68" s="3"/>
      <c r="M68" s="3"/>
      <c r="N68" s="3"/>
      <c r="O68" s="3"/>
    </row>
    <row r="69" spans="1:15" x14ac:dyDescent="0.2">
      <c r="A69" s="102" t="s">
        <v>16</v>
      </c>
      <c r="B69" s="102"/>
      <c r="C69" s="102"/>
      <c r="D69" s="3"/>
      <c r="E69" s="3"/>
      <c r="F69" s="101" t="s">
        <v>0</v>
      </c>
      <c r="G69" s="101"/>
      <c r="H69" s="101"/>
      <c r="I69" s="3"/>
      <c r="J69" s="3"/>
      <c r="K69" s="3"/>
      <c r="L69" s="3"/>
      <c r="M69" s="3"/>
      <c r="N69" s="3"/>
      <c r="O69" s="3"/>
    </row>
    <row r="70" spans="1:15" ht="17" thickBot="1" x14ac:dyDescent="0.25">
      <c r="A70" s="104" t="s">
        <v>1</v>
      </c>
      <c r="B70" s="104"/>
      <c r="C70" s="104"/>
      <c r="D70" s="3"/>
      <c r="E70" s="3"/>
      <c r="F70" s="104" t="s">
        <v>1</v>
      </c>
      <c r="G70" s="104"/>
      <c r="H70" s="104"/>
      <c r="I70" s="4"/>
      <c r="J70" s="4"/>
      <c r="K70" s="3"/>
      <c r="L70" s="3"/>
      <c r="M70" s="3"/>
      <c r="N70" s="3"/>
      <c r="O70" s="3"/>
    </row>
    <row r="71" spans="1:15" ht="17" thickBot="1" x14ac:dyDescent="0.25">
      <c r="A71" s="83" t="s">
        <v>13</v>
      </c>
      <c r="B71" s="5" t="s">
        <v>14</v>
      </c>
      <c r="C71" s="5" t="s">
        <v>2</v>
      </c>
      <c r="D71" s="6" t="s">
        <v>3</v>
      </c>
      <c r="E71" s="6" t="s">
        <v>4</v>
      </c>
      <c r="F71" s="84" t="s">
        <v>13</v>
      </c>
      <c r="G71" s="84" t="s">
        <v>14</v>
      </c>
      <c r="H71" s="84" t="s">
        <v>2</v>
      </c>
      <c r="I71" s="6" t="s">
        <v>5</v>
      </c>
      <c r="J71" s="6" t="s">
        <v>6</v>
      </c>
      <c r="K71" s="85" t="s">
        <v>7</v>
      </c>
      <c r="L71" s="86" t="s">
        <v>8</v>
      </c>
      <c r="M71" s="87" t="s">
        <v>9</v>
      </c>
      <c r="N71" s="13" t="s">
        <v>10</v>
      </c>
      <c r="O71" s="88" t="s">
        <v>11</v>
      </c>
    </row>
    <row r="72" spans="1:15" ht="17" thickBot="1" x14ac:dyDescent="0.25">
      <c r="A72" s="72">
        <v>1</v>
      </c>
      <c r="B72" s="26" t="s">
        <v>26</v>
      </c>
      <c r="C72" s="3">
        <v>35.75</v>
      </c>
      <c r="D72" s="74">
        <v>35.14</v>
      </c>
      <c r="E72" s="74">
        <v>35.14</v>
      </c>
      <c r="F72" s="72">
        <v>1</v>
      </c>
      <c r="G72" s="26" t="s">
        <v>26</v>
      </c>
      <c r="H72" s="26">
        <v>22.18</v>
      </c>
      <c r="I72" s="74">
        <v>22.276666670000001</v>
      </c>
      <c r="J72" s="74">
        <v>22.276666670000001</v>
      </c>
      <c r="K72" s="89">
        <v>0</v>
      </c>
      <c r="L72" s="3">
        <v>1</v>
      </c>
      <c r="M72" s="90">
        <v>1</v>
      </c>
      <c r="N72" s="3">
        <v>0</v>
      </c>
      <c r="O72" s="3">
        <v>0</v>
      </c>
    </row>
    <row r="73" spans="1:15" ht="17" thickBot="1" x14ac:dyDescent="0.25">
      <c r="A73" s="91">
        <v>2</v>
      </c>
      <c r="B73" s="31" t="s">
        <v>26</v>
      </c>
      <c r="C73" s="3">
        <v>38.35</v>
      </c>
      <c r="D73" s="74"/>
      <c r="E73" s="74"/>
      <c r="F73" s="91">
        <v>2</v>
      </c>
      <c r="G73" s="31" t="s">
        <v>26</v>
      </c>
      <c r="H73" s="31">
        <v>22.31</v>
      </c>
      <c r="I73" s="74"/>
      <c r="J73" s="3"/>
      <c r="K73" s="3"/>
      <c r="L73" s="3"/>
      <c r="M73" s="3"/>
      <c r="N73" s="3"/>
      <c r="O73" s="3"/>
    </row>
    <row r="74" spans="1:15" ht="17" thickBot="1" x14ac:dyDescent="0.25">
      <c r="A74" s="91">
        <v>3</v>
      </c>
      <c r="B74" s="31" t="s">
        <v>26</v>
      </c>
      <c r="C74" s="3" t="s">
        <v>17</v>
      </c>
      <c r="D74" s="74"/>
      <c r="E74" s="74"/>
      <c r="F74" s="91">
        <v>3</v>
      </c>
      <c r="G74" s="31" t="s">
        <v>26</v>
      </c>
      <c r="H74" s="31">
        <v>22.34</v>
      </c>
      <c r="I74" s="74"/>
      <c r="J74" s="3"/>
      <c r="K74" s="3"/>
      <c r="L74" s="3"/>
      <c r="M74" s="3"/>
      <c r="N74" s="3"/>
      <c r="O74" s="3"/>
    </row>
    <row r="75" spans="1:15" ht="17" thickBot="1" x14ac:dyDescent="0.25">
      <c r="A75" s="91">
        <v>4</v>
      </c>
      <c r="B75" s="31" t="s">
        <v>27</v>
      </c>
      <c r="C75" s="3">
        <v>35.119999999999997</v>
      </c>
      <c r="D75" s="74">
        <v>35.14</v>
      </c>
      <c r="E75" s="74">
        <v>35.14</v>
      </c>
      <c r="F75" s="91">
        <v>4</v>
      </c>
      <c r="G75" s="31" t="s">
        <v>27</v>
      </c>
      <c r="H75" s="31">
        <v>21.4</v>
      </c>
      <c r="I75" s="74">
        <v>21.81666667</v>
      </c>
      <c r="J75" s="74">
        <v>21.81666667</v>
      </c>
      <c r="K75" s="89">
        <v>0</v>
      </c>
      <c r="L75" s="3">
        <v>1</v>
      </c>
      <c r="M75" s="3"/>
      <c r="N75" s="3"/>
      <c r="O75" s="3"/>
    </row>
    <row r="76" spans="1:15" ht="17" thickBot="1" x14ac:dyDescent="0.25">
      <c r="A76" s="91">
        <v>5</v>
      </c>
      <c r="B76" s="31" t="s">
        <v>27</v>
      </c>
      <c r="C76" s="3">
        <v>35.11</v>
      </c>
      <c r="D76" s="74"/>
      <c r="E76" s="74"/>
      <c r="F76" s="91">
        <v>5</v>
      </c>
      <c r="G76" s="31" t="s">
        <v>27</v>
      </c>
      <c r="H76" s="31">
        <v>21.93</v>
      </c>
      <c r="I76" s="74"/>
      <c r="J76" s="3"/>
      <c r="K76" s="3"/>
      <c r="L76" s="3"/>
      <c r="M76" s="3"/>
      <c r="N76" s="3"/>
      <c r="O76" s="3"/>
    </row>
    <row r="77" spans="1:15" ht="17" thickBot="1" x14ac:dyDescent="0.25">
      <c r="A77" s="91">
        <v>6</v>
      </c>
      <c r="B77" s="31" t="s">
        <v>27</v>
      </c>
      <c r="C77" s="3">
        <v>35.19</v>
      </c>
      <c r="D77" s="74"/>
      <c r="E77" s="74"/>
      <c r="F77" s="91">
        <v>6</v>
      </c>
      <c r="G77" s="31" t="s">
        <v>27</v>
      </c>
      <c r="H77" s="31">
        <v>22.12</v>
      </c>
      <c r="I77" s="74"/>
      <c r="J77" s="3"/>
      <c r="K77" s="3"/>
      <c r="L77" s="3"/>
      <c r="M77" s="3"/>
      <c r="N77" s="3"/>
      <c r="O77" s="3"/>
    </row>
    <row r="78" spans="1:15" ht="17" thickBot="1" x14ac:dyDescent="0.25">
      <c r="A78" s="91">
        <v>7</v>
      </c>
      <c r="B78" s="31" t="s">
        <v>28</v>
      </c>
      <c r="C78" s="3">
        <v>36.31</v>
      </c>
      <c r="D78" s="74">
        <v>35.206666669999997</v>
      </c>
      <c r="E78" s="74">
        <v>35.206666669999997</v>
      </c>
      <c r="F78" s="91">
        <v>7</v>
      </c>
      <c r="G78" s="31" t="s">
        <v>28</v>
      </c>
      <c r="H78" s="31">
        <v>20.23</v>
      </c>
      <c r="I78" s="74">
        <v>20.293333329999999</v>
      </c>
      <c r="J78" s="74">
        <v>20.293333329999999</v>
      </c>
      <c r="K78" s="89">
        <v>0</v>
      </c>
      <c r="L78" s="3">
        <v>1</v>
      </c>
      <c r="M78" s="3"/>
      <c r="N78" s="3"/>
      <c r="O78" s="3"/>
    </row>
    <row r="79" spans="1:15" ht="17" thickBot="1" x14ac:dyDescent="0.25">
      <c r="A79" s="91">
        <v>8</v>
      </c>
      <c r="B79" s="31" t="s">
        <v>28</v>
      </c>
      <c r="C79" s="3">
        <v>34.1</v>
      </c>
      <c r="D79" s="74"/>
      <c r="E79" s="74"/>
      <c r="F79" s="91">
        <v>8</v>
      </c>
      <c r="G79" s="31" t="s">
        <v>28</v>
      </c>
      <c r="H79" s="31">
        <v>20.36</v>
      </c>
      <c r="I79" s="74"/>
      <c r="J79" s="3"/>
      <c r="K79" s="3"/>
      <c r="L79" s="3"/>
      <c r="M79" s="3"/>
      <c r="N79" s="3"/>
      <c r="O79" s="3"/>
    </row>
    <row r="80" spans="1:15" ht="17" thickBot="1" x14ac:dyDescent="0.25">
      <c r="A80" s="91">
        <v>9</v>
      </c>
      <c r="B80" s="31" t="s">
        <v>28</v>
      </c>
      <c r="C80" s="3">
        <v>35.21</v>
      </c>
      <c r="D80" s="74"/>
      <c r="E80" s="74"/>
      <c r="F80" s="91">
        <v>9</v>
      </c>
      <c r="G80" s="31" t="s">
        <v>28</v>
      </c>
      <c r="H80" s="31">
        <v>20.29</v>
      </c>
      <c r="I80" s="74"/>
      <c r="J80" s="3"/>
      <c r="K80" s="3"/>
      <c r="L80" s="3"/>
      <c r="M80" s="3"/>
      <c r="N80" s="3"/>
      <c r="O80" s="3"/>
    </row>
    <row r="81" spans="1:15" ht="17" thickBot="1" x14ac:dyDescent="0.25">
      <c r="A81" s="91">
        <v>10</v>
      </c>
      <c r="B81" s="31" t="s">
        <v>29</v>
      </c>
      <c r="C81" s="3">
        <v>34.33</v>
      </c>
      <c r="D81" s="74">
        <v>33.734999999999999</v>
      </c>
      <c r="E81" s="74">
        <v>35.14</v>
      </c>
      <c r="F81" s="91">
        <v>10</v>
      </c>
      <c r="G81" s="31" t="s">
        <v>29</v>
      </c>
      <c r="H81" s="31">
        <v>21.01</v>
      </c>
      <c r="I81" s="74">
        <v>21.006666670000001</v>
      </c>
      <c r="J81" s="74">
        <v>22.276666670000001</v>
      </c>
      <c r="K81" s="89">
        <v>-0.13</v>
      </c>
      <c r="L81" s="3">
        <v>1.0980928109999999</v>
      </c>
      <c r="M81" s="90">
        <v>1.1368203569999999</v>
      </c>
      <c r="N81" s="3">
        <v>5.4769021000000001E-2</v>
      </c>
      <c r="O81" s="3">
        <v>1.5827</v>
      </c>
    </row>
    <row r="82" spans="1:15" ht="17" thickBot="1" x14ac:dyDescent="0.25">
      <c r="A82" s="91">
        <v>11</v>
      </c>
      <c r="B82" s="31" t="s">
        <v>29</v>
      </c>
      <c r="C82" s="3">
        <v>33.86</v>
      </c>
      <c r="D82" s="74"/>
      <c r="E82" s="74"/>
      <c r="F82" s="91">
        <v>11</v>
      </c>
      <c r="G82" s="31" t="s">
        <v>29</v>
      </c>
      <c r="H82" s="31">
        <v>20.79</v>
      </c>
      <c r="I82" s="74"/>
      <c r="J82" s="3"/>
      <c r="K82" s="3"/>
      <c r="L82" s="3"/>
      <c r="M82" s="3"/>
      <c r="N82" s="3"/>
      <c r="O82" s="3"/>
    </row>
    <row r="83" spans="1:15" ht="17" thickBot="1" x14ac:dyDescent="0.25">
      <c r="A83" s="91">
        <v>12</v>
      </c>
      <c r="B83" s="31" t="s">
        <v>29</v>
      </c>
      <c r="C83" s="3">
        <v>33.61</v>
      </c>
      <c r="D83" s="74"/>
      <c r="E83" s="74"/>
      <c r="F83" s="91">
        <v>12</v>
      </c>
      <c r="G83" s="31" t="s">
        <v>29</v>
      </c>
      <c r="H83" s="31">
        <v>21.22</v>
      </c>
      <c r="I83" s="74"/>
      <c r="J83" s="3"/>
      <c r="K83" s="3"/>
      <c r="L83" s="3"/>
      <c r="M83" s="3"/>
      <c r="N83" s="3"/>
      <c r="O83" s="3"/>
    </row>
    <row r="84" spans="1:15" ht="17" thickBot="1" x14ac:dyDescent="0.25">
      <c r="A84" s="91">
        <v>13</v>
      </c>
      <c r="B84" s="31" t="s">
        <v>30</v>
      </c>
      <c r="C84" s="3">
        <v>33.1</v>
      </c>
      <c r="D84" s="74">
        <v>34.15</v>
      </c>
      <c r="E84" s="74">
        <v>35.14</v>
      </c>
      <c r="F84" s="91">
        <v>13</v>
      </c>
      <c r="G84" s="31" t="s">
        <v>30</v>
      </c>
      <c r="H84" s="31">
        <v>20.98</v>
      </c>
      <c r="I84" s="74">
        <v>21.06</v>
      </c>
      <c r="J84" s="74">
        <v>21.81666667</v>
      </c>
      <c r="K84" s="89">
        <v>-0.23</v>
      </c>
      <c r="L84" s="3">
        <v>1.1755479040000001</v>
      </c>
      <c r="M84" s="3"/>
      <c r="N84" s="3"/>
      <c r="O84" s="3"/>
    </row>
    <row r="85" spans="1:15" ht="17" thickBot="1" x14ac:dyDescent="0.25">
      <c r="A85" s="91">
        <v>14</v>
      </c>
      <c r="B85" s="31" t="s">
        <v>30</v>
      </c>
      <c r="C85" s="3">
        <v>34.200000000000003</v>
      </c>
      <c r="D85" s="74"/>
      <c r="E85" s="74"/>
      <c r="F85" s="91">
        <v>14</v>
      </c>
      <c r="G85" s="31" t="s">
        <v>30</v>
      </c>
      <c r="H85" s="31">
        <v>20.95</v>
      </c>
      <c r="I85" s="74"/>
      <c r="J85" s="3"/>
      <c r="K85" s="3"/>
      <c r="L85" s="3"/>
      <c r="M85" s="3"/>
      <c r="N85" s="3"/>
      <c r="O85" s="3"/>
    </row>
    <row r="86" spans="1:15" ht="17" thickBot="1" x14ac:dyDescent="0.25">
      <c r="A86" s="91">
        <v>15</v>
      </c>
      <c r="B86" s="31" t="s">
        <v>30</v>
      </c>
      <c r="C86" s="3">
        <v>34.1</v>
      </c>
      <c r="D86" s="74"/>
      <c r="E86" s="74"/>
      <c r="F86" s="91">
        <v>15</v>
      </c>
      <c r="G86" s="31" t="s">
        <v>30</v>
      </c>
      <c r="H86" s="31">
        <v>21.25</v>
      </c>
      <c r="I86" s="74"/>
      <c r="J86" s="3"/>
      <c r="K86" s="3"/>
      <c r="L86" s="3"/>
      <c r="M86" s="3"/>
      <c r="N86" s="3"/>
      <c r="O86" s="3"/>
    </row>
    <row r="87" spans="1:15" ht="17" thickBot="1" x14ac:dyDescent="0.25">
      <c r="A87" s="91">
        <v>16</v>
      </c>
      <c r="B87" s="31" t="s">
        <v>31</v>
      </c>
      <c r="C87" s="3">
        <v>32.61</v>
      </c>
      <c r="D87" s="74">
        <v>32.619999999999997</v>
      </c>
      <c r="E87" s="74">
        <v>35.206666669999997</v>
      </c>
      <c r="F87" s="91">
        <v>16</v>
      </c>
      <c r="G87" s="31" t="s">
        <v>31</v>
      </c>
      <c r="H87" s="31">
        <v>20.239999999999998</v>
      </c>
      <c r="I87" s="74">
        <v>20.440000000000001</v>
      </c>
      <c r="J87" s="74">
        <v>20.293333329999999</v>
      </c>
      <c r="K87" s="89">
        <v>-2.73</v>
      </c>
      <c r="L87" s="3">
        <v>6.6499031850000003</v>
      </c>
      <c r="M87" s="3"/>
      <c r="N87" s="3"/>
      <c r="O87" s="3"/>
    </row>
    <row r="88" spans="1:15" ht="17" thickBot="1" x14ac:dyDescent="0.25">
      <c r="A88" s="91">
        <v>17</v>
      </c>
      <c r="B88" s="31" t="s">
        <v>31</v>
      </c>
      <c r="C88" s="3">
        <v>32.57</v>
      </c>
      <c r="D88" s="74"/>
      <c r="E88" s="74"/>
      <c r="F88" s="91">
        <v>17</v>
      </c>
      <c r="G88" s="31" t="s">
        <v>31</v>
      </c>
      <c r="H88" s="31">
        <v>20.190000000000001</v>
      </c>
      <c r="I88" s="74"/>
      <c r="J88" s="3"/>
      <c r="K88" s="3"/>
      <c r="L88" s="3"/>
      <c r="M88" s="3"/>
      <c r="N88" s="3"/>
      <c r="O88" s="3"/>
    </row>
    <row r="89" spans="1:15" ht="17" thickBot="1" x14ac:dyDescent="0.25">
      <c r="A89" s="91">
        <v>18</v>
      </c>
      <c r="B89" s="31" t="s">
        <v>31</v>
      </c>
      <c r="C89" s="3">
        <v>32.68</v>
      </c>
      <c r="D89" s="74"/>
      <c r="E89" s="74"/>
      <c r="F89" s="91">
        <v>18</v>
      </c>
      <c r="G89" s="31" t="s">
        <v>31</v>
      </c>
      <c r="H89" s="31">
        <v>20.89</v>
      </c>
      <c r="I89" s="74"/>
      <c r="J89" s="3"/>
      <c r="K89" s="3"/>
      <c r="L89" s="3"/>
      <c r="M89" s="3"/>
      <c r="N89" s="3"/>
      <c r="O89" s="3"/>
    </row>
    <row r="90" spans="1:15" ht="17" thickBot="1" x14ac:dyDescent="0.25">
      <c r="A90" s="91">
        <v>19</v>
      </c>
      <c r="B90" s="31" t="s">
        <v>32</v>
      </c>
      <c r="C90" s="3">
        <v>30.17</v>
      </c>
      <c r="D90" s="74">
        <v>30.57</v>
      </c>
      <c r="E90" s="74">
        <v>35.14</v>
      </c>
      <c r="F90" s="91">
        <v>19</v>
      </c>
      <c r="G90" s="31" t="s">
        <v>32</v>
      </c>
      <c r="H90" s="31">
        <v>20.100000000000001</v>
      </c>
      <c r="I90" s="74">
        <v>20.143333330000001</v>
      </c>
      <c r="J90" s="74">
        <v>22.276666670000001</v>
      </c>
      <c r="K90" s="89">
        <v>-2.44</v>
      </c>
      <c r="L90" s="3">
        <v>5.4138940839999998</v>
      </c>
      <c r="M90" s="90">
        <v>4.21393372</v>
      </c>
      <c r="N90" s="3">
        <v>1.6970002209999999</v>
      </c>
      <c r="O90" s="3">
        <v>0.1933</v>
      </c>
    </row>
    <row r="91" spans="1:15" ht="17" thickBot="1" x14ac:dyDescent="0.25">
      <c r="A91" s="91">
        <v>20</v>
      </c>
      <c r="B91" s="31" t="s">
        <v>32</v>
      </c>
      <c r="C91" s="3">
        <v>30.4</v>
      </c>
      <c r="D91" s="74"/>
      <c r="E91" s="74"/>
      <c r="F91" s="91">
        <v>20</v>
      </c>
      <c r="G91" s="31" t="s">
        <v>32</v>
      </c>
      <c r="H91" s="31">
        <v>20.11</v>
      </c>
      <c r="I91" s="74"/>
      <c r="J91" s="3"/>
      <c r="K91" s="3"/>
      <c r="L91" s="3"/>
      <c r="M91" s="3"/>
      <c r="N91" s="3"/>
      <c r="O91" s="3"/>
    </row>
    <row r="92" spans="1:15" ht="17" thickBot="1" x14ac:dyDescent="0.25">
      <c r="A92" s="91">
        <v>21</v>
      </c>
      <c r="B92" s="31" t="s">
        <v>32</v>
      </c>
      <c r="C92" s="3">
        <v>30.74</v>
      </c>
      <c r="D92" s="74"/>
      <c r="E92" s="74"/>
      <c r="F92" s="91">
        <v>21</v>
      </c>
      <c r="G92" s="31" t="s">
        <v>32</v>
      </c>
      <c r="H92" s="31">
        <v>20.22</v>
      </c>
      <c r="I92" s="74"/>
      <c r="J92" s="3"/>
      <c r="K92" s="3"/>
      <c r="L92" s="3"/>
      <c r="M92" s="3"/>
      <c r="N92" s="3"/>
      <c r="O92" s="3"/>
    </row>
    <row r="93" spans="1:15" ht="17" thickBot="1" x14ac:dyDescent="0.25">
      <c r="A93" s="91">
        <v>22</v>
      </c>
      <c r="B93" s="31" t="s">
        <v>33</v>
      </c>
      <c r="C93" s="3">
        <v>31.75</v>
      </c>
      <c r="D93" s="74">
        <v>31.675000000000001</v>
      </c>
      <c r="E93" s="74">
        <v>35.14</v>
      </c>
      <c r="F93" s="91">
        <v>22</v>
      </c>
      <c r="G93" s="31" t="s">
        <v>33</v>
      </c>
      <c r="H93" s="31">
        <v>20.04</v>
      </c>
      <c r="I93" s="74">
        <v>19.943333330000002</v>
      </c>
      <c r="J93" s="74">
        <v>21.81666667</v>
      </c>
      <c r="K93" s="89">
        <v>-1.59</v>
      </c>
      <c r="L93" s="3">
        <v>3.0139733560000002</v>
      </c>
      <c r="M93" s="3"/>
      <c r="N93" s="3"/>
      <c r="O93" s="3"/>
    </row>
    <row r="94" spans="1:15" ht="17" thickBot="1" x14ac:dyDescent="0.25">
      <c r="A94" s="91">
        <v>23</v>
      </c>
      <c r="B94" s="31" t="s">
        <v>33</v>
      </c>
      <c r="C94" s="3">
        <v>30.94</v>
      </c>
      <c r="D94" s="74"/>
      <c r="E94" s="74"/>
      <c r="F94" s="91">
        <v>23</v>
      </c>
      <c r="G94" s="31" t="s">
        <v>33</v>
      </c>
      <c r="H94" s="31">
        <v>19.77</v>
      </c>
      <c r="I94" s="74"/>
      <c r="J94" s="3"/>
      <c r="K94" s="3"/>
      <c r="L94" s="3"/>
      <c r="M94" s="3"/>
      <c r="N94" s="3"/>
      <c r="O94" s="3"/>
    </row>
    <row r="95" spans="1:15" ht="17" thickBot="1" x14ac:dyDescent="0.25">
      <c r="A95" s="91">
        <v>24</v>
      </c>
      <c r="B95" s="31" t="s">
        <v>33</v>
      </c>
      <c r="C95" s="3">
        <v>31.6</v>
      </c>
      <c r="D95" s="74"/>
      <c r="E95" s="74"/>
      <c r="F95" s="91">
        <v>24</v>
      </c>
      <c r="G95" s="31" t="s">
        <v>33</v>
      </c>
      <c r="H95" s="31">
        <v>20.02</v>
      </c>
      <c r="I95" s="74"/>
      <c r="J95" s="3"/>
      <c r="K95" s="3"/>
      <c r="L95" s="3"/>
      <c r="M95" s="3"/>
      <c r="N95" s="3"/>
      <c r="O95" s="3"/>
    </row>
    <row r="96" spans="1:15" ht="17" thickBot="1" x14ac:dyDescent="0.25">
      <c r="A96" s="91">
        <v>25</v>
      </c>
      <c r="B96" s="31" t="s">
        <v>34</v>
      </c>
      <c r="C96" s="3">
        <v>31.34</v>
      </c>
      <c r="D96" s="74">
        <v>30.195</v>
      </c>
      <c r="E96" s="74">
        <v>35.206666669999997</v>
      </c>
      <c r="F96" s="91">
        <v>25</v>
      </c>
      <c r="G96" s="31" t="s">
        <v>34</v>
      </c>
      <c r="H96" s="31">
        <v>20.350000000000001</v>
      </c>
      <c r="I96" s="74">
        <v>20.18333333</v>
      </c>
      <c r="J96" s="74">
        <v>20.293333329999999</v>
      </c>
      <c r="K96" s="89">
        <v>-4.9000000000000004</v>
      </c>
      <c r="L96" s="3">
        <v>29.891567949999999</v>
      </c>
      <c r="M96" s="3"/>
      <c r="N96" s="3"/>
      <c r="O96" s="3"/>
    </row>
    <row r="97" spans="1:15" ht="17" thickBot="1" x14ac:dyDescent="0.25">
      <c r="A97" s="91">
        <v>26</v>
      </c>
      <c r="B97" s="31" t="s">
        <v>34</v>
      </c>
      <c r="C97" s="3">
        <v>30.2</v>
      </c>
      <c r="D97" s="3"/>
      <c r="E97" s="74"/>
      <c r="F97" s="91">
        <v>26</v>
      </c>
      <c r="G97" s="31" t="s">
        <v>34</v>
      </c>
      <c r="H97" s="31">
        <v>19.93</v>
      </c>
      <c r="I97" s="3"/>
      <c r="J97" s="3"/>
      <c r="K97" s="3"/>
      <c r="L97" s="3"/>
      <c r="M97" s="3"/>
      <c r="N97" s="3"/>
      <c r="O97" s="3"/>
    </row>
    <row r="98" spans="1:15" ht="17" thickBot="1" x14ac:dyDescent="0.25">
      <c r="A98" s="91">
        <v>27</v>
      </c>
      <c r="B98" s="31" t="s">
        <v>34</v>
      </c>
      <c r="C98" s="3">
        <v>30.19</v>
      </c>
      <c r="D98" s="3"/>
      <c r="E98" s="74"/>
      <c r="F98" s="91">
        <v>27</v>
      </c>
      <c r="G98" s="31" t="s">
        <v>34</v>
      </c>
      <c r="H98" s="31">
        <v>20.27</v>
      </c>
      <c r="I98" s="3"/>
      <c r="J98" s="3"/>
      <c r="K98" s="3"/>
      <c r="L98" s="3"/>
      <c r="M98" s="3"/>
      <c r="N98" s="3"/>
      <c r="O98" s="3"/>
    </row>
    <row r="99" spans="1:15" ht="17" thickBot="1" x14ac:dyDescent="0.25">
      <c r="A99" s="91">
        <v>28</v>
      </c>
      <c r="B99" s="31" t="s">
        <v>35</v>
      </c>
      <c r="C99" s="3">
        <v>30.77</v>
      </c>
      <c r="D99" s="74">
        <v>30.90666667</v>
      </c>
      <c r="E99" s="74">
        <v>35.14</v>
      </c>
      <c r="F99" s="91">
        <v>28</v>
      </c>
      <c r="G99" s="31" t="s">
        <v>35</v>
      </c>
      <c r="H99" s="31">
        <v>20.28</v>
      </c>
      <c r="I99" s="74">
        <v>20.350000000000001</v>
      </c>
      <c r="J99" s="74">
        <v>22.276666670000001</v>
      </c>
      <c r="K99" s="89">
        <v>-2.31</v>
      </c>
      <c r="L99" s="3">
        <v>4.9473866820000003</v>
      </c>
      <c r="M99" s="90">
        <v>4.003483031</v>
      </c>
      <c r="N99" s="3">
        <v>1.3348813450000001</v>
      </c>
      <c r="O99" s="3">
        <v>0.70109999999999995</v>
      </c>
    </row>
    <row r="100" spans="1:15" ht="17" thickBot="1" x14ac:dyDescent="0.25">
      <c r="A100" s="91">
        <v>29</v>
      </c>
      <c r="B100" s="31" t="s">
        <v>35</v>
      </c>
      <c r="C100" s="3">
        <v>30.83</v>
      </c>
      <c r="D100" s="3"/>
      <c r="E100" s="74"/>
      <c r="F100" s="91">
        <v>29</v>
      </c>
      <c r="G100" s="31" t="s">
        <v>35</v>
      </c>
      <c r="H100" s="31">
        <v>20.22</v>
      </c>
      <c r="I100" s="3"/>
      <c r="J100" s="3"/>
      <c r="K100" s="3"/>
      <c r="L100" s="3"/>
      <c r="M100" s="3"/>
      <c r="N100" s="3"/>
      <c r="O100" s="3"/>
    </row>
    <row r="101" spans="1:15" ht="17" thickBot="1" x14ac:dyDescent="0.25">
      <c r="A101" s="91">
        <v>30</v>
      </c>
      <c r="B101" s="31" t="s">
        <v>35</v>
      </c>
      <c r="C101" s="3">
        <v>31.12</v>
      </c>
      <c r="D101" s="3"/>
      <c r="E101" s="74"/>
      <c r="F101" s="91">
        <v>30</v>
      </c>
      <c r="G101" s="31" t="s">
        <v>35</v>
      </c>
      <c r="H101" s="31">
        <v>20.55</v>
      </c>
      <c r="I101" s="3"/>
      <c r="J101" s="3"/>
      <c r="K101" s="3"/>
      <c r="L101" s="3"/>
      <c r="M101" s="3"/>
      <c r="N101" s="3"/>
      <c r="O101" s="3"/>
    </row>
    <row r="102" spans="1:15" ht="17" thickBot="1" x14ac:dyDescent="0.25">
      <c r="A102" s="91">
        <v>31</v>
      </c>
      <c r="B102" s="31" t="s">
        <v>36</v>
      </c>
      <c r="C102" s="3">
        <v>31.66</v>
      </c>
      <c r="D102" s="74">
        <v>31.54</v>
      </c>
      <c r="E102" s="74">
        <v>35.14</v>
      </c>
      <c r="F102" s="91">
        <v>31</v>
      </c>
      <c r="G102" s="31" t="s">
        <v>36</v>
      </c>
      <c r="H102" s="31">
        <v>19.91</v>
      </c>
      <c r="I102" s="74">
        <v>19.829999999999998</v>
      </c>
      <c r="J102" s="74">
        <v>21.81666667</v>
      </c>
      <c r="K102" s="89">
        <v>-1.61</v>
      </c>
      <c r="L102" s="3">
        <v>3.0595793800000002</v>
      </c>
      <c r="M102" s="3"/>
      <c r="N102" s="3"/>
      <c r="O102" s="3"/>
    </row>
    <row r="103" spans="1:15" ht="17" thickBot="1" x14ac:dyDescent="0.25">
      <c r="A103" s="91">
        <v>32</v>
      </c>
      <c r="B103" s="31" t="s">
        <v>36</v>
      </c>
      <c r="C103" s="3">
        <v>31.42</v>
      </c>
      <c r="D103" s="3"/>
      <c r="E103" s="74"/>
      <c r="F103" s="91">
        <v>32</v>
      </c>
      <c r="G103" s="31" t="s">
        <v>36</v>
      </c>
      <c r="H103" s="31">
        <v>19.670000000000002</v>
      </c>
      <c r="I103" s="3"/>
      <c r="J103" s="3"/>
      <c r="K103" s="3"/>
      <c r="L103" s="3"/>
      <c r="M103" s="3"/>
      <c r="N103" s="3"/>
      <c r="O103" s="3"/>
    </row>
    <row r="104" spans="1:15" ht="17" thickBot="1" x14ac:dyDescent="0.25">
      <c r="A104" s="91">
        <v>33</v>
      </c>
      <c r="B104" s="31" t="s">
        <v>36</v>
      </c>
      <c r="C104" s="3">
        <v>32.03</v>
      </c>
      <c r="D104" s="3"/>
      <c r="E104" s="74"/>
      <c r="F104" s="91">
        <v>33</v>
      </c>
      <c r="G104" s="31" t="s">
        <v>36</v>
      </c>
      <c r="H104" s="31">
        <v>19.91</v>
      </c>
      <c r="I104" s="3"/>
      <c r="J104" s="3"/>
      <c r="K104" s="3"/>
      <c r="L104" s="3"/>
      <c r="M104" s="3"/>
      <c r="N104" s="3"/>
      <c r="O104" s="3"/>
    </row>
    <row r="105" spans="1:15" ht="17" thickBot="1" x14ac:dyDescent="0.25">
      <c r="A105" s="91">
        <v>34</v>
      </c>
      <c r="B105" s="31" t="s">
        <v>37</v>
      </c>
      <c r="C105" s="3">
        <v>31.57</v>
      </c>
      <c r="D105" s="74">
        <v>31.76</v>
      </c>
      <c r="E105" s="74">
        <v>35.206666669999997</v>
      </c>
      <c r="F105" s="91">
        <v>34</v>
      </c>
      <c r="G105" s="31" t="s">
        <v>37</v>
      </c>
      <c r="H105" s="31">
        <v>20.2</v>
      </c>
      <c r="I105" s="74">
        <v>20.00333333</v>
      </c>
      <c r="J105" s="74">
        <v>20.293333329999999</v>
      </c>
      <c r="K105" s="89">
        <v>-3.16</v>
      </c>
      <c r="L105" s="3">
        <v>8.9176691130000005</v>
      </c>
      <c r="M105" s="3"/>
      <c r="N105" s="3"/>
      <c r="O105" s="3"/>
    </row>
    <row r="106" spans="1:15" ht="17" thickBot="1" x14ac:dyDescent="0.25">
      <c r="A106" s="91">
        <v>35</v>
      </c>
      <c r="B106" s="31" t="s">
        <v>37</v>
      </c>
      <c r="C106" s="3">
        <v>31.68</v>
      </c>
      <c r="D106" s="3"/>
      <c r="E106" s="74"/>
      <c r="F106" s="91">
        <v>35</v>
      </c>
      <c r="G106" s="31" t="s">
        <v>37</v>
      </c>
      <c r="H106" s="31">
        <v>19.7</v>
      </c>
      <c r="I106" s="3"/>
      <c r="J106" s="3"/>
      <c r="K106" s="3"/>
      <c r="L106" s="3"/>
      <c r="M106" s="3"/>
      <c r="N106" s="3"/>
      <c r="O106" s="3"/>
    </row>
    <row r="107" spans="1:15" ht="17" thickBot="1" x14ac:dyDescent="0.25">
      <c r="A107" s="91">
        <v>36</v>
      </c>
      <c r="B107" s="31" t="s">
        <v>37</v>
      </c>
      <c r="C107" s="3">
        <v>32.03</v>
      </c>
      <c r="D107" s="3"/>
      <c r="E107" s="74"/>
      <c r="F107" s="91">
        <v>36</v>
      </c>
      <c r="G107" s="31" t="s">
        <v>37</v>
      </c>
      <c r="H107" s="31">
        <v>20.11</v>
      </c>
      <c r="I107" s="3"/>
      <c r="J107" s="3"/>
      <c r="K107" s="3"/>
      <c r="L107" s="3"/>
      <c r="M107" s="3"/>
      <c r="N107" s="3"/>
      <c r="O107" s="3"/>
    </row>
    <row r="108" spans="1:15" ht="17" thickBot="1" x14ac:dyDescent="0.25">
      <c r="A108" s="91">
        <v>37</v>
      </c>
      <c r="B108" s="31" t="s">
        <v>38</v>
      </c>
      <c r="C108" s="3">
        <v>35.22</v>
      </c>
      <c r="D108" s="74">
        <v>34.225000000000001</v>
      </c>
      <c r="E108" s="74">
        <v>35.14</v>
      </c>
      <c r="F108" s="91">
        <v>37</v>
      </c>
      <c r="G108" s="31" t="s">
        <v>38</v>
      </c>
      <c r="H108" s="31">
        <v>21.41</v>
      </c>
      <c r="I108" s="74">
        <v>21.18333333</v>
      </c>
      <c r="J108" s="74">
        <v>22.276666670000001</v>
      </c>
      <c r="K108" s="89">
        <v>0.18</v>
      </c>
      <c r="L108" s="3">
        <v>0.88372332200000003</v>
      </c>
      <c r="M108" s="90">
        <v>0.60987721100000003</v>
      </c>
      <c r="N108" s="3">
        <v>0.38727688399999999</v>
      </c>
      <c r="O108" s="3">
        <v>7.9454000000000002</v>
      </c>
    </row>
    <row r="109" spans="1:15" ht="17" thickBot="1" x14ac:dyDescent="0.25">
      <c r="A109" s="91">
        <v>38</v>
      </c>
      <c r="B109" s="31" t="s">
        <v>38</v>
      </c>
      <c r="C109" s="3">
        <v>34.200000000000003</v>
      </c>
      <c r="D109" s="3"/>
      <c r="E109" s="74"/>
      <c r="F109" s="91">
        <v>38</v>
      </c>
      <c r="G109" s="31" t="s">
        <v>38</v>
      </c>
      <c r="H109" s="31">
        <v>21.03</v>
      </c>
      <c r="I109" s="3"/>
      <c r="J109" s="3"/>
      <c r="K109" s="3"/>
      <c r="L109" s="3"/>
      <c r="M109" s="3"/>
      <c r="N109" s="3"/>
      <c r="O109" s="3"/>
    </row>
    <row r="110" spans="1:15" ht="17" thickBot="1" x14ac:dyDescent="0.25">
      <c r="A110" s="91">
        <v>39</v>
      </c>
      <c r="B110" s="31" t="s">
        <v>38</v>
      </c>
      <c r="C110" s="3">
        <v>34.25</v>
      </c>
      <c r="D110" s="3"/>
      <c r="E110" s="74"/>
      <c r="F110" s="91">
        <v>39</v>
      </c>
      <c r="G110" s="31" t="s">
        <v>38</v>
      </c>
      <c r="H110" s="31">
        <v>21.11</v>
      </c>
      <c r="I110" s="3"/>
      <c r="J110" s="3"/>
      <c r="K110" s="3"/>
      <c r="L110" s="3"/>
      <c r="M110" s="3"/>
      <c r="N110" s="3"/>
      <c r="O110" s="3"/>
    </row>
    <row r="111" spans="1:15" ht="17" thickBot="1" x14ac:dyDescent="0.25">
      <c r="A111" s="91">
        <v>40</v>
      </c>
      <c r="B111" s="31" t="s">
        <v>39</v>
      </c>
      <c r="C111" s="3">
        <v>30.16</v>
      </c>
      <c r="D111" s="74">
        <v>30.00333333</v>
      </c>
      <c r="E111" s="74">
        <v>35.14</v>
      </c>
      <c r="F111" s="91">
        <v>40</v>
      </c>
      <c r="G111" s="31" t="s">
        <v>39</v>
      </c>
      <c r="H111" s="31">
        <v>19.16</v>
      </c>
      <c r="I111" s="74">
        <v>19.440000000000001</v>
      </c>
      <c r="J111" s="74">
        <v>21.81666667</v>
      </c>
      <c r="K111" s="89">
        <v>-2.76</v>
      </c>
      <c r="L111" s="3">
        <v>6.773962483</v>
      </c>
      <c r="M111" s="3"/>
      <c r="N111" s="3"/>
      <c r="O111" s="3"/>
    </row>
    <row r="112" spans="1:15" ht="17" thickBot="1" x14ac:dyDescent="0.25">
      <c r="A112" s="91">
        <v>41</v>
      </c>
      <c r="B112" s="31" t="s">
        <v>39</v>
      </c>
      <c r="C112" s="3">
        <v>29.87</v>
      </c>
      <c r="D112" s="3"/>
      <c r="E112" s="74"/>
      <c r="F112" s="91">
        <v>41</v>
      </c>
      <c r="G112" s="31" t="s">
        <v>39</v>
      </c>
      <c r="H112" s="31">
        <v>19.149999999999999</v>
      </c>
      <c r="I112" s="3"/>
      <c r="J112" s="3"/>
      <c r="K112" s="3"/>
      <c r="L112" s="3"/>
      <c r="M112" s="3"/>
      <c r="N112" s="3"/>
      <c r="O112" s="3"/>
    </row>
    <row r="113" spans="1:15" ht="17" thickBot="1" x14ac:dyDescent="0.25">
      <c r="A113" s="91">
        <v>42</v>
      </c>
      <c r="B113" s="31" t="s">
        <v>39</v>
      </c>
      <c r="C113" s="3">
        <v>29.98</v>
      </c>
      <c r="D113" s="3"/>
      <c r="E113" s="74"/>
      <c r="F113" s="91">
        <v>42</v>
      </c>
      <c r="G113" s="31" t="s">
        <v>39</v>
      </c>
      <c r="H113" s="31">
        <v>20.010000000000002</v>
      </c>
      <c r="I113" s="3"/>
      <c r="J113" s="3"/>
      <c r="K113" s="3"/>
      <c r="L113" s="3"/>
      <c r="M113" s="3"/>
      <c r="N113" s="3"/>
      <c r="O113" s="3"/>
    </row>
    <row r="114" spans="1:15" ht="17" thickBot="1" x14ac:dyDescent="0.25">
      <c r="A114" s="91">
        <v>43</v>
      </c>
      <c r="B114" s="31" t="s">
        <v>40</v>
      </c>
      <c r="C114" s="3" t="s">
        <v>17</v>
      </c>
      <c r="D114" s="74">
        <v>36.83</v>
      </c>
      <c r="E114" s="74">
        <v>35.206666669999997</v>
      </c>
      <c r="F114" s="91">
        <v>43</v>
      </c>
      <c r="G114" s="31" t="s">
        <v>40</v>
      </c>
      <c r="H114" s="31">
        <v>20.02</v>
      </c>
      <c r="I114" s="74">
        <v>20.34333333</v>
      </c>
      <c r="J114" s="74">
        <v>20.293333329999999</v>
      </c>
      <c r="K114" s="89">
        <v>1.57</v>
      </c>
      <c r="L114" s="3">
        <v>0.336031101</v>
      </c>
      <c r="M114" s="3"/>
      <c r="N114" s="3"/>
      <c r="O114" s="3"/>
    </row>
    <row r="115" spans="1:15" ht="17" thickBot="1" x14ac:dyDescent="0.25">
      <c r="A115" s="91">
        <v>44</v>
      </c>
      <c r="B115" s="31" t="s">
        <v>40</v>
      </c>
      <c r="C115" s="3" t="s">
        <v>17</v>
      </c>
      <c r="D115" s="3"/>
      <c r="E115" s="74"/>
      <c r="F115" s="91">
        <v>44</v>
      </c>
      <c r="G115" s="31" t="s">
        <v>40</v>
      </c>
      <c r="H115" s="31">
        <v>20.059999999999999</v>
      </c>
      <c r="I115" s="3"/>
      <c r="J115" s="74"/>
      <c r="K115" s="3"/>
      <c r="L115" s="3"/>
      <c r="M115" s="3"/>
      <c r="N115" s="3"/>
      <c r="O115" s="3"/>
    </row>
    <row r="116" spans="1:15" ht="17" thickBot="1" x14ac:dyDescent="0.25">
      <c r="A116" s="91">
        <v>45</v>
      </c>
      <c r="B116" s="31" t="s">
        <v>40</v>
      </c>
      <c r="C116" s="3">
        <v>36.83</v>
      </c>
      <c r="D116" s="3"/>
      <c r="E116" s="74"/>
      <c r="F116" s="91">
        <v>45</v>
      </c>
      <c r="G116" s="31" t="s">
        <v>40</v>
      </c>
      <c r="H116" s="31">
        <v>20.95</v>
      </c>
      <c r="I116" s="3"/>
      <c r="J116" s="74"/>
      <c r="K116" s="3"/>
      <c r="L116" s="3"/>
      <c r="M116" s="3"/>
      <c r="N116" s="3"/>
      <c r="O116" s="3"/>
    </row>
    <row r="117" spans="1:1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</sheetData>
  <mergeCells count="10">
    <mergeCell ref="A69:C69"/>
    <mergeCell ref="F69:H69"/>
    <mergeCell ref="A70:C70"/>
    <mergeCell ref="F70:H70"/>
    <mergeCell ref="A1:C1"/>
    <mergeCell ref="F1:H1"/>
    <mergeCell ref="A2:C2"/>
    <mergeCell ref="F2:H2"/>
    <mergeCell ref="A68:C68"/>
    <mergeCell ref="F68:H68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5"/>
  <sheetViews>
    <sheetView zoomScale="125" zoomScaleNormal="135" workbookViewId="0">
      <selection activeCell="G4" sqref="G4:G48"/>
    </sheetView>
  </sheetViews>
  <sheetFormatPr baseColWidth="10" defaultColWidth="11" defaultRowHeight="16" x14ac:dyDescent="0.2"/>
  <cols>
    <col min="1" max="1" width="11" style="35"/>
    <col min="2" max="2" width="20.5" style="35" customWidth="1"/>
    <col min="3" max="6" width="11" style="35"/>
    <col min="7" max="7" width="19.33203125" style="35" customWidth="1"/>
    <col min="8" max="16384" width="11" style="35"/>
  </cols>
  <sheetData>
    <row r="1" spans="1:15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3"/>
      <c r="M1" s="3"/>
      <c r="N1" s="3"/>
      <c r="O1" s="3"/>
    </row>
    <row r="2" spans="1:15" x14ac:dyDescent="0.2">
      <c r="A2" s="102" t="s">
        <v>243</v>
      </c>
      <c r="B2" s="101"/>
      <c r="C2" s="101"/>
      <c r="D2" s="3"/>
      <c r="E2" s="3"/>
      <c r="F2" s="101" t="s">
        <v>0</v>
      </c>
      <c r="G2" s="101"/>
      <c r="H2" s="101"/>
      <c r="I2" s="3"/>
      <c r="J2" s="3"/>
      <c r="K2" s="3"/>
      <c r="L2" s="3"/>
      <c r="M2" s="3"/>
      <c r="N2" s="3"/>
      <c r="O2" s="3"/>
    </row>
    <row r="3" spans="1:15" s="50" customFormat="1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15" ht="35" thickBot="1" x14ac:dyDescent="0.25">
      <c r="A4" s="72">
        <v>1</v>
      </c>
      <c r="B4" s="52" t="s">
        <v>198</v>
      </c>
      <c r="C4" s="35">
        <v>35.75</v>
      </c>
      <c r="D4" s="74">
        <v>35.139999999999993</v>
      </c>
      <c r="E4" s="74">
        <v>35.139999999999993</v>
      </c>
      <c r="F4" s="72">
        <v>1</v>
      </c>
      <c r="G4" s="52" t="s">
        <v>198</v>
      </c>
      <c r="H4" s="73">
        <v>22.18</v>
      </c>
      <c r="I4" s="74">
        <f>AVERAGE(H4:H6)</f>
        <v>22.276666666666667</v>
      </c>
      <c r="J4" s="74">
        <f>AVERAGE(I4:I6)</f>
        <v>22.276666666666667</v>
      </c>
      <c r="K4" s="75">
        <f>((D4-I4)-(E4-J4))</f>
        <v>0</v>
      </c>
      <c r="L4" s="35">
        <f>2^(-(K4))</f>
        <v>1</v>
      </c>
      <c r="M4" s="76">
        <f>AVERAGE(L4,L7,L10)</f>
        <v>1</v>
      </c>
      <c r="N4" s="35">
        <f>STDEV(L4,L7,L10)</f>
        <v>0</v>
      </c>
      <c r="O4" s="3">
        <v>0</v>
      </c>
    </row>
    <row r="5" spans="1:15" ht="35" thickBot="1" x14ac:dyDescent="0.25">
      <c r="A5" s="72">
        <v>2</v>
      </c>
      <c r="B5" s="52" t="s">
        <v>199</v>
      </c>
      <c r="C5" s="35">
        <v>38.35</v>
      </c>
      <c r="D5" s="74"/>
      <c r="E5" s="74"/>
      <c r="F5" s="72">
        <v>2</v>
      </c>
      <c r="G5" s="52" t="s">
        <v>199</v>
      </c>
      <c r="H5" s="73">
        <v>22.31</v>
      </c>
      <c r="I5" s="74"/>
      <c r="J5" s="3"/>
      <c r="K5" s="3"/>
      <c r="L5" s="3"/>
      <c r="M5" s="3"/>
      <c r="N5" s="3"/>
      <c r="O5" s="3"/>
    </row>
    <row r="6" spans="1:15" ht="35" thickBot="1" x14ac:dyDescent="0.25">
      <c r="A6" s="72">
        <v>3</v>
      </c>
      <c r="B6" s="52" t="s">
        <v>200</v>
      </c>
      <c r="C6" s="35" t="s">
        <v>17</v>
      </c>
      <c r="D6" s="74"/>
      <c r="E6" s="74"/>
      <c r="F6" s="72">
        <v>3</v>
      </c>
      <c r="G6" s="52" t="s">
        <v>200</v>
      </c>
      <c r="H6" s="73">
        <v>22.34</v>
      </c>
      <c r="I6" s="74"/>
      <c r="J6" s="3"/>
      <c r="K6" s="3"/>
      <c r="L6" s="3"/>
      <c r="M6" s="3"/>
      <c r="N6" s="3"/>
      <c r="O6" s="3"/>
    </row>
    <row r="7" spans="1:15" ht="35" thickBot="1" x14ac:dyDescent="0.25">
      <c r="A7" s="72">
        <v>4</v>
      </c>
      <c r="B7" s="52" t="s">
        <v>250</v>
      </c>
      <c r="C7" s="35">
        <v>35.119999999999997</v>
      </c>
      <c r="D7" s="74">
        <f>AVERAGE(C7:C9)</f>
        <v>35.139999999999993</v>
      </c>
      <c r="E7" s="74">
        <f>AVERAGE(D7:D9)</f>
        <v>35.139999999999993</v>
      </c>
      <c r="F7" s="72">
        <v>4</v>
      </c>
      <c r="G7" s="52" t="s">
        <v>250</v>
      </c>
      <c r="H7" s="73">
        <v>21.4</v>
      </c>
      <c r="I7" s="74">
        <f>AVERAGE(H7:H9)</f>
        <v>21.816666666666666</v>
      </c>
      <c r="J7" s="74">
        <f>AVERAGE(I7:I9)</f>
        <v>21.816666666666666</v>
      </c>
      <c r="K7" s="75">
        <f>((D7-I7)-(E7-J7))</f>
        <v>0</v>
      </c>
      <c r="L7" s="35">
        <f>2^(-(K7))</f>
        <v>1</v>
      </c>
      <c r="M7" s="3"/>
      <c r="N7" s="3"/>
      <c r="O7" s="3"/>
    </row>
    <row r="8" spans="1:15" ht="35" thickBot="1" x14ac:dyDescent="0.25">
      <c r="A8" s="72">
        <v>5</v>
      </c>
      <c r="B8" s="52" t="s">
        <v>201</v>
      </c>
      <c r="C8" s="35">
        <v>35.11</v>
      </c>
      <c r="D8" s="74"/>
      <c r="E8" s="74"/>
      <c r="F8" s="72">
        <v>5</v>
      </c>
      <c r="G8" s="52" t="s">
        <v>201</v>
      </c>
      <c r="H8" s="73">
        <v>21.93</v>
      </c>
      <c r="I8" s="74"/>
      <c r="J8" s="3"/>
      <c r="K8" s="3"/>
      <c r="L8" s="3"/>
      <c r="M8" s="3"/>
      <c r="N8" s="3"/>
      <c r="O8" s="3"/>
    </row>
    <row r="9" spans="1:15" ht="35" thickBot="1" x14ac:dyDescent="0.25">
      <c r="A9" s="72">
        <v>6</v>
      </c>
      <c r="B9" s="52" t="s">
        <v>202</v>
      </c>
      <c r="C9" s="35">
        <v>35.19</v>
      </c>
      <c r="D9" s="74"/>
      <c r="E9" s="74"/>
      <c r="F9" s="72">
        <v>6</v>
      </c>
      <c r="G9" s="52" t="s">
        <v>202</v>
      </c>
      <c r="H9" s="73">
        <v>22.12</v>
      </c>
      <c r="I9" s="74"/>
      <c r="J9" s="3"/>
      <c r="K9" s="3"/>
      <c r="L9" s="3"/>
      <c r="M9" s="3"/>
      <c r="N9" s="3"/>
      <c r="O9" s="3"/>
    </row>
    <row r="10" spans="1:15" ht="35" thickBot="1" x14ac:dyDescent="0.25">
      <c r="A10" s="72">
        <v>7</v>
      </c>
      <c r="B10" s="52" t="s">
        <v>203</v>
      </c>
      <c r="C10" s="35">
        <v>36.31</v>
      </c>
      <c r="D10" s="74">
        <f>AVERAGE(C10:C12)</f>
        <v>35.206666666666671</v>
      </c>
      <c r="E10" s="74">
        <f>AVERAGE(D10:D12)</f>
        <v>35.206666666666671</v>
      </c>
      <c r="F10" s="72">
        <v>7</v>
      </c>
      <c r="G10" s="52" t="s">
        <v>203</v>
      </c>
      <c r="H10" s="73">
        <v>20.23</v>
      </c>
      <c r="I10" s="74">
        <f>AVERAGE(H10:H12)</f>
        <v>20.293333333333333</v>
      </c>
      <c r="J10" s="74">
        <f>AVERAGE(I10:I12)</f>
        <v>20.293333333333333</v>
      </c>
      <c r="K10" s="75">
        <f>((D10-I10)-(E10-J10))</f>
        <v>0</v>
      </c>
      <c r="L10" s="35">
        <f>2^(-(K10))</f>
        <v>1</v>
      </c>
      <c r="M10" s="3"/>
      <c r="N10" s="3"/>
      <c r="O10" s="3"/>
    </row>
    <row r="11" spans="1:15" ht="35" thickBot="1" x14ac:dyDescent="0.25">
      <c r="A11" s="72">
        <v>8</v>
      </c>
      <c r="B11" s="52" t="s">
        <v>204</v>
      </c>
      <c r="C11" s="35">
        <v>34.1</v>
      </c>
      <c r="D11" s="74"/>
      <c r="E11" s="74"/>
      <c r="F11" s="72">
        <v>8</v>
      </c>
      <c r="G11" s="52" t="s">
        <v>204</v>
      </c>
      <c r="H11" s="73">
        <v>20.36</v>
      </c>
      <c r="I11" s="74"/>
      <c r="J11" s="3"/>
      <c r="K11" s="3"/>
      <c r="L11" s="3"/>
      <c r="M11" s="3"/>
      <c r="N11" s="3"/>
      <c r="O11" s="3"/>
    </row>
    <row r="12" spans="1:15" ht="35" thickBot="1" x14ac:dyDescent="0.25">
      <c r="A12" s="72">
        <v>9</v>
      </c>
      <c r="B12" s="52" t="s">
        <v>251</v>
      </c>
      <c r="C12" s="35">
        <v>35.21</v>
      </c>
      <c r="D12" s="74"/>
      <c r="E12" s="74"/>
      <c r="F12" s="72">
        <v>9</v>
      </c>
      <c r="G12" s="52" t="s">
        <v>251</v>
      </c>
      <c r="H12" s="73">
        <v>20.29</v>
      </c>
      <c r="I12" s="74"/>
      <c r="J12" s="3"/>
      <c r="K12" s="3"/>
      <c r="L12" s="3"/>
      <c r="M12" s="3"/>
      <c r="N12" s="3"/>
      <c r="O12" s="3"/>
    </row>
    <row r="13" spans="1:15" ht="35" thickBot="1" x14ac:dyDescent="0.25">
      <c r="A13" s="72">
        <v>10</v>
      </c>
      <c r="B13" s="52" t="s">
        <v>205</v>
      </c>
      <c r="C13" s="35">
        <v>34.33</v>
      </c>
      <c r="D13" s="74">
        <f>AVERAGE(C14:C15)</f>
        <v>33.734999999999999</v>
      </c>
      <c r="E13" s="74">
        <f>$E$4</f>
        <v>35.139999999999993</v>
      </c>
      <c r="F13" s="72">
        <v>10</v>
      </c>
      <c r="G13" s="52" t="s">
        <v>205</v>
      </c>
      <c r="H13" s="73">
        <v>21.01</v>
      </c>
      <c r="I13" s="74">
        <f>AVERAGE(H13:H15)</f>
        <v>21.006666666666664</v>
      </c>
      <c r="J13" s="74">
        <v>22.276666670000001</v>
      </c>
      <c r="K13" s="75">
        <f>((D13-I13)-(E13-J13))</f>
        <v>-0.1349999966666573</v>
      </c>
      <c r="L13" s="35">
        <f>2^(-(K13))</f>
        <v>1.0980928112499095</v>
      </c>
      <c r="M13" s="76">
        <f>AVERAGE(L13,L16)</f>
        <v>1.1368203574087075</v>
      </c>
      <c r="N13" s="35">
        <f>STDEV(L13,L16)</f>
        <v>5.4769021015202077E-2</v>
      </c>
      <c r="O13" s="3">
        <v>1.5827</v>
      </c>
    </row>
    <row r="14" spans="1:15" ht="35" thickBot="1" x14ac:dyDescent="0.25">
      <c r="A14" s="72">
        <v>11</v>
      </c>
      <c r="B14" s="52" t="s">
        <v>206</v>
      </c>
      <c r="C14" s="35">
        <v>33.86</v>
      </c>
      <c r="D14" s="74"/>
      <c r="E14" s="74"/>
      <c r="F14" s="72">
        <v>11</v>
      </c>
      <c r="G14" s="52" t="s">
        <v>206</v>
      </c>
      <c r="H14" s="73">
        <v>20.79</v>
      </c>
      <c r="I14" s="74"/>
      <c r="J14" s="3"/>
      <c r="K14" s="3"/>
      <c r="L14" s="3"/>
      <c r="M14" s="3"/>
      <c r="N14" s="3"/>
      <c r="O14" s="3"/>
    </row>
    <row r="15" spans="1:15" ht="35" thickBot="1" x14ac:dyDescent="0.25">
      <c r="A15" s="72">
        <v>12</v>
      </c>
      <c r="B15" s="52" t="s">
        <v>207</v>
      </c>
      <c r="C15" s="35">
        <v>33.61</v>
      </c>
      <c r="D15" s="74"/>
      <c r="E15" s="74"/>
      <c r="F15" s="72">
        <v>12</v>
      </c>
      <c r="G15" s="52" t="s">
        <v>207</v>
      </c>
      <c r="H15" s="73">
        <v>21.22</v>
      </c>
      <c r="I15" s="74"/>
      <c r="J15" s="3"/>
      <c r="K15" s="3"/>
      <c r="L15" s="3"/>
      <c r="M15" s="3"/>
      <c r="N15" s="3"/>
      <c r="O15" s="3"/>
    </row>
    <row r="16" spans="1:15" ht="35" thickBot="1" x14ac:dyDescent="0.25">
      <c r="A16" s="72">
        <v>13</v>
      </c>
      <c r="B16" s="52" t="s">
        <v>208</v>
      </c>
      <c r="C16" s="35">
        <v>33.1</v>
      </c>
      <c r="D16" s="74">
        <f>AVERAGE(C17:C18)</f>
        <v>34.150000000000006</v>
      </c>
      <c r="E16" s="74">
        <f>$E$7</f>
        <v>35.139999999999993</v>
      </c>
      <c r="F16" s="72">
        <v>13</v>
      </c>
      <c r="G16" s="52" t="s">
        <v>208</v>
      </c>
      <c r="H16" s="73">
        <v>20.98</v>
      </c>
      <c r="I16" s="74">
        <f>AVERAGE(H16:H18)</f>
        <v>21.06</v>
      </c>
      <c r="J16" s="74">
        <v>21.81666667</v>
      </c>
      <c r="K16" s="75">
        <f>((D16-I16)-(E16-J16))</f>
        <v>-0.23333332999998646</v>
      </c>
      <c r="L16" s="35">
        <f>2^(-(K16))</f>
        <v>1.1755479035675054</v>
      </c>
      <c r="M16" s="3"/>
      <c r="N16" s="3"/>
      <c r="O16" s="3"/>
    </row>
    <row r="17" spans="1:15" ht="35" thickBot="1" x14ac:dyDescent="0.25">
      <c r="A17" s="72">
        <v>14</v>
      </c>
      <c r="B17" s="52" t="s">
        <v>209</v>
      </c>
      <c r="C17" s="35">
        <v>34.200000000000003</v>
      </c>
      <c r="D17" s="74"/>
      <c r="E17" s="74"/>
      <c r="F17" s="72">
        <v>14</v>
      </c>
      <c r="G17" s="52" t="s">
        <v>209</v>
      </c>
      <c r="H17" s="73">
        <v>20.95</v>
      </c>
      <c r="I17" s="74"/>
      <c r="J17" s="3"/>
      <c r="K17" s="3"/>
      <c r="L17" s="3"/>
      <c r="M17" s="3"/>
      <c r="N17" s="3"/>
      <c r="O17" s="3"/>
    </row>
    <row r="18" spans="1:15" ht="35" thickBot="1" x14ac:dyDescent="0.25">
      <c r="A18" s="72">
        <v>15</v>
      </c>
      <c r="B18" s="52" t="s">
        <v>210</v>
      </c>
      <c r="C18" s="35">
        <v>34.1</v>
      </c>
      <c r="D18" s="74"/>
      <c r="E18" s="74"/>
      <c r="F18" s="72">
        <v>15</v>
      </c>
      <c r="G18" s="52" t="s">
        <v>210</v>
      </c>
      <c r="H18" s="73">
        <v>21.25</v>
      </c>
      <c r="I18" s="74"/>
      <c r="J18" s="3"/>
      <c r="K18" s="3"/>
      <c r="L18" s="3"/>
      <c r="M18" s="3"/>
      <c r="N18" s="3"/>
      <c r="O18" s="3"/>
    </row>
    <row r="19" spans="1:15" ht="35" thickBot="1" x14ac:dyDescent="0.25">
      <c r="A19" s="72">
        <v>16</v>
      </c>
      <c r="B19" s="52" t="s">
        <v>211</v>
      </c>
      <c r="C19" s="35">
        <v>32.61</v>
      </c>
      <c r="D19" s="74">
        <f>AVERAGE(C19:C21)</f>
        <v>32.620000000000005</v>
      </c>
      <c r="E19" s="74">
        <f>$E$10</f>
        <v>35.206666666666671</v>
      </c>
      <c r="F19" s="72">
        <v>16</v>
      </c>
      <c r="G19" s="52" t="s">
        <v>211</v>
      </c>
      <c r="H19" s="73">
        <v>20.239999999999998</v>
      </c>
      <c r="I19" s="74">
        <f>AVERAGE(H19:H21)</f>
        <v>20.440000000000001</v>
      </c>
      <c r="J19" s="74">
        <v>20.293333329999999</v>
      </c>
      <c r="K19" s="75">
        <f>((D19-I19)-(E19-J19))</f>
        <v>-2.7333333366666679</v>
      </c>
      <c r="L19" s="35">
        <f>2^(-(K19))</f>
        <v>6.6499031845068455</v>
      </c>
      <c r="M19" s="3"/>
      <c r="N19" s="3"/>
      <c r="O19" s="3"/>
    </row>
    <row r="20" spans="1:15" ht="35" thickBot="1" x14ac:dyDescent="0.25">
      <c r="A20" s="72">
        <v>17</v>
      </c>
      <c r="B20" s="52" t="s">
        <v>212</v>
      </c>
      <c r="C20" s="35">
        <v>32.57</v>
      </c>
      <c r="D20" s="74"/>
      <c r="E20" s="74"/>
      <c r="F20" s="72">
        <v>17</v>
      </c>
      <c r="G20" s="52" t="s">
        <v>212</v>
      </c>
      <c r="H20" s="73">
        <v>20.190000000000001</v>
      </c>
      <c r="I20" s="74"/>
      <c r="J20" s="3"/>
      <c r="K20" s="3"/>
      <c r="L20" s="3"/>
      <c r="M20" s="3"/>
      <c r="N20" s="3"/>
      <c r="O20" s="3"/>
    </row>
    <row r="21" spans="1:15" ht="35" thickBot="1" x14ac:dyDescent="0.25">
      <c r="A21" s="72">
        <v>18</v>
      </c>
      <c r="B21" s="52" t="s">
        <v>213</v>
      </c>
      <c r="C21" s="35">
        <v>32.68</v>
      </c>
      <c r="D21" s="74"/>
      <c r="E21" s="74"/>
      <c r="F21" s="72">
        <v>18</v>
      </c>
      <c r="G21" s="52" t="s">
        <v>213</v>
      </c>
      <c r="H21" s="73">
        <v>20.89</v>
      </c>
      <c r="I21" s="74"/>
      <c r="J21" s="3"/>
      <c r="K21" s="3"/>
      <c r="L21" s="3"/>
      <c r="M21" s="3"/>
      <c r="N21" s="3"/>
      <c r="O21" s="3"/>
    </row>
    <row r="22" spans="1:15" ht="35" thickBot="1" x14ac:dyDescent="0.25">
      <c r="A22" s="72">
        <v>19</v>
      </c>
      <c r="B22" s="52" t="s">
        <v>214</v>
      </c>
      <c r="C22" s="35">
        <v>30.17</v>
      </c>
      <c r="D22" s="74">
        <f>AVERAGE(C23:C24)</f>
        <v>30.57</v>
      </c>
      <c r="E22" s="74">
        <f>$E$13</f>
        <v>35.139999999999993</v>
      </c>
      <c r="F22" s="72">
        <v>19</v>
      </c>
      <c r="G22" s="52" t="s">
        <v>214</v>
      </c>
      <c r="H22" s="73">
        <v>20.100000000000001</v>
      </c>
      <c r="I22" s="74">
        <f>AVERAGE(H22:H24)</f>
        <v>20.143333333333334</v>
      </c>
      <c r="J22" s="74">
        <v>22.276666670000001</v>
      </c>
      <c r="K22" s="75">
        <f>((D22-I22)-(E22-J22))</f>
        <v>-2.4366666633333267</v>
      </c>
      <c r="L22" s="35">
        <f>2^(-(K22))</f>
        <v>5.4138940840402094</v>
      </c>
      <c r="M22" s="76">
        <f>AVERAGE(L22,L25)</f>
        <v>4.2139337200127924</v>
      </c>
      <c r="N22" s="35">
        <f>STDEV(L22,L25)</f>
        <v>1.6970002211177284</v>
      </c>
      <c r="O22" s="3">
        <v>0.1933</v>
      </c>
    </row>
    <row r="23" spans="1:15" ht="35" thickBot="1" x14ac:dyDescent="0.25">
      <c r="A23" s="72">
        <v>20</v>
      </c>
      <c r="B23" s="52" t="s">
        <v>215</v>
      </c>
      <c r="C23" s="35">
        <v>30.4</v>
      </c>
      <c r="D23" s="74"/>
      <c r="E23" s="74"/>
      <c r="F23" s="72">
        <v>20</v>
      </c>
      <c r="G23" s="52" t="s">
        <v>215</v>
      </c>
      <c r="H23" s="73">
        <v>20.11</v>
      </c>
      <c r="I23" s="74"/>
      <c r="J23" s="3"/>
      <c r="K23" s="3"/>
      <c r="L23" s="3"/>
      <c r="M23" s="3"/>
      <c r="N23" s="3"/>
      <c r="O23" s="3"/>
    </row>
    <row r="24" spans="1:15" ht="35" thickBot="1" x14ac:dyDescent="0.25">
      <c r="A24" s="72">
        <v>21</v>
      </c>
      <c r="B24" s="52" t="s">
        <v>216</v>
      </c>
      <c r="C24" s="35">
        <v>30.74</v>
      </c>
      <c r="D24" s="74"/>
      <c r="E24" s="74"/>
      <c r="F24" s="72">
        <v>21</v>
      </c>
      <c r="G24" s="52" t="s">
        <v>216</v>
      </c>
      <c r="H24" s="73">
        <v>20.22</v>
      </c>
      <c r="I24" s="74"/>
      <c r="J24" s="3"/>
      <c r="K24" s="3"/>
      <c r="L24" s="3"/>
      <c r="M24" s="3"/>
      <c r="N24" s="3"/>
      <c r="O24" s="3"/>
    </row>
    <row r="25" spans="1:15" ht="35" thickBot="1" x14ac:dyDescent="0.25">
      <c r="A25" s="72">
        <v>22</v>
      </c>
      <c r="B25" s="52" t="s">
        <v>217</v>
      </c>
      <c r="C25" s="35">
        <v>31.75</v>
      </c>
      <c r="D25" s="74">
        <f>AVERAGE(C25,C27)</f>
        <v>31.675000000000001</v>
      </c>
      <c r="E25" s="74">
        <f>$E$16</f>
        <v>35.139999999999993</v>
      </c>
      <c r="F25" s="72">
        <v>22</v>
      </c>
      <c r="G25" s="52" t="s">
        <v>217</v>
      </c>
      <c r="H25" s="73">
        <v>20.04</v>
      </c>
      <c r="I25" s="74">
        <f>AVERAGE(H25:H27)</f>
        <v>19.943333333333332</v>
      </c>
      <c r="J25" s="74">
        <v>21.81666667</v>
      </c>
      <c r="K25" s="75">
        <f>((D25-I25)-(E25-J25))</f>
        <v>-1.5916666633333243</v>
      </c>
      <c r="L25" s="35">
        <f>2^(-(K25))</f>
        <v>3.0139733559853754</v>
      </c>
      <c r="M25" s="3"/>
      <c r="N25" s="3"/>
      <c r="O25" s="3"/>
    </row>
    <row r="26" spans="1:15" ht="35" thickBot="1" x14ac:dyDescent="0.25">
      <c r="A26" s="72">
        <v>23</v>
      </c>
      <c r="B26" s="52" t="s">
        <v>218</v>
      </c>
      <c r="C26" s="35">
        <v>30.94</v>
      </c>
      <c r="D26" s="74"/>
      <c r="E26" s="74"/>
      <c r="F26" s="72">
        <v>23</v>
      </c>
      <c r="G26" s="52" t="s">
        <v>218</v>
      </c>
      <c r="H26" s="73">
        <v>19.77</v>
      </c>
      <c r="I26" s="74"/>
      <c r="J26" s="3"/>
      <c r="K26" s="3"/>
      <c r="L26" s="3"/>
      <c r="M26" s="3"/>
      <c r="N26" s="3"/>
      <c r="O26" s="3"/>
    </row>
    <row r="27" spans="1:15" ht="35" thickBot="1" x14ac:dyDescent="0.25">
      <c r="A27" s="72">
        <v>24</v>
      </c>
      <c r="B27" s="52" t="s">
        <v>219</v>
      </c>
      <c r="C27" s="35">
        <v>31.6</v>
      </c>
      <c r="D27" s="74"/>
      <c r="E27" s="74"/>
      <c r="F27" s="72">
        <v>24</v>
      </c>
      <c r="G27" s="52" t="s">
        <v>219</v>
      </c>
      <c r="H27" s="73">
        <v>20.02</v>
      </c>
      <c r="I27" s="74"/>
      <c r="J27" s="3"/>
      <c r="K27" s="3"/>
      <c r="L27" s="3"/>
      <c r="M27" s="3"/>
      <c r="N27" s="3"/>
      <c r="O27" s="3"/>
    </row>
    <row r="28" spans="1:15" ht="35" thickBot="1" x14ac:dyDescent="0.25">
      <c r="A28" s="72">
        <v>25</v>
      </c>
      <c r="B28" s="52" t="s">
        <v>220</v>
      </c>
      <c r="C28" s="35">
        <v>31.34</v>
      </c>
      <c r="D28" s="74">
        <f>AVERAGE(C29:C30)</f>
        <v>30.195</v>
      </c>
      <c r="E28" s="74">
        <f>$E$19</f>
        <v>35.206666666666671</v>
      </c>
      <c r="F28" s="72">
        <v>25</v>
      </c>
      <c r="G28" s="52" t="s">
        <v>220</v>
      </c>
      <c r="H28" s="73">
        <v>20.350000000000001</v>
      </c>
      <c r="I28" s="74">
        <f>AVERAGE(H28:H30)</f>
        <v>20.183333333333334</v>
      </c>
      <c r="J28" s="74">
        <v>20.293333329999999</v>
      </c>
      <c r="K28" s="75">
        <f>((D28-I28)-(E28-J28))</f>
        <v>-4.9016666700000044</v>
      </c>
      <c r="L28" s="35">
        <f>2^(-(K28))</f>
        <v>29.891567952736793</v>
      </c>
      <c r="M28" s="3"/>
      <c r="N28" s="3"/>
      <c r="O28" s="3"/>
    </row>
    <row r="29" spans="1:15" ht="35" thickBot="1" x14ac:dyDescent="0.25">
      <c r="A29" s="72">
        <v>26</v>
      </c>
      <c r="B29" s="52" t="s">
        <v>221</v>
      </c>
      <c r="C29" s="35">
        <v>30.2</v>
      </c>
      <c r="D29" s="3"/>
      <c r="E29" s="74"/>
      <c r="F29" s="72">
        <v>26</v>
      </c>
      <c r="G29" s="52" t="s">
        <v>221</v>
      </c>
      <c r="H29" s="73">
        <v>19.93</v>
      </c>
      <c r="I29" s="3"/>
      <c r="J29" s="3"/>
      <c r="K29" s="3"/>
      <c r="L29" s="3"/>
      <c r="M29" s="3"/>
      <c r="N29" s="3"/>
      <c r="O29" s="3"/>
    </row>
    <row r="30" spans="1:15" ht="35" thickBot="1" x14ac:dyDescent="0.25">
      <c r="A30" s="72">
        <v>27</v>
      </c>
      <c r="B30" s="52" t="s">
        <v>222</v>
      </c>
      <c r="C30" s="35">
        <v>30.19</v>
      </c>
      <c r="D30" s="3"/>
      <c r="E30" s="74"/>
      <c r="F30" s="72">
        <v>27</v>
      </c>
      <c r="G30" s="52" t="s">
        <v>222</v>
      </c>
      <c r="H30" s="73">
        <v>20.27</v>
      </c>
      <c r="I30" s="3"/>
      <c r="J30" s="3"/>
      <c r="K30" s="3"/>
      <c r="L30" s="3"/>
      <c r="M30" s="3"/>
      <c r="N30" s="3"/>
      <c r="O30" s="3"/>
    </row>
    <row r="31" spans="1:15" ht="35" thickBot="1" x14ac:dyDescent="0.25">
      <c r="A31" s="72">
        <v>28</v>
      </c>
      <c r="B31" s="52" t="s">
        <v>223</v>
      </c>
      <c r="C31" s="35">
        <v>30.77</v>
      </c>
      <c r="D31" s="74">
        <f>AVERAGE(C31:C33)</f>
        <v>30.906666666666666</v>
      </c>
      <c r="E31" s="74">
        <f>$E$22</f>
        <v>35.139999999999993</v>
      </c>
      <c r="F31" s="72">
        <v>28</v>
      </c>
      <c r="G31" s="52" t="s">
        <v>223</v>
      </c>
      <c r="H31" s="73">
        <v>20.28</v>
      </c>
      <c r="I31" s="74">
        <f>AVERAGE(H31:H33)</f>
        <v>20.349999999999998</v>
      </c>
      <c r="J31" s="74">
        <v>22.276666670000001</v>
      </c>
      <c r="K31" s="75">
        <f>((D31-I31)-(E31-J31))</f>
        <v>-2.3066666633333242</v>
      </c>
      <c r="L31" s="35">
        <f>2^(-(K31))</f>
        <v>4.9473866822068269</v>
      </c>
      <c r="M31" s="76">
        <f>AVERAGE(L34,L31)</f>
        <v>4.0034830310928324</v>
      </c>
      <c r="N31" s="35">
        <f>STDEV(L34,L31)</f>
        <v>1.3348813449788945</v>
      </c>
      <c r="O31" s="3">
        <v>0.70109999999999995</v>
      </c>
    </row>
    <row r="32" spans="1:15" ht="35" thickBot="1" x14ac:dyDescent="0.25">
      <c r="A32" s="72">
        <v>29</v>
      </c>
      <c r="B32" s="52" t="s">
        <v>224</v>
      </c>
      <c r="C32" s="35">
        <v>30.83</v>
      </c>
      <c r="D32" s="3"/>
      <c r="E32" s="74"/>
      <c r="F32" s="72">
        <v>29</v>
      </c>
      <c r="G32" s="52" t="s">
        <v>224</v>
      </c>
      <c r="H32" s="73">
        <v>20.22</v>
      </c>
      <c r="I32" s="3"/>
      <c r="J32" s="3"/>
      <c r="K32" s="3"/>
      <c r="L32" s="3"/>
      <c r="M32" s="3"/>
      <c r="N32" s="3"/>
      <c r="O32" s="3"/>
    </row>
    <row r="33" spans="1:15" ht="35" thickBot="1" x14ac:dyDescent="0.25">
      <c r="A33" s="72">
        <v>30</v>
      </c>
      <c r="B33" s="52" t="s">
        <v>225</v>
      </c>
      <c r="C33" s="35">
        <v>31.12</v>
      </c>
      <c r="D33" s="3"/>
      <c r="E33" s="74"/>
      <c r="F33" s="72">
        <v>30</v>
      </c>
      <c r="G33" s="52" t="s">
        <v>225</v>
      </c>
      <c r="H33" s="73">
        <v>20.55</v>
      </c>
      <c r="I33" s="3"/>
      <c r="J33" s="3"/>
      <c r="K33" s="3"/>
      <c r="L33" s="3"/>
      <c r="M33" s="3"/>
      <c r="N33" s="3"/>
      <c r="O33" s="3"/>
    </row>
    <row r="34" spans="1:15" ht="35" thickBot="1" x14ac:dyDescent="0.25">
      <c r="A34" s="72">
        <v>31</v>
      </c>
      <c r="B34" s="52" t="s">
        <v>226</v>
      </c>
      <c r="C34" s="35">
        <v>31.66</v>
      </c>
      <c r="D34" s="74">
        <f>AVERAGE(C34:C35)</f>
        <v>31.54</v>
      </c>
      <c r="E34" s="74">
        <f>$E$25</f>
        <v>35.139999999999993</v>
      </c>
      <c r="F34" s="72">
        <v>31</v>
      </c>
      <c r="G34" s="52" t="s">
        <v>226</v>
      </c>
      <c r="H34" s="73">
        <v>19.91</v>
      </c>
      <c r="I34" s="74">
        <f>AVERAGE(H34:H36)</f>
        <v>19.829999999999998</v>
      </c>
      <c r="J34" s="74">
        <v>21.81666667</v>
      </c>
      <c r="K34" s="75">
        <f>((D34-I34)-(E34-J34))</f>
        <v>-1.6133333299999926</v>
      </c>
      <c r="L34" s="35">
        <f>2^(-(K34))</f>
        <v>3.059579379978838</v>
      </c>
      <c r="M34" s="3"/>
      <c r="N34" s="3"/>
      <c r="O34" s="3"/>
    </row>
    <row r="35" spans="1:15" ht="35" thickBot="1" x14ac:dyDescent="0.25">
      <c r="A35" s="72">
        <v>32</v>
      </c>
      <c r="B35" s="52" t="s">
        <v>227</v>
      </c>
      <c r="C35" s="35">
        <v>31.42</v>
      </c>
      <c r="D35" s="3"/>
      <c r="E35" s="74"/>
      <c r="F35" s="72">
        <v>32</v>
      </c>
      <c r="G35" s="52" t="s">
        <v>227</v>
      </c>
      <c r="H35" s="73">
        <v>19.670000000000002</v>
      </c>
      <c r="I35" s="3"/>
      <c r="J35" s="3"/>
      <c r="K35" s="3"/>
      <c r="L35" s="3"/>
      <c r="M35" s="3"/>
      <c r="N35" s="3"/>
      <c r="O35" s="3"/>
    </row>
    <row r="36" spans="1:15" ht="35" thickBot="1" x14ac:dyDescent="0.25">
      <c r="A36" s="72">
        <v>33</v>
      </c>
      <c r="B36" s="52" t="s">
        <v>228</v>
      </c>
      <c r="C36" s="35">
        <v>32.03</v>
      </c>
      <c r="D36" s="3"/>
      <c r="E36" s="74"/>
      <c r="F36" s="72">
        <v>33</v>
      </c>
      <c r="G36" s="52" t="s">
        <v>228</v>
      </c>
      <c r="H36" s="73">
        <v>19.91</v>
      </c>
      <c r="I36" s="3"/>
      <c r="J36" s="3"/>
      <c r="K36" s="3"/>
      <c r="L36" s="3"/>
      <c r="M36" s="3"/>
      <c r="N36" s="3"/>
      <c r="O36" s="3"/>
    </row>
    <row r="37" spans="1:15" ht="35" thickBot="1" x14ac:dyDescent="0.25">
      <c r="A37" s="72">
        <v>34</v>
      </c>
      <c r="B37" s="52" t="s">
        <v>229</v>
      </c>
      <c r="C37" s="35">
        <v>31.57</v>
      </c>
      <c r="D37" s="74">
        <f>AVERAGE(C37:C39)</f>
        <v>31.76</v>
      </c>
      <c r="E37" s="74">
        <f>$E$28</f>
        <v>35.206666666666671</v>
      </c>
      <c r="F37" s="72">
        <v>34</v>
      </c>
      <c r="G37" s="52" t="s">
        <v>229</v>
      </c>
      <c r="H37" s="73">
        <v>20.2</v>
      </c>
      <c r="I37" s="74">
        <f>AVERAGE(H37:H39)</f>
        <v>20.003333333333334</v>
      </c>
      <c r="J37" s="74">
        <v>20.293333329999999</v>
      </c>
      <c r="K37" s="75">
        <f>((D37-I37)-(E37-J37))</f>
        <v>-3.1566666700000034</v>
      </c>
      <c r="L37" s="35">
        <f>2^(-(K37))</f>
        <v>8.9176691133155881</v>
      </c>
      <c r="M37" s="3"/>
      <c r="N37" s="3"/>
      <c r="O37" s="3"/>
    </row>
    <row r="38" spans="1:15" ht="35" thickBot="1" x14ac:dyDescent="0.25">
      <c r="A38" s="72">
        <v>35</v>
      </c>
      <c r="B38" s="52" t="s">
        <v>230</v>
      </c>
      <c r="C38" s="35">
        <v>31.68</v>
      </c>
      <c r="D38" s="3"/>
      <c r="E38" s="74"/>
      <c r="F38" s="72">
        <v>35</v>
      </c>
      <c r="G38" s="52" t="s">
        <v>230</v>
      </c>
      <c r="H38" s="73">
        <v>19.7</v>
      </c>
      <c r="I38" s="3"/>
      <c r="J38" s="3"/>
      <c r="K38" s="3"/>
      <c r="L38" s="3"/>
      <c r="M38" s="3"/>
      <c r="N38" s="3"/>
      <c r="O38" s="3"/>
    </row>
    <row r="39" spans="1:15" ht="35" thickBot="1" x14ac:dyDescent="0.25">
      <c r="A39" s="72">
        <v>36</v>
      </c>
      <c r="B39" s="52" t="s">
        <v>231</v>
      </c>
      <c r="C39" s="35">
        <v>32.03</v>
      </c>
      <c r="D39" s="3"/>
      <c r="E39" s="74"/>
      <c r="F39" s="72">
        <v>36</v>
      </c>
      <c r="G39" s="52" t="s">
        <v>231</v>
      </c>
      <c r="H39" s="73">
        <v>20.11</v>
      </c>
      <c r="I39" s="3"/>
      <c r="J39" s="3"/>
      <c r="K39" s="3"/>
      <c r="L39" s="3"/>
      <c r="M39" s="3"/>
      <c r="N39" s="3"/>
      <c r="O39" s="3"/>
    </row>
    <row r="40" spans="1:15" ht="52" thickBot="1" x14ac:dyDescent="0.25">
      <c r="A40" s="72">
        <v>37</v>
      </c>
      <c r="B40" s="52" t="s">
        <v>232</v>
      </c>
      <c r="C40" s="35">
        <v>35.22</v>
      </c>
      <c r="D40" s="74">
        <f>AVERAGE(C41:C42)</f>
        <v>34.225000000000001</v>
      </c>
      <c r="E40" s="74">
        <f>$E$31</f>
        <v>35.139999999999993</v>
      </c>
      <c r="F40" s="72">
        <v>37</v>
      </c>
      <c r="G40" s="52" t="s">
        <v>232</v>
      </c>
      <c r="H40" s="73">
        <v>21.41</v>
      </c>
      <c r="I40" s="74">
        <f>AVERAGE(H40:H42)</f>
        <v>21.183333333333334</v>
      </c>
      <c r="J40" s="74">
        <v>22.276666670000001</v>
      </c>
      <c r="K40" s="75">
        <f>((D40-I40)-(E40-J40))</f>
        <v>0.17833333666667528</v>
      </c>
      <c r="L40" s="35">
        <f>2^(-(K40))</f>
        <v>0.88372332198833603</v>
      </c>
      <c r="M40" s="76">
        <f>AVERAGE(L40,L46)</f>
        <v>0.60987721133154427</v>
      </c>
      <c r="N40" s="35">
        <f>STDEV(L40,L46)</f>
        <v>0.38727688369395824</v>
      </c>
      <c r="O40" s="3">
        <v>7.9454000000000002</v>
      </c>
    </row>
    <row r="41" spans="1:15" ht="52" thickBot="1" x14ac:dyDescent="0.25">
      <c r="A41" s="72">
        <v>38</v>
      </c>
      <c r="B41" s="52" t="s">
        <v>233</v>
      </c>
      <c r="C41" s="35">
        <v>34.200000000000003</v>
      </c>
      <c r="D41" s="3"/>
      <c r="E41" s="74"/>
      <c r="F41" s="72">
        <v>38</v>
      </c>
      <c r="G41" s="52" t="s">
        <v>233</v>
      </c>
      <c r="H41" s="73">
        <v>21.03</v>
      </c>
      <c r="I41" s="3"/>
      <c r="J41" s="3"/>
      <c r="K41" s="3"/>
      <c r="L41" s="3"/>
      <c r="M41" s="3"/>
      <c r="N41" s="3"/>
      <c r="O41" s="3"/>
    </row>
    <row r="42" spans="1:15" ht="52" thickBot="1" x14ac:dyDescent="0.25">
      <c r="A42" s="72">
        <v>39</v>
      </c>
      <c r="B42" s="52" t="s">
        <v>234</v>
      </c>
      <c r="C42" s="35">
        <v>34.25</v>
      </c>
      <c r="D42" s="3"/>
      <c r="E42" s="74"/>
      <c r="F42" s="72">
        <v>39</v>
      </c>
      <c r="G42" s="52" t="s">
        <v>234</v>
      </c>
      <c r="H42" s="73">
        <v>21.11</v>
      </c>
      <c r="I42" s="3"/>
      <c r="J42" s="3"/>
      <c r="K42" s="3"/>
      <c r="L42" s="3"/>
      <c r="M42" s="3"/>
      <c r="N42" s="3"/>
      <c r="O42" s="3"/>
    </row>
    <row r="43" spans="1:15" ht="52" thickBot="1" x14ac:dyDescent="0.25">
      <c r="A43" s="72">
        <v>40</v>
      </c>
      <c r="B43" s="52" t="s">
        <v>235</v>
      </c>
      <c r="C43" s="35">
        <v>30.16</v>
      </c>
      <c r="D43" s="74">
        <f>AVERAGE(C43:C45)</f>
        <v>30.003333333333334</v>
      </c>
      <c r="E43" s="74">
        <f>$E$34</f>
        <v>35.139999999999993</v>
      </c>
      <c r="F43" s="72">
        <v>40</v>
      </c>
      <c r="G43" s="52" t="s">
        <v>235</v>
      </c>
      <c r="H43" s="73">
        <v>19.16</v>
      </c>
      <c r="I43" s="74">
        <f>AVERAGE(H43:H45)</f>
        <v>19.440000000000001</v>
      </c>
      <c r="J43" s="74">
        <v>21.81666667</v>
      </c>
      <c r="K43" s="75">
        <f>((D43-I43)-(E43-J43))</f>
        <v>-2.7599999966666608</v>
      </c>
      <c r="L43" s="35">
        <f>2^(-(K43))</f>
        <v>6.7739624832490133</v>
      </c>
      <c r="M43" s="3"/>
      <c r="N43" s="3"/>
      <c r="O43" s="3"/>
    </row>
    <row r="44" spans="1:15" ht="52" thickBot="1" x14ac:dyDescent="0.25">
      <c r="A44" s="72">
        <v>41</v>
      </c>
      <c r="B44" s="52" t="s">
        <v>236</v>
      </c>
      <c r="C44" s="35">
        <v>29.87</v>
      </c>
      <c r="D44" s="3"/>
      <c r="E44" s="74"/>
      <c r="F44" s="72">
        <v>41</v>
      </c>
      <c r="G44" s="52" t="s">
        <v>236</v>
      </c>
      <c r="H44" s="73">
        <v>19.149999999999999</v>
      </c>
      <c r="I44" s="3"/>
      <c r="J44" s="3"/>
      <c r="K44" s="3"/>
      <c r="L44" s="3"/>
      <c r="M44" s="3"/>
      <c r="N44" s="3"/>
      <c r="O44" s="3"/>
    </row>
    <row r="45" spans="1:15" ht="52" thickBot="1" x14ac:dyDescent="0.25">
      <c r="A45" s="72">
        <v>42</v>
      </c>
      <c r="B45" s="52" t="s">
        <v>237</v>
      </c>
      <c r="C45" s="35">
        <v>29.98</v>
      </c>
      <c r="D45" s="3"/>
      <c r="E45" s="74"/>
      <c r="F45" s="72">
        <v>42</v>
      </c>
      <c r="G45" s="52" t="s">
        <v>237</v>
      </c>
      <c r="H45" s="73">
        <v>20.010000000000002</v>
      </c>
      <c r="I45" s="3"/>
      <c r="J45" s="3"/>
      <c r="K45" s="3"/>
      <c r="L45" s="3"/>
      <c r="M45" s="3"/>
      <c r="N45" s="3"/>
      <c r="O45" s="3"/>
    </row>
    <row r="46" spans="1:15" ht="52" thickBot="1" x14ac:dyDescent="0.25">
      <c r="A46" s="72">
        <v>43</v>
      </c>
      <c r="B46" s="52" t="s">
        <v>238</v>
      </c>
      <c r="C46" s="35" t="s">
        <v>17</v>
      </c>
      <c r="D46" s="74">
        <f>AVERAGE(C46:C48)</f>
        <v>36.83</v>
      </c>
      <c r="E46" s="74">
        <f>$E$37</f>
        <v>35.206666666666671</v>
      </c>
      <c r="F46" s="72">
        <v>43</v>
      </c>
      <c r="G46" s="52" t="s">
        <v>238</v>
      </c>
      <c r="H46" s="73">
        <v>20.02</v>
      </c>
      <c r="I46" s="74">
        <f>AVERAGE(H46:H48)</f>
        <v>20.343333333333334</v>
      </c>
      <c r="J46" s="74">
        <v>20.293333329999999</v>
      </c>
      <c r="K46" s="75">
        <f>((D46-I46)-(E46-J46))</f>
        <v>1.5733333299999934</v>
      </c>
      <c r="L46" s="35">
        <f>2^(-(K46))</f>
        <v>0.3360311006747525</v>
      </c>
      <c r="M46" s="3"/>
      <c r="N46" s="3"/>
      <c r="O46" s="3"/>
    </row>
    <row r="47" spans="1:15" ht="52" thickBot="1" x14ac:dyDescent="0.25">
      <c r="A47" s="72">
        <v>44</v>
      </c>
      <c r="B47" s="52" t="s">
        <v>239</v>
      </c>
      <c r="C47" s="35" t="s">
        <v>17</v>
      </c>
      <c r="D47" s="3"/>
      <c r="E47" s="74"/>
      <c r="F47" s="72">
        <v>44</v>
      </c>
      <c r="G47" s="52" t="s">
        <v>239</v>
      </c>
      <c r="H47" s="73">
        <v>20.059999999999999</v>
      </c>
      <c r="I47" s="3"/>
      <c r="J47" s="74"/>
      <c r="K47" s="3"/>
      <c r="L47" s="3"/>
      <c r="M47" s="3"/>
      <c r="N47" s="3"/>
      <c r="O47" s="3"/>
    </row>
    <row r="48" spans="1:15" ht="52" thickBot="1" x14ac:dyDescent="0.25">
      <c r="A48" s="72">
        <v>45</v>
      </c>
      <c r="B48" s="52" t="s">
        <v>240</v>
      </c>
      <c r="C48" s="35">
        <v>36.83</v>
      </c>
      <c r="D48" s="3"/>
      <c r="E48" s="74"/>
      <c r="F48" s="72">
        <v>45</v>
      </c>
      <c r="G48" s="52" t="s">
        <v>240</v>
      </c>
      <c r="H48" s="73">
        <v>20.95</v>
      </c>
      <c r="I48" s="3"/>
      <c r="J48" s="74"/>
      <c r="K48" s="3"/>
      <c r="L48" s="3"/>
      <c r="M48" s="3"/>
      <c r="N48" s="3"/>
      <c r="O48" s="3"/>
    </row>
    <row r="50" spans="1:3" x14ac:dyDescent="0.2">
      <c r="A50" s="35" t="s">
        <v>23</v>
      </c>
      <c r="B50" s="35" t="s">
        <v>24</v>
      </c>
      <c r="C50" s="35" t="s">
        <v>25</v>
      </c>
    </row>
    <row r="51" spans="1:3" x14ac:dyDescent="0.2">
      <c r="A51" s="35" t="s">
        <v>42</v>
      </c>
      <c r="B51" s="35">
        <v>1</v>
      </c>
      <c r="C51" s="35">
        <v>0</v>
      </c>
    </row>
    <row r="52" spans="1:3" x14ac:dyDescent="0.2">
      <c r="A52" s="35" t="s">
        <v>43</v>
      </c>
      <c r="B52" s="35">
        <v>5.388317946088744</v>
      </c>
      <c r="C52" s="35">
        <v>1.7841509542605705</v>
      </c>
    </row>
    <row r="53" spans="1:3" x14ac:dyDescent="0.2">
      <c r="A53" s="35" t="s">
        <v>44</v>
      </c>
      <c r="B53" s="35">
        <v>25.118737283950288</v>
      </c>
      <c r="C53" s="35">
        <v>6.7498018627081198</v>
      </c>
    </row>
    <row r="54" spans="1:3" x14ac:dyDescent="0.2">
      <c r="A54" s="35" t="s">
        <v>45</v>
      </c>
      <c r="B54" s="35">
        <v>5.9886242466472126</v>
      </c>
      <c r="C54" s="35">
        <v>4.1422949752417129</v>
      </c>
    </row>
    <row r="55" spans="1:3" x14ac:dyDescent="0.2">
      <c r="A55" s="35" t="s">
        <v>46</v>
      </c>
      <c r="B55" s="35">
        <v>5.0475375716625521</v>
      </c>
      <c r="C55" s="35">
        <v>2.4415335243843468</v>
      </c>
    </row>
  </sheetData>
  <mergeCells count="4">
    <mergeCell ref="A1:C1"/>
    <mergeCell ref="F1:H1"/>
    <mergeCell ref="A2:C2"/>
    <mergeCell ref="F2:H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15"/>
  <sheetViews>
    <sheetView zoomScale="93" zoomScaleNormal="142" zoomScalePageLayoutView="150" workbookViewId="0">
      <selection activeCell="G4" sqref="G4:G48"/>
    </sheetView>
  </sheetViews>
  <sheetFormatPr baseColWidth="10" defaultColWidth="11" defaultRowHeight="16" x14ac:dyDescent="0.2"/>
  <cols>
    <col min="1" max="1" width="11" style="35"/>
    <col min="2" max="2" width="20.6640625" style="35" customWidth="1"/>
    <col min="3" max="6" width="11" style="35"/>
    <col min="7" max="7" width="20.33203125" style="35" customWidth="1"/>
    <col min="8" max="16384" width="11" style="35"/>
  </cols>
  <sheetData>
    <row r="1" spans="1:23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3"/>
      <c r="M1" s="3"/>
      <c r="N1" s="3"/>
      <c r="O1" s="3"/>
    </row>
    <row r="2" spans="1:23" ht="19" x14ac:dyDescent="0.25">
      <c r="A2" s="102" t="s">
        <v>244</v>
      </c>
      <c r="B2" s="101"/>
      <c r="C2" s="101"/>
      <c r="D2" s="3"/>
      <c r="E2" s="3"/>
      <c r="F2" s="101" t="s">
        <v>0</v>
      </c>
      <c r="G2" s="101"/>
      <c r="H2" s="101"/>
      <c r="I2" s="3"/>
      <c r="J2" s="3"/>
      <c r="K2" s="3"/>
      <c r="L2" s="3"/>
      <c r="M2" s="3"/>
      <c r="N2" s="3"/>
      <c r="O2" s="3"/>
      <c r="Q2" s="92" t="s">
        <v>59</v>
      </c>
      <c r="R2" s="93"/>
      <c r="S2" s="93"/>
      <c r="T2" s="93"/>
      <c r="U2" s="93"/>
      <c r="V2" s="93"/>
    </row>
    <row r="3" spans="1:23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  <c r="Q3" s="77" t="s">
        <v>60</v>
      </c>
      <c r="S3" s="77" t="s">
        <v>58</v>
      </c>
      <c r="T3" s="35" t="s">
        <v>65</v>
      </c>
      <c r="W3" s="35" t="s">
        <v>25</v>
      </c>
    </row>
    <row r="4" spans="1:23" ht="35" thickBot="1" x14ac:dyDescent="0.25">
      <c r="A4" s="72">
        <v>1</v>
      </c>
      <c r="B4" s="52" t="s">
        <v>152</v>
      </c>
      <c r="C4" s="35">
        <v>29.11</v>
      </c>
      <c r="D4" s="74">
        <f>AVERAGE(C4,C5,C6)</f>
        <v>29.333333333333332</v>
      </c>
      <c r="E4" s="74">
        <f>AVERAGE(D4:D6)</f>
        <v>29.333333333333332</v>
      </c>
      <c r="F4" s="72">
        <v>1</v>
      </c>
      <c r="G4" s="52" t="s">
        <v>152</v>
      </c>
      <c r="H4" s="35">
        <v>20.14</v>
      </c>
      <c r="I4" s="74">
        <f>AVERAGE(H4:H5)</f>
        <v>20.175000000000001</v>
      </c>
      <c r="J4" s="74">
        <f>AVERAGE(I4:I6)</f>
        <v>20.175000000000001</v>
      </c>
      <c r="K4" s="75">
        <f>((D4-I4)-(E4-J4))</f>
        <v>0</v>
      </c>
      <c r="L4" s="35">
        <f>2^(-(K4))</f>
        <v>1</v>
      </c>
      <c r="M4" s="76">
        <f>AVERAGE(L4,L7,L10)</f>
        <v>1</v>
      </c>
      <c r="N4" s="35">
        <f>STDEV(L4,L7,L10)</f>
        <v>0</v>
      </c>
      <c r="O4" s="3">
        <v>0</v>
      </c>
      <c r="Q4" s="35">
        <f>2^-((D71-I71)-(D4-I4))</f>
        <v>4.5594385757505441E-2</v>
      </c>
      <c r="R4" s="35">
        <f>-1/Q4</f>
        <v>-21.932524879675274</v>
      </c>
      <c r="S4" s="78">
        <f>AVERAGE(R4,R10)</f>
        <v>-23.247068348736377</v>
      </c>
      <c r="U4" s="35">
        <v>0</v>
      </c>
      <c r="V4" s="35">
        <f>S4</f>
        <v>-23.247068348736377</v>
      </c>
      <c r="W4" s="35">
        <f>_xlfn.STDEV.S(R4,R10)</f>
        <v>1.8590452022751893</v>
      </c>
    </row>
    <row r="5" spans="1:23" ht="35" thickBot="1" x14ac:dyDescent="0.25">
      <c r="A5" s="72">
        <v>2</v>
      </c>
      <c r="B5" s="52" t="s">
        <v>151</v>
      </c>
      <c r="C5" s="35">
        <v>29.28</v>
      </c>
      <c r="D5" s="74"/>
      <c r="E5" s="74"/>
      <c r="F5" s="72">
        <v>2</v>
      </c>
      <c r="G5" s="52" t="s">
        <v>151</v>
      </c>
      <c r="H5" s="35">
        <v>20.21</v>
      </c>
      <c r="I5" s="74"/>
      <c r="J5" s="3"/>
      <c r="K5" s="3"/>
      <c r="L5" s="3"/>
      <c r="M5" s="3"/>
      <c r="N5" s="3"/>
      <c r="O5" s="3"/>
      <c r="U5" s="35">
        <v>1</v>
      </c>
      <c r="V5" s="35">
        <f>S13</f>
        <v>-4.1840967866396035</v>
      </c>
      <c r="W5" s="35">
        <f>_xlfn.STDEV.S(R16,R19)</f>
        <v>1.3011314148931972</v>
      </c>
    </row>
    <row r="6" spans="1:23" ht="35" thickBot="1" x14ac:dyDescent="0.25">
      <c r="A6" s="72">
        <v>3</v>
      </c>
      <c r="B6" s="52" t="s">
        <v>153</v>
      </c>
      <c r="C6" s="35">
        <v>29.61</v>
      </c>
      <c r="D6" s="74"/>
      <c r="E6" s="74"/>
      <c r="F6" s="72">
        <v>3</v>
      </c>
      <c r="G6" s="52" t="s">
        <v>153</v>
      </c>
      <c r="H6" s="35">
        <v>21.08</v>
      </c>
      <c r="I6" s="74"/>
      <c r="J6" s="3"/>
      <c r="K6" s="3"/>
      <c r="L6" s="3"/>
      <c r="M6" s="3"/>
      <c r="N6" s="3"/>
      <c r="O6" s="3"/>
      <c r="U6" s="35">
        <v>3</v>
      </c>
      <c r="V6" s="35">
        <f>S22</f>
        <v>1.7120054511116407</v>
      </c>
      <c r="W6" s="35">
        <f>_xlfn.STDEV.S(Q22,Q28)</f>
        <v>0.6102918052020555</v>
      </c>
    </row>
    <row r="7" spans="1:23" ht="35" thickBot="1" x14ac:dyDescent="0.25">
      <c r="A7" s="72">
        <v>4</v>
      </c>
      <c r="B7" s="52" t="s">
        <v>155</v>
      </c>
      <c r="C7" s="35">
        <v>29.48</v>
      </c>
      <c r="D7" s="74">
        <f>AVERAGE(C7,C9,C8)</f>
        <v>29.77333333333333</v>
      </c>
      <c r="E7" s="74">
        <f>AVERAGE(D7:D9)</f>
        <v>29.77333333333333</v>
      </c>
      <c r="F7" s="72">
        <v>4</v>
      </c>
      <c r="G7" s="52" t="s">
        <v>155</v>
      </c>
      <c r="H7" s="35">
        <v>20.100000000000001</v>
      </c>
      <c r="I7" s="74">
        <f>AVERAGE(H7:H9)</f>
        <v>20.083333333333332</v>
      </c>
      <c r="J7" s="74">
        <f>AVERAGE(I7:I9)</f>
        <v>20.083333333333332</v>
      </c>
      <c r="K7" s="75">
        <f>((D7-I7)-(E7-J7))</f>
        <v>0</v>
      </c>
      <c r="L7" s="35">
        <f>2^(-(K7))</f>
        <v>1</v>
      </c>
      <c r="M7" s="3"/>
      <c r="N7" s="3"/>
      <c r="O7" s="3"/>
      <c r="Q7" s="35">
        <f t="shared" ref="Q7:Q46" si="0">2^-((D74-I74)-(D7-I7))</f>
        <v>0.13789735277046788</v>
      </c>
      <c r="R7" s="35">
        <f t="shared" ref="R7:R10" si="1">-1/Q7</f>
        <v>-7.251770827424906</v>
      </c>
      <c r="U7" s="35">
        <v>6</v>
      </c>
      <c r="V7" s="35">
        <f>S31</f>
        <v>2.2787141668517243</v>
      </c>
      <c r="W7" s="35">
        <f>_xlfn.STDEV.S(Q31,Q37)</f>
        <v>0.55290877119334936</v>
      </c>
    </row>
    <row r="8" spans="1:23" ht="35" thickBot="1" x14ac:dyDescent="0.25">
      <c r="A8" s="72">
        <v>5</v>
      </c>
      <c r="B8" s="52" t="s">
        <v>156</v>
      </c>
      <c r="C8" s="35">
        <v>30.05</v>
      </c>
      <c r="D8" s="74"/>
      <c r="E8" s="74"/>
      <c r="F8" s="72">
        <v>5</v>
      </c>
      <c r="G8" s="52" t="s">
        <v>156</v>
      </c>
      <c r="H8" s="35">
        <v>20.03</v>
      </c>
      <c r="I8" s="74"/>
      <c r="J8" s="3"/>
      <c r="K8" s="3"/>
      <c r="L8" s="3"/>
      <c r="M8" s="3"/>
      <c r="N8" s="3"/>
      <c r="O8" s="3"/>
      <c r="U8" s="35">
        <v>24</v>
      </c>
      <c r="V8" s="35">
        <f>S40</f>
        <v>-3.091118594327297</v>
      </c>
      <c r="W8" s="35">
        <f>_xlfn.STDEV.S(R40,R46)</f>
        <v>2.2937836324059924</v>
      </c>
    </row>
    <row r="9" spans="1:23" ht="35" thickBot="1" x14ac:dyDescent="0.25">
      <c r="A9" s="72">
        <v>6</v>
      </c>
      <c r="B9" s="52" t="s">
        <v>154</v>
      </c>
      <c r="C9" s="35">
        <v>29.79</v>
      </c>
      <c r="D9" s="74"/>
      <c r="E9" s="74"/>
      <c r="F9" s="72">
        <v>6</v>
      </c>
      <c r="G9" s="52" t="s">
        <v>154</v>
      </c>
      <c r="H9" s="35">
        <v>20.12</v>
      </c>
      <c r="I9" s="74"/>
      <c r="J9" s="3"/>
      <c r="K9" s="3"/>
      <c r="L9" s="3"/>
      <c r="M9" s="3"/>
      <c r="N9" s="3"/>
      <c r="O9" s="3"/>
    </row>
    <row r="10" spans="1:23" ht="35" thickBot="1" x14ac:dyDescent="0.25">
      <c r="A10" s="72">
        <v>7</v>
      </c>
      <c r="B10" s="52" t="s">
        <v>157</v>
      </c>
      <c r="C10" s="35">
        <v>32.049999999999997</v>
      </c>
      <c r="D10" s="74">
        <v>29.77333333333333</v>
      </c>
      <c r="E10" s="74">
        <v>29.77333333333333</v>
      </c>
      <c r="F10" s="72">
        <v>7</v>
      </c>
      <c r="G10" s="52" t="s">
        <v>157</v>
      </c>
      <c r="H10" s="35">
        <v>20.34</v>
      </c>
      <c r="I10" s="74">
        <f>AVERAGE(H10:H11)</f>
        <v>20.32</v>
      </c>
      <c r="J10" s="74">
        <f>AVERAGE(I10:I12)</f>
        <v>20.32</v>
      </c>
      <c r="K10" s="75">
        <f>((D10-I10)-(E10-J10))</f>
        <v>0</v>
      </c>
      <c r="L10" s="35">
        <f>2^(-(K10))</f>
        <v>1</v>
      </c>
      <c r="M10" s="3"/>
      <c r="N10" s="3"/>
      <c r="O10" s="3"/>
      <c r="Q10" s="35">
        <f t="shared" si="0"/>
        <v>4.0713940413120382E-2</v>
      </c>
      <c r="R10" s="35">
        <f t="shared" si="1"/>
        <v>-24.56161181779748</v>
      </c>
    </row>
    <row r="11" spans="1:23" ht="35" thickBot="1" x14ac:dyDescent="0.25">
      <c r="A11" s="72">
        <v>8</v>
      </c>
      <c r="B11" s="52" t="s">
        <v>158</v>
      </c>
      <c r="C11" s="35">
        <v>31.1</v>
      </c>
      <c r="D11" s="74"/>
      <c r="E11" s="74"/>
      <c r="F11" s="72">
        <v>8</v>
      </c>
      <c r="G11" s="52" t="s">
        <v>158</v>
      </c>
      <c r="H11" s="35">
        <v>20.3</v>
      </c>
      <c r="I11" s="74"/>
      <c r="J11" s="3"/>
      <c r="K11" s="3"/>
      <c r="L11" s="3"/>
      <c r="M11" s="3"/>
      <c r="N11" s="3"/>
      <c r="O11" s="3"/>
    </row>
    <row r="12" spans="1:23" ht="35" thickBot="1" x14ac:dyDescent="0.25">
      <c r="A12" s="72">
        <v>9</v>
      </c>
      <c r="B12" s="52" t="s">
        <v>249</v>
      </c>
      <c r="C12" s="35">
        <v>31.17</v>
      </c>
      <c r="D12" s="74"/>
      <c r="E12" s="74"/>
      <c r="F12" s="72">
        <v>9</v>
      </c>
      <c r="G12" s="52" t="s">
        <v>249</v>
      </c>
      <c r="H12" s="35">
        <v>20.87</v>
      </c>
      <c r="I12" s="74"/>
      <c r="J12" s="3"/>
      <c r="K12" s="3"/>
      <c r="L12" s="3"/>
      <c r="M12" s="3"/>
      <c r="N12" s="3"/>
      <c r="O12" s="3"/>
    </row>
    <row r="13" spans="1:23" ht="35" thickBot="1" x14ac:dyDescent="0.25">
      <c r="A13" s="72">
        <v>10</v>
      </c>
      <c r="B13" s="52" t="s">
        <v>159</v>
      </c>
      <c r="C13" s="35">
        <v>33.04</v>
      </c>
      <c r="D13" s="74">
        <f>AVERAGE(C13:C15)</f>
        <v>32.526666666666664</v>
      </c>
      <c r="E13" s="74">
        <f>E4</f>
        <v>29.333333333333332</v>
      </c>
      <c r="F13" s="72">
        <v>10</v>
      </c>
      <c r="G13" s="52" t="s">
        <v>159</v>
      </c>
      <c r="H13" s="35">
        <v>20.74</v>
      </c>
      <c r="I13" s="74">
        <f>AVERAGE(H13:H14)</f>
        <v>20.75</v>
      </c>
      <c r="J13" s="74">
        <v>20.175000000000001</v>
      </c>
      <c r="K13" s="75">
        <f>((D13-I13)-(E13-J13))</f>
        <v>2.6183333333333323</v>
      </c>
      <c r="L13" s="35">
        <f>2^(-(K13))</f>
        <v>0.16285576165248231</v>
      </c>
      <c r="M13" s="76">
        <f>AVERAGE(L16,L19)</f>
        <v>1.9251751941230113</v>
      </c>
      <c r="N13" s="35">
        <f>STDEV(L16,L19)</f>
        <v>0.5641523964641707</v>
      </c>
      <c r="O13" s="3">
        <v>1.5827</v>
      </c>
      <c r="Q13" s="82">
        <f t="shared" si="0"/>
        <v>1.4725670581005186</v>
      </c>
      <c r="S13" s="78">
        <f>AVERAGE(R16,R19)</f>
        <v>-4.1840967866396035</v>
      </c>
    </row>
    <row r="14" spans="1:23" ht="35" thickBot="1" x14ac:dyDescent="0.25">
      <c r="A14" s="72">
        <v>11</v>
      </c>
      <c r="B14" s="52" t="s">
        <v>160</v>
      </c>
      <c r="C14" s="35">
        <v>31.78</v>
      </c>
      <c r="D14" s="74"/>
      <c r="E14" s="74"/>
      <c r="F14" s="72">
        <v>11</v>
      </c>
      <c r="G14" s="52" t="s">
        <v>160</v>
      </c>
      <c r="H14" s="35">
        <v>20.76</v>
      </c>
      <c r="I14" s="74"/>
      <c r="J14" s="3"/>
      <c r="K14" s="3"/>
      <c r="L14" s="3"/>
      <c r="M14" s="3"/>
      <c r="N14" s="3"/>
      <c r="O14" s="3"/>
    </row>
    <row r="15" spans="1:23" ht="35" thickBot="1" x14ac:dyDescent="0.25">
      <c r="A15" s="72">
        <v>12</v>
      </c>
      <c r="B15" s="52" t="s">
        <v>161</v>
      </c>
      <c r="C15" s="35">
        <v>32.76</v>
      </c>
      <c r="D15" s="74"/>
      <c r="E15" s="74"/>
      <c r="F15" s="72">
        <v>12</v>
      </c>
      <c r="G15" s="52" t="s">
        <v>161</v>
      </c>
      <c r="H15" s="35">
        <v>21.21</v>
      </c>
      <c r="I15" s="74"/>
      <c r="J15" s="3"/>
      <c r="K15" s="3"/>
      <c r="L15" s="3"/>
      <c r="M15" s="3"/>
      <c r="N15" s="3"/>
      <c r="O15" s="3"/>
    </row>
    <row r="16" spans="1:23" ht="35" thickBot="1" x14ac:dyDescent="0.25">
      <c r="A16" s="72">
        <v>13</v>
      </c>
      <c r="B16" s="52" t="s">
        <v>163</v>
      </c>
      <c r="C16" s="35">
        <v>28.75</v>
      </c>
      <c r="D16" s="74">
        <f>AVERAGE(C16:C18)</f>
        <v>28.89</v>
      </c>
      <c r="E16" s="74">
        <f>E7</f>
        <v>29.77333333333333</v>
      </c>
      <c r="F16" s="72">
        <v>13</v>
      </c>
      <c r="G16" s="52" t="s">
        <v>163</v>
      </c>
      <c r="H16" s="35">
        <v>20.350000000000001</v>
      </c>
      <c r="I16" s="74">
        <f>AVERAGE(H16:H18)</f>
        <v>20.416666666666668</v>
      </c>
      <c r="J16" s="74">
        <v>20.083333329999999</v>
      </c>
      <c r="K16" s="75">
        <f>((D16-I16)-(E16-J16))</f>
        <v>-1.2166666699999986</v>
      </c>
      <c r="L16" s="35">
        <f>2^(-(K16))</f>
        <v>2.3240911792854679</v>
      </c>
      <c r="M16" s="3"/>
      <c r="N16" s="3"/>
      <c r="O16" s="3"/>
      <c r="Q16" s="35">
        <f t="shared" si="0"/>
        <v>0.19591955853815798</v>
      </c>
      <c r="R16" s="35">
        <f>-1/Q16</f>
        <v>-5.1041356333254315</v>
      </c>
      <c r="T16" s="80">
        <f>AVERAGE(R16,R19)</f>
        <v>-4.1840967866396035</v>
      </c>
    </row>
    <row r="17" spans="1:20" ht="35" thickBot="1" x14ac:dyDescent="0.25">
      <c r="A17" s="72">
        <v>14</v>
      </c>
      <c r="B17" s="52" t="s">
        <v>164</v>
      </c>
      <c r="C17" s="35">
        <v>28.92</v>
      </c>
      <c r="D17" s="74"/>
      <c r="E17" s="74"/>
      <c r="F17" s="72">
        <v>14</v>
      </c>
      <c r="G17" s="52" t="s">
        <v>164</v>
      </c>
      <c r="H17" s="35">
        <v>20.440000000000001</v>
      </c>
      <c r="I17" s="74"/>
      <c r="J17" s="3"/>
      <c r="K17" s="3"/>
      <c r="L17" s="3"/>
      <c r="M17" s="3"/>
      <c r="N17" s="3"/>
      <c r="O17" s="3"/>
    </row>
    <row r="18" spans="1:20" ht="35" thickBot="1" x14ac:dyDescent="0.25">
      <c r="A18" s="72">
        <v>15</v>
      </c>
      <c r="B18" s="52" t="s">
        <v>162</v>
      </c>
      <c r="C18" s="35">
        <v>29</v>
      </c>
      <c r="D18" s="74"/>
      <c r="E18" s="74"/>
      <c r="F18" s="72">
        <v>15</v>
      </c>
      <c r="G18" s="52" t="s">
        <v>162</v>
      </c>
      <c r="H18" s="35">
        <v>20.46</v>
      </c>
      <c r="I18" s="74"/>
      <c r="J18" s="3"/>
      <c r="K18" s="3"/>
      <c r="L18" s="3"/>
      <c r="M18" s="3"/>
      <c r="N18" s="3"/>
      <c r="O18" s="3"/>
    </row>
    <row r="19" spans="1:20" ht="35" thickBot="1" x14ac:dyDescent="0.25">
      <c r="A19" s="72">
        <v>16</v>
      </c>
      <c r="B19" s="52" t="s">
        <v>165</v>
      </c>
      <c r="C19" s="35">
        <v>28.98</v>
      </c>
      <c r="D19" s="74">
        <f>AVERAGE(C19:C21)</f>
        <v>29.186666666666667</v>
      </c>
      <c r="E19" s="74">
        <f>E10</f>
        <v>29.77333333333333</v>
      </c>
      <c r="F19" s="72">
        <v>16</v>
      </c>
      <c r="G19" s="52" t="s">
        <v>165</v>
      </c>
      <c r="H19" s="35">
        <v>20.3</v>
      </c>
      <c r="I19" s="74">
        <f>AVERAGE(H19:H21)</f>
        <v>20.343333333333334</v>
      </c>
      <c r="J19" s="74">
        <v>20.32</v>
      </c>
      <c r="K19" s="75">
        <f>((D19-I19)-(E19-J19))</f>
        <v>-0.60999999999999588</v>
      </c>
      <c r="L19" s="35">
        <f>2^(-(K19))</f>
        <v>1.5262592089605547</v>
      </c>
      <c r="M19" s="3"/>
      <c r="N19" s="3"/>
      <c r="O19" s="3"/>
      <c r="Q19" s="35">
        <f t="shared" si="0"/>
        <v>0.30636711063228306</v>
      </c>
      <c r="R19" s="35">
        <f t="shared" ref="R19" si="2">-1/Q19</f>
        <v>-3.2640579399537746</v>
      </c>
    </row>
    <row r="20" spans="1:20" ht="35" thickBot="1" x14ac:dyDescent="0.25">
      <c r="A20" s="72">
        <v>17</v>
      </c>
      <c r="B20" s="52" t="s">
        <v>166</v>
      </c>
      <c r="C20" s="35">
        <v>29.09</v>
      </c>
      <c r="D20" s="74"/>
      <c r="E20" s="74"/>
      <c r="F20" s="72">
        <v>17</v>
      </c>
      <c r="G20" s="52" t="s">
        <v>166</v>
      </c>
      <c r="H20" s="35">
        <v>20.2</v>
      </c>
      <c r="I20" s="74"/>
      <c r="J20" s="3"/>
      <c r="K20" s="3"/>
      <c r="L20" s="3"/>
      <c r="M20" s="3"/>
      <c r="N20" s="3"/>
      <c r="O20" s="3"/>
    </row>
    <row r="21" spans="1:20" ht="35" thickBot="1" x14ac:dyDescent="0.25">
      <c r="A21" s="72">
        <v>18</v>
      </c>
      <c r="B21" s="52" t="s">
        <v>167</v>
      </c>
      <c r="C21" s="35">
        <v>29.49</v>
      </c>
      <c r="D21" s="74"/>
      <c r="E21" s="74"/>
      <c r="F21" s="72">
        <v>18</v>
      </c>
      <c r="G21" s="52" t="s">
        <v>167</v>
      </c>
      <c r="H21" s="35">
        <v>20.53</v>
      </c>
      <c r="I21" s="74"/>
      <c r="J21" s="3"/>
      <c r="K21" s="3"/>
      <c r="L21" s="3"/>
      <c r="M21" s="3"/>
      <c r="N21" s="3"/>
      <c r="O21" s="3"/>
    </row>
    <row r="22" spans="1:20" ht="35" thickBot="1" x14ac:dyDescent="0.25">
      <c r="A22" s="72">
        <v>19</v>
      </c>
      <c r="B22" s="52" t="s">
        <v>171</v>
      </c>
      <c r="C22" s="35">
        <v>31.96</v>
      </c>
      <c r="D22" s="74">
        <f>AVERAGE(C22:C24)</f>
        <v>31.79666666666667</v>
      </c>
      <c r="E22" s="74">
        <f>E13</f>
        <v>29.333333333333332</v>
      </c>
      <c r="F22" s="72">
        <v>19</v>
      </c>
      <c r="G22" s="52" t="s">
        <v>171</v>
      </c>
      <c r="H22" s="35">
        <v>21.27</v>
      </c>
      <c r="I22" s="74">
        <f>AVERAGE(H22,H24,H23)</f>
        <v>21.403333333333332</v>
      </c>
      <c r="J22" s="74">
        <v>20.175000000000001</v>
      </c>
      <c r="K22" s="75">
        <f>((D22-I22)-(E22-J22))</f>
        <v>1.2350000000000065</v>
      </c>
      <c r="L22" s="35">
        <f>2^(-(K22))</f>
        <v>0.42484249956932318</v>
      </c>
      <c r="M22" s="76">
        <f>AVERAGE(L25,L28)</f>
        <v>1.607812148423915</v>
      </c>
      <c r="N22" s="35">
        <f>STDEV(L25,L28)</f>
        <v>0.66794398232257934</v>
      </c>
      <c r="O22" s="3">
        <v>0.1933</v>
      </c>
      <c r="Q22" s="35">
        <f t="shared" si="0"/>
        <v>2.1435469250725938</v>
      </c>
      <c r="S22" s="78">
        <f>AVERAGE(Q22,Q28)</f>
        <v>1.7120054511116407</v>
      </c>
    </row>
    <row r="23" spans="1:20" ht="35" thickBot="1" x14ac:dyDescent="0.25">
      <c r="A23" s="72">
        <v>20</v>
      </c>
      <c r="B23" s="52" t="s">
        <v>172</v>
      </c>
      <c r="C23" s="35">
        <v>32.22</v>
      </c>
      <c r="D23" s="74"/>
      <c r="E23" s="74"/>
      <c r="F23" s="72">
        <v>20</v>
      </c>
      <c r="G23" s="52" t="s">
        <v>172</v>
      </c>
      <c r="H23" s="35">
        <v>21.58</v>
      </c>
      <c r="I23" s="74"/>
      <c r="J23" s="3"/>
      <c r="K23" s="3"/>
      <c r="L23" s="3"/>
      <c r="M23" s="3"/>
      <c r="N23" s="3"/>
      <c r="O23" s="3"/>
    </row>
    <row r="24" spans="1:20" ht="35" thickBot="1" x14ac:dyDescent="0.25">
      <c r="A24" s="72">
        <v>21</v>
      </c>
      <c r="B24" s="52" t="s">
        <v>173</v>
      </c>
      <c r="C24" s="35">
        <v>31.21</v>
      </c>
      <c r="D24" s="74"/>
      <c r="E24" s="74"/>
      <c r="F24" s="72">
        <v>21</v>
      </c>
      <c r="G24" s="52" t="s">
        <v>173</v>
      </c>
      <c r="H24" s="35">
        <v>21.36</v>
      </c>
      <c r="I24" s="74"/>
      <c r="J24" s="3"/>
      <c r="K24" s="3"/>
      <c r="L24" s="3"/>
      <c r="M24" s="3"/>
      <c r="N24" s="3"/>
      <c r="O24" s="3"/>
    </row>
    <row r="25" spans="1:20" ht="35" thickBot="1" x14ac:dyDescent="0.25">
      <c r="A25" s="72">
        <v>22</v>
      </c>
      <c r="B25" s="52" t="s">
        <v>174</v>
      </c>
      <c r="C25" s="35">
        <v>28.3</v>
      </c>
      <c r="D25" s="74">
        <f>AVERAGE(C25:C27)</f>
        <v>28.436666666666667</v>
      </c>
      <c r="E25" s="74">
        <v>29.77333333</v>
      </c>
      <c r="F25" s="72">
        <v>22</v>
      </c>
      <c r="G25" s="52" t="s">
        <v>174</v>
      </c>
      <c r="H25" s="35">
        <v>19.940000000000001</v>
      </c>
      <c r="I25" s="74">
        <f>AVERAGE(H25,H27,H26)</f>
        <v>19.803333333333335</v>
      </c>
      <c r="J25" s="74">
        <v>20.083333329999999</v>
      </c>
      <c r="K25" s="75">
        <f>((D25-I25)-(E25-J25))</f>
        <v>-1.0566666666666684</v>
      </c>
      <c r="L25" s="35">
        <f>2^(-(K25))</f>
        <v>2.0801198677769581</v>
      </c>
      <c r="M25" s="3"/>
      <c r="N25" s="3"/>
      <c r="O25" s="3"/>
      <c r="Q25" s="82">
        <f t="shared" si="0"/>
        <v>0.32383556297298627</v>
      </c>
      <c r="T25" s="80">
        <f>AVERAGE(Q22,Q28)</f>
        <v>1.7120054511116407</v>
      </c>
    </row>
    <row r="26" spans="1:20" ht="35" thickBot="1" x14ac:dyDescent="0.25">
      <c r="A26" s="72">
        <v>23</v>
      </c>
      <c r="B26" s="52" t="s">
        <v>175</v>
      </c>
      <c r="C26" s="35">
        <v>28.52</v>
      </c>
      <c r="D26" s="74"/>
      <c r="E26" s="74"/>
      <c r="F26" s="72">
        <v>23</v>
      </c>
      <c r="G26" s="52" t="s">
        <v>175</v>
      </c>
      <c r="H26" s="35">
        <v>19.649999999999999</v>
      </c>
      <c r="I26" s="74"/>
      <c r="J26" s="3"/>
      <c r="K26" s="3"/>
      <c r="L26" s="3"/>
      <c r="M26" s="3"/>
      <c r="N26" s="3"/>
      <c r="O26" s="3"/>
    </row>
    <row r="27" spans="1:20" ht="35" thickBot="1" x14ac:dyDescent="0.25">
      <c r="A27" s="72">
        <v>24</v>
      </c>
      <c r="B27" s="52" t="s">
        <v>176</v>
      </c>
      <c r="C27" s="35">
        <v>28.49</v>
      </c>
      <c r="D27" s="74"/>
      <c r="E27" s="74"/>
      <c r="F27" s="72">
        <v>24</v>
      </c>
      <c r="G27" s="52" t="s">
        <v>176</v>
      </c>
      <c r="H27" s="35">
        <v>19.82</v>
      </c>
      <c r="I27" s="74"/>
      <c r="J27" s="3"/>
      <c r="K27" s="3"/>
      <c r="L27" s="3"/>
      <c r="M27" s="3"/>
      <c r="N27" s="3"/>
      <c r="O27" s="3"/>
    </row>
    <row r="28" spans="1:20" ht="35" thickBot="1" x14ac:dyDescent="0.25">
      <c r="A28" s="72">
        <v>25</v>
      </c>
      <c r="B28" s="52" t="s">
        <v>168</v>
      </c>
      <c r="C28" s="35">
        <v>29.56</v>
      </c>
      <c r="D28" s="74">
        <f>AVERAGE(C28:C30)</f>
        <v>29.623333333333335</v>
      </c>
      <c r="E28" s="74">
        <f>E19</f>
        <v>29.77333333333333</v>
      </c>
      <c r="F28" s="72">
        <v>25</v>
      </c>
      <c r="G28" s="52" t="s">
        <v>168</v>
      </c>
      <c r="H28" s="35">
        <v>20.39</v>
      </c>
      <c r="I28" s="74">
        <f>AVERAGE(H28,H30,H29)</f>
        <v>20.353333333333332</v>
      </c>
      <c r="J28" s="74">
        <v>20.32</v>
      </c>
      <c r="K28" s="75">
        <f>((D28-I28)-(E28-J28))</f>
        <v>-0.18333333333332646</v>
      </c>
      <c r="L28" s="35">
        <f>2^(-(K28))</f>
        <v>1.135504429070872</v>
      </c>
      <c r="M28" s="3"/>
      <c r="N28" s="3"/>
      <c r="O28" s="3"/>
      <c r="Q28" s="35">
        <f t="shared" si="0"/>
        <v>1.2804639771506876</v>
      </c>
    </row>
    <row r="29" spans="1:20" ht="35" thickBot="1" x14ac:dyDescent="0.25">
      <c r="A29" s="72">
        <v>26</v>
      </c>
      <c r="B29" s="52" t="s">
        <v>169</v>
      </c>
      <c r="C29" s="35">
        <v>29.98</v>
      </c>
      <c r="D29" s="3"/>
      <c r="E29" s="74"/>
      <c r="F29" s="72">
        <v>26</v>
      </c>
      <c r="G29" s="52" t="s">
        <v>169</v>
      </c>
      <c r="H29" s="35">
        <v>20.29</v>
      </c>
      <c r="I29" s="3"/>
      <c r="J29" s="3"/>
      <c r="K29" s="3"/>
      <c r="L29" s="3"/>
      <c r="M29" s="3"/>
      <c r="N29" s="3"/>
      <c r="O29" s="3"/>
    </row>
    <row r="30" spans="1:20" ht="35" thickBot="1" x14ac:dyDescent="0.25">
      <c r="A30" s="72">
        <v>27</v>
      </c>
      <c r="B30" s="52" t="s">
        <v>170</v>
      </c>
      <c r="C30" s="35">
        <v>29.33</v>
      </c>
      <c r="D30" s="3"/>
      <c r="E30" s="74"/>
      <c r="F30" s="72">
        <v>27</v>
      </c>
      <c r="G30" s="52" t="s">
        <v>170</v>
      </c>
      <c r="H30" s="35">
        <v>20.38</v>
      </c>
      <c r="I30" s="3"/>
      <c r="J30" s="3"/>
      <c r="K30" s="3"/>
      <c r="L30" s="3"/>
      <c r="M30" s="3"/>
      <c r="N30" s="3"/>
      <c r="O30" s="3"/>
    </row>
    <row r="31" spans="1:20" ht="35" thickBot="1" x14ac:dyDescent="0.25">
      <c r="A31" s="72">
        <v>28</v>
      </c>
      <c r="B31" s="52" t="s">
        <v>177</v>
      </c>
      <c r="C31" s="35">
        <v>32.229999999999997</v>
      </c>
      <c r="D31" s="74">
        <f>AVERAGE(C31:C33)</f>
        <v>32.346666666666664</v>
      </c>
      <c r="E31" s="74">
        <f>E22</f>
        <v>29.333333333333332</v>
      </c>
      <c r="F31" s="72">
        <v>28</v>
      </c>
      <c r="G31" s="52" t="s">
        <v>177</v>
      </c>
      <c r="H31" s="35">
        <v>22.05</v>
      </c>
      <c r="I31" s="74">
        <f>AVERAGE(H31:H33)</f>
        <v>22.13</v>
      </c>
      <c r="J31" s="74">
        <v>20.175000000000001</v>
      </c>
      <c r="K31" s="75">
        <f>((D31-I31)-(E31-J31))</f>
        <v>1.0583333333333336</v>
      </c>
      <c r="L31" s="35">
        <f>2^(-(K31))</f>
        <v>0.48018647252550206</v>
      </c>
      <c r="M31" s="76">
        <f>AVERAGE(L31,L34)</f>
        <v>0.44175367606828231</v>
      </c>
      <c r="N31" s="35">
        <f>STDEV(L31,L34)</f>
        <v>5.4352181989724815E-2</v>
      </c>
      <c r="O31" s="3">
        <v>0.70109999999999995</v>
      </c>
      <c r="Q31" s="35">
        <f t="shared" si="0"/>
        <v>1.8877486253633839</v>
      </c>
      <c r="S31" s="78">
        <f>AVERAGE(Q31,Q37)</f>
        <v>2.2787141668517243</v>
      </c>
    </row>
    <row r="32" spans="1:20" ht="35" thickBot="1" x14ac:dyDescent="0.25">
      <c r="A32" s="72">
        <v>29</v>
      </c>
      <c r="B32" s="52" t="s">
        <v>178</v>
      </c>
      <c r="C32" s="35">
        <v>32.22</v>
      </c>
      <c r="D32" s="3"/>
      <c r="E32" s="74"/>
      <c r="F32" s="72">
        <v>29</v>
      </c>
      <c r="G32" s="52" t="s">
        <v>178</v>
      </c>
      <c r="H32" s="35">
        <v>22.06</v>
      </c>
      <c r="I32" s="3"/>
      <c r="J32" s="3"/>
      <c r="K32" s="3"/>
      <c r="L32" s="3"/>
      <c r="M32" s="3"/>
      <c r="N32" s="3"/>
      <c r="O32" s="3"/>
    </row>
    <row r="33" spans="1:20" ht="35" thickBot="1" x14ac:dyDescent="0.25">
      <c r="A33" s="72">
        <v>30</v>
      </c>
      <c r="B33" s="52" t="s">
        <v>179</v>
      </c>
      <c r="C33" s="35">
        <v>32.590000000000003</v>
      </c>
      <c r="D33" s="3"/>
      <c r="E33" s="74"/>
      <c r="F33" s="72">
        <v>30</v>
      </c>
      <c r="G33" s="52" t="s">
        <v>179</v>
      </c>
      <c r="H33" s="35">
        <v>22.28</v>
      </c>
      <c r="I33" s="3"/>
      <c r="J33" s="3"/>
      <c r="K33" s="3"/>
      <c r="L33" s="3"/>
      <c r="M33" s="3"/>
      <c r="N33" s="3"/>
      <c r="O33" s="3"/>
    </row>
    <row r="34" spans="1:20" ht="35" thickBot="1" x14ac:dyDescent="0.25">
      <c r="A34" s="72">
        <v>31</v>
      </c>
      <c r="B34" s="52" t="s">
        <v>180</v>
      </c>
      <c r="C34" s="35">
        <v>33.58</v>
      </c>
      <c r="D34" s="74">
        <f>AVERAGE(C34:C35)</f>
        <v>33.435000000000002</v>
      </c>
      <c r="E34" s="74">
        <f>E25</f>
        <v>29.77333333</v>
      </c>
      <c r="F34" s="72">
        <v>31</v>
      </c>
      <c r="G34" s="52" t="s">
        <v>180</v>
      </c>
      <c r="H34" s="35">
        <v>22.47</v>
      </c>
      <c r="I34" s="74">
        <f>AVERAGE(H34:H35)</f>
        <v>22.434999999999999</v>
      </c>
      <c r="J34" s="74">
        <v>20.083333329999999</v>
      </c>
      <c r="K34" s="75">
        <f>((D34-I34)-(E34-J34))</f>
        <v>1.3100000000000023</v>
      </c>
      <c r="L34" s="35">
        <f>2^(-(K34))</f>
        <v>0.40332087961106255</v>
      </c>
      <c r="M34" s="3"/>
      <c r="N34" s="3"/>
      <c r="O34" s="3"/>
      <c r="Q34" s="35">
        <f t="shared" si="0"/>
        <v>6.4680612172789038</v>
      </c>
    </row>
    <row r="35" spans="1:20" ht="35" thickBot="1" x14ac:dyDescent="0.25">
      <c r="A35" s="72">
        <v>32</v>
      </c>
      <c r="B35" s="52" t="s">
        <v>181</v>
      </c>
      <c r="C35" s="35">
        <v>33.29</v>
      </c>
      <c r="D35" s="3"/>
      <c r="E35" s="74"/>
      <c r="F35" s="72">
        <v>32</v>
      </c>
      <c r="G35" s="52" t="s">
        <v>181</v>
      </c>
      <c r="H35" s="35">
        <v>22.4</v>
      </c>
      <c r="I35" s="3"/>
      <c r="J35" s="3"/>
      <c r="K35" s="3"/>
      <c r="L35" s="3"/>
      <c r="M35" s="3"/>
      <c r="N35" s="3"/>
      <c r="O35" s="3"/>
    </row>
    <row r="36" spans="1:20" ht="35" thickBot="1" x14ac:dyDescent="0.25">
      <c r="A36" s="72">
        <v>33</v>
      </c>
      <c r="B36" s="52" t="s">
        <v>182</v>
      </c>
      <c r="C36" s="35">
        <v>32.32</v>
      </c>
      <c r="D36" s="3"/>
      <c r="E36" s="74"/>
      <c r="F36" s="72">
        <v>33</v>
      </c>
      <c r="G36" s="52" t="s">
        <v>182</v>
      </c>
      <c r="H36" s="35">
        <v>23.55</v>
      </c>
      <c r="I36" s="3"/>
      <c r="J36" s="3"/>
      <c r="K36" s="3"/>
      <c r="L36" s="3"/>
      <c r="M36" s="3"/>
      <c r="N36" s="3"/>
      <c r="O36" s="3"/>
    </row>
    <row r="37" spans="1:20" ht="35" thickBot="1" x14ac:dyDescent="0.25">
      <c r="A37" s="72">
        <v>34</v>
      </c>
      <c r="B37" s="52" t="s">
        <v>183</v>
      </c>
      <c r="C37" s="35">
        <v>30.19</v>
      </c>
      <c r="D37" s="74">
        <f>AVERAGE(C37:C39)</f>
        <v>30.166666666666668</v>
      </c>
      <c r="E37" s="74">
        <f>E28</f>
        <v>29.77333333333333</v>
      </c>
      <c r="F37" s="72">
        <v>34</v>
      </c>
      <c r="G37" s="52" t="s">
        <v>183</v>
      </c>
      <c r="H37" s="35">
        <v>20.260000000000002</v>
      </c>
      <c r="I37" s="74">
        <f>AVERAGE(H37:H39)</f>
        <v>20.306666666666668</v>
      </c>
      <c r="J37" s="74">
        <v>20.32</v>
      </c>
      <c r="K37" s="75">
        <f>((D37-I37)-(E37-J37))</f>
        <v>0.40666666666666984</v>
      </c>
      <c r="L37" s="35">
        <f>2^(-(K37))</f>
        <v>0.754364313375115</v>
      </c>
      <c r="M37" s="3"/>
      <c r="N37" s="3"/>
      <c r="O37" s="3"/>
      <c r="Q37" s="35">
        <f t="shared" si="0"/>
        <v>2.6696797083400643</v>
      </c>
    </row>
    <row r="38" spans="1:20" ht="35" thickBot="1" x14ac:dyDescent="0.25">
      <c r="A38" s="72">
        <v>35</v>
      </c>
      <c r="B38" s="52" t="s">
        <v>184</v>
      </c>
      <c r="C38" s="35">
        <v>30.18</v>
      </c>
      <c r="D38" s="3"/>
      <c r="E38" s="74"/>
      <c r="F38" s="72">
        <v>35</v>
      </c>
      <c r="G38" s="52" t="s">
        <v>184</v>
      </c>
      <c r="H38" s="35">
        <v>20.3</v>
      </c>
      <c r="I38" s="3"/>
      <c r="J38" s="3"/>
      <c r="K38" s="3"/>
      <c r="L38" s="3"/>
      <c r="M38" s="3"/>
      <c r="N38" s="3"/>
      <c r="O38" s="3"/>
    </row>
    <row r="39" spans="1:20" ht="35" thickBot="1" x14ac:dyDescent="0.25">
      <c r="A39" s="72">
        <v>36</v>
      </c>
      <c r="B39" s="52" t="s">
        <v>185</v>
      </c>
      <c r="C39" s="35">
        <v>30.13</v>
      </c>
      <c r="D39" s="3"/>
      <c r="E39" s="74"/>
      <c r="F39" s="72">
        <v>36</v>
      </c>
      <c r="G39" s="52" t="s">
        <v>185</v>
      </c>
      <c r="H39" s="35">
        <v>20.36</v>
      </c>
      <c r="I39" s="3"/>
      <c r="J39" s="3"/>
      <c r="K39" s="3"/>
      <c r="L39" s="3"/>
      <c r="M39" s="3"/>
      <c r="N39" s="3"/>
      <c r="O39" s="3"/>
    </row>
    <row r="40" spans="1:20" ht="35" thickBot="1" x14ac:dyDescent="0.25">
      <c r="A40" s="72">
        <v>37</v>
      </c>
      <c r="B40" s="52" t="s">
        <v>186</v>
      </c>
      <c r="C40" s="35">
        <v>29.8</v>
      </c>
      <c r="D40" s="74">
        <f>AVERAGE(C40:C41)</f>
        <v>30.009999999999998</v>
      </c>
      <c r="E40" s="74">
        <f>E31</f>
        <v>29.333333333333332</v>
      </c>
      <c r="F40" s="72">
        <v>37</v>
      </c>
      <c r="G40" s="52" t="s">
        <v>186</v>
      </c>
      <c r="H40" s="35">
        <v>20.5</v>
      </c>
      <c r="I40" s="74">
        <f>AVERAGE(H40:H42)</f>
        <v>20.373333333333331</v>
      </c>
      <c r="J40" s="74">
        <v>20.175000000000001</v>
      </c>
      <c r="K40" s="75">
        <f>((D40-I40)-(E40-J40))</f>
        <v>0.47833333333333528</v>
      </c>
      <c r="L40" s="35">
        <f>2^(-(K40))</f>
        <v>0.71780638765940741</v>
      </c>
      <c r="M40" s="76">
        <f>AVERAGE(L43,L46)</f>
        <v>1.5434433771983318</v>
      </c>
      <c r="N40" s="35">
        <f>STDEV(L43,L46)</f>
        <v>0.20115733025835295</v>
      </c>
      <c r="O40" s="3">
        <v>7.9454000000000002</v>
      </c>
      <c r="Q40" s="35">
        <f t="shared" si="0"/>
        <v>0.68065705824973677</v>
      </c>
      <c r="R40" s="35">
        <f>-1/Q40</f>
        <v>-1.4691686332783087</v>
      </c>
      <c r="S40" s="78">
        <f>AVERAGE(R40,R46)</f>
        <v>-3.091118594327297</v>
      </c>
    </row>
    <row r="41" spans="1:20" ht="35" thickBot="1" x14ac:dyDescent="0.25">
      <c r="A41" s="72">
        <v>38</v>
      </c>
      <c r="B41" s="52" t="s">
        <v>187</v>
      </c>
      <c r="C41" s="35">
        <v>30.22</v>
      </c>
      <c r="D41" s="3"/>
      <c r="E41" s="74"/>
      <c r="F41" s="72">
        <v>38</v>
      </c>
      <c r="G41" s="52" t="s">
        <v>187</v>
      </c>
      <c r="H41" s="35">
        <v>20.27</v>
      </c>
      <c r="I41" s="3"/>
      <c r="J41" s="3"/>
      <c r="K41" s="3"/>
      <c r="L41" s="3"/>
      <c r="M41" s="3"/>
      <c r="N41" s="3"/>
      <c r="O41" s="3"/>
    </row>
    <row r="42" spans="1:20" ht="35" thickBot="1" x14ac:dyDescent="0.25">
      <c r="A42" s="72">
        <v>39</v>
      </c>
      <c r="B42" s="52" t="s">
        <v>188</v>
      </c>
      <c r="C42" s="35">
        <v>29.59</v>
      </c>
      <c r="D42" s="3"/>
      <c r="E42" s="74"/>
      <c r="F42" s="72">
        <v>39</v>
      </c>
      <c r="G42" s="52" t="s">
        <v>188</v>
      </c>
      <c r="H42" s="35">
        <v>20.350000000000001</v>
      </c>
      <c r="I42" s="3"/>
      <c r="J42" s="3"/>
      <c r="K42" s="3"/>
      <c r="L42" s="3"/>
      <c r="M42" s="3"/>
      <c r="N42" s="3"/>
      <c r="O42" s="3"/>
    </row>
    <row r="43" spans="1:20" ht="35" thickBot="1" x14ac:dyDescent="0.25">
      <c r="A43" s="72">
        <v>40</v>
      </c>
      <c r="B43" s="52" t="s">
        <v>189</v>
      </c>
      <c r="C43" s="35">
        <v>30.02</v>
      </c>
      <c r="D43" s="74">
        <f>AVERAGE(C43:C45)</f>
        <v>30.333333333333332</v>
      </c>
      <c r="E43" s="74">
        <f>E34</f>
        <v>29.77333333</v>
      </c>
      <c r="F43" s="72">
        <v>40</v>
      </c>
      <c r="G43" s="52" t="s">
        <v>189</v>
      </c>
      <c r="H43" s="35">
        <v>21.13</v>
      </c>
      <c r="I43" s="74">
        <f>AVERAGE(H43:H45)</f>
        <v>21.13</v>
      </c>
      <c r="J43" s="74">
        <v>20.083333329999999</v>
      </c>
      <c r="K43" s="75">
        <f>((D43-I43)-(E43-J43))</f>
        <v>-0.48666666666666814</v>
      </c>
      <c r="L43" s="35">
        <f>2^(-(K43))</f>
        <v>1.4012036648872686</v>
      </c>
      <c r="M43" s="3"/>
      <c r="N43" s="3"/>
      <c r="O43" s="3"/>
      <c r="Q43" s="82">
        <f t="shared" si="0"/>
        <v>1.4372722185789211</v>
      </c>
      <c r="T43" s="80">
        <f>AVERAGE(R40,R46)</f>
        <v>-3.091118594327297</v>
      </c>
    </row>
    <row r="44" spans="1:20" ht="35" thickBot="1" x14ac:dyDescent="0.25">
      <c r="A44" s="72">
        <v>41</v>
      </c>
      <c r="B44" s="52" t="s">
        <v>190</v>
      </c>
      <c r="C44" s="35">
        <v>30.64</v>
      </c>
      <c r="D44" s="3"/>
      <c r="E44" s="74"/>
      <c r="F44" s="72">
        <v>41</v>
      </c>
      <c r="G44" s="52" t="s">
        <v>190</v>
      </c>
      <c r="H44" s="35">
        <v>21.16</v>
      </c>
      <c r="I44" s="3"/>
      <c r="J44" s="3"/>
      <c r="K44" s="3"/>
      <c r="L44" s="3"/>
      <c r="M44" s="3"/>
      <c r="N44" s="3"/>
      <c r="O44" s="3"/>
    </row>
    <row r="45" spans="1:20" ht="35" thickBot="1" x14ac:dyDescent="0.25">
      <c r="A45" s="72">
        <v>42</v>
      </c>
      <c r="B45" s="52" t="s">
        <v>191</v>
      </c>
      <c r="C45" s="35">
        <v>30.34</v>
      </c>
      <c r="D45" s="3"/>
      <c r="E45" s="74"/>
      <c r="F45" s="72">
        <v>42</v>
      </c>
      <c r="G45" s="52" t="s">
        <v>191</v>
      </c>
      <c r="H45" s="35">
        <v>21.1</v>
      </c>
      <c r="I45" s="3"/>
      <c r="J45" s="3"/>
      <c r="K45" s="3"/>
      <c r="L45" s="3"/>
      <c r="M45" s="3"/>
      <c r="N45" s="3"/>
      <c r="O45" s="3"/>
    </row>
    <row r="46" spans="1:20" ht="35" thickBot="1" x14ac:dyDescent="0.25">
      <c r="A46" s="72">
        <v>43</v>
      </c>
      <c r="B46" s="52" t="s">
        <v>192</v>
      </c>
      <c r="C46" s="35">
        <v>28.72</v>
      </c>
      <c r="D46" s="74">
        <f>AVERAGE(C46:C47)</f>
        <v>28.574999999999999</v>
      </c>
      <c r="E46" s="74">
        <f>E37</f>
        <v>29.77333333333333</v>
      </c>
      <c r="F46" s="72">
        <v>43</v>
      </c>
      <c r="G46" s="52" t="s">
        <v>192</v>
      </c>
      <c r="H46" s="35">
        <v>19.91</v>
      </c>
      <c r="I46" s="74">
        <f>AVERAGE(H46:H47)</f>
        <v>19.875</v>
      </c>
      <c r="J46" s="74">
        <v>20.32</v>
      </c>
      <c r="K46" s="75">
        <f>((D46-I46)-(E46-J46))</f>
        <v>-0.7533333333333303</v>
      </c>
      <c r="L46" s="35">
        <f>2^(-(K46))</f>
        <v>1.685683089509395</v>
      </c>
      <c r="M46" s="3"/>
      <c r="N46" s="3"/>
      <c r="O46" s="3"/>
      <c r="Q46" s="35">
        <f t="shared" si="0"/>
        <v>0.2121759928272805</v>
      </c>
      <c r="R46" s="35">
        <f t="shared" ref="R46" si="3">-1/Q46</f>
        <v>-4.7130685553762852</v>
      </c>
    </row>
    <row r="47" spans="1:20" ht="35" thickBot="1" x14ac:dyDescent="0.25">
      <c r="A47" s="72">
        <v>44</v>
      </c>
      <c r="B47" s="52" t="s">
        <v>193</v>
      </c>
      <c r="C47" s="35">
        <v>28.43</v>
      </c>
      <c r="D47" s="3"/>
      <c r="E47" s="74"/>
      <c r="F47" s="72">
        <v>44</v>
      </c>
      <c r="G47" s="52" t="s">
        <v>193</v>
      </c>
      <c r="H47" s="35">
        <v>19.84</v>
      </c>
      <c r="I47" s="3"/>
      <c r="J47" s="74"/>
      <c r="K47" s="3"/>
      <c r="L47" s="3"/>
      <c r="M47" s="3"/>
      <c r="N47" s="3"/>
      <c r="O47" s="3"/>
    </row>
    <row r="48" spans="1:20" ht="35" thickBot="1" x14ac:dyDescent="0.25">
      <c r="A48" s="72">
        <v>45</v>
      </c>
      <c r="B48" s="52" t="s">
        <v>194</v>
      </c>
      <c r="C48" s="35">
        <v>29.13</v>
      </c>
      <c r="D48" s="3"/>
      <c r="E48" s="74"/>
      <c r="F48" s="72">
        <v>45</v>
      </c>
      <c r="G48" s="52" t="s">
        <v>194</v>
      </c>
      <c r="H48" s="35">
        <v>20.46</v>
      </c>
      <c r="I48" s="3"/>
      <c r="J48" s="74"/>
      <c r="K48" s="3"/>
      <c r="L48" s="3"/>
      <c r="M48" s="3"/>
      <c r="N48" s="3"/>
      <c r="O48" s="3"/>
    </row>
    <row r="50" spans="1:3" x14ac:dyDescent="0.2">
      <c r="A50" s="35" t="s">
        <v>23</v>
      </c>
      <c r="B50" s="3" t="s">
        <v>24</v>
      </c>
      <c r="C50" s="35" t="s">
        <v>25</v>
      </c>
    </row>
    <row r="51" spans="1:3" x14ac:dyDescent="0.2">
      <c r="A51" s="35" t="s">
        <v>18</v>
      </c>
      <c r="B51" s="35">
        <v>1</v>
      </c>
      <c r="C51" s="35">
        <v>0</v>
      </c>
    </row>
    <row r="52" spans="1:3" x14ac:dyDescent="0.2">
      <c r="A52" s="35" t="s">
        <v>19</v>
      </c>
      <c r="B52" s="35">
        <v>1.9251751941230113</v>
      </c>
      <c r="C52" s="35">
        <v>0.5641523964641707</v>
      </c>
    </row>
    <row r="53" spans="1:3" x14ac:dyDescent="0.2">
      <c r="A53" s="35" t="s">
        <v>20</v>
      </c>
      <c r="B53" s="35">
        <v>1.607812148423915</v>
      </c>
      <c r="C53" s="35">
        <v>0.66794398232257934</v>
      </c>
    </row>
    <row r="54" spans="1:3" x14ac:dyDescent="0.2">
      <c r="A54" s="35" t="s">
        <v>21</v>
      </c>
      <c r="B54" s="35">
        <v>0.44175367606828231</v>
      </c>
      <c r="C54" s="35">
        <v>5.4352181989724815E-2</v>
      </c>
    </row>
    <row r="55" spans="1:3" x14ac:dyDescent="0.2">
      <c r="A55" s="35" t="s">
        <v>22</v>
      </c>
      <c r="B55" s="35">
        <v>1.5434433771983318</v>
      </c>
      <c r="C55" s="35">
        <v>0.20115733025835295</v>
      </c>
    </row>
    <row r="66" spans="1:15" ht="19" x14ac:dyDescent="0.25">
      <c r="A66" s="92" t="s">
        <v>51</v>
      </c>
    </row>
    <row r="67" spans="1:15" x14ac:dyDescent="0.2">
      <c r="A67" s="100" t="s">
        <v>12</v>
      </c>
      <c r="B67" s="100"/>
      <c r="C67" s="100"/>
      <c r="D67" s="1"/>
      <c r="E67" s="1"/>
      <c r="F67" s="103" t="s">
        <v>0</v>
      </c>
      <c r="G67" s="103"/>
      <c r="H67" s="103"/>
      <c r="I67" s="1"/>
      <c r="J67" s="1"/>
      <c r="K67" s="1"/>
      <c r="L67" s="3"/>
      <c r="M67" s="3"/>
      <c r="N67" s="3"/>
      <c r="O67" s="3"/>
    </row>
    <row r="68" spans="1:15" x14ac:dyDescent="0.2">
      <c r="A68" s="102" t="s">
        <v>41</v>
      </c>
      <c r="B68" s="101"/>
      <c r="C68" s="101"/>
      <c r="D68" s="3"/>
      <c r="E68" s="3"/>
      <c r="F68" s="101" t="s">
        <v>0</v>
      </c>
      <c r="G68" s="101"/>
      <c r="H68" s="101"/>
      <c r="I68" s="3"/>
      <c r="J68" s="3"/>
      <c r="K68" s="3"/>
      <c r="L68" s="3"/>
      <c r="M68" s="3"/>
      <c r="N68" s="3"/>
      <c r="O68" s="3"/>
    </row>
    <row r="69" spans="1:15" ht="17" thickBot="1" x14ac:dyDescent="0.25">
      <c r="A69" s="104" t="s">
        <v>1</v>
      </c>
      <c r="B69" s="104"/>
      <c r="C69" s="104"/>
      <c r="D69" s="3"/>
      <c r="E69" s="3"/>
      <c r="F69" s="104" t="s">
        <v>1</v>
      </c>
      <c r="G69" s="104"/>
      <c r="H69" s="104"/>
      <c r="I69" s="4"/>
      <c r="J69" s="4"/>
      <c r="K69" s="3"/>
      <c r="L69" s="3"/>
      <c r="M69" s="3"/>
      <c r="N69" s="3"/>
      <c r="O69" s="3"/>
    </row>
    <row r="70" spans="1:15" ht="17" thickBot="1" x14ac:dyDescent="0.25">
      <c r="A70" s="83" t="s">
        <v>13</v>
      </c>
      <c r="B70" s="5" t="s">
        <v>14</v>
      </c>
      <c r="C70" s="5" t="s">
        <v>2</v>
      </c>
      <c r="D70" s="6" t="s">
        <v>3</v>
      </c>
      <c r="E70" s="6" t="s">
        <v>4</v>
      </c>
      <c r="F70" s="84" t="s">
        <v>13</v>
      </c>
      <c r="G70" s="84" t="s">
        <v>14</v>
      </c>
      <c r="H70" s="84" t="s">
        <v>2</v>
      </c>
      <c r="I70" s="6" t="s">
        <v>5</v>
      </c>
      <c r="J70" s="6" t="s">
        <v>6</v>
      </c>
      <c r="K70" s="85" t="s">
        <v>7</v>
      </c>
      <c r="L70" s="86" t="s">
        <v>8</v>
      </c>
      <c r="M70" s="87" t="s">
        <v>9</v>
      </c>
      <c r="N70" s="13" t="s">
        <v>10</v>
      </c>
      <c r="O70" s="88" t="s">
        <v>11</v>
      </c>
    </row>
    <row r="71" spans="1:15" ht="17" thickBot="1" x14ac:dyDescent="0.25">
      <c r="A71" s="72">
        <v>1</v>
      </c>
      <c r="B71" s="20" t="s">
        <v>26</v>
      </c>
      <c r="C71" s="35" t="s">
        <v>17</v>
      </c>
      <c r="D71" s="74">
        <f>AVERAGE(C73)</f>
        <v>35.89</v>
      </c>
      <c r="E71" s="74">
        <f>AVERAGE(D71:D73)</f>
        <v>35.89</v>
      </c>
      <c r="F71" s="72">
        <v>1</v>
      </c>
      <c r="G71" s="20" t="s">
        <v>26</v>
      </c>
      <c r="H71" s="73">
        <v>22.18</v>
      </c>
      <c r="I71" s="74">
        <f>AVERAGE(H71:H73)</f>
        <v>22.276666666666667</v>
      </c>
      <c r="J71" s="74">
        <f>AVERAGE(I71:I73)</f>
        <v>22.276666666666667</v>
      </c>
      <c r="K71" s="75">
        <f>((D71-I71)-(E71-J71))</f>
        <v>0</v>
      </c>
      <c r="L71" s="35">
        <f>2^(-(K71))</f>
        <v>1</v>
      </c>
      <c r="M71" s="76">
        <f>AVERAGE(L71,L74,L77)</f>
        <v>1</v>
      </c>
      <c r="N71" s="35">
        <f>STDEV(L71,L74,L77)</f>
        <v>0</v>
      </c>
      <c r="O71" s="3">
        <v>0</v>
      </c>
    </row>
    <row r="72" spans="1:15" ht="17" thickBot="1" x14ac:dyDescent="0.25">
      <c r="A72" s="72">
        <v>2</v>
      </c>
      <c r="B72" s="20" t="s">
        <v>26</v>
      </c>
      <c r="C72" s="35" t="s">
        <v>17</v>
      </c>
      <c r="D72" s="74"/>
      <c r="E72" s="74"/>
      <c r="F72" s="72">
        <v>2</v>
      </c>
      <c r="G72" s="20" t="s">
        <v>26</v>
      </c>
      <c r="H72" s="73">
        <v>22.31</v>
      </c>
      <c r="I72" s="74"/>
      <c r="J72" s="3"/>
      <c r="K72" s="3"/>
      <c r="L72" s="3"/>
      <c r="M72" s="3"/>
      <c r="N72" s="3"/>
      <c r="O72" s="3"/>
    </row>
    <row r="73" spans="1:15" ht="17" thickBot="1" x14ac:dyDescent="0.25">
      <c r="A73" s="72">
        <v>3</v>
      </c>
      <c r="B73" s="20" t="s">
        <v>26</v>
      </c>
      <c r="C73" s="35">
        <v>35.89</v>
      </c>
      <c r="D73" s="74"/>
      <c r="E73" s="74"/>
      <c r="F73" s="72">
        <v>3</v>
      </c>
      <c r="G73" s="20" t="s">
        <v>26</v>
      </c>
      <c r="H73" s="73">
        <v>22.34</v>
      </c>
      <c r="I73" s="74"/>
      <c r="J73" s="3"/>
      <c r="K73" s="3"/>
      <c r="L73" s="3"/>
      <c r="M73" s="3"/>
      <c r="N73" s="3"/>
      <c r="O73" s="3"/>
    </row>
    <row r="74" spans="1:15" ht="17" thickBot="1" x14ac:dyDescent="0.25">
      <c r="A74" s="72">
        <v>4</v>
      </c>
      <c r="B74" s="20" t="s">
        <v>27</v>
      </c>
      <c r="C74" s="35">
        <v>33.520000000000003</v>
      </c>
      <c r="D74" s="74">
        <f>AVERAGE(C74:C75)</f>
        <v>34.365000000000002</v>
      </c>
      <c r="E74" s="74">
        <f>AVERAGE(D74:D76)</f>
        <v>34.365000000000002</v>
      </c>
      <c r="F74" s="72">
        <v>4</v>
      </c>
      <c r="G74" s="20" t="s">
        <v>27</v>
      </c>
      <c r="H74" s="73">
        <v>21.4</v>
      </c>
      <c r="I74" s="74">
        <f>AVERAGE(H74:H76)</f>
        <v>21.816666666666666</v>
      </c>
      <c r="J74" s="74">
        <f>AVERAGE(I74:I76)</f>
        <v>21.816666666666666</v>
      </c>
      <c r="K74" s="75">
        <f>((D74-I74)-(E74-J74))</f>
        <v>0</v>
      </c>
      <c r="L74" s="35">
        <f>2^(-(K74))</f>
        <v>1</v>
      </c>
      <c r="M74" s="3"/>
      <c r="N74" s="3"/>
      <c r="O74" s="3"/>
    </row>
    <row r="75" spans="1:15" ht="17" thickBot="1" x14ac:dyDescent="0.25">
      <c r="A75" s="72">
        <v>5</v>
      </c>
      <c r="B75" s="20" t="s">
        <v>27</v>
      </c>
      <c r="C75" s="35">
        <v>35.21</v>
      </c>
      <c r="D75" s="74"/>
      <c r="E75" s="74"/>
      <c r="F75" s="72">
        <v>5</v>
      </c>
      <c r="G75" s="20" t="s">
        <v>27</v>
      </c>
      <c r="H75" s="73">
        <v>21.93</v>
      </c>
      <c r="I75" s="74"/>
      <c r="J75" s="3"/>
      <c r="K75" s="3"/>
      <c r="L75" s="3"/>
      <c r="M75" s="3"/>
      <c r="N75" s="3"/>
      <c r="O75" s="3"/>
    </row>
    <row r="76" spans="1:15" ht="17" thickBot="1" x14ac:dyDescent="0.25">
      <c r="A76" s="72">
        <v>6</v>
      </c>
      <c r="B76" s="20" t="s">
        <v>27</v>
      </c>
      <c r="C76" s="35">
        <v>34.950000000000003</v>
      </c>
      <c r="D76" s="74"/>
      <c r="E76" s="74"/>
      <c r="F76" s="72">
        <v>6</v>
      </c>
      <c r="G76" s="20" t="s">
        <v>27</v>
      </c>
      <c r="H76" s="73">
        <v>22.12</v>
      </c>
      <c r="I76" s="74"/>
      <c r="J76" s="3"/>
      <c r="K76" s="3"/>
      <c r="L76" s="3"/>
      <c r="M76" s="3"/>
      <c r="N76" s="3"/>
      <c r="O76" s="3"/>
    </row>
    <row r="77" spans="1:15" ht="17" thickBot="1" x14ac:dyDescent="0.25">
      <c r="A77" s="72">
        <v>7</v>
      </c>
      <c r="B77" s="20" t="s">
        <v>28</v>
      </c>
      <c r="C77" s="35">
        <v>32.020000000000003</v>
      </c>
      <c r="D77" s="74">
        <v>34.365000000000002</v>
      </c>
      <c r="E77" s="74">
        <v>34.365000000000002</v>
      </c>
      <c r="F77" s="72">
        <v>7</v>
      </c>
      <c r="G77" s="20" t="s">
        <v>28</v>
      </c>
      <c r="H77" s="73">
        <v>20.23</v>
      </c>
      <c r="I77" s="74">
        <f>AVERAGE(H77:H79)</f>
        <v>20.293333333333333</v>
      </c>
      <c r="J77" s="74">
        <f>AVERAGE(I77:I79)</f>
        <v>20.293333333333333</v>
      </c>
      <c r="K77" s="75">
        <f>((D77-I77)-(E77-J77))</f>
        <v>0</v>
      </c>
      <c r="L77" s="35">
        <f>2^(-(K77))</f>
        <v>1</v>
      </c>
      <c r="M77" s="3"/>
      <c r="N77" s="3"/>
      <c r="O77" s="3"/>
    </row>
    <row r="78" spans="1:15" ht="17" thickBot="1" x14ac:dyDescent="0.25">
      <c r="A78" s="72">
        <v>8</v>
      </c>
      <c r="B78" s="20" t="s">
        <v>28</v>
      </c>
      <c r="C78" s="35">
        <v>33.51</v>
      </c>
      <c r="D78" s="74"/>
      <c r="E78" s="74"/>
      <c r="F78" s="72">
        <v>8</v>
      </c>
      <c r="G78" s="20" t="s">
        <v>28</v>
      </c>
      <c r="H78" s="73">
        <v>20.36</v>
      </c>
      <c r="I78" s="74"/>
      <c r="J78" s="3"/>
      <c r="K78" s="3"/>
      <c r="L78" s="3"/>
      <c r="M78" s="3"/>
      <c r="N78" s="3"/>
      <c r="O78" s="3"/>
    </row>
    <row r="79" spans="1:15" ht="17" thickBot="1" x14ac:dyDescent="0.25">
      <c r="A79" s="72">
        <v>9</v>
      </c>
      <c r="B79" s="20" t="s">
        <v>28</v>
      </c>
      <c r="C79" s="35">
        <v>32.42</v>
      </c>
      <c r="D79" s="74"/>
      <c r="E79" s="74"/>
      <c r="F79" s="72">
        <v>9</v>
      </c>
      <c r="G79" s="20" t="s">
        <v>28</v>
      </c>
      <c r="H79" s="73">
        <v>20.29</v>
      </c>
      <c r="I79" s="74"/>
      <c r="J79" s="3"/>
      <c r="K79" s="3"/>
      <c r="L79" s="3"/>
      <c r="M79" s="3"/>
      <c r="N79" s="3"/>
      <c r="O79" s="3"/>
    </row>
    <row r="80" spans="1:15" ht="17" thickBot="1" x14ac:dyDescent="0.25">
      <c r="A80" s="72">
        <v>10</v>
      </c>
      <c r="B80" s="20" t="s">
        <v>29</v>
      </c>
      <c r="C80" s="35">
        <v>32.090000000000003</v>
      </c>
      <c r="D80" s="74">
        <f>AVERAGE(C81:C82)</f>
        <v>32.225000000000001</v>
      </c>
      <c r="E80" s="74">
        <v>35.89</v>
      </c>
      <c r="F80" s="72">
        <v>10</v>
      </c>
      <c r="G80" s="20" t="s">
        <v>29</v>
      </c>
      <c r="H80" s="73">
        <v>21.01</v>
      </c>
      <c r="I80" s="74">
        <f>AVERAGE(H80:H82)</f>
        <v>21.006666666666664</v>
      </c>
      <c r="J80" s="74">
        <v>22.276666670000001</v>
      </c>
      <c r="K80" s="75">
        <f>((D80-I80)-(E80-J80))</f>
        <v>-2.3949999966666624</v>
      </c>
      <c r="L80" s="35">
        <f>2^(-(K80))</f>
        <v>5.2597710286676165</v>
      </c>
      <c r="M80" s="76">
        <f>AVERAGE(L83,L80)</f>
        <v>4.2808777436837548</v>
      </c>
      <c r="N80" s="35">
        <f>STDEV(L83,L80)</f>
        <v>1.3843641597401291</v>
      </c>
      <c r="O80" s="3">
        <v>1.5827</v>
      </c>
    </row>
    <row r="81" spans="1:15" ht="17" thickBot="1" x14ac:dyDescent="0.25">
      <c r="A81" s="72">
        <v>11</v>
      </c>
      <c r="B81" s="20" t="s">
        <v>29</v>
      </c>
      <c r="C81" s="35">
        <v>31.92</v>
      </c>
      <c r="D81" s="74"/>
      <c r="E81" s="74"/>
      <c r="F81" s="72">
        <v>11</v>
      </c>
      <c r="G81" s="20" t="s">
        <v>29</v>
      </c>
      <c r="H81" s="73">
        <v>20.79</v>
      </c>
      <c r="I81" s="74"/>
      <c r="J81" s="3"/>
      <c r="K81" s="3"/>
      <c r="L81" s="3"/>
      <c r="M81" s="3"/>
      <c r="N81" s="3"/>
      <c r="O81" s="3"/>
    </row>
    <row r="82" spans="1:15" ht="17" thickBot="1" x14ac:dyDescent="0.25">
      <c r="A82" s="72">
        <v>12</v>
      </c>
      <c r="B82" s="20" t="s">
        <v>29</v>
      </c>
      <c r="C82" s="35">
        <v>32.53</v>
      </c>
      <c r="D82" s="74"/>
      <c r="E82" s="74"/>
      <c r="F82" s="72">
        <v>12</v>
      </c>
      <c r="G82" s="20" t="s">
        <v>29</v>
      </c>
      <c r="H82" s="73">
        <v>21.22</v>
      </c>
      <c r="I82" s="74"/>
      <c r="J82" s="3"/>
      <c r="K82" s="3"/>
      <c r="L82" s="3"/>
      <c r="M82" s="3"/>
      <c r="N82" s="3"/>
      <c r="O82" s="3"/>
    </row>
    <row r="83" spans="1:15" ht="17" thickBot="1" x14ac:dyDescent="0.25">
      <c r="A83" s="72">
        <v>13</v>
      </c>
      <c r="B83" s="20" t="s">
        <v>30</v>
      </c>
      <c r="C83" s="35">
        <v>31.81</v>
      </c>
      <c r="D83" s="74">
        <f>AVERAGE(C83:C85)</f>
        <v>31.884999999999998</v>
      </c>
      <c r="E83" s="74">
        <v>34.365000000000002</v>
      </c>
      <c r="F83" s="72">
        <v>13</v>
      </c>
      <c r="G83" s="20" t="s">
        <v>30</v>
      </c>
      <c r="H83" s="73">
        <v>20.98</v>
      </c>
      <c r="I83" s="74">
        <f>AVERAGE(H83:H85)</f>
        <v>21.06</v>
      </c>
      <c r="J83" s="74">
        <v>21.81666667</v>
      </c>
      <c r="K83" s="75">
        <f>((D83-I83)-(E83-J83))</f>
        <v>-1.7233333300000027</v>
      </c>
      <c r="L83" s="35">
        <f>2^(-(K83))</f>
        <v>3.3019844586998928</v>
      </c>
      <c r="M83" s="3"/>
      <c r="N83" s="3"/>
      <c r="O83" s="3"/>
    </row>
    <row r="84" spans="1:15" ht="17" thickBot="1" x14ac:dyDescent="0.25">
      <c r="A84" s="72">
        <v>14</v>
      </c>
      <c r="B84" s="20" t="s">
        <v>30</v>
      </c>
      <c r="C84" s="35" t="s">
        <v>17</v>
      </c>
      <c r="D84" s="74"/>
      <c r="E84" s="74"/>
      <c r="F84" s="72">
        <v>14</v>
      </c>
      <c r="G84" s="20" t="s">
        <v>30</v>
      </c>
      <c r="H84" s="73">
        <v>20.95</v>
      </c>
      <c r="I84" s="74"/>
      <c r="J84" s="3"/>
      <c r="K84" s="3"/>
      <c r="L84" s="3"/>
      <c r="M84" s="3"/>
      <c r="N84" s="3"/>
      <c r="O84" s="3"/>
    </row>
    <row r="85" spans="1:15" ht="17" thickBot="1" x14ac:dyDescent="0.25">
      <c r="A85" s="72">
        <v>15</v>
      </c>
      <c r="B85" s="20" t="s">
        <v>30</v>
      </c>
      <c r="C85" s="35">
        <v>31.96</v>
      </c>
      <c r="D85" s="74"/>
      <c r="E85" s="74"/>
      <c r="F85" s="72">
        <v>15</v>
      </c>
      <c r="G85" s="20" t="s">
        <v>30</v>
      </c>
      <c r="H85" s="73">
        <v>21.25</v>
      </c>
      <c r="I85" s="74"/>
      <c r="J85" s="3"/>
      <c r="K85" s="3"/>
      <c r="L85" s="3"/>
      <c r="M85" s="3"/>
      <c r="N85" s="3"/>
      <c r="O85" s="3"/>
    </row>
    <row r="86" spans="1:15" ht="17" thickBot="1" x14ac:dyDescent="0.25">
      <c r="A86" s="72">
        <v>16</v>
      </c>
      <c r="B86" s="20" t="s">
        <v>31</v>
      </c>
      <c r="C86" s="35">
        <v>31.05</v>
      </c>
      <c r="D86" s="74">
        <f>AVERAGE(C86:C88)</f>
        <v>30.99</v>
      </c>
      <c r="E86" s="74">
        <v>34.365000000000002</v>
      </c>
      <c r="F86" s="72">
        <v>16</v>
      </c>
      <c r="G86" s="20" t="s">
        <v>31</v>
      </c>
      <c r="H86" s="73">
        <v>20.239999999999998</v>
      </c>
      <c r="I86" s="74">
        <f>AVERAGE(H86:H88)</f>
        <v>20.440000000000001</v>
      </c>
      <c r="J86" s="74">
        <v>20.293333329999999</v>
      </c>
      <c r="K86" s="75">
        <f>((D86-I86)-(E86-J86))</f>
        <v>-3.5216666700000054</v>
      </c>
      <c r="L86" s="35">
        <f>2^(-(K86))</f>
        <v>11.484902229086336</v>
      </c>
      <c r="M86" s="3"/>
      <c r="N86" s="3"/>
      <c r="O86" s="3"/>
    </row>
    <row r="87" spans="1:15" ht="17" thickBot="1" x14ac:dyDescent="0.25">
      <c r="A87" s="72">
        <v>17</v>
      </c>
      <c r="B87" s="20" t="s">
        <v>31</v>
      </c>
      <c r="C87" s="35">
        <v>30.88</v>
      </c>
      <c r="D87" s="74"/>
      <c r="E87" s="74"/>
      <c r="F87" s="72">
        <v>17</v>
      </c>
      <c r="G87" s="20" t="s">
        <v>31</v>
      </c>
      <c r="H87" s="73">
        <v>20.190000000000001</v>
      </c>
      <c r="I87" s="74"/>
      <c r="J87" s="3"/>
      <c r="K87" s="3"/>
      <c r="L87" s="3"/>
      <c r="M87" s="3"/>
      <c r="N87" s="3"/>
      <c r="O87" s="3"/>
    </row>
    <row r="88" spans="1:15" ht="17" thickBot="1" x14ac:dyDescent="0.25">
      <c r="A88" s="72">
        <v>18</v>
      </c>
      <c r="B88" s="20" t="s">
        <v>31</v>
      </c>
      <c r="C88" s="35">
        <v>31.04</v>
      </c>
      <c r="D88" s="74"/>
      <c r="E88" s="74"/>
      <c r="F88" s="72">
        <v>18</v>
      </c>
      <c r="G88" s="20" t="s">
        <v>31</v>
      </c>
      <c r="H88" s="73">
        <v>20.89</v>
      </c>
      <c r="I88" s="74"/>
      <c r="J88" s="3"/>
      <c r="K88" s="3"/>
      <c r="L88" s="3"/>
      <c r="M88" s="3"/>
      <c r="N88" s="3"/>
      <c r="O88" s="3"/>
    </row>
    <row r="89" spans="1:15" ht="17" thickBot="1" x14ac:dyDescent="0.25">
      <c r="A89" s="72">
        <v>19</v>
      </c>
      <c r="B89" s="20" t="s">
        <v>32</v>
      </c>
      <c r="C89" s="35">
        <v>29.12</v>
      </c>
      <c r="D89" s="74">
        <f>AVERAGE(C89:C91)</f>
        <v>29.436666666666667</v>
      </c>
      <c r="E89" s="74">
        <v>35.89</v>
      </c>
      <c r="F89" s="72">
        <v>19</v>
      </c>
      <c r="G89" s="20" t="s">
        <v>32</v>
      </c>
      <c r="H89" s="73">
        <v>20.100000000000001</v>
      </c>
      <c r="I89" s="74">
        <f>AVERAGE(H89:H91)</f>
        <v>20.143333333333334</v>
      </c>
      <c r="J89" s="74">
        <v>22.276666670000001</v>
      </c>
      <c r="K89" s="75">
        <f>((D89-I89)-(E89-J89))</f>
        <v>-4.3199999966666667</v>
      </c>
      <c r="L89" s="35">
        <f>2^(-(K89))</f>
        <v>19.973288736277688</v>
      </c>
      <c r="M89" s="76">
        <f>AVERAGE(L89,L95)</f>
        <v>27.8425986914785</v>
      </c>
      <c r="N89" s="35">
        <f>STDEV(L89,L95)</f>
        <v>11.128884865162609</v>
      </c>
      <c r="O89" s="3">
        <v>0.1933</v>
      </c>
    </row>
    <row r="90" spans="1:15" ht="17" thickBot="1" x14ac:dyDescent="0.25">
      <c r="A90" s="72">
        <v>20</v>
      </c>
      <c r="B90" s="20" t="s">
        <v>32</v>
      </c>
      <c r="C90" s="35">
        <v>29.4</v>
      </c>
      <c r="D90" s="74"/>
      <c r="E90" s="74"/>
      <c r="F90" s="72">
        <v>20</v>
      </c>
      <c r="G90" s="20" t="s">
        <v>32</v>
      </c>
      <c r="H90" s="73">
        <v>20.11</v>
      </c>
      <c r="I90" s="74"/>
      <c r="J90" s="3"/>
      <c r="K90" s="3"/>
      <c r="L90" s="3"/>
      <c r="M90" s="3"/>
      <c r="N90" s="3"/>
      <c r="O90" s="3"/>
    </row>
    <row r="91" spans="1:15" ht="17" thickBot="1" x14ac:dyDescent="0.25">
      <c r="A91" s="72">
        <v>21</v>
      </c>
      <c r="B91" s="20" t="s">
        <v>32</v>
      </c>
      <c r="C91" s="35">
        <v>29.79</v>
      </c>
      <c r="D91" s="74"/>
      <c r="E91" s="74"/>
      <c r="F91" s="72">
        <v>21</v>
      </c>
      <c r="G91" s="20" t="s">
        <v>32</v>
      </c>
      <c r="H91" s="73">
        <v>20.22</v>
      </c>
      <c r="I91" s="74"/>
      <c r="J91" s="3"/>
      <c r="K91" s="3"/>
      <c r="L91" s="3"/>
      <c r="M91" s="3"/>
      <c r="N91" s="3"/>
      <c r="O91" s="3"/>
    </row>
    <row r="92" spans="1:15" ht="17" thickBot="1" x14ac:dyDescent="0.25">
      <c r="A92" s="72">
        <v>22</v>
      </c>
      <c r="B92" s="20" t="s">
        <v>33</v>
      </c>
      <c r="C92" s="35">
        <v>30.2</v>
      </c>
      <c r="D92" s="74">
        <f>AVERAGE(C92,C93,C94)</f>
        <v>30.203333333333333</v>
      </c>
      <c r="E92" s="74">
        <v>34.365000000000002</v>
      </c>
      <c r="F92" s="72">
        <v>22</v>
      </c>
      <c r="G92" s="20" t="s">
        <v>33</v>
      </c>
      <c r="H92" s="73">
        <v>20.04</v>
      </c>
      <c r="I92" s="74">
        <f>AVERAGE(H92:H94)</f>
        <v>19.943333333333332</v>
      </c>
      <c r="J92" s="74">
        <v>21.81666667</v>
      </c>
      <c r="K92" s="75">
        <f>((D92-I92)-(E92-J92))</f>
        <v>-2.2883333300000004</v>
      </c>
      <c r="L92" s="35">
        <f>2^(-(K92))</f>
        <v>4.8849145639343972</v>
      </c>
      <c r="M92" s="3"/>
      <c r="N92" s="3"/>
      <c r="O92" s="3"/>
    </row>
    <row r="93" spans="1:15" ht="17" thickBot="1" x14ac:dyDescent="0.25">
      <c r="A93" s="72">
        <v>23</v>
      </c>
      <c r="B93" s="20" t="s">
        <v>33</v>
      </c>
      <c r="C93" s="35">
        <v>30.08</v>
      </c>
      <c r="D93" s="74"/>
      <c r="E93" s="74"/>
      <c r="F93" s="72">
        <v>23</v>
      </c>
      <c r="G93" s="20" t="s">
        <v>33</v>
      </c>
      <c r="H93" s="73">
        <v>19.77</v>
      </c>
      <c r="I93" s="74"/>
      <c r="J93" s="3"/>
      <c r="K93" s="3"/>
      <c r="L93" s="3"/>
      <c r="M93" s="3"/>
      <c r="N93" s="3"/>
      <c r="O93" s="3"/>
    </row>
    <row r="94" spans="1:15" ht="17" thickBot="1" x14ac:dyDescent="0.25">
      <c r="A94" s="72">
        <v>24</v>
      </c>
      <c r="B94" s="20" t="s">
        <v>33</v>
      </c>
      <c r="C94" s="35">
        <v>30.33</v>
      </c>
      <c r="D94" s="74"/>
      <c r="E94" s="74"/>
      <c r="F94" s="72">
        <v>24</v>
      </c>
      <c r="G94" s="20" t="s">
        <v>33</v>
      </c>
      <c r="H94" s="73">
        <v>20.02</v>
      </c>
      <c r="I94" s="74"/>
      <c r="J94" s="3"/>
      <c r="K94" s="3"/>
      <c r="L94" s="3"/>
      <c r="M94" s="3"/>
      <c r="N94" s="3"/>
      <c r="O94" s="3"/>
    </row>
    <row r="95" spans="1:15" ht="17" thickBot="1" x14ac:dyDescent="0.25">
      <c r="A95" s="72">
        <v>25</v>
      </c>
      <c r="B95" s="20" t="s">
        <v>34</v>
      </c>
      <c r="C95" s="35">
        <v>29.11</v>
      </c>
      <c r="D95" s="74">
        <f>AVERAGE(C95:C97)</f>
        <v>29.096666666666664</v>
      </c>
      <c r="E95" s="74">
        <v>34.365000000000002</v>
      </c>
      <c r="F95" s="72">
        <v>25</v>
      </c>
      <c r="G95" s="20" t="s">
        <v>34</v>
      </c>
      <c r="H95" s="73">
        <v>20.350000000000001</v>
      </c>
      <c r="I95" s="74">
        <f>AVERAGE(H95:H97)</f>
        <v>20.183333333333334</v>
      </c>
      <c r="J95" s="74">
        <v>20.293333329999999</v>
      </c>
      <c r="K95" s="75">
        <f>((D95-I95)-(E95-J95))</f>
        <v>-5.1583333366666722</v>
      </c>
      <c r="L95" s="35">
        <f>2^(-(K95))</f>
        <v>35.711908646679312</v>
      </c>
      <c r="M95" s="3"/>
      <c r="N95" s="3"/>
      <c r="O95" s="3"/>
    </row>
    <row r="96" spans="1:15" ht="17" thickBot="1" x14ac:dyDescent="0.25">
      <c r="A96" s="72">
        <v>26</v>
      </c>
      <c r="B96" s="20" t="s">
        <v>34</v>
      </c>
      <c r="C96" s="35">
        <v>29.21</v>
      </c>
      <c r="D96" s="3"/>
      <c r="E96" s="74"/>
      <c r="F96" s="72">
        <v>26</v>
      </c>
      <c r="G96" s="20" t="s">
        <v>34</v>
      </c>
      <c r="H96" s="73">
        <v>19.93</v>
      </c>
      <c r="I96" s="3"/>
      <c r="J96" s="3"/>
      <c r="K96" s="3"/>
      <c r="L96" s="3"/>
      <c r="M96" s="3"/>
      <c r="N96" s="3"/>
      <c r="O96" s="3"/>
    </row>
    <row r="97" spans="1:15" ht="17" thickBot="1" x14ac:dyDescent="0.25">
      <c r="A97" s="72">
        <v>27</v>
      </c>
      <c r="B97" s="20" t="s">
        <v>34</v>
      </c>
      <c r="C97" s="35">
        <v>28.97</v>
      </c>
      <c r="D97" s="3"/>
      <c r="E97" s="74"/>
      <c r="F97" s="72">
        <v>27</v>
      </c>
      <c r="G97" s="20" t="s">
        <v>34</v>
      </c>
      <c r="H97" s="73">
        <v>20.27</v>
      </c>
      <c r="I97" s="3"/>
      <c r="J97" s="3"/>
      <c r="K97" s="3"/>
      <c r="L97" s="3"/>
      <c r="M97" s="3"/>
      <c r="N97" s="3"/>
      <c r="O97" s="3"/>
    </row>
    <row r="98" spans="1:15" ht="17" thickBot="1" x14ac:dyDescent="0.25">
      <c r="A98" s="72">
        <v>28</v>
      </c>
      <c r="B98" s="20" t="s">
        <v>35</v>
      </c>
      <c r="C98" s="35">
        <v>30.13</v>
      </c>
      <c r="D98" s="74">
        <f>AVERAGE(C98,C100)</f>
        <v>29.65</v>
      </c>
      <c r="E98" s="74">
        <v>35.89</v>
      </c>
      <c r="F98" s="72">
        <v>28</v>
      </c>
      <c r="G98" s="20" t="s">
        <v>35</v>
      </c>
      <c r="H98" s="73">
        <v>20.28</v>
      </c>
      <c r="I98" s="74">
        <f>AVERAGE(H98:H100)</f>
        <v>20.349999999999998</v>
      </c>
      <c r="J98" s="74">
        <v>22.276666670000001</v>
      </c>
      <c r="K98" s="75">
        <f>((D98-I98)-(E98-J98))</f>
        <v>-4.313333329999999</v>
      </c>
      <c r="L98" s="35">
        <f>2^(-(K98))</f>
        <v>19.881205465839578</v>
      </c>
      <c r="M98" s="76">
        <f>AVERAGE(L101,L98)</f>
        <v>19.399464999282365</v>
      </c>
      <c r="N98" s="35">
        <f>STDEV(L101,L98)</f>
        <v>0.68128390134915517</v>
      </c>
      <c r="O98" s="3">
        <v>0.70109999999999995</v>
      </c>
    </row>
    <row r="99" spans="1:15" ht="17" thickBot="1" x14ac:dyDescent="0.25">
      <c r="A99" s="72">
        <v>29</v>
      </c>
      <c r="B99" s="20" t="s">
        <v>35</v>
      </c>
      <c r="C99" s="35" t="s">
        <v>17</v>
      </c>
      <c r="D99" s="3"/>
      <c r="E99" s="74"/>
      <c r="F99" s="72">
        <v>29</v>
      </c>
      <c r="G99" s="20" t="s">
        <v>35</v>
      </c>
      <c r="H99" s="73">
        <v>20.22</v>
      </c>
      <c r="I99" s="3"/>
      <c r="J99" s="3"/>
      <c r="K99" s="3"/>
      <c r="L99" s="3"/>
      <c r="M99" s="3"/>
      <c r="N99" s="3"/>
      <c r="O99" s="3"/>
    </row>
    <row r="100" spans="1:15" ht="17" thickBot="1" x14ac:dyDescent="0.25">
      <c r="A100" s="72">
        <v>30</v>
      </c>
      <c r="B100" s="20" t="s">
        <v>35</v>
      </c>
      <c r="C100" s="35">
        <v>29.17</v>
      </c>
      <c r="D100" s="3"/>
      <c r="E100" s="74"/>
      <c r="F100" s="72">
        <v>30</v>
      </c>
      <c r="G100" s="20" t="s">
        <v>35</v>
      </c>
      <c r="H100" s="73">
        <v>20.55</v>
      </c>
      <c r="I100" s="3"/>
      <c r="J100" s="3"/>
      <c r="K100" s="3"/>
      <c r="L100" s="3"/>
      <c r="M100" s="3"/>
      <c r="N100" s="3"/>
      <c r="O100" s="3"/>
    </row>
    <row r="101" spans="1:15" ht="17" thickBot="1" x14ac:dyDescent="0.25">
      <c r="A101" s="72">
        <v>31</v>
      </c>
      <c r="B101" s="20" t="s">
        <v>36</v>
      </c>
      <c r="C101" s="35">
        <v>28.25</v>
      </c>
      <c r="D101" s="74">
        <f>AVERAGE(C101:C103)</f>
        <v>28.136666666666667</v>
      </c>
      <c r="E101" s="74">
        <v>34.365000000000002</v>
      </c>
      <c r="F101" s="72">
        <v>31</v>
      </c>
      <c r="G101" s="20" t="s">
        <v>36</v>
      </c>
      <c r="H101" s="73">
        <v>19.91</v>
      </c>
      <c r="I101" s="74">
        <f>AVERAGE(H101:H103)</f>
        <v>19.829999999999998</v>
      </c>
      <c r="J101" s="74">
        <v>21.81666667</v>
      </c>
      <c r="K101" s="75">
        <f>((D101-I101)-(E101-J101))</f>
        <v>-4.2416666633333335</v>
      </c>
      <c r="L101" s="35">
        <f>2^(-(K101))</f>
        <v>18.917724532725149</v>
      </c>
      <c r="M101" s="3"/>
      <c r="N101" s="3"/>
      <c r="O101" s="3"/>
    </row>
    <row r="102" spans="1:15" ht="17" thickBot="1" x14ac:dyDescent="0.25">
      <c r="A102" s="72">
        <v>32</v>
      </c>
      <c r="B102" s="20" t="s">
        <v>36</v>
      </c>
      <c r="C102" s="35">
        <v>27.97</v>
      </c>
      <c r="D102" s="3"/>
      <c r="E102" s="74"/>
      <c r="F102" s="72">
        <v>32</v>
      </c>
      <c r="G102" s="20" t="s">
        <v>36</v>
      </c>
      <c r="H102" s="73">
        <v>19.670000000000002</v>
      </c>
      <c r="I102" s="3"/>
      <c r="J102" s="3"/>
      <c r="K102" s="3"/>
      <c r="L102" s="3"/>
      <c r="M102" s="3"/>
      <c r="N102" s="3"/>
      <c r="O102" s="3"/>
    </row>
    <row r="103" spans="1:15" ht="17" thickBot="1" x14ac:dyDescent="0.25">
      <c r="A103" s="72">
        <v>33</v>
      </c>
      <c r="B103" s="20" t="s">
        <v>36</v>
      </c>
      <c r="C103" s="35">
        <v>28.19</v>
      </c>
      <c r="D103" s="3"/>
      <c r="E103" s="74"/>
      <c r="F103" s="72">
        <v>33</v>
      </c>
      <c r="G103" s="20" t="s">
        <v>36</v>
      </c>
      <c r="H103" s="73">
        <v>19.91</v>
      </c>
      <c r="I103" s="3"/>
      <c r="J103" s="3"/>
      <c r="K103" s="3"/>
      <c r="L103" s="3"/>
      <c r="M103" s="3"/>
      <c r="N103" s="3"/>
      <c r="O103" s="3"/>
    </row>
    <row r="104" spans="1:15" ht="17" thickBot="1" x14ac:dyDescent="0.25">
      <c r="A104" s="72">
        <v>34</v>
      </c>
      <c r="B104" s="20" t="s">
        <v>37</v>
      </c>
      <c r="C104" s="35">
        <v>28.53</v>
      </c>
      <c r="D104" s="74">
        <f>AVERAGE(C104:C106)</f>
        <v>28.446666666666669</v>
      </c>
      <c r="E104" s="74">
        <v>34.365000000000002</v>
      </c>
      <c r="F104" s="72">
        <v>34</v>
      </c>
      <c r="G104" s="20" t="s">
        <v>37</v>
      </c>
      <c r="H104" s="73">
        <v>20.2</v>
      </c>
      <c r="I104" s="74">
        <f>AVERAGE(H104:H106)</f>
        <v>20.003333333333334</v>
      </c>
      <c r="J104" s="74">
        <v>20.293333329999999</v>
      </c>
      <c r="K104" s="75">
        <f>((D104-I104)-(E104-J104))</f>
        <v>-5.6283333366666675</v>
      </c>
      <c r="L104" s="35">
        <f>2^(-(K104))</f>
        <v>49.464902790827743</v>
      </c>
      <c r="M104" s="3"/>
      <c r="N104" s="3"/>
      <c r="O104" s="3"/>
    </row>
    <row r="105" spans="1:15" ht="17" thickBot="1" x14ac:dyDescent="0.25">
      <c r="A105" s="72">
        <v>35</v>
      </c>
      <c r="B105" s="20" t="s">
        <v>37</v>
      </c>
      <c r="C105" s="35">
        <v>28.36</v>
      </c>
      <c r="D105" s="3"/>
      <c r="E105" s="74"/>
      <c r="F105" s="72">
        <v>35</v>
      </c>
      <c r="G105" s="20" t="s">
        <v>37</v>
      </c>
      <c r="H105" s="73">
        <v>19.7</v>
      </c>
      <c r="I105" s="3"/>
      <c r="J105" s="3"/>
      <c r="K105" s="3"/>
      <c r="L105" s="3"/>
      <c r="M105" s="3"/>
      <c r="N105" s="3"/>
      <c r="O105" s="3"/>
    </row>
    <row r="106" spans="1:15" ht="17" thickBot="1" x14ac:dyDescent="0.25">
      <c r="A106" s="72">
        <v>36</v>
      </c>
      <c r="B106" s="20" t="s">
        <v>37</v>
      </c>
      <c r="C106" s="35">
        <v>28.45</v>
      </c>
      <c r="D106" s="3"/>
      <c r="E106" s="74"/>
      <c r="F106" s="72">
        <v>36</v>
      </c>
      <c r="G106" s="20" t="s">
        <v>37</v>
      </c>
      <c r="H106" s="73">
        <v>20.11</v>
      </c>
      <c r="I106" s="3"/>
      <c r="J106" s="3"/>
      <c r="K106" s="3"/>
      <c r="L106" s="3"/>
      <c r="M106" s="3"/>
      <c r="N106" s="3"/>
      <c r="O106" s="3"/>
    </row>
    <row r="107" spans="1:15" ht="17" thickBot="1" x14ac:dyDescent="0.25">
      <c r="A107" s="72">
        <v>37</v>
      </c>
      <c r="B107" s="20" t="s">
        <v>38</v>
      </c>
      <c r="C107" s="35">
        <v>31.41</v>
      </c>
      <c r="D107" s="74">
        <f>AVERAGE(C107,C109)</f>
        <v>31.375</v>
      </c>
      <c r="E107" s="74">
        <v>35.89</v>
      </c>
      <c r="F107" s="72">
        <v>37</v>
      </c>
      <c r="G107" s="20" t="s">
        <v>38</v>
      </c>
      <c r="H107" s="73">
        <v>21.41</v>
      </c>
      <c r="I107" s="74">
        <f>AVERAGE(H107:H109)</f>
        <v>21.183333333333334</v>
      </c>
      <c r="J107" s="74">
        <v>22.276666670000001</v>
      </c>
      <c r="K107" s="75">
        <f>((D107-I107)-(E107-J107))</f>
        <v>-3.4216666633333332</v>
      </c>
      <c r="L107" s="35">
        <f>2^(-(K107))</f>
        <v>10.715792634794655</v>
      </c>
      <c r="M107" s="76">
        <f>AVERAGE(L107,L113)</f>
        <v>9.7502675826940646</v>
      </c>
      <c r="N107" s="35">
        <f>STDEV(L107,L113)</f>
        <v>1.365458623491645</v>
      </c>
      <c r="O107" s="3">
        <v>7.9454000000000002</v>
      </c>
    </row>
    <row r="108" spans="1:15" ht="17" thickBot="1" x14ac:dyDescent="0.25">
      <c r="A108" s="72">
        <v>38</v>
      </c>
      <c r="B108" s="20" t="s">
        <v>38</v>
      </c>
      <c r="C108" s="35">
        <v>30.44</v>
      </c>
      <c r="D108" s="3"/>
      <c r="E108" s="74"/>
      <c r="F108" s="72">
        <v>38</v>
      </c>
      <c r="G108" s="20" t="s">
        <v>38</v>
      </c>
      <c r="H108" s="73">
        <v>21.03</v>
      </c>
      <c r="I108" s="3"/>
      <c r="J108" s="3"/>
      <c r="K108" s="3"/>
      <c r="L108" s="3"/>
      <c r="M108" s="3"/>
      <c r="N108" s="3"/>
      <c r="O108" s="3"/>
    </row>
    <row r="109" spans="1:15" ht="17" thickBot="1" x14ac:dyDescent="0.25">
      <c r="A109" s="72">
        <v>39</v>
      </c>
      <c r="B109" s="20" t="s">
        <v>38</v>
      </c>
      <c r="C109" s="35">
        <v>31.34</v>
      </c>
      <c r="D109" s="3"/>
      <c r="E109" s="74"/>
      <c r="F109" s="72">
        <v>39</v>
      </c>
      <c r="G109" s="20" t="s">
        <v>38</v>
      </c>
      <c r="H109" s="73">
        <v>21.11</v>
      </c>
      <c r="I109" s="3"/>
      <c r="J109" s="3"/>
      <c r="K109" s="3"/>
      <c r="L109" s="3"/>
      <c r="M109" s="3"/>
      <c r="N109" s="3"/>
      <c r="O109" s="3"/>
    </row>
    <row r="110" spans="1:15" ht="17" thickBot="1" x14ac:dyDescent="0.25">
      <c r="A110" s="72">
        <v>40</v>
      </c>
      <c r="B110" s="20" t="s">
        <v>39</v>
      </c>
      <c r="C110" s="35">
        <v>28.27</v>
      </c>
      <c r="D110" s="74">
        <f>AVERAGE(C110:C112)</f>
        <v>28.12</v>
      </c>
      <c r="E110" s="74">
        <v>34.365000000000002</v>
      </c>
      <c r="F110" s="72">
        <v>40</v>
      </c>
      <c r="G110" s="20" t="s">
        <v>39</v>
      </c>
      <c r="H110" s="73">
        <v>19.16</v>
      </c>
      <c r="I110" s="74">
        <f>AVERAGE(H110:H112)</f>
        <v>19.440000000000001</v>
      </c>
      <c r="J110" s="74">
        <v>21.81666667</v>
      </c>
      <c r="K110" s="75">
        <f>((D110-I110)-(E110-J110))</f>
        <v>-3.8683333300000022</v>
      </c>
      <c r="L110" s="35">
        <f>2^(-(K110))</f>
        <v>14.604421731086424</v>
      </c>
      <c r="M110" s="3"/>
      <c r="N110" s="3"/>
      <c r="O110" s="3"/>
    </row>
    <row r="111" spans="1:15" ht="17" thickBot="1" x14ac:dyDescent="0.25">
      <c r="A111" s="72">
        <v>41</v>
      </c>
      <c r="B111" s="20" t="s">
        <v>39</v>
      </c>
      <c r="C111" s="35">
        <v>27.99</v>
      </c>
      <c r="D111" s="3"/>
      <c r="E111" s="74"/>
      <c r="F111" s="72">
        <v>41</v>
      </c>
      <c r="G111" s="20" t="s">
        <v>39</v>
      </c>
      <c r="H111" s="73">
        <v>19.149999999999999</v>
      </c>
      <c r="I111" s="3"/>
      <c r="J111" s="3"/>
      <c r="K111" s="3"/>
      <c r="L111" s="3"/>
      <c r="M111" s="3"/>
      <c r="N111" s="3"/>
      <c r="O111" s="3"/>
    </row>
    <row r="112" spans="1:15" ht="17" thickBot="1" x14ac:dyDescent="0.25">
      <c r="A112" s="72">
        <v>42</v>
      </c>
      <c r="B112" s="20" t="s">
        <v>39</v>
      </c>
      <c r="C112" s="35">
        <v>28.1</v>
      </c>
      <c r="D112" s="3"/>
      <c r="E112" s="74"/>
      <c r="F112" s="72">
        <v>42</v>
      </c>
      <c r="G112" s="20" t="s">
        <v>39</v>
      </c>
      <c r="H112" s="73">
        <v>20.010000000000002</v>
      </c>
      <c r="I112" s="3"/>
      <c r="J112" s="3"/>
      <c r="K112" s="3"/>
      <c r="L112" s="3"/>
      <c r="M112" s="3"/>
      <c r="N112" s="3"/>
      <c r="O112" s="3"/>
    </row>
    <row r="113" spans="1:15" ht="17" thickBot="1" x14ac:dyDescent="0.25">
      <c r="A113" s="72">
        <v>43</v>
      </c>
      <c r="B113" s="20" t="s">
        <v>40</v>
      </c>
      <c r="C113" s="35">
        <v>31.94</v>
      </c>
      <c r="D113" s="74">
        <f>AVERAGE(C113:C115)</f>
        <v>31.28</v>
      </c>
      <c r="E113" s="74">
        <v>34.365000000000002</v>
      </c>
      <c r="F113" s="72">
        <v>43</v>
      </c>
      <c r="G113" s="20" t="s">
        <v>40</v>
      </c>
      <c r="H113" s="73">
        <v>20.02</v>
      </c>
      <c r="I113" s="74">
        <f>AVERAGE(H113:H115)</f>
        <v>20.343333333333334</v>
      </c>
      <c r="J113" s="74">
        <v>20.293333329999999</v>
      </c>
      <c r="K113" s="75">
        <f>((D113-I113)-(E113-J113))</f>
        <v>-3.1350000033333352</v>
      </c>
      <c r="L113" s="35">
        <f>2^(-(K113))</f>
        <v>8.7847425305934728</v>
      </c>
      <c r="M113" s="3"/>
      <c r="N113" s="3"/>
      <c r="O113" s="3"/>
    </row>
    <row r="114" spans="1:15" ht="17" thickBot="1" x14ac:dyDescent="0.25">
      <c r="A114" s="72">
        <v>44</v>
      </c>
      <c r="B114" s="20" t="s">
        <v>40</v>
      </c>
      <c r="C114" s="35">
        <v>30.44</v>
      </c>
      <c r="D114" s="3"/>
      <c r="E114" s="74"/>
      <c r="F114" s="72">
        <v>44</v>
      </c>
      <c r="G114" s="20" t="s">
        <v>40</v>
      </c>
      <c r="H114" s="73">
        <v>20.059999999999999</v>
      </c>
      <c r="I114" s="3"/>
      <c r="J114" s="74"/>
      <c r="K114" s="3"/>
      <c r="L114" s="3"/>
      <c r="M114" s="3"/>
      <c r="N114" s="3"/>
      <c r="O114" s="3"/>
    </row>
    <row r="115" spans="1:15" ht="17" thickBot="1" x14ac:dyDescent="0.25">
      <c r="A115" s="72">
        <v>45</v>
      </c>
      <c r="B115" s="20" t="s">
        <v>40</v>
      </c>
      <c r="C115" s="35">
        <v>31.46</v>
      </c>
      <c r="D115" s="3"/>
      <c r="E115" s="74"/>
      <c r="F115" s="72">
        <v>45</v>
      </c>
      <c r="G115" s="20" t="s">
        <v>40</v>
      </c>
      <c r="H115" s="73">
        <v>20.95</v>
      </c>
      <c r="I115" s="3"/>
      <c r="J115" s="74"/>
      <c r="K115" s="3"/>
      <c r="L115" s="3"/>
      <c r="M115" s="3"/>
      <c r="N115" s="3"/>
      <c r="O115" s="3"/>
    </row>
  </sheetData>
  <mergeCells count="10">
    <mergeCell ref="A68:C68"/>
    <mergeCell ref="F68:H68"/>
    <mergeCell ref="A69:C69"/>
    <mergeCell ref="F69:H69"/>
    <mergeCell ref="A1:C1"/>
    <mergeCell ref="F1:H1"/>
    <mergeCell ref="A2:C2"/>
    <mergeCell ref="F2:H2"/>
    <mergeCell ref="A67:C67"/>
    <mergeCell ref="F67:H6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6"/>
  <sheetViews>
    <sheetView zoomScale="131" zoomScaleNormal="131" workbookViewId="0">
      <selection activeCell="G4" sqref="G4:G48"/>
    </sheetView>
  </sheetViews>
  <sheetFormatPr baseColWidth="10" defaultColWidth="11" defaultRowHeight="16" x14ac:dyDescent="0.2"/>
  <cols>
    <col min="1" max="1" width="11" style="35"/>
    <col min="2" max="2" width="19.83203125" style="35" customWidth="1"/>
    <col min="3" max="6" width="11" style="35"/>
    <col min="7" max="7" width="22.83203125" style="35" customWidth="1"/>
    <col min="8" max="16384" width="11" style="35"/>
  </cols>
  <sheetData>
    <row r="1" spans="1:15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3"/>
      <c r="M1" s="3"/>
      <c r="N1" s="3"/>
      <c r="O1" s="3"/>
    </row>
    <row r="2" spans="1:15" x14ac:dyDescent="0.2">
      <c r="A2" s="102" t="s">
        <v>244</v>
      </c>
      <c r="B2" s="101"/>
      <c r="C2" s="101"/>
      <c r="D2" s="3"/>
      <c r="E2" s="3"/>
      <c r="F2" s="101" t="s">
        <v>0</v>
      </c>
      <c r="G2" s="101"/>
      <c r="H2" s="101"/>
      <c r="I2" s="3"/>
      <c r="J2" s="3"/>
      <c r="K2" s="3"/>
      <c r="L2" s="3"/>
      <c r="M2" s="3"/>
      <c r="N2" s="3"/>
      <c r="O2" s="3"/>
    </row>
    <row r="3" spans="1:15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</row>
    <row r="4" spans="1:15" ht="35" thickBot="1" x14ac:dyDescent="0.25">
      <c r="A4" s="72">
        <v>1</v>
      </c>
      <c r="B4" s="52" t="s">
        <v>198</v>
      </c>
      <c r="C4" s="35" t="s">
        <v>17</v>
      </c>
      <c r="D4" s="74">
        <f>AVERAGE(C6)</f>
        <v>35.89</v>
      </c>
      <c r="E4" s="74">
        <f>AVERAGE(D4:D6)</f>
        <v>35.89</v>
      </c>
      <c r="F4" s="72">
        <v>1</v>
      </c>
      <c r="G4" s="52" t="s">
        <v>198</v>
      </c>
      <c r="H4" s="73">
        <v>22.18</v>
      </c>
      <c r="I4" s="74">
        <f>AVERAGE(H4:H6)</f>
        <v>22.276666666666667</v>
      </c>
      <c r="J4" s="74">
        <f>AVERAGE(I4:I6)</f>
        <v>22.276666666666667</v>
      </c>
      <c r="K4" s="75">
        <f>((D4-I4)-(E4-J4))</f>
        <v>0</v>
      </c>
      <c r="L4" s="35">
        <f>2^(-(K4))</f>
        <v>1</v>
      </c>
      <c r="M4" s="76">
        <f>AVERAGE(L4,L7,L10)</f>
        <v>1</v>
      </c>
      <c r="N4" s="35">
        <f>STDEV(L4,L7,L10)</f>
        <v>0</v>
      </c>
      <c r="O4" s="3">
        <v>0</v>
      </c>
    </row>
    <row r="5" spans="1:15" ht="35" thickBot="1" x14ac:dyDescent="0.25">
      <c r="A5" s="72">
        <v>2</v>
      </c>
      <c r="B5" s="52" t="s">
        <v>199</v>
      </c>
      <c r="C5" s="35" t="s">
        <v>17</v>
      </c>
      <c r="D5" s="74"/>
      <c r="E5" s="74"/>
      <c r="F5" s="72">
        <v>2</v>
      </c>
      <c r="G5" s="52" t="s">
        <v>199</v>
      </c>
      <c r="H5" s="73">
        <v>22.31</v>
      </c>
      <c r="I5" s="74"/>
      <c r="J5" s="3"/>
      <c r="K5" s="3"/>
      <c r="L5" s="3"/>
      <c r="M5" s="3"/>
      <c r="N5" s="3"/>
      <c r="O5" s="3"/>
    </row>
    <row r="6" spans="1:15" ht="35" thickBot="1" x14ac:dyDescent="0.25">
      <c r="A6" s="72">
        <v>3</v>
      </c>
      <c r="B6" s="52" t="s">
        <v>200</v>
      </c>
      <c r="C6" s="35">
        <v>35.89</v>
      </c>
      <c r="D6" s="74"/>
      <c r="E6" s="74"/>
      <c r="F6" s="72">
        <v>3</v>
      </c>
      <c r="G6" s="52" t="s">
        <v>200</v>
      </c>
      <c r="H6" s="73">
        <v>22.34</v>
      </c>
      <c r="I6" s="74"/>
      <c r="J6" s="3"/>
      <c r="K6" s="3"/>
      <c r="L6" s="3"/>
      <c r="M6" s="3"/>
      <c r="N6" s="3"/>
      <c r="O6" s="3"/>
    </row>
    <row r="7" spans="1:15" ht="35" thickBot="1" x14ac:dyDescent="0.25">
      <c r="A7" s="72">
        <v>4</v>
      </c>
      <c r="B7" s="52" t="s">
        <v>250</v>
      </c>
      <c r="C7" s="35">
        <v>33.520000000000003</v>
      </c>
      <c r="D7" s="74">
        <f>AVERAGE(C7:C8)</f>
        <v>34.365000000000002</v>
      </c>
      <c r="E7" s="74">
        <f>AVERAGE(D7:D9)</f>
        <v>34.365000000000002</v>
      </c>
      <c r="F7" s="72">
        <v>4</v>
      </c>
      <c r="G7" s="52" t="s">
        <v>250</v>
      </c>
      <c r="H7" s="73">
        <v>21.4</v>
      </c>
      <c r="I7" s="74">
        <f>AVERAGE(H7:H9)</f>
        <v>21.816666666666666</v>
      </c>
      <c r="J7" s="74">
        <f>AVERAGE(I7:I9)</f>
        <v>21.816666666666666</v>
      </c>
      <c r="K7" s="75">
        <f>((D7-I7)-(E7-J7))</f>
        <v>0</v>
      </c>
      <c r="L7" s="35">
        <f>2^(-(K7))</f>
        <v>1</v>
      </c>
      <c r="M7" s="3"/>
      <c r="N7" s="3"/>
      <c r="O7" s="3"/>
    </row>
    <row r="8" spans="1:15" ht="35" thickBot="1" x14ac:dyDescent="0.25">
      <c r="A8" s="72">
        <v>5</v>
      </c>
      <c r="B8" s="52" t="s">
        <v>201</v>
      </c>
      <c r="C8" s="35">
        <v>35.21</v>
      </c>
      <c r="D8" s="74"/>
      <c r="E8" s="74"/>
      <c r="F8" s="72">
        <v>5</v>
      </c>
      <c r="G8" s="52" t="s">
        <v>201</v>
      </c>
      <c r="H8" s="73">
        <v>21.93</v>
      </c>
      <c r="I8" s="74"/>
      <c r="J8" s="3"/>
      <c r="K8" s="3"/>
      <c r="L8" s="3"/>
      <c r="M8" s="3"/>
      <c r="N8" s="3"/>
      <c r="O8" s="3"/>
    </row>
    <row r="9" spans="1:15" ht="35" thickBot="1" x14ac:dyDescent="0.25">
      <c r="A9" s="72">
        <v>6</v>
      </c>
      <c r="B9" s="52" t="s">
        <v>202</v>
      </c>
      <c r="C9" s="35">
        <v>34.950000000000003</v>
      </c>
      <c r="D9" s="74"/>
      <c r="E9" s="74"/>
      <c r="F9" s="72">
        <v>6</v>
      </c>
      <c r="G9" s="52" t="s">
        <v>202</v>
      </c>
      <c r="H9" s="73">
        <v>22.12</v>
      </c>
      <c r="I9" s="74"/>
      <c r="J9" s="3"/>
      <c r="K9" s="3"/>
      <c r="L9" s="3"/>
      <c r="M9" s="3"/>
      <c r="N9" s="3"/>
      <c r="O9" s="3"/>
    </row>
    <row r="10" spans="1:15" ht="35" thickBot="1" x14ac:dyDescent="0.25">
      <c r="A10" s="72">
        <v>7</v>
      </c>
      <c r="B10" s="52" t="s">
        <v>203</v>
      </c>
      <c r="C10" s="35">
        <v>32.020000000000003</v>
      </c>
      <c r="D10" s="74">
        <v>34.365000000000002</v>
      </c>
      <c r="E10" s="74">
        <v>34.365000000000002</v>
      </c>
      <c r="F10" s="72">
        <v>7</v>
      </c>
      <c r="G10" s="52" t="s">
        <v>203</v>
      </c>
      <c r="H10" s="73">
        <v>20.23</v>
      </c>
      <c r="I10" s="74">
        <f>AVERAGE(H10:H12)</f>
        <v>20.293333333333333</v>
      </c>
      <c r="J10" s="74">
        <f>AVERAGE(I10:I12)</f>
        <v>20.293333333333333</v>
      </c>
      <c r="K10" s="75">
        <f>((D10-I10)-(E10-J10))</f>
        <v>0</v>
      </c>
      <c r="L10" s="35">
        <f>2^(-(K10))</f>
        <v>1</v>
      </c>
      <c r="M10" s="3"/>
      <c r="N10" s="3"/>
      <c r="O10" s="3"/>
    </row>
    <row r="11" spans="1:15" ht="35" thickBot="1" x14ac:dyDescent="0.25">
      <c r="A11" s="72">
        <v>8</v>
      </c>
      <c r="B11" s="52" t="s">
        <v>204</v>
      </c>
      <c r="C11" s="35">
        <v>33.51</v>
      </c>
      <c r="D11" s="74"/>
      <c r="E11" s="74"/>
      <c r="F11" s="72">
        <v>8</v>
      </c>
      <c r="G11" s="52" t="s">
        <v>204</v>
      </c>
      <c r="H11" s="73">
        <v>20.36</v>
      </c>
      <c r="I11" s="74"/>
      <c r="J11" s="3"/>
      <c r="K11" s="3"/>
      <c r="L11" s="3"/>
      <c r="M11" s="3"/>
      <c r="N11" s="3"/>
      <c r="O11" s="3"/>
    </row>
    <row r="12" spans="1:15" ht="35" thickBot="1" x14ac:dyDescent="0.25">
      <c r="A12" s="72">
        <v>9</v>
      </c>
      <c r="B12" s="52" t="s">
        <v>251</v>
      </c>
      <c r="C12" s="35">
        <v>32.42</v>
      </c>
      <c r="D12" s="74"/>
      <c r="E12" s="74"/>
      <c r="F12" s="72">
        <v>9</v>
      </c>
      <c r="G12" s="52" t="s">
        <v>251</v>
      </c>
      <c r="H12" s="73">
        <v>20.29</v>
      </c>
      <c r="I12" s="74"/>
      <c r="J12" s="3"/>
      <c r="K12" s="3"/>
      <c r="L12" s="3"/>
      <c r="M12" s="3"/>
      <c r="N12" s="3"/>
      <c r="O12" s="3"/>
    </row>
    <row r="13" spans="1:15" ht="35" thickBot="1" x14ac:dyDescent="0.25">
      <c r="A13" s="72">
        <v>10</v>
      </c>
      <c r="B13" s="52" t="s">
        <v>205</v>
      </c>
      <c r="C13" s="35">
        <v>32.090000000000003</v>
      </c>
      <c r="D13" s="74">
        <f>AVERAGE(C14:C15)</f>
        <v>32.225000000000001</v>
      </c>
      <c r="E13" s="74">
        <v>35.89</v>
      </c>
      <c r="F13" s="72">
        <v>10</v>
      </c>
      <c r="G13" s="52" t="s">
        <v>205</v>
      </c>
      <c r="H13" s="73">
        <v>21.01</v>
      </c>
      <c r="I13" s="74">
        <f>AVERAGE(H13:H15)</f>
        <v>21.006666666666664</v>
      </c>
      <c r="J13" s="74">
        <v>22.276666670000001</v>
      </c>
      <c r="K13" s="75">
        <f>((D13-I13)-(E13-J13))</f>
        <v>-2.3949999966666624</v>
      </c>
      <c r="L13" s="35">
        <f>2^(-(K13))</f>
        <v>5.2597710286676165</v>
      </c>
      <c r="M13" s="76">
        <f>AVERAGE(L16,L13)</f>
        <v>4.2808777436837548</v>
      </c>
      <c r="N13" s="35">
        <f>STDEV(L16,L13)</f>
        <v>1.3843641597401291</v>
      </c>
      <c r="O13" s="3">
        <v>1.5827</v>
      </c>
    </row>
    <row r="14" spans="1:15" ht="35" thickBot="1" x14ac:dyDescent="0.25">
      <c r="A14" s="72">
        <v>11</v>
      </c>
      <c r="B14" s="52" t="s">
        <v>206</v>
      </c>
      <c r="C14" s="35">
        <v>31.92</v>
      </c>
      <c r="D14" s="74"/>
      <c r="E14" s="74"/>
      <c r="F14" s="72">
        <v>11</v>
      </c>
      <c r="G14" s="52" t="s">
        <v>206</v>
      </c>
      <c r="H14" s="73">
        <v>20.79</v>
      </c>
      <c r="I14" s="74"/>
      <c r="J14" s="3"/>
      <c r="K14" s="3"/>
      <c r="L14" s="3"/>
      <c r="M14" s="3"/>
      <c r="N14" s="3"/>
      <c r="O14" s="3"/>
    </row>
    <row r="15" spans="1:15" ht="35" thickBot="1" x14ac:dyDescent="0.25">
      <c r="A15" s="72">
        <v>12</v>
      </c>
      <c r="B15" s="52" t="s">
        <v>207</v>
      </c>
      <c r="C15" s="35">
        <v>32.53</v>
      </c>
      <c r="D15" s="74"/>
      <c r="E15" s="74"/>
      <c r="F15" s="72">
        <v>12</v>
      </c>
      <c r="G15" s="52" t="s">
        <v>207</v>
      </c>
      <c r="H15" s="73">
        <v>21.22</v>
      </c>
      <c r="I15" s="74"/>
      <c r="J15" s="3"/>
      <c r="K15" s="3"/>
      <c r="L15" s="3"/>
      <c r="M15" s="3"/>
      <c r="N15" s="3"/>
      <c r="O15" s="3"/>
    </row>
    <row r="16" spans="1:15" ht="35" thickBot="1" x14ac:dyDescent="0.25">
      <c r="A16" s="72">
        <v>13</v>
      </c>
      <c r="B16" s="52" t="s">
        <v>208</v>
      </c>
      <c r="C16" s="35">
        <v>31.81</v>
      </c>
      <c r="D16" s="74">
        <f>AVERAGE(C16:C18)</f>
        <v>31.884999999999998</v>
      </c>
      <c r="E16" s="74">
        <v>34.365000000000002</v>
      </c>
      <c r="F16" s="72">
        <v>13</v>
      </c>
      <c r="G16" s="52" t="s">
        <v>208</v>
      </c>
      <c r="H16" s="73">
        <v>20.98</v>
      </c>
      <c r="I16" s="74">
        <f>AVERAGE(H16:H18)</f>
        <v>21.06</v>
      </c>
      <c r="J16" s="74">
        <v>21.81666667</v>
      </c>
      <c r="K16" s="75">
        <f>((D16-I16)-(E16-J16))</f>
        <v>-1.7233333300000027</v>
      </c>
      <c r="L16" s="35">
        <f>2^(-(K16))</f>
        <v>3.3019844586998928</v>
      </c>
      <c r="M16" s="3"/>
      <c r="N16" s="3"/>
      <c r="O16" s="3"/>
    </row>
    <row r="17" spans="1:15" ht="35" thickBot="1" x14ac:dyDescent="0.25">
      <c r="A17" s="72">
        <v>14</v>
      </c>
      <c r="B17" s="52" t="s">
        <v>209</v>
      </c>
      <c r="C17" s="35" t="s">
        <v>17</v>
      </c>
      <c r="D17" s="74"/>
      <c r="E17" s="74"/>
      <c r="F17" s="72">
        <v>14</v>
      </c>
      <c r="G17" s="52" t="s">
        <v>209</v>
      </c>
      <c r="H17" s="73">
        <v>20.95</v>
      </c>
      <c r="I17" s="74"/>
      <c r="J17" s="3"/>
      <c r="K17" s="3"/>
      <c r="L17" s="3"/>
      <c r="M17" s="3"/>
      <c r="N17" s="3"/>
      <c r="O17" s="3"/>
    </row>
    <row r="18" spans="1:15" ht="35" thickBot="1" x14ac:dyDescent="0.25">
      <c r="A18" s="72">
        <v>15</v>
      </c>
      <c r="B18" s="52" t="s">
        <v>210</v>
      </c>
      <c r="C18" s="35">
        <v>31.96</v>
      </c>
      <c r="D18" s="74"/>
      <c r="E18" s="74"/>
      <c r="F18" s="72">
        <v>15</v>
      </c>
      <c r="G18" s="52" t="s">
        <v>210</v>
      </c>
      <c r="H18" s="73">
        <v>21.25</v>
      </c>
      <c r="I18" s="74"/>
      <c r="J18" s="3"/>
      <c r="K18" s="3"/>
      <c r="L18" s="3"/>
      <c r="M18" s="3"/>
      <c r="N18" s="3"/>
      <c r="O18" s="3"/>
    </row>
    <row r="19" spans="1:15" ht="35" thickBot="1" x14ac:dyDescent="0.25">
      <c r="A19" s="72">
        <v>16</v>
      </c>
      <c r="B19" s="52" t="s">
        <v>211</v>
      </c>
      <c r="C19" s="35">
        <v>31.05</v>
      </c>
      <c r="D19" s="74">
        <f>AVERAGE(C19:C21)</f>
        <v>30.99</v>
      </c>
      <c r="E19" s="74">
        <v>34.365000000000002</v>
      </c>
      <c r="F19" s="72">
        <v>16</v>
      </c>
      <c r="G19" s="52" t="s">
        <v>211</v>
      </c>
      <c r="H19" s="73">
        <v>20.239999999999998</v>
      </c>
      <c r="I19" s="74">
        <f>AVERAGE(H19:H21)</f>
        <v>20.440000000000001</v>
      </c>
      <c r="J19" s="74">
        <v>20.293333329999999</v>
      </c>
      <c r="K19" s="75">
        <f>((D19-I19)-(E19-J19))</f>
        <v>-3.5216666700000054</v>
      </c>
      <c r="L19" s="35">
        <f>2^(-(K19))</f>
        <v>11.484902229086336</v>
      </c>
      <c r="M19" s="3"/>
      <c r="N19" s="3"/>
      <c r="O19" s="3"/>
    </row>
    <row r="20" spans="1:15" ht="35" thickBot="1" x14ac:dyDescent="0.25">
      <c r="A20" s="72">
        <v>17</v>
      </c>
      <c r="B20" s="52" t="s">
        <v>212</v>
      </c>
      <c r="C20" s="35">
        <v>30.88</v>
      </c>
      <c r="D20" s="74"/>
      <c r="E20" s="74"/>
      <c r="F20" s="72">
        <v>17</v>
      </c>
      <c r="G20" s="52" t="s">
        <v>212</v>
      </c>
      <c r="H20" s="73">
        <v>20.190000000000001</v>
      </c>
      <c r="I20" s="74"/>
      <c r="J20" s="3"/>
      <c r="K20" s="3"/>
      <c r="L20" s="3"/>
      <c r="M20" s="3"/>
      <c r="N20" s="3"/>
      <c r="O20" s="3"/>
    </row>
    <row r="21" spans="1:15" ht="35" thickBot="1" x14ac:dyDescent="0.25">
      <c r="A21" s="72">
        <v>18</v>
      </c>
      <c r="B21" s="52" t="s">
        <v>213</v>
      </c>
      <c r="C21" s="35">
        <v>31.04</v>
      </c>
      <c r="D21" s="74"/>
      <c r="E21" s="74"/>
      <c r="F21" s="72">
        <v>18</v>
      </c>
      <c r="G21" s="52" t="s">
        <v>213</v>
      </c>
      <c r="H21" s="73">
        <v>20.89</v>
      </c>
      <c r="I21" s="74"/>
      <c r="J21" s="3"/>
      <c r="K21" s="3"/>
      <c r="L21" s="3"/>
      <c r="M21" s="3"/>
      <c r="N21" s="3"/>
      <c r="O21" s="3"/>
    </row>
    <row r="22" spans="1:15" ht="35" thickBot="1" x14ac:dyDescent="0.25">
      <c r="A22" s="72">
        <v>19</v>
      </c>
      <c r="B22" s="52" t="s">
        <v>214</v>
      </c>
      <c r="C22" s="35">
        <v>29.12</v>
      </c>
      <c r="D22" s="74">
        <f>AVERAGE(C22:C24)</f>
        <v>29.436666666666667</v>
      </c>
      <c r="E22" s="74">
        <v>35.89</v>
      </c>
      <c r="F22" s="72">
        <v>19</v>
      </c>
      <c r="G22" s="52" t="s">
        <v>214</v>
      </c>
      <c r="H22" s="73">
        <v>20.100000000000001</v>
      </c>
      <c r="I22" s="74">
        <f>AVERAGE(H22:H24)</f>
        <v>20.143333333333334</v>
      </c>
      <c r="J22" s="74">
        <v>22.276666670000001</v>
      </c>
      <c r="K22" s="75">
        <f>((D22-I22)-(E22-J22))</f>
        <v>-4.3199999966666667</v>
      </c>
      <c r="L22" s="35">
        <f>2^(-(K22))</f>
        <v>19.973288736277688</v>
      </c>
      <c r="M22" s="76">
        <f>AVERAGE(L22,L28)</f>
        <v>27.8425986914785</v>
      </c>
      <c r="N22" s="35">
        <f>STDEV(L22,L28)</f>
        <v>11.128884865162609</v>
      </c>
      <c r="O22" s="3">
        <v>0.1933</v>
      </c>
    </row>
    <row r="23" spans="1:15" ht="35" thickBot="1" x14ac:dyDescent="0.25">
      <c r="A23" s="72">
        <v>20</v>
      </c>
      <c r="B23" s="52" t="s">
        <v>215</v>
      </c>
      <c r="C23" s="35">
        <v>29.4</v>
      </c>
      <c r="D23" s="74"/>
      <c r="E23" s="74"/>
      <c r="F23" s="72">
        <v>20</v>
      </c>
      <c r="G23" s="52" t="s">
        <v>215</v>
      </c>
      <c r="H23" s="73">
        <v>20.11</v>
      </c>
      <c r="I23" s="74"/>
      <c r="J23" s="3"/>
      <c r="K23" s="3"/>
      <c r="L23" s="3"/>
      <c r="M23" s="3"/>
      <c r="N23" s="3"/>
      <c r="O23" s="3"/>
    </row>
    <row r="24" spans="1:15" ht="35" thickBot="1" x14ac:dyDescent="0.25">
      <c r="A24" s="72">
        <v>21</v>
      </c>
      <c r="B24" s="52" t="s">
        <v>216</v>
      </c>
      <c r="C24" s="35">
        <v>29.79</v>
      </c>
      <c r="D24" s="74"/>
      <c r="E24" s="74"/>
      <c r="F24" s="72">
        <v>21</v>
      </c>
      <c r="G24" s="52" t="s">
        <v>216</v>
      </c>
      <c r="H24" s="73">
        <v>20.22</v>
      </c>
      <c r="I24" s="74"/>
      <c r="J24" s="3"/>
      <c r="K24" s="3"/>
      <c r="L24" s="3"/>
      <c r="M24" s="3"/>
      <c r="N24" s="3"/>
      <c r="O24" s="3"/>
    </row>
    <row r="25" spans="1:15" ht="35" thickBot="1" x14ac:dyDescent="0.25">
      <c r="A25" s="72">
        <v>22</v>
      </c>
      <c r="B25" s="52" t="s">
        <v>217</v>
      </c>
      <c r="C25" s="35">
        <v>30.2</v>
      </c>
      <c r="D25" s="74">
        <f>AVERAGE(C25,C26,C27)</f>
        <v>30.203333333333333</v>
      </c>
      <c r="E25" s="74">
        <v>34.365000000000002</v>
      </c>
      <c r="F25" s="72">
        <v>22</v>
      </c>
      <c r="G25" s="52" t="s">
        <v>217</v>
      </c>
      <c r="H25" s="73">
        <v>20.04</v>
      </c>
      <c r="I25" s="74">
        <f>AVERAGE(H25:H27)</f>
        <v>19.943333333333332</v>
      </c>
      <c r="J25" s="74">
        <v>21.81666667</v>
      </c>
      <c r="K25" s="75">
        <f>((D25-I25)-(E25-J25))</f>
        <v>-2.2883333300000004</v>
      </c>
      <c r="L25" s="35">
        <f>2^(-(K25))</f>
        <v>4.8849145639343972</v>
      </c>
      <c r="M25" s="3"/>
      <c r="N25" s="3"/>
      <c r="O25" s="3"/>
    </row>
    <row r="26" spans="1:15" ht="35" thickBot="1" x14ac:dyDescent="0.25">
      <c r="A26" s="72">
        <v>23</v>
      </c>
      <c r="B26" s="52" t="s">
        <v>218</v>
      </c>
      <c r="C26" s="35">
        <v>30.08</v>
      </c>
      <c r="D26" s="74"/>
      <c r="E26" s="74"/>
      <c r="F26" s="72">
        <v>23</v>
      </c>
      <c r="G26" s="52" t="s">
        <v>218</v>
      </c>
      <c r="H26" s="73">
        <v>19.77</v>
      </c>
      <c r="I26" s="74"/>
      <c r="J26" s="3"/>
      <c r="K26" s="3"/>
      <c r="L26" s="3"/>
      <c r="M26" s="3"/>
      <c r="N26" s="3"/>
      <c r="O26" s="3"/>
    </row>
    <row r="27" spans="1:15" ht="35" thickBot="1" x14ac:dyDescent="0.25">
      <c r="A27" s="72">
        <v>24</v>
      </c>
      <c r="B27" s="52" t="s">
        <v>219</v>
      </c>
      <c r="C27" s="35">
        <v>30.33</v>
      </c>
      <c r="D27" s="74"/>
      <c r="E27" s="74"/>
      <c r="F27" s="72">
        <v>24</v>
      </c>
      <c r="G27" s="52" t="s">
        <v>219</v>
      </c>
      <c r="H27" s="73">
        <v>20.02</v>
      </c>
      <c r="I27" s="74"/>
      <c r="J27" s="3"/>
      <c r="K27" s="3"/>
      <c r="L27" s="3"/>
      <c r="M27" s="3"/>
      <c r="N27" s="3"/>
      <c r="O27" s="3"/>
    </row>
    <row r="28" spans="1:15" ht="35" thickBot="1" x14ac:dyDescent="0.25">
      <c r="A28" s="72">
        <v>25</v>
      </c>
      <c r="B28" s="52" t="s">
        <v>220</v>
      </c>
      <c r="C28" s="35">
        <v>29.11</v>
      </c>
      <c r="D28" s="74">
        <f>AVERAGE(C28:C30)</f>
        <v>29.096666666666664</v>
      </c>
      <c r="E28" s="74">
        <v>34.365000000000002</v>
      </c>
      <c r="F28" s="72">
        <v>25</v>
      </c>
      <c r="G28" s="52" t="s">
        <v>220</v>
      </c>
      <c r="H28" s="73">
        <v>20.350000000000001</v>
      </c>
      <c r="I28" s="74">
        <f>AVERAGE(H28:H30)</f>
        <v>20.183333333333334</v>
      </c>
      <c r="J28" s="74">
        <v>20.293333329999999</v>
      </c>
      <c r="K28" s="75">
        <f>((D28-I28)-(E28-J28))</f>
        <v>-5.1583333366666722</v>
      </c>
      <c r="L28" s="35">
        <f>2^(-(K28))</f>
        <v>35.711908646679312</v>
      </c>
      <c r="M28" s="3"/>
      <c r="N28" s="3"/>
      <c r="O28" s="3"/>
    </row>
    <row r="29" spans="1:15" ht="35" thickBot="1" x14ac:dyDescent="0.25">
      <c r="A29" s="72">
        <v>26</v>
      </c>
      <c r="B29" s="52" t="s">
        <v>221</v>
      </c>
      <c r="C29" s="35">
        <v>29.21</v>
      </c>
      <c r="D29" s="3"/>
      <c r="E29" s="74"/>
      <c r="F29" s="72">
        <v>26</v>
      </c>
      <c r="G29" s="52" t="s">
        <v>221</v>
      </c>
      <c r="H29" s="73">
        <v>19.93</v>
      </c>
      <c r="I29" s="3"/>
      <c r="J29" s="3"/>
      <c r="K29" s="3"/>
      <c r="L29" s="3"/>
      <c r="M29" s="3"/>
      <c r="N29" s="3"/>
      <c r="O29" s="3"/>
    </row>
    <row r="30" spans="1:15" ht="35" thickBot="1" x14ac:dyDescent="0.25">
      <c r="A30" s="72">
        <v>27</v>
      </c>
      <c r="B30" s="52" t="s">
        <v>222</v>
      </c>
      <c r="C30" s="35">
        <v>28.97</v>
      </c>
      <c r="D30" s="3"/>
      <c r="E30" s="74"/>
      <c r="F30" s="72">
        <v>27</v>
      </c>
      <c r="G30" s="52" t="s">
        <v>222</v>
      </c>
      <c r="H30" s="73">
        <v>20.27</v>
      </c>
      <c r="I30" s="3"/>
      <c r="J30" s="3"/>
      <c r="K30" s="3"/>
      <c r="L30" s="3"/>
      <c r="M30" s="3"/>
      <c r="N30" s="3"/>
      <c r="O30" s="3"/>
    </row>
    <row r="31" spans="1:15" ht="35" thickBot="1" x14ac:dyDescent="0.25">
      <c r="A31" s="72">
        <v>28</v>
      </c>
      <c r="B31" s="52" t="s">
        <v>223</v>
      </c>
      <c r="C31" s="35">
        <v>30.13</v>
      </c>
      <c r="D31" s="74">
        <f>AVERAGE(C31,C33)</f>
        <v>29.65</v>
      </c>
      <c r="E31" s="74">
        <v>35.89</v>
      </c>
      <c r="F31" s="72">
        <v>28</v>
      </c>
      <c r="G31" s="52" t="s">
        <v>223</v>
      </c>
      <c r="H31" s="73">
        <v>20.28</v>
      </c>
      <c r="I31" s="74">
        <f>AVERAGE(H31:H33)</f>
        <v>20.349999999999998</v>
      </c>
      <c r="J31" s="74">
        <v>22.276666670000001</v>
      </c>
      <c r="K31" s="75">
        <f>((D31-I31)-(E31-J31))</f>
        <v>-4.313333329999999</v>
      </c>
      <c r="L31" s="35">
        <f>2^(-(K31))</f>
        <v>19.881205465839578</v>
      </c>
      <c r="M31" s="76">
        <f>AVERAGE(L34,L31)</f>
        <v>19.399464999282365</v>
      </c>
      <c r="N31" s="35">
        <f>STDEV(L34,L31)</f>
        <v>0.68128390134915517</v>
      </c>
      <c r="O31" s="3">
        <v>0.70109999999999995</v>
      </c>
    </row>
    <row r="32" spans="1:15" ht="35" thickBot="1" x14ac:dyDescent="0.25">
      <c r="A32" s="72">
        <v>29</v>
      </c>
      <c r="B32" s="52" t="s">
        <v>224</v>
      </c>
      <c r="C32" s="35" t="s">
        <v>17</v>
      </c>
      <c r="D32" s="3"/>
      <c r="E32" s="74"/>
      <c r="F32" s="72">
        <v>29</v>
      </c>
      <c r="G32" s="52" t="s">
        <v>224</v>
      </c>
      <c r="H32" s="73">
        <v>20.22</v>
      </c>
      <c r="I32" s="3"/>
      <c r="J32" s="3"/>
      <c r="K32" s="3"/>
      <c r="L32" s="3"/>
      <c r="M32" s="3"/>
      <c r="N32" s="3"/>
      <c r="O32" s="3"/>
    </row>
    <row r="33" spans="1:15" ht="35" thickBot="1" x14ac:dyDescent="0.25">
      <c r="A33" s="72">
        <v>30</v>
      </c>
      <c r="B33" s="52" t="s">
        <v>225</v>
      </c>
      <c r="C33" s="35">
        <v>29.17</v>
      </c>
      <c r="D33" s="3"/>
      <c r="E33" s="74"/>
      <c r="F33" s="72">
        <v>30</v>
      </c>
      <c r="G33" s="52" t="s">
        <v>225</v>
      </c>
      <c r="H33" s="73">
        <v>20.55</v>
      </c>
      <c r="I33" s="3"/>
      <c r="J33" s="3"/>
      <c r="K33" s="3"/>
      <c r="L33" s="3"/>
      <c r="M33" s="3"/>
      <c r="N33" s="3"/>
      <c r="O33" s="3"/>
    </row>
    <row r="34" spans="1:15" ht="35" thickBot="1" x14ac:dyDescent="0.25">
      <c r="A34" s="72">
        <v>31</v>
      </c>
      <c r="B34" s="52" t="s">
        <v>226</v>
      </c>
      <c r="C34" s="35">
        <v>28.25</v>
      </c>
      <c r="D34" s="74">
        <f>AVERAGE(C34:C36)</f>
        <v>28.136666666666667</v>
      </c>
      <c r="E34" s="74">
        <v>34.365000000000002</v>
      </c>
      <c r="F34" s="72">
        <v>31</v>
      </c>
      <c r="G34" s="52" t="s">
        <v>226</v>
      </c>
      <c r="H34" s="73">
        <v>19.91</v>
      </c>
      <c r="I34" s="74">
        <f>AVERAGE(H34:H36)</f>
        <v>19.829999999999998</v>
      </c>
      <c r="J34" s="74">
        <v>21.81666667</v>
      </c>
      <c r="K34" s="75">
        <f>((D34-I34)-(E34-J34))</f>
        <v>-4.2416666633333335</v>
      </c>
      <c r="L34" s="35">
        <f>2^(-(K34))</f>
        <v>18.917724532725149</v>
      </c>
      <c r="M34" s="3"/>
      <c r="N34" s="3"/>
      <c r="O34" s="3"/>
    </row>
    <row r="35" spans="1:15" ht="35" thickBot="1" x14ac:dyDescent="0.25">
      <c r="A35" s="72">
        <v>32</v>
      </c>
      <c r="B35" s="52" t="s">
        <v>227</v>
      </c>
      <c r="C35" s="35">
        <v>27.97</v>
      </c>
      <c r="D35" s="3"/>
      <c r="E35" s="74"/>
      <c r="F35" s="72">
        <v>32</v>
      </c>
      <c r="G35" s="52" t="s">
        <v>227</v>
      </c>
      <c r="H35" s="73">
        <v>19.670000000000002</v>
      </c>
      <c r="I35" s="3"/>
      <c r="J35" s="3"/>
      <c r="K35" s="3"/>
      <c r="L35" s="3"/>
      <c r="M35" s="3"/>
      <c r="N35" s="3"/>
      <c r="O35" s="3"/>
    </row>
    <row r="36" spans="1:15" ht="35" thickBot="1" x14ac:dyDescent="0.25">
      <c r="A36" s="72">
        <v>33</v>
      </c>
      <c r="B36" s="52" t="s">
        <v>228</v>
      </c>
      <c r="C36" s="35">
        <v>28.19</v>
      </c>
      <c r="D36" s="3"/>
      <c r="E36" s="74"/>
      <c r="F36" s="72">
        <v>33</v>
      </c>
      <c r="G36" s="52" t="s">
        <v>228</v>
      </c>
      <c r="H36" s="73">
        <v>19.91</v>
      </c>
      <c r="I36" s="3"/>
      <c r="J36" s="3"/>
      <c r="K36" s="3"/>
      <c r="L36" s="3"/>
      <c r="M36" s="3"/>
      <c r="N36" s="3"/>
      <c r="O36" s="3"/>
    </row>
    <row r="37" spans="1:15" ht="35" thickBot="1" x14ac:dyDescent="0.25">
      <c r="A37" s="72">
        <v>34</v>
      </c>
      <c r="B37" s="52" t="s">
        <v>229</v>
      </c>
      <c r="C37" s="35">
        <v>28.53</v>
      </c>
      <c r="D37" s="74">
        <f>AVERAGE(C37:C39)</f>
        <v>28.446666666666669</v>
      </c>
      <c r="E37" s="74">
        <v>34.365000000000002</v>
      </c>
      <c r="F37" s="72">
        <v>34</v>
      </c>
      <c r="G37" s="52" t="s">
        <v>229</v>
      </c>
      <c r="H37" s="73">
        <v>20.2</v>
      </c>
      <c r="I37" s="74">
        <f>AVERAGE(H37:H39)</f>
        <v>20.003333333333334</v>
      </c>
      <c r="J37" s="74">
        <v>20.293333329999999</v>
      </c>
      <c r="K37" s="75">
        <f>((D37-I37)-(E37-J37))</f>
        <v>-5.6283333366666675</v>
      </c>
      <c r="L37" s="35">
        <f>2^(-(K37))</f>
        <v>49.464902790827743</v>
      </c>
      <c r="M37" s="3"/>
      <c r="N37" s="3"/>
      <c r="O37" s="3"/>
    </row>
    <row r="38" spans="1:15" ht="35" thickBot="1" x14ac:dyDescent="0.25">
      <c r="A38" s="72">
        <v>35</v>
      </c>
      <c r="B38" s="52" t="s">
        <v>230</v>
      </c>
      <c r="C38" s="35">
        <v>28.36</v>
      </c>
      <c r="D38" s="3"/>
      <c r="E38" s="74"/>
      <c r="F38" s="72">
        <v>35</v>
      </c>
      <c r="G38" s="52" t="s">
        <v>230</v>
      </c>
      <c r="H38" s="73">
        <v>19.7</v>
      </c>
      <c r="I38" s="3"/>
      <c r="J38" s="3"/>
      <c r="K38" s="3"/>
      <c r="L38" s="3"/>
      <c r="M38" s="3"/>
      <c r="N38" s="3"/>
      <c r="O38" s="3"/>
    </row>
    <row r="39" spans="1:15" ht="35" thickBot="1" x14ac:dyDescent="0.25">
      <c r="A39" s="72">
        <v>36</v>
      </c>
      <c r="B39" s="52" t="s">
        <v>231</v>
      </c>
      <c r="C39" s="35">
        <v>28.45</v>
      </c>
      <c r="D39" s="3"/>
      <c r="E39" s="74"/>
      <c r="F39" s="72">
        <v>36</v>
      </c>
      <c r="G39" s="52" t="s">
        <v>231</v>
      </c>
      <c r="H39" s="73">
        <v>20.11</v>
      </c>
      <c r="I39" s="3"/>
      <c r="J39" s="3"/>
      <c r="K39" s="3"/>
      <c r="L39" s="3"/>
      <c r="M39" s="3"/>
      <c r="N39" s="3"/>
      <c r="O39" s="3"/>
    </row>
    <row r="40" spans="1:15" ht="35" thickBot="1" x14ac:dyDescent="0.25">
      <c r="A40" s="72">
        <v>37</v>
      </c>
      <c r="B40" s="52" t="s">
        <v>232</v>
      </c>
      <c r="C40" s="35">
        <v>31.41</v>
      </c>
      <c r="D40" s="74">
        <f>AVERAGE(C40,C42)</f>
        <v>31.375</v>
      </c>
      <c r="E40" s="74">
        <v>35.89</v>
      </c>
      <c r="F40" s="72">
        <v>37</v>
      </c>
      <c r="G40" s="52" t="s">
        <v>232</v>
      </c>
      <c r="H40" s="73">
        <v>21.41</v>
      </c>
      <c r="I40" s="74">
        <f>AVERAGE(H40:H42)</f>
        <v>21.183333333333334</v>
      </c>
      <c r="J40" s="74">
        <v>22.276666670000001</v>
      </c>
      <c r="K40" s="75">
        <f>((D40-I40)-(E40-J40))</f>
        <v>-3.4216666633333332</v>
      </c>
      <c r="L40" s="35">
        <f>2^(-(K40))</f>
        <v>10.715792634794655</v>
      </c>
      <c r="M40" s="76">
        <f>AVERAGE(L40,L46)</f>
        <v>9.7502675826940646</v>
      </c>
      <c r="N40" s="35">
        <f>STDEV(L40,L46)</f>
        <v>1.365458623491645</v>
      </c>
      <c r="O40" s="3">
        <v>7.9454000000000002</v>
      </c>
    </row>
    <row r="41" spans="1:15" ht="35" thickBot="1" x14ac:dyDescent="0.25">
      <c r="A41" s="72">
        <v>38</v>
      </c>
      <c r="B41" s="52" t="s">
        <v>233</v>
      </c>
      <c r="C41" s="35">
        <v>30.44</v>
      </c>
      <c r="D41" s="3"/>
      <c r="E41" s="74"/>
      <c r="F41" s="72">
        <v>38</v>
      </c>
      <c r="G41" s="52" t="s">
        <v>233</v>
      </c>
      <c r="H41" s="73">
        <v>21.03</v>
      </c>
      <c r="I41" s="3"/>
      <c r="J41" s="3"/>
      <c r="K41" s="3"/>
      <c r="L41" s="3"/>
      <c r="M41" s="3"/>
      <c r="N41" s="3"/>
      <c r="O41" s="3"/>
    </row>
    <row r="42" spans="1:15" ht="35" thickBot="1" x14ac:dyDescent="0.25">
      <c r="A42" s="72">
        <v>39</v>
      </c>
      <c r="B42" s="52" t="s">
        <v>234</v>
      </c>
      <c r="C42" s="35">
        <v>31.34</v>
      </c>
      <c r="D42" s="3"/>
      <c r="E42" s="74"/>
      <c r="F42" s="72">
        <v>39</v>
      </c>
      <c r="G42" s="52" t="s">
        <v>234</v>
      </c>
      <c r="H42" s="73">
        <v>21.11</v>
      </c>
      <c r="I42" s="3"/>
      <c r="J42" s="3"/>
      <c r="K42" s="3"/>
      <c r="L42" s="3"/>
      <c r="M42" s="3"/>
      <c r="N42" s="3"/>
      <c r="O42" s="3"/>
    </row>
    <row r="43" spans="1:15" ht="35" thickBot="1" x14ac:dyDescent="0.25">
      <c r="A43" s="72">
        <v>40</v>
      </c>
      <c r="B43" s="52" t="s">
        <v>235</v>
      </c>
      <c r="C43" s="35">
        <v>28.27</v>
      </c>
      <c r="D43" s="74">
        <f>AVERAGE(C43:C45)</f>
        <v>28.12</v>
      </c>
      <c r="E43" s="74">
        <v>34.365000000000002</v>
      </c>
      <c r="F43" s="72">
        <v>40</v>
      </c>
      <c r="G43" s="52" t="s">
        <v>235</v>
      </c>
      <c r="H43" s="73">
        <v>19.16</v>
      </c>
      <c r="I43" s="74">
        <f>AVERAGE(H43:H45)</f>
        <v>19.440000000000001</v>
      </c>
      <c r="J43" s="74">
        <v>21.81666667</v>
      </c>
      <c r="K43" s="75">
        <f>((D43-I43)-(E43-J43))</f>
        <v>-3.8683333300000022</v>
      </c>
      <c r="L43" s="35">
        <f>2^(-(K43))</f>
        <v>14.604421731086424</v>
      </c>
      <c r="M43" s="3"/>
      <c r="N43" s="3"/>
      <c r="O43" s="3"/>
    </row>
    <row r="44" spans="1:15" ht="35" thickBot="1" x14ac:dyDescent="0.25">
      <c r="A44" s="72">
        <v>41</v>
      </c>
      <c r="B44" s="52" t="s">
        <v>236</v>
      </c>
      <c r="C44" s="35">
        <v>27.99</v>
      </c>
      <c r="D44" s="3"/>
      <c r="E44" s="74"/>
      <c r="F44" s="72">
        <v>41</v>
      </c>
      <c r="G44" s="52" t="s">
        <v>236</v>
      </c>
      <c r="H44" s="73">
        <v>19.149999999999999</v>
      </c>
      <c r="I44" s="3"/>
      <c r="J44" s="3"/>
      <c r="K44" s="3"/>
      <c r="L44" s="3"/>
      <c r="M44" s="3"/>
      <c r="N44" s="3"/>
      <c r="O44" s="3"/>
    </row>
    <row r="45" spans="1:15" ht="35" thickBot="1" x14ac:dyDescent="0.25">
      <c r="A45" s="72">
        <v>42</v>
      </c>
      <c r="B45" s="52" t="s">
        <v>237</v>
      </c>
      <c r="C45" s="35">
        <v>28.1</v>
      </c>
      <c r="D45" s="3"/>
      <c r="E45" s="74"/>
      <c r="F45" s="72">
        <v>42</v>
      </c>
      <c r="G45" s="52" t="s">
        <v>237</v>
      </c>
      <c r="H45" s="73">
        <v>20.010000000000002</v>
      </c>
      <c r="I45" s="3"/>
      <c r="J45" s="3"/>
      <c r="K45" s="3"/>
      <c r="L45" s="3"/>
      <c r="M45" s="3"/>
      <c r="N45" s="3"/>
      <c r="O45" s="3"/>
    </row>
    <row r="46" spans="1:15" ht="35" thickBot="1" x14ac:dyDescent="0.25">
      <c r="A46" s="72">
        <v>43</v>
      </c>
      <c r="B46" s="52" t="s">
        <v>238</v>
      </c>
      <c r="C46" s="35">
        <v>31.94</v>
      </c>
      <c r="D46" s="74">
        <f>AVERAGE(C46:C48)</f>
        <v>31.28</v>
      </c>
      <c r="E46" s="74">
        <v>34.365000000000002</v>
      </c>
      <c r="F46" s="72">
        <v>43</v>
      </c>
      <c r="G46" s="52" t="s">
        <v>238</v>
      </c>
      <c r="H46" s="73">
        <v>20.02</v>
      </c>
      <c r="I46" s="74">
        <f>AVERAGE(H46:H48)</f>
        <v>20.343333333333334</v>
      </c>
      <c r="J46" s="74">
        <v>20.293333329999999</v>
      </c>
      <c r="K46" s="75">
        <f>((D46-I46)-(E46-J46))</f>
        <v>-3.1350000033333352</v>
      </c>
      <c r="L46" s="35">
        <f>2^(-(K46))</f>
        <v>8.7847425305934728</v>
      </c>
      <c r="M46" s="3"/>
      <c r="N46" s="3"/>
      <c r="O46" s="3"/>
    </row>
    <row r="47" spans="1:15" ht="35" thickBot="1" x14ac:dyDescent="0.25">
      <c r="A47" s="72">
        <v>44</v>
      </c>
      <c r="B47" s="52" t="s">
        <v>239</v>
      </c>
      <c r="C47" s="35">
        <v>30.44</v>
      </c>
      <c r="D47" s="3"/>
      <c r="E47" s="74"/>
      <c r="F47" s="72">
        <v>44</v>
      </c>
      <c r="G47" s="52" t="s">
        <v>239</v>
      </c>
      <c r="H47" s="73">
        <v>20.059999999999999</v>
      </c>
      <c r="I47" s="3"/>
      <c r="J47" s="74"/>
      <c r="K47" s="3"/>
      <c r="L47" s="3"/>
      <c r="M47" s="3"/>
      <c r="N47" s="3"/>
      <c r="O47" s="3"/>
    </row>
    <row r="48" spans="1:15" ht="35" thickBot="1" x14ac:dyDescent="0.25">
      <c r="A48" s="72">
        <v>45</v>
      </c>
      <c r="B48" s="52" t="s">
        <v>240</v>
      </c>
      <c r="C48" s="35">
        <v>31.46</v>
      </c>
      <c r="D48" s="3"/>
      <c r="E48" s="74"/>
      <c r="F48" s="72">
        <v>45</v>
      </c>
      <c r="G48" s="52" t="s">
        <v>240</v>
      </c>
      <c r="H48" s="73">
        <v>20.95</v>
      </c>
      <c r="I48" s="3"/>
      <c r="J48" s="74"/>
      <c r="K48" s="3"/>
      <c r="L48" s="3"/>
      <c r="M48" s="3"/>
      <c r="N48" s="3"/>
      <c r="O48" s="3"/>
    </row>
    <row r="51" spans="1:11" x14ac:dyDescent="0.2">
      <c r="A51" s="35" t="s">
        <v>23</v>
      </c>
      <c r="B51" s="35" t="s">
        <v>24</v>
      </c>
      <c r="C51" s="35" t="s">
        <v>25</v>
      </c>
    </row>
    <row r="52" spans="1:11" x14ac:dyDescent="0.2">
      <c r="A52" s="35" t="s">
        <v>42</v>
      </c>
      <c r="B52" s="35">
        <v>1</v>
      </c>
      <c r="C52" s="35">
        <v>0</v>
      </c>
    </row>
    <row r="53" spans="1:11" x14ac:dyDescent="0.2">
      <c r="A53" s="35" t="s">
        <v>43</v>
      </c>
      <c r="B53" s="35">
        <v>4.2808777436837548</v>
      </c>
      <c r="C53" s="35">
        <v>1.3843641597401291</v>
      </c>
    </row>
    <row r="54" spans="1:11" x14ac:dyDescent="0.2">
      <c r="A54" s="35" t="s">
        <v>44</v>
      </c>
      <c r="B54" s="35">
        <v>27.8425986914785</v>
      </c>
      <c r="C54" s="35">
        <v>11.128884865162609</v>
      </c>
      <c r="K54" s="35" t="s">
        <v>47</v>
      </c>
    </row>
    <row r="55" spans="1:11" x14ac:dyDescent="0.2">
      <c r="A55" s="35" t="s">
        <v>45</v>
      </c>
      <c r="B55" s="35">
        <v>19.399464999282365</v>
      </c>
      <c r="C55" s="35">
        <v>0.68128390134915517</v>
      </c>
    </row>
    <row r="56" spans="1:11" x14ac:dyDescent="0.2">
      <c r="A56" s="35" t="s">
        <v>46</v>
      </c>
      <c r="B56" s="35">
        <v>9.7502675826940646</v>
      </c>
      <c r="C56" s="35">
        <v>1.365458623491645</v>
      </c>
    </row>
  </sheetData>
  <mergeCells count="4">
    <mergeCell ref="A1:C1"/>
    <mergeCell ref="F1:H1"/>
    <mergeCell ref="A2:C2"/>
    <mergeCell ref="F2:H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15"/>
  <sheetViews>
    <sheetView zoomScale="129" zoomScaleNormal="129" zoomScalePageLayoutView="150" workbookViewId="0">
      <selection activeCell="G4" sqref="G4:G48"/>
    </sheetView>
  </sheetViews>
  <sheetFormatPr baseColWidth="10" defaultColWidth="11" defaultRowHeight="16" x14ac:dyDescent="0.2"/>
  <cols>
    <col min="2" max="2" width="20.5" customWidth="1"/>
    <col min="7" max="7" width="21.1640625" customWidth="1"/>
  </cols>
  <sheetData>
    <row r="1" spans="1:23" x14ac:dyDescent="0.2">
      <c r="A1" s="100" t="s">
        <v>241</v>
      </c>
      <c r="B1" s="100"/>
      <c r="C1" s="100"/>
      <c r="D1" s="1"/>
      <c r="E1" s="1"/>
      <c r="F1" s="95" t="s">
        <v>144</v>
      </c>
      <c r="G1" s="95"/>
      <c r="H1" s="95"/>
      <c r="I1" s="1"/>
      <c r="J1" s="1"/>
      <c r="K1" s="1"/>
      <c r="L1" s="2"/>
      <c r="M1" s="2"/>
      <c r="N1" s="2"/>
      <c r="O1" s="2"/>
    </row>
    <row r="2" spans="1:23" ht="19" x14ac:dyDescent="0.25">
      <c r="A2" s="102" t="s">
        <v>245</v>
      </c>
      <c r="B2" s="101"/>
      <c r="C2" s="101"/>
      <c r="D2" s="3"/>
      <c r="E2" s="2"/>
      <c r="F2" s="101" t="s">
        <v>0</v>
      </c>
      <c r="G2" s="101"/>
      <c r="H2" s="101"/>
      <c r="I2" s="3"/>
      <c r="J2" s="3"/>
      <c r="K2" s="3"/>
      <c r="L2" s="2"/>
      <c r="M2" s="2"/>
      <c r="N2" s="2"/>
      <c r="O2" s="2"/>
      <c r="Q2" s="34" t="s">
        <v>59</v>
      </c>
    </row>
    <row r="3" spans="1:23" ht="49" thickBot="1" x14ac:dyDescent="0.25">
      <c r="A3" s="38" t="s">
        <v>147</v>
      </c>
      <c r="B3" s="51" t="s">
        <v>145</v>
      </c>
      <c r="C3" s="39" t="s">
        <v>2</v>
      </c>
      <c r="D3" s="40" t="s">
        <v>3</v>
      </c>
      <c r="E3" s="43" t="s">
        <v>148</v>
      </c>
      <c r="F3" s="42" t="s">
        <v>147</v>
      </c>
      <c r="G3" s="48" t="s">
        <v>146</v>
      </c>
      <c r="H3" s="48" t="s">
        <v>2</v>
      </c>
      <c r="I3" s="40" t="s">
        <v>3</v>
      </c>
      <c r="J3" s="43" t="s">
        <v>148</v>
      </c>
      <c r="K3" s="46" t="s">
        <v>7</v>
      </c>
      <c r="L3" s="47" t="s">
        <v>8</v>
      </c>
      <c r="M3" s="49" t="s">
        <v>9</v>
      </c>
      <c r="N3" s="44" t="s">
        <v>149</v>
      </c>
      <c r="O3" s="45" t="s">
        <v>150</v>
      </c>
      <c r="Q3" s="23" t="s">
        <v>61</v>
      </c>
      <c r="S3" s="23" t="s">
        <v>58</v>
      </c>
      <c r="W3" t="s">
        <v>25</v>
      </c>
    </row>
    <row r="4" spans="1:23" ht="35" thickBot="1" x14ac:dyDescent="0.25">
      <c r="A4" s="19">
        <v>1</v>
      </c>
      <c r="B4" s="52" t="s">
        <v>152</v>
      </c>
      <c r="C4">
        <v>29.98</v>
      </c>
      <c r="D4" s="14">
        <v>31.344999999999999</v>
      </c>
      <c r="E4" s="14">
        <v>31.344999999999999</v>
      </c>
      <c r="F4" s="19">
        <v>1</v>
      </c>
      <c r="G4" s="52" t="s">
        <v>152</v>
      </c>
      <c r="H4">
        <v>20.14</v>
      </c>
      <c r="I4" s="14">
        <f>AVERAGE(H4:H5)</f>
        <v>20.175000000000001</v>
      </c>
      <c r="J4" s="14">
        <f>AVERAGE(I4:I6)</f>
        <v>20.175000000000001</v>
      </c>
      <c r="K4" s="15">
        <f>((D4-I4)-(E4-J4))</f>
        <v>0</v>
      </c>
      <c r="L4">
        <f>2^(-(K4))</f>
        <v>1</v>
      </c>
      <c r="M4" s="16">
        <f>AVERAGE(L4,L7,L10)</f>
        <v>1</v>
      </c>
      <c r="N4">
        <f>STDEV(L4,L7,L10)</f>
        <v>0</v>
      </c>
      <c r="O4" s="2">
        <v>0</v>
      </c>
      <c r="Q4">
        <f>2^-((D71-I71)-(D4-I4))</f>
        <v>0.47030437890477866</v>
      </c>
      <c r="R4">
        <f>-1/Q4</f>
        <v>-2.1262825626432611</v>
      </c>
      <c r="S4" s="24">
        <f>AVERAGE(R4,R7)</f>
        <v>-2.4355085885945655</v>
      </c>
      <c r="U4">
        <v>0</v>
      </c>
      <c r="V4" s="36">
        <f>S4</f>
        <v>-2.4355085885945655</v>
      </c>
      <c r="W4" s="36">
        <f>_xlfn.STDEV.S(R4,R7)</f>
        <v>0.43731163973906595</v>
      </c>
    </row>
    <row r="5" spans="1:23" ht="35" thickBot="1" x14ac:dyDescent="0.25">
      <c r="A5" s="19">
        <v>2</v>
      </c>
      <c r="B5" s="52" t="s">
        <v>151</v>
      </c>
      <c r="C5">
        <v>30.19</v>
      </c>
      <c r="D5" s="14"/>
      <c r="E5" s="14"/>
      <c r="F5" s="19">
        <v>2</v>
      </c>
      <c r="G5" s="52" t="s">
        <v>151</v>
      </c>
      <c r="H5">
        <v>20.21</v>
      </c>
      <c r="I5" s="14"/>
      <c r="J5" s="2"/>
      <c r="K5" s="2"/>
      <c r="L5" s="2"/>
      <c r="M5" s="2"/>
      <c r="N5" s="2"/>
      <c r="O5" s="2"/>
      <c r="U5">
        <v>1</v>
      </c>
      <c r="V5" s="36">
        <f>S13</f>
        <v>-3.4281796697695057</v>
      </c>
      <c r="W5" s="36">
        <f>_xlfn.STDEV.S(R13,R19)</f>
        <v>1.158913417420008</v>
      </c>
    </row>
    <row r="6" spans="1:23" ht="35" thickBot="1" x14ac:dyDescent="0.25">
      <c r="A6" s="19">
        <v>3</v>
      </c>
      <c r="B6" s="52" t="s">
        <v>153</v>
      </c>
      <c r="C6">
        <v>30.31</v>
      </c>
      <c r="D6" s="14"/>
      <c r="E6" s="14"/>
      <c r="F6" s="19">
        <v>3</v>
      </c>
      <c r="G6" s="52" t="s">
        <v>153</v>
      </c>
      <c r="H6">
        <v>21.08</v>
      </c>
      <c r="I6" s="14"/>
      <c r="J6" s="2"/>
      <c r="K6" s="2"/>
      <c r="L6" s="2"/>
      <c r="M6" s="2"/>
      <c r="N6" s="2"/>
      <c r="O6" s="2"/>
      <c r="U6">
        <v>3</v>
      </c>
      <c r="V6" s="36">
        <f>S22</f>
        <v>3.1504324061812277</v>
      </c>
      <c r="W6" s="36">
        <f>_xlfn.STDEV.S(Q22,Q28)</f>
        <v>1.247400857929426</v>
      </c>
    </row>
    <row r="7" spans="1:23" ht="35" thickBot="1" x14ac:dyDescent="0.25">
      <c r="A7" s="19">
        <v>4</v>
      </c>
      <c r="B7" s="52" t="s">
        <v>155</v>
      </c>
      <c r="C7">
        <v>30.46</v>
      </c>
      <c r="D7" s="14">
        <f>AVERAGE(C9,C8)</f>
        <v>31.344999999999999</v>
      </c>
      <c r="E7" s="14">
        <f>AVERAGE(D7:D9)</f>
        <v>31.344999999999999</v>
      </c>
      <c r="F7" s="19">
        <v>4</v>
      </c>
      <c r="G7" s="52" t="s">
        <v>155</v>
      </c>
      <c r="H7">
        <v>20.100000000000001</v>
      </c>
      <c r="I7" s="14">
        <f>AVERAGE(H7:H9)</f>
        <v>20.083333333333332</v>
      </c>
      <c r="J7" s="14">
        <f>AVERAGE(I7:I9)</f>
        <v>20.083333333333332</v>
      </c>
      <c r="K7" s="15">
        <f>((D7-I7)-(E7-J7))</f>
        <v>0</v>
      </c>
      <c r="L7">
        <f>2^(-(K7))</f>
        <v>1</v>
      </c>
      <c r="M7" s="2"/>
      <c r="N7" s="2"/>
      <c r="O7" s="2"/>
      <c r="Q7">
        <f t="shared" ref="Q7:Q46" si="0">2^-((D74-I74)-(D7-I7))</f>
        <v>0.36433394860852703</v>
      </c>
      <c r="R7">
        <f t="shared" ref="R7:R13" si="1">-1/Q7</f>
        <v>-2.7447346145458695</v>
      </c>
      <c r="S7" s="37">
        <f>AVERAGE(R4,R7)</f>
        <v>-2.4355085885945655</v>
      </c>
      <c r="U7">
        <v>6</v>
      </c>
      <c r="V7" s="36">
        <f>S31</f>
        <v>3.2401158471737759</v>
      </c>
      <c r="W7" s="36">
        <f>_xlfn.STDEV.S(Q34,Q37)</f>
        <v>0.80671853272963145</v>
      </c>
    </row>
    <row r="8" spans="1:23" ht="35" thickBot="1" x14ac:dyDescent="0.25">
      <c r="A8" s="19">
        <v>5</v>
      </c>
      <c r="B8" s="52" t="s">
        <v>156</v>
      </c>
      <c r="C8">
        <v>31.39</v>
      </c>
      <c r="D8" s="14"/>
      <c r="E8" s="14"/>
      <c r="F8" s="19">
        <v>5</v>
      </c>
      <c r="G8" s="52" t="s">
        <v>156</v>
      </c>
      <c r="H8">
        <v>20.03</v>
      </c>
      <c r="I8" s="14"/>
      <c r="J8" s="2"/>
      <c r="K8" s="2"/>
      <c r="L8" s="2"/>
      <c r="M8" s="2"/>
      <c r="N8" s="2"/>
      <c r="O8" s="2"/>
      <c r="U8">
        <v>24</v>
      </c>
      <c r="V8" s="36">
        <f>S40</f>
        <v>1.5712968297446337</v>
      </c>
      <c r="W8" s="36">
        <f>_xlfn.STDEV.S(Q40,Q43)</f>
        <v>0.56733804556210876</v>
      </c>
    </row>
    <row r="9" spans="1:23" ht="35" thickBot="1" x14ac:dyDescent="0.25">
      <c r="A9" s="19">
        <v>6</v>
      </c>
      <c r="B9" s="52" t="s">
        <v>154</v>
      </c>
      <c r="C9">
        <v>31.3</v>
      </c>
      <c r="D9" s="14"/>
      <c r="E9" s="14"/>
      <c r="F9" s="19">
        <v>6</v>
      </c>
      <c r="G9" s="52" t="s">
        <v>154</v>
      </c>
      <c r="H9">
        <v>20.12</v>
      </c>
      <c r="I9" s="14"/>
      <c r="J9" s="2"/>
      <c r="K9" s="2"/>
      <c r="L9" s="2"/>
      <c r="M9" s="2"/>
      <c r="N9" s="2"/>
      <c r="O9" s="2"/>
    </row>
    <row r="10" spans="1:23" ht="35" thickBot="1" x14ac:dyDescent="0.25">
      <c r="A10" s="19">
        <v>7</v>
      </c>
      <c r="B10" s="52" t="s">
        <v>157</v>
      </c>
      <c r="C10">
        <v>31.42</v>
      </c>
      <c r="D10" s="14">
        <f>AVERAGE(C10:C12)</f>
        <v>31.400000000000002</v>
      </c>
      <c r="E10" s="14">
        <f>AVERAGE(D10:D12)</f>
        <v>31.400000000000002</v>
      </c>
      <c r="F10" s="19">
        <v>7</v>
      </c>
      <c r="G10" s="52" t="s">
        <v>157</v>
      </c>
      <c r="H10">
        <v>20.34</v>
      </c>
      <c r="I10" s="14">
        <f>AVERAGE(H10:H11)</f>
        <v>20.32</v>
      </c>
      <c r="J10" s="14">
        <f>AVERAGE(I10:I12)</f>
        <v>20.32</v>
      </c>
      <c r="K10" s="15">
        <f>((D10-I10)-(E10-J10))</f>
        <v>0</v>
      </c>
      <c r="L10">
        <f>2^(-(K10))</f>
        <v>1</v>
      </c>
      <c r="M10" s="2"/>
      <c r="N10" s="2"/>
      <c r="O10" s="2"/>
      <c r="Q10">
        <f t="shared" si="0"/>
        <v>0.12616059985999156</v>
      </c>
      <c r="R10">
        <f t="shared" si="1"/>
        <v>-7.9264049244357082</v>
      </c>
    </row>
    <row r="11" spans="1:23" ht="35" thickBot="1" x14ac:dyDescent="0.25">
      <c r="A11" s="19">
        <v>8</v>
      </c>
      <c r="B11" s="52" t="s">
        <v>158</v>
      </c>
      <c r="C11">
        <v>31.47</v>
      </c>
      <c r="D11" s="14"/>
      <c r="E11" s="14"/>
      <c r="F11" s="19">
        <v>8</v>
      </c>
      <c r="G11" s="52" t="s">
        <v>158</v>
      </c>
      <c r="H11">
        <v>20.3</v>
      </c>
      <c r="I11" s="14"/>
      <c r="J11" s="2"/>
      <c r="K11" s="2"/>
      <c r="L11" s="2"/>
      <c r="M11" s="2"/>
      <c r="N11" s="2"/>
      <c r="O11" s="2"/>
    </row>
    <row r="12" spans="1:23" ht="35" thickBot="1" x14ac:dyDescent="0.25">
      <c r="A12" s="19">
        <v>9</v>
      </c>
      <c r="B12" s="52" t="s">
        <v>249</v>
      </c>
      <c r="C12">
        <v>31.31</v>
      </c>
      <c r="D12" s="14"/>
      <c r="E12" s="14"/>
      <c r="F12" s="19">
        <v>9</v>
      </c>
      <c r="G12" s="52" t="s">
        <v>249</v>
      </c>
      <c r="H12">
        <v>20.87</v>
      </c>
      <c r="I12" s="14"/>
      <c r="J12" s="2"/>
      <c r="K12" s="2"/>
      <c r="L12" s="2"/>
      <c r="M12" s="2"/>
      <c r="N12" s="2"/>
      <c r="O12" s="2"/>
    </row>
    <row r="13" spans="1:23" ht="35" thickBot="1" x14ac:dyDescent="0.25">
      <c r="A13" s="19">
        <v>10</v>
      </c>
      <c r="B13" s="52" t="s">
        <v>159</v>
      </c>
      <c r="C13">
        <v>33.43</v>
      </c>
      <c r="D13" s="14">
        <f>AVERAGE(C13,C15)</f>
        <v>33.06</v>
      </c>
      <c r="E13" s="14">
        <f>E4</f>
        <v>31.344999999999999</v>
      </c>
      <c r="F13" s="19">
        <v>10</v>
      </c>
      <c r="G13" s="52" t="s">
        <v>159</v>
      </c>
      <c r="H13">
        <v>20.74</v>
      </c>
      <c r="I13" s="14">
        <f>AVERAGE(H13,H14)</f>
        <v>20.75</v>
      </c>
      <c r="J13" s="14">
        <v>20.175000000000001</v>
      </c>
      <c r="K13" s="15">
        <f>((D13-I13)-(E13-J13))</f>
        <v>1.1400000000000041</v>
      </c>
      <c r="L13">
        <f>2^(-(K13))</f>
        <v>0.45375957765857916</v>
      </c>
      <c r="M13" s="16">
        <f>AVERAGE(L16,L19)</f>
        <v>2.139669806183579</v>
      </c>
      <c r="N13">
        <f>STDEV(L16,L19)</f>
        <v>0.32212839284877592</v>
      </c>
      <c r="O13" s="2">
        <v>1.5827</v>
      </c>
      <c r="Q13">
        <f t="shared" si="0"/>
        <v>0.38333208705308558</v>
      </c>
      <c r="R13">
        <f t="shared" si="1"/>
        <v>-2.6087041335037404</v>
      </c>
      <c r="S13" s="24">
        <f>AVERAGE(R13,R19)</f>
        <v>-3.4281796697695057</v>
      </c>
    </row>
    <row r="14" spans="1:23" ht="35" thickBot="1" x14ac:dyDescent="0.25">
      <c r="A14" s="19">
        <v>11</v>
      </c>
      <c r="B14" s="52" t="s">
        <v>160</v>
      </c>
      <c r="C14">
        <v>35.04</v>
      </c>
      <c r="D14" s="14"/>
      <c r="E14" s="14"/>
      <c r="F14" s="19">
        <v>11</v>
      </c>
      <c r="G14" s="52" t="s">
        <v>160</v>
      </c>
      <c r="H14">
        <v>20.76</v>
      </c>
      <c r="I14" s="14"/>
      <c r="J14" s="2"/>
      <c r="K14" s="2"/>
      <c r="L14" s="2"/>
      <c r="M14" s="2"/>
      <c r="N14" s="2"/>
      <c r="O14" s="2"/>
    </row>
    <row r="15" spans="1:23" ht="35" thickBot="1" x14ac:dyDescent="0.25">
      <c r="A15" s="19">
        <v>12</v>
      </c>
      <c r="B15" s="52" t="s">
        <v>161</v>
      </c>
      <c r="C15">
        <v>32.69</v>
      </c>
      <c r="D15" s="14"/>
      <c r="E15" s="14"/>
      <c r="F15" s="19">
        <v>12</v>
      </c>
      <c r="G15" s="52" t="s">
        <v>161</v>
      </c>
      <c r="H15">
        <v>21.21</v>
      </c>
      <c r="I15" s="14"/>
      <c r="J15" s="2"/>
      <c r="K15" s="2"/>
      <c r="L15" s="2"/>
      <c r="M15" s="2"/>
      <c r="N15" s="2"/>
      <c r="O15" s="2"/>
    </row>
    <row r="16" spans="1:23" ht="35" thickBot="1" x14ac:dyDescent="0.25">
      <c r="A16" s="19">
        <v>13</v>
      </c>
      <c r="B16" s="52" t="s">
        <v>163</v>
      </c>
      <c r="C16">
        <v>30.05</v>
      </c>
      <c r="D16" s="14">
        <f>AVERAGE(C16:C18)</f>
        <v>30.743333333333336</v>
      </c>
      <c r="E16" s="14">
        <f>E7</f>
        <v>31.344999999999999</v>
      </c>
      <c r="F16" s="19">
        <v>13</v>
      </c>
      <c r="G16" s="52" t="s">
        <v>163</v>
      </c>
      <c r="H16">
        <v>20.350000000000001</v>
      </c>
      <c r="I16" s="14">
        <f>AVERAGE(H16:H18)</f>
        <v>20.416666666666668</v>
      </c>
      <c r="J16" s="22">
        <v>20.083333333333332</v>
      </c>
      <c r="K16" s="15">
        <f>((D16-I16)-(E16-J16))</f>
        <v>-0.93499999999999872</v>
      </c>
      <c r="L16">
        <f>2^(-(K16))</f>
        <v>1.9118906351874827</v>
      </c>
      <c r="M16" s="2"/>
      <c r="N16" s="2"/>
      <c r="O16" s="2"/>
      <c r="Q16" s="33">
        <f t="shared" si="0"/>
        <v>1564.695993956828</v>
      </c>
      <c r="R16" s="37">
        <f>AVERAGE(R13,R19)</f>
        <v>-3.4281796697695057</v>
      </c>
    </row>
    <row r="17" spans="1:19" ht="35" thickBot="1" x14ac:dyDescent="0.25">
      <c r="A17" s="19">
        <v>14</v>
      </c>
      <c r="B17" s="52" t="s">
        <v>164</v>
      </c>
      <c r="C17">
        <v>30.69</v>
      </c>
      <c r="D17" s="14"/>
      <c r="E17" s="14"/>
      <c r="F17" s="19">
        <v>14</v>
      </c>
      <c r="G17" s="52" t="s">
        <v>164</v>
      </c>
      <c r="H17">
        <v>20.440000000000001</v>
      </c>
      <c r="I17" s="14"/>
      <c r="J17" s="2"/>
      <c r="K17" s="2"/>
      <c r="L17" s="2"/>
      <c r="M17" s="2"/>
      <c r="N17" s="2"/>
      <c r="O17" s="2"/>
    </row>
    <row r="18" spans="1:19" ht="35" thickBot="1" x14ac:dyDescent="0.25">
      <c r="A18" s="19">
        <v>15</v>
      </c>
      <c r="B18" s="52" t="s">
        <v>162</v>
      </c>
      <c r="C18">
        <v>31.49</v>
      </c>
      <c r="D18" s="14"/>
      <c r="E18" s="14"/>
      <c r="F18" s="19">
        <v>15</v>
      </c>
      <c r="G18" s="52" t="s">
        <v>162</v>
      </c>
      <c r="H18">
        <v>20.46</v>
      </c>
      <c r="I18" s="14"/>
      <c r="J18" s="2"/>
      <c r="K18" s="2"/>
      <c r="L18" s="2"/>
      <c r="M18" s="2"/>
      <c r="N18" s="2"/>
      <c r="O18" s="2"/>
    </row>
    <row r="19" spans="1:19" ht="35" thickBot="1" x14ac:dyDescent="0.25">
      <c r="A19" s="19">
        <v>16</v>
      </c>
      <c r="B19" s="52" t="s">
        <v>165</v>
      </c>
      <c r="C19">
        <v>30.24</v>
      </c>
      <c r="D19" s="14">
        <f>AVERAGE(C19:C20)</f>
        <v>30.18</v>
      </c>
      <c r="E19" s="14">
        <f>E10</f>
        <v>31.400000000000002</v>
      </c>
      <c r="F19" s="19">
        <v>16</v>
      </c>
      <c r="G19" s="52" t="s">
        <v>165</v>
      </c>
      <c r="H19">
        <v>20.3</v>
      </c>
      <c r="I19" s="14">
        <f>AVERAGE(H19:H21)</f>
        <v>20.343333333333334</v>
      </c>
      <c r="J19" s="14">
        <v>20.32</v>
      </c>
      <c r="K19" s="15">
        <f>((D19-I19)-(E19-J19))</f>
        <v>-1.2433333333333358</v>
      </c>
      <c r="L19">
        <f>2^(-(K19))</f>
        <v>2.367448977179675</v>
      </c>
      <c r="M19" s="2"/>
      <c r="N19" s="2"/>
      <c r="O19" s="2"/>
      <c r="Q19">
        <f t="shared" si="0"/>
        <v>0.23542400489078125</v>
      </c>
      <c r="R19">
        <f>-1/Q19</f>
        <v>-4.2476552060352706</v>
      </c>
    </row>
    <row r="20" spans="1:19" ht="35" thickBot="1" x14ac:dyDescent="0.25">
      <c r="A20" s="19">
        <v>17</v>
      </c>
      <c r="B20" s="52" t="s">
        <v>166</v>
      </c>
      <c r="C20">
        <v>30.12</v>
      </c>
      <c r="D20" s="14"/>
      <c r="E20" s="14"/>
      <c r="F20" s="19">
        <v>17</v>
      </c>
      <c r="G20" s="52" t="s">
        <v>166</v>
      </c>
      <c r="H20">
        <v>20.2</v>
      </c>
      <c r="I20" s="14"/>
      <c r="J20" s="2"/>
      <c r="K20" s="2"/>
      <c r="L20" s="2"/>
      <c r="M20" s="2"/>
      <c r="N20" s="2"/>
      <c r="O20" s="2"/>
    </row>
    <row r="21" spans="1:19" ht="35" thickBot="1" x14ac:dyDescent="0.25">
      <c r="A21" s="19">
        <v>18</v>
      </c>
      <c r="B21" s="52" t="s">
        <v>167</v>
      </c>
      <c r="C21">
        <v>30.79</v>
      </c>
      <c r="D21" s="14"/>
      <c r="E21" s="14"/>
      <c r="F21" s="19">
        <v>18</v>
      </c>
      <c r="G21" s="52" t="s">
        <v>167</v>
      </c>
      <c r="H21">
        <v>20.53</v>
      </c>
      <c r="I21" s="14"/>
      <c r="J21" s="2"/>
      <c r="K21" s="2"/>
      <c r="L21" s="2"/>
      <c r="M21" s="2"/>
      <c r="N21" s="2"/>
      <c r="O21" s="2"/>
    </row>
    <row r="22" spans="1:19" ht="35" thickBot="1" x14ac:dyDescent="0.25">
      <c r="A22" s="19">
        <v>19</v>
      </c>
      <c r="B22" s="52" t="s">
        <v>171</v>
      </c>
      <c r="C22">
        <v>33.43</v>
      </c>
      <c r="D22" s="14">
        <f>AVERAGE(C22:C23)</f>
        <v>33.435000000000002</v>
      </c>
      <c r="E22" s="14">
        <f>E13</f>
        <v>31.344999999999999</v>
      </c>
      <c r="F22" s="19">
        <v>19</v>
      </c>
      <c r="G22" s="52" t="s">
        <v>171</v>
      </c>
      <c r="H22">
        <v>21.27</v>
      </c>
      <c r="I22" s="14">
        <f>AVERAGE(H22,H24,H23)</f>
        <v>21.403333333333332</v>
      </c>
      <c r="J22" s="14">
        <v>20.175000000000001</v>
      </c>
      <c r="K22" s="15">
        <f>((D22-I22)-(E22-J22))</f>
        <v>0.86166666666667169</v>
      </c>
      <c r="L22">
        <f>2^(-(K22))</f>
        <v>0.55031644009153124</v>
      </c>
      <c r="M22" s="16">
        <f>AVERAGE(L25,L28)</f>
        <v>1.7730879652938687</v>
      </c>
      <c r="N22">
        <f>STDEV(L25,L28)</f>
        <v>0.41051564068124907</v>
      </c>
      <c r="O22" s="2">
        <v>0.1933</v>
      </c>
      <c r="Q22">
        <f t="shared" si="0"/>
        <v>4.032478011681043</v>
      </c>
      <c r="S22" s="24">
        <f>AVERAGE(Q22,Q28)</f>
        <v>3.1504324061812277</v>
      </c>
    </row>
    <row r="23" spans="1:19" ht="35" thickBot="1" x14ac:dyDescent="0.25">
      <c r="A23" s="19">
        <v>20</v>
      </c>
      <c r="B23" s="52" t="s">
        <v>172</v>
      </c>
      <c r="C23">
        <v>33.44</v>
      </c>
      <c r="D23" s="14"/>
      <c r="E23" s="14"/>
      <c r="F23" s="19">
        <v>20</v>
      </c>
      <c r="G23" s="52" t="s">
        <v>172</v>
      </c>
      <c r="H23">
        <v>21.58</v>
      </c>
      <c r="I23" s="14"/>
      <c r="J23" s="2"/>
      <c r="K23" s="2"/>
      <c r="L23" s="2"/>
      <c r="M23" s="2"/>
      <c r="N23" s="2"/>
      <c r="O23" s="2"/>
    </row>
    <row r="24" spans="1:19" ht="35" thickBot="1" x14ac:dyDescent="0.25">
      <c r="A24" s="19">
        <v>21</v>
      </c>
      <c r="B24" s="52" t="s">
        <v>173</v>
      </c>
      <c r="C24">
        <v>34.450000000000003</v>
      </c>
      <c r="D24" s="14"/>
      <c r="E24" s="14"/>
      <c r="F24" s="19">
        <v>21</v>
      </c>
      <c r="G24" s="52" t="s">
        <v>173</v>
      </c>
      <c r="H24">
        <v>21.36</v>
      </c>
      <c r="I24" s="14"/>
      <c r="J24" s="2"/>
      <c r="K24" s="2"/>
      <c r="L24" s="2"/>
      <c r="M24" s="2"/>
      <c r="N24" s="2"/>
      <c r="O24" s="2"/>
    </row>
    <row r="25" spans="1:19" ht="35" thickBot="1" x14ac:dyDescent="0.25">
      <c r="A25" s="19">
        <v>22</v>
      </c>
      <c r="B25" s="52" t="s">
        <v>174</v>
      </c>
      <c r="C25">
        <v>30.11</v>
      </c>
      <c r="D25" s="14">
        <f>AVERAGE(C25:C27)</f>
        <v>30.02</v>
      </c>
      <c r="E25" s="14">
        <f>E16</f>
        <v>31.344999999999999</v>
      </c>
      <c r="F25" s="19">
        <v>22</v>
      </c>
      <c r="G25" s="52" t="s">
        <v>174</v>
      </c>
      <c r="H25">
        <v>19.940000000000001</v>
      </c>
      <c r="I25" s="14">
        <f>AVERAGE(H25,H27,H26)</f>
        <v>19.803333333333335</v>
      </c>
      <c r="J25" s="14">
        <v>20.083333333333332</v>
      </c>
      <c r="K25" s="15">
        <f>((D25-I25)-(E25-J25))</f>
        <v>-1.0450000000000017</v>
      </c>
      <c r="L25">
        <f>2^(-(K25))</f>
        <v>2.0633663586027202</v>
      </c>
      <c r="M25" s="2"/>
      <c r="N25" s="2"/>
      <c r="O25" s="2"/>
      <c r="Q25" s="33">
        <f t="shared" si="0"/>
        <v>0.71697762235134321</v>
      </c>
      <c r="R25" s="37">
        <f>AVERAGE(Q22,Q28)</f>
        <v>3.1504324061812277</v>
      </c>
    </row>
    <row r="26" spans="1:19" ht="35" thickBot="1" x14ac:dyDescent="0.25">
      <c r="A26" s="19">
        <v>23</v>
      </c>
      <c r="B26" s="52" t="s">
        <v>175</v>
      </c>
      <c r="C26">
        <v>29.92</v>
      </c>
      <c r="D26" s="14"/>
      <c r="E26" s="14"/>
      <c r="F26" s="19">
        <v>23</v>
      </c>
      <c r="G26" s="52" t="s">
        <v>175</v>
      </c>
      <c r="H26">
        <v>19.649999999999999</v>
      </c>
      <c r="I26" s="14"/>
      <c r="J26" s="2"/>
      <c r="K26" s="2"/>
      <c r="L26" s="2"/>
      <c r="M26" s="2"/>
      <c r="N26" s="2"/>
      <c r="O26" s="2"/>
    </row>
    <row r="27" spans="1:19" ht="35" thickBot="1" x14ac:dyDescent="0.25">
      <c r="A27" s="19">
        <v>24</v>
      </c>
      <c r="B27" s="52" t="s">
        <v>176</v>
      </c>
      <c r="C27">
        <v>30.03</v>
      </c>
      <c r="D27" s="14"/>
      <c r="E27" s="14"/>
      <c r="F27" s="19">
        <v>24</v>
      </c>
      <c r="G27" s="52" t="s">
        <v>176</v>
      </c>
      <c r="H27">
        <v>19.82</v>
      </c>
      <c r="I27" s="14"/>
      <c r="J27" s="2"/>
      <c r="K27" s="2"/>
      <c r="L27" s="2"/>
      <c r="M27" s="2"/>
      <c r="N27" s="2"/>
      <c r="O27" s="2"/>
    </row>
    <row r="28" spans="1:19" ht="35" thickBot="1" x14ac:dyDescent="0.25">
      <c r="A28" s="19">
        <v>25</v>
      </c>
      <c r="B28" s="52" t="s">
        <v>168</v>
      </c>
      <c r="C28">
        <v>30.86</v>
      </c>
      <c r="D28" s="14">
        <f>AVERAGE(C28:C29)</f>
        <v>30.865000000000002</v>
      </c>
      <c r="E28" s="14">
        <f>E19</f>
        <v>31.400000000000002</v>
      </c>
      <c r="F28" s="19">
        <v>25</v>
      </c>
      <c r="G28" s="52" t="s">
        <v>168</v>
      </c>
      <c r="H28">
        <v>20.39</v>
      </c>
      <c r="I28" s="14">
        <f>AVERAGE(H28,H30,H29)</f>
        <v>20.353333333333332</v>
      </c>
      <c r="J28" s="14">
        <v>20.32</v>
      </c>
      <c r="K28" s="15">
        <f>((D28-I28)-(E28-J28))</f>
        <v>-0.56833333333333158</v>
      </c>
      <c r="L28">
        <f>2^(-(K28))</f>
        <v>1.4828095719850172</v>
      </c>
      <c r="M28" s="2"/>
      <c r="N28" s="2"/>
      <c r="O28" s="2"/>
      <c r="Q28">
        <f t="shared" si="0"/>
        <v>2.2683868006814119</v>
      </c>
    </row>
    <row r="29" spans="1:19" ht="35" thickBot="1" x14ac:dyDescent="0.25">
      <c r="A29" s="19">
        <v>26</v>
      </c>
      <c r="B29" s="52" t="s">
        <v>169</v>
      </c>
      <c r="C29">
        <v>30.87</v>
      </c>
      <c r="D29" s="2"/>
      <c r="E29" s="14"/>
      <c r="F29" s="19">
        <v>26</v>
      </c>
      <c r="G29" s="52" t="s">
        <v>169</v>
      </c>
      <c r="H29">
        <v>20.29</v>
      </c>
      <c r="I29" s="2"/>
      <c r="J29" s="2"/>
      <c r="K29" s="2"/>
      <c r="L29" s="2"/>
      <c r="M29" s="2"/>
      <c r="N29" s="2"/>
      <c r="O29" s="2"/>
    </row>
    <row r="30" spans="1:19" ht="35" thickBot="1" x14ac:dyDescent="0.25">
      <c r="A30" s="19">
        <v>27</v>
      </c>
      <c r="B30" s="52" t="s">
        <v>170</v>
      </c>
      <c r="C30">
        <v>30.27</v>
      </c>
      <c r="D30" s="2"/>
      <c r="E30" s="14"/>
      <c r="F30" s="19">
        <v>27</v>
      </c>
      <c r="G30" s="52" t="s">
        <v>170</v>
      </c>
      <c r="H30">
        <v>20.38</v>
      </c>
      <c r="I30" s="2"/>
      <c r="J30" s="2"/>
      <c r="K30" s="2"/>
      <c r="L30" s="2"/>
      <c r="M30" s="2"/>
      <c r="N30" s="2"/>
      <c r="O30" s="2"/>
    </row>
    <row r="31" spans="1:19" ht="35" thickBot="1" x14ac:dyDescent="0.25">
      <c r="A31" s="19">
        <v>28</v>
      </c>
      <c r="B31" s="52" t="s">
        <v>177</v>
      </c>
      <c r="C31">
        <v>32.69</v>
      </c>
      <c r="D31" s="14">
        <f>AVERAGE(C31:C33)</f>
        <v>32.796666666666667</v>
      </c>
      <c r="E31" s="14">
        <f>E22</f>
        <v>31.344999999999999</v>
      </c>
      <c r="F31" s="19">
        <v>28</v>
      </c>
      <c r="G31" s="52" t="s">
        <v>177</v>
      </c>
      <c r="H31">
        <v>22.05</v>
      </c>
      <c r="I31" s="14">
        <f>AVERAGE(H31:H33)</f>
        <v>22.13</v>
      </c>
      <c r="J31" s="14">
        <v>20.175000000000001</v>
      </c>
      <c r="K31" s="15">
        <f>((D31-I31)-(E31-J31))</f>
        <v>-0.5033333333333303</v>
      </c>
      <c r="L31">
        <f>2^(-(K31))</f>
        <v>1.4174848672222569</v>
      </c>
      <c r="M31" s="16">
        <f>AVERAGE(L37,L34)</f>
        <v>1.2135830175074764</v>
      </c>
      <c r="N31">
        <f>STDEV(L37,L34)</f>
        <v>2.0817410118738753E-2</v>
      </c>
      <c r="O31" s="2">
        <v>0.70109999999999995</v>
      </c>
      <c r="Q31">
        <f t="shared" si="0"/>
        <v>116.70047853545206</v>
      </c>
      <c r="S31" s="24">
        <f>AVERAGE(Q34,Q37)</f>
        <v>3.2401158471737759</v>
      </c>
    </row>
    <row r="32" spans="1:19" ht="35" thickBot="1" x14ac:dyDescent="0.25">
      <c r="A32" s="19">
        <v>29</v>
      </c>
      <c r="B32" s="52" t="s">
        <v>178</v>
      </c>
      <c r="C32">
        <v>32.67</v>
      </c>
      <c r="D32" s="2"/>
      <c r="E32" s="14"/>
      <c r="F32" s="19">
        <v>29</v>
      </c>
      <c r="G32" s="52" t="s">
        <v>178</v>
      </c>
      <c r="H32">
        <v>22.06</v>
      </c>
      <c r="I32" s="2"/>
      <c r="J32" s="2"/>
      <c r="K32" s="2"/>
      <c r="L32" s="2"/>
      <c r="M32" s="2"/>
      <c r="N32" s="2"/>
      <c r="O32" s="2"/>
    </row>
    <row r="33" spans="1:19" ht="35" thickBot="1" x14ac:dyDescent="0.25">
      <c r="A33" s="19">
        <v>30</v>
      </c>
      <c r="B33" s="52" t="s">
        <v>179</v>
      </c>
      <c r="C33">
        <v>33.03</v>
      </c>
      <c r="D33" s="2"/>
      <c r="E33" s="14"/>
      <c r="F33" s="19">
        <v>30</v>
      </c>
      <c r="G33" s="52" t="s">
        <v>179</v>
      </c>
      <c r="H33">
        <v>22.28</v>
      </c>
      <c r="I33" s="2"/>
      <c r="J33" s="2"/>
      <c r="K33" s="2"/>
      <c r="L33" s="2"/>
      <c r="M33" s="2"/>
      <c r="N33" s="2"/>
      <c r="O33" s="2"/>
    </row>
    <row r="34" spans="1:19" ht="35" thickBot="1" x14ac:dyDescent="0.25">
      <c r="A34" s="19">
        <v>31</v>
      </c>
      <c r="B34" s="52" t="s">
        <v>180</v>
      </c>
      <c r="C34">
        <v>33.54</v>
      </c>
      <c r="D34" s="14">
        <f>AVERAGE(C34,C36)</f>
        <v>33.435000000000002</v>
      </c>
      <c r="E34" s="14">
        <f>E25</f>
        <v>31.344999999999999</v>
      </c>
      <c r="F34" s="19">
        <v>31</v>
      </c>
      <c r="G34" s="52" t="s">
        <v>180</v>
      </c>
      <c r="H34">
        <v>22.47</v>
      </c>
      <c r="I34" s="14">
        <f>AVERAGE(H34:H35)</f>
        <v>22.434999999999999</v>
      </c>
      <c r="J34" s="14">
        <v>20.083333333333332</v>
      </c>
      <c r="K34" s="15">
        <f>((D34-I34)-(E34-J34))</f>
        <v>-0.26166666666666316</v>
      </c>
      <c r="L34">
        <f>2^(-(K34))</f>
        <v>1.1988628856457748</v>
      </c>
      <c r="M34" s="2"/>
      <c r="N34" s="2"/>
      <c r="O34" s="2"/>
      <c r="Q34">
        <f t="shared" si="0"/>
        <v>3.8105519921757582</v>
      </c>
    </row>
    <row r="35" spans="1:19" ht="35" thickBot="1" x14ac:dyDescent="0.25">
      <c r="A35" s="19">
        <v>32</v>
      </c>
      <c r="B35" s="52" t="s">
        <v>181</v>
      </c>
      <c r="C35">
        <v>34.14</v>
      </c>
      <c r="D35" s="2"/>
      <c r="E35" s="14"/>
      <c r="F35" s="19">
        <v>32</v>
      </c>
      <c r="G35" s="52" t="s">
        <v>181</v>
      </c>
      <c r="H35">
        <v>22.4</v>
      </c>
      <c r="I35" s="2"/>
      <c r="J35" s="2"/>
      <c r="K35" s="2"/>
      <c r="L35" s="2"/>
      <c r="M35" s="2"/>
      <c r="N35" s="2"/>
      <c r="O35" s="2"/>
      <c r="R35" s="37">
        <f>AVERAGE(Q34,Q37)</f>
        <v>3.2401158471737759</v>
      </c>
    </row>
    <row r="36" spans="1:19" ht="35" thickBot="1" x14ac:dyDescent="0.25">
      <c r="A36" s="19">
        <v>33</v>
      </c>
      <c r="B36" s="52" t="s">
        <v>182</v>
      </c>
      <c r="C36">
        <v>33.33</v>
      </c>
      <c r="D36" s="2"/>
      <c r="E36" s="14"/>
      <c r="F36" s="19">
        <v>33</v>
      </c>
      <c r="G36" s="52" t="s">
        <v>182</v>
      </c>
      <c r="H36">
        <v>23.55</v>
      </c>
      <c r="I36" s="2"/>
      <c r="J36" s="2"/>
      <c r="K36" s="2"/>
      <c r="L36" s="2"/>
      <c r="M36" s="2"/>
      <c r="N36" s="2"/>
      <c r="O36" s="2"/>
    </row>
    <row r="37" spans="1:19" ht="35" thickBot="1" x14ac:dyDescent="0.25">
      <c r="A37" s="19">
        <v>34</v>
      </c>
      <c r="B37" s="52" t="s">
        <v>183</v>
      </c>
      <c r="C37">
        <v>31.15</v>
      </c>
      <c r="D37" s="14">
        <f>AVERAGE(C37:C39)</f>
        <v>31.09</v>
      </c>
      <c r="E37" s="14">
        <f>E28</f>
        <v>31.400000000000002</v>
      </c>
      <c r="F37" s="19">
        <v>34</v>
      </c>
      <c r="G37" s="52" t="s">
        <v>183</v>
      </c>
      <c r="H37">
        <v>20.260000000000002</v>
      </c>
      <c r="I37" s="14">
        <f>AVERAGE(H37:H39)</f>
        <v>20.306666666666668</v>
      </c>
      <c r="J37" s="14">
        <v>20.32</v>
      </c>
      <c r="K37" s="15">
        <f>((D37-I37)-(E37-J37))</f>
        <v>-0.29666666666667041</v>
      </c>
      <c r="L37">
        <f>2^(-(K37))</f>
        <v>1.2283031493691781</v>
      </c>
      <c r="M37" s="2"/>
      <c r="N37" s="2"/>
      <c r="O37" s="2"/>
      <c r="Q37">
        <f>2^-((D104-I104)-(D37-I37))</f>
        <v>2.669679702171794</v>
      </c>
    </row>
    <row r="38" spans="1:19" ht="35" thickBot="1" x14ac:dyDescent="0.25">
      <c r="A38" s="19">
        <v>35</v>
      </c>
      <c r="B38" s="52" t="s">
        <v>184</v>
      </c>
      <c r="C38">
        <v>30.86</v>
      </c>
      <c r="D38" s="2"/>
      <c r="E38" s="14"/>
      <c r="F38" s="19">
        <v>35</v>
      </c>
      <c r="G38" s="52" t="s">
        <v>184</v>
      </c>
      <c r="H38">
        <v>20.3</v>
      </c>
      <c r="I38" s="2"/>
      <c r="J38" s="2"/>
      <c r="K38" s="2"/>
      <c r="L38" s="2"/>
      <c r="M38" s="2"/>
      <c r="N38" s="2"/>
      <c r="O38" s="2"/>
    </row>
    <row r="39" spans="1:19" ht="35" thickBot="1" x14ac:dyDescent="0.25">
      <c r="A39" s="19">
        <v>36</v>
      </c>
      <c r="B39" s="52" t="s">
        <v>185</v>
      </c>
      <c r="C39">
        <v>31.26</v>
      </c>
      <c r="D39" s="2"/>
      <c r="E39" s="14"/>
      <c r="F39" s="19">
        <v>36</v>
      </c>
      <c r="G39" s="52" t="s">
        <v>185</v>
      </c>
      <c r="H39">
        <v>20.36</v>
      </c>
      <c r="I39" s="2"/>
      <c r="J39" s="2"/>
      <c r="K39" s="2"/>
      <c r="L39" s="2"/>
      <c r="M39" s="2"/>
      <c r="N39" s="2"/>
      <c r="O39" s="2"/>
    </row>
    <row r="40" spans="1:19" ht="35" thickBot="1" x14ac:dyDescent="0.25">
      <c r="A40" s="19">
        <v>37</v>
      </c>
      <c r="B40" s="52" t="s">
        <v>186</v>
      </c>
      <c r="C40">
        <v>31.44</v>
      </c>
      <c r="D40" s="14">
        <f>AVERAGE(C40:C42)</f>
        <v>31.436666666666667</v>
      </c>
      <c r="E40" s="14">
        <f>E31</f>
        <v>31.344999999999999</v>
      </c>
      <c r="F40" s="19">
        <v>37</v>
      </c>
      <c r="G40" s="52" t="s">
        <v>186</v>
      </c>
      <c r="H40">
        <v>20.5</v>
      </c>
      <c r="I40" s="14">
        <f>AVERAGE(H40:H42)</f>
        <v>20.373333333333331</v>
      </c>
      <c r="J40" s="14">
        <v>20.175000000000001</v>
      </c>
      <c r="K40" s="15">
        <f>((D40-I40)-(E40-J40))</f>
        <v>-0.10666666666666202</v>
      </c>
      <c r="L40">
        <f>2^(-(K40))</f>
        <v>1.0767375682475195</v>
      </c>
      <c r="M40" s="16">
        <f>AVERAGE(L46,L43)</f>
        <v>0.73432259155176927</v>
      </c>
      <c r="N40">
        <f>STDEV(L46,L43)</f>
        <v>9.5704432211229554E-2</v>
      </c>
      <c r="O40" s="2">
        <v>7.9454000000000002</v>
      </c>
      <c r="Q40">
        <f t="shared" si="0"/>
        <v>1.1701282505025434</v>
      </c>
      <c r="S40" s="24">
        <f>AVERAGE(Q40,Q43)</f>
        <v>1.5712968297446337</v>
      </c>
    </row>
    <row r="41" spans="1:19" ht="35" thickBot="1" x14ac:dyDescent="0.25">
      <c r="A41" s="19">
        <v>38</v>
      </c>
      <c r="B41" s="52" t="s">
        <v>187</v>
      </c>
      <c r="C41">
        <v>31.67</v>
      </c>
      <c r="D41" s="2"/>
      <c r="E41" s="14"/>
      <c r="F41" s="19">
        <v>38</v>
      </c>
      <c r="G41" s="52" t="s">
        <v>187</v>
      </c>
      <c r="H41">
        <v>20.27</v>
      </c>
      <c r="I41" s="2"/>
      <c r="J41" s="2"/>
      <c r="K41" s="2"/>
      <c r="L41" s="2"/>
      <c r="M41" s="2"/>
      <c r="N41" s="2"/>
      <c r="O41" s="2"/>
    </row>
    <row r="42" spans="1:19" ht="35" thickBot="1" x14ac:dyDescent="0.25">
      <c r="A42" s="19">
        <v>39</v>
      </c>
      <c r="B42" s="52" t="s">
        <v>188</v>
      </c>
      <c r="C42">
        <v>31.2</v>
      </c>
      <c r="D42" s="2"/>
      <c r="E42" s="14"/>
      <c r="F42" s="19">
        <v>39</v>
      </c>
      <c r="G42" s="52" t="s">
        <v>188</v>
      </c>
      <c r="H42">
        <v>20.350000000000001</v>
      </c>
      <c r="I42" s="2"/>
      <c r="J42" s="2"/>
      <c r="K42" s="2"/>
      <c r="L42" s="2"/>
      <c r="M42" s="2"/>
      <c r="N42" s="2"/>
      <c r="O42" s="2"/>
    </row>
    <row r="43" spans="1:19" ht="35" thickBot="1" x14ac:dyDescent="0.25">
      <c r="A43" s="19">
        <v>40</v>
      </c>
      <c r="B43" s="52" t="s">
        <v>189</v>
      </c>
      <c r="C43">
        <v>32.65</v>
      </c>
      <c r="D43" s="14">
        <f>AVERAGE(C43:C45)</f>
        <v>32.71</v>
      </c>
      <c r="E43" s="14">
        <f>E34</f>
        <v>31.344999999999999</v>
      </c>
      <c r="F43" s="19">
        <v>40</v>
      </c>
      <c r="G43" s="52" t="s">
        <v>189</v>
      </c>
      <c r="H43">
        <v>21.13</v>
      </c>
      <c r="I43" s="14">
        <f>AVERAGE(H43:H45)</f>
        <v>21.13</v>
      </c>
      <c r="J43" s="14">
        <v>20.083333333333332</v>
      </c>
      <c r="K43" s="15">
        <f>((D43-I43)-(E43-J43))</f>
        <v>0.31833333333333513</v>
      </c>
      <c r="L43">
        <f>2^(-(K43))</f>
        <v>0.80199584455793793</v>
      </c>
      <c r="M43" s="2"/>
      <c r="N43" s="2"/>
      <c r="O43" s="2"/>
      <c r="Q43">
        <f t="shared" si="0"/>
        <v>1.9724654089867237</v>
      </c>
    </row>
    <row r="44" spans="1:19" ht="35" thickBot="1" x14ac:dyDescent="0.25">
      <c r="A44" s="19">
        <v>41</v>
      </c>
      <c r="B44" s="52" t="s">
        <v>190</v>
      </c>
      <c r="C44">
        <v>33.07</v>
      </c>
      <c r="D44" s="2"/>
      <c r="E44" s="14"/>
      <c r="F44" s="19">
        <v>41</v>
      </c>
      <c r="G44" s="52" t="s">
        <v>190</v>
      </c>
      <c r="H44">
        <v>21.16</v>
      </c>
      <c r="I44" s="2"/>
      <c r="J44" s="2"/>
      <c r="K44" s="2"/>
      <c r="L44" s="2"/>
      <c r="M44" s="2"/>
      <c r="N44" s="2"/>
      <c r="O44" s="2"/>
    </row>
    <row r="45" spans="1:19" ht="35" thickBot="1" x14ac:dyDescent="0.25">
      <c r="A45" s="19">
        <v>42</v>
      </c>
      <c r="B45" s="52" t="s">
        <v>191</v>
      </c>
      <c r="C45">
        <v>32.409999999999997</v>
      </c>
      <c r="D45" s="2"/>
      <c r="E45" s="14"/>
      <c r="F45" s="19">
        <v>42</v>
      </c>
      <c r="G45" s="52" t="s">
        <v>191</v>
      </c>
      <c r="H45">
        <v>21.1</v>
      </c>
      <c r="I45" s="2"/>
      <c r="J45" s="2"/>
      <c r="K45" s="2"/>
      <c r="L45" s="2"/>
      <c r="M45" s="2"/>
      <c r="N45" s="2"/>
      <c r="O45" s="2"/>
      <c r="R45" s="37">
        <f>AVERAGE(Q40,Q43)</f>
        <v>1.5712968297446337</v>
      </c>
    </row>
    <row r="46" spans="1:19" ht="35" thickBot="1" x14ac:dyDescent="0.25">
      <c r="A46" s="19">
        <v>43</v>
      </c>
      <c r="B46" s="52" t="s">
        <v>192</v>
      </c>
      <c r="C46">
        <v>31.37</v>
      </c>
      <c r="D46" s="14">
        <f>AVERAGE(C46,C48)</f>
        <v>31.54</v>
      </c>
      <c r="E46" s="14">
        <f>E37</f>
        <v>31.400000000000002</v>
      </c>
      <c r="F46" s="19">
        <v>43</v>
      </c>
      <c r="G46" s="52" t="s">
        <v>192</v>
      </c>
      <c r="H46">
        <v>19.91</v>
      </c>
      <c r="I46" s="14">
        <f>AVERAGE(H46:H47)</f>
        <v>19.875</v>
      </c>
      <c r="J46" s="14">
        <v>20.32</v>
      </c>
      <c r="K46" s="15">
        <f>((D46-I46)-(E46-J46))</f>
        <v>0.5849999999999973</v>
      </c>
      <c r="L46">
        <f>2^(-(K46))</f>
        <v>0.6666493385456006</v>
      </c>
      <c r="M46" s="2"/>
      <c r="N46" s="2"/>
      <c r="O46" s="2"/>
      <c r="Q46" s="33">
        <f t="shared" si="0"/>
        <v>0.23953914290294787</v>
      </c>
    </row>
    <row r="47" spans="1:19" ht="35" thickBot="1" x14ac:dyDescent="0.25">
      <c r="A47" s="19">
        <v>44</v>
      </c>
      <c r="B47" s="52" t="s">
        <v>193</v>
      </c>
      <c r="C47">
        <v>30.88</v>
      </c>
      <c r="D47" s="2"/>
      <c r="E47" s="14"/>
      <c r="F47" s="19">
        <v>44</v>
      </c>
      <c r="G47" s="52" t="s">
        <v>193</v>
      </c>
      <c r="H47">
        <v>19.84</v>
      </c>
      <c r="I47" s="2"/>
      <c r="J47" s="14"/>
      <c r="K47" s="2"/>
      <c r="L47" s="2"/>
      <c r="M47" s="2"/>
      <c r="N47" s="2"/>
      <c r="O47" s="2"/>
    </row>
    <row r="48" spans="1:19" ht="35" thickBot="1" x14ac:dyDescent="0.25">
      <c r="A48" s="19">
        <v>45</v>
      </c>
      <c r="B48" s="52" t="s">
        <v>194</v>
      </c>
      <c r="C48">
        <v>31.71</v>
      </c>
      <c r="D48" s="2"/>
      <c r="E48" s="14"/>
      <c r="F48" s="19">
        <v>45</v>
      </c>
      <c r="G48" s="52" t="s">
        <v>194</v>
      </c>
      <c r="H48">
        <v>20.46</v>
      </c>
      <c r="I48" s="2"/>
      <c r="J48" s="14"/>
      <c r="K48" s="2"/>
      <c r="L48" s="2"/>
      <c r="M48" s="2"/>
      <c r="N48" s="2"/>
      <c r="O48" s="2"/>
    </row>
    <row r="50" spans="1:3" x14ac:dyDescent="0.2">
      <c r="A50" t="s">
        <v>23</v>
      </c>
      <c r="B50" s="3" t="s">
        <v>24</v>
      </c>
      <c r="C50" t="s">
        <v>25</v>
      </c>
    </row>
    <row r="51" spans="1:3" x14ac:dyDescent="0.2">
      <c r="A51" t="s">
        <v>18</v>
      </c>
      <c r="B51">
        <v>1</v>
      </c>
      <c r="C51">
        <v>0</v>
      </c>
    </row>
    <row r="52" spans="1:3" x14ac:dyDescent="0.2">
      <c r="A52" t="s">
        <v>19</v>
      </c>
      <c r="B52">
        <v>2.139669806183579</v>
      </c>
      <c r="C52">
        <v>0.32212839284877592</v>
      </c>
    </row>
    <row r="53" spans="1:3" x14ac:dyDescent="0.2">
      <c r="A53" t="s">
        <v>20</v>
      </c>
      <c r="B53">
        <v>1.7730879652938687</v>
      </c>
      <c r="C53">
        <v>0.41051564068124907</v>
      </c>
    </row>
    <row r="54" spans="1:3" x14ac:dyDescent="0.2">
      <c r="A54" t="s">
        <v>21</v>
      </c>
      <c r="B54">
        <v>1.2135830175074764</v>
      </c>
      <c r="C54">
        <v>2.0817410118738753E-2</v>
      </c>
    </row>
    <row r="55" spans="1:3" x14ac:dyDescent="0.2">
      <c r="A55" t="s">
        <v>22</v>
      </c>
      <c r="B55">
        <v>0.73432259155176927</v>
      </c>
      <c r="C55">
        <v>9.5704432211229554E-2</v>
      </c>
    </row>
    <row r="66" spans="1:15" ht="19" x14ac:dyDescent="0.25">
      <c r="A66" s="34" t="s">
        <v>51</v>
      </c>
    </row>
    <row r="67" spans="1:15" x14ac:dyDescent="0.2">
      <c r="A67" s="100" t="s">
        <v>12</v>
      </c>
      <c r="B67" s="100"/>
      <c r="C67" s="100"/>
      <c r="D67" s="1"/>
      <c r="E67" s="1"/>
      <c r="F67" s="103" t="s">
        <v>0</v>
      </c>
      <c r="G67" s="103"/>
      <c r="H67" s="103"/>
      <c r="I67" s="1"/>
      <c r="J67" s="1"/>
      <c r="K67" s="1"/>
      <c r="L67" s="2"/>
      <c r="M67" s="2"/>
      <c r="N67" s="2"/>
      <c r="O67" s="2"/>
    </row>
    <row r="68" spans="1:15" x14ac:dyDescent="0.2">
      <c r="A68" s="102" t="s">
        <v>41</v>
      </c>
      <c r="B68" s="102"/>
      <c r="C68" s="102"/>
      <c r="D68" s="3"/>
      <c r="E68" s="2"/>
      <c r="F68" s="101" t="s">
        <v>0</v>
      </c>
      <c r="G68" s="101"/>
      <c r="H68" s="101"/>
      <c r="I68" s="3"/>
      <c r="J68" s="3"/>
      <c r="K68" s="3"/>
      <c r="L68" s="2"/>
      <c r="M68" s="2"/>
      <c r="N68" s="2"/>
      <c r="O68" s="2"/>
    </row>
    <row r="69" spans="1:15" ht="17" thickBot="1" x14ac:dyDescent="0.25">
      <c r="A69" s="104" t="s">
        <v>1</v>
      </c>
      <c r="B69" s="104"/>
      <c r="C69" s="104"/>
      <c r="D69" s="3"/>
      <c r="E69" s="2"/>
      <c r="F69" s="104" t="s">
        <v>1</v>
      </c>
      <c r="G69" s="104"/>
      <c r="H69" s="104"/>
      <c r="I69" s="4"/>
      <c r="J69" s="4"/>
      <c r="K69" s="3"/>
      <c r="L69" s="2"/>
      <c r="M69" s="2"/>
      <c r="N69" s="2"/>
      <c r="O69" s="2"/>
    </row>
    <row r="70" spans="1:15" ht="17" thickBot="1" x14ac:dyDescent="0.25">
      <c r="A70" s="17" t="s">
        <v>13</v>
      </c>
      <c r="B70" s="18" t="s">
        <v>14</v>
      </c>
      <c r="C70" s="5" t="s">
        <v>2</v>
      </c>
      <c r="D70" s="6" t="s">
        <v>3</v>
      </c>
      <c r="E70" s="7" t="s">
        <v>4</v>
      </c>
      <c r="F70" s="8" t="s">
        <v>13</v>
      </c>
      <c r="G70" s="8" t="s">
        <v>14</v>
      </c>
      <c r="H70" s="8" t="s">
        <v>2</v>
      </c>
      <c r="I70" s="7" t="s">
        <v>5</v>
      </c>
      <c r="J70" s="7" t="s">
        <v>6</v>
      </c>
      <c r="K70" s="9" t="s">
        <v>7</v>
      </c>
      <c r="L70" s="10" t="s">
        <v>8</v>
      </c>
      <c r="M70" s="11" t="s">
        <v>9</v>
      </c>
      <c r="N70" s="13" t="s">
        <v>10</v>
      </c>
      <c r="O70" s="12" t="s">
        <v>11</v>
      </c>
    </row>
    <row r="71" spans="1:15" ht="17" thickBot="1" x14ac:dyDescent="0.25">
      <c r="A71" s="19">
        <v>1</v>
      </c>
      <c r="B71" s="26" t="s">
        <v>26</v>
      </c>
      <c r="C71" s="2" t="s">
        <v>17</v>
      </c>
      <c r="D71" s="14">
        <v>34.534999999999997</v>
      </c>
      <c r="E71" s="14">
        <v>34.534999999999997</v>
      </c>
      <c r="F71" s="19">
        <v>1</v>
      </c>
      <c r="G71" s="26" t="s">
        <v>26</v>
      </c>
      <c r="H71" s="27">
        <v>22.18</v>
      </c>
      <c r="I71" s="14">
        <v>22.276666670000001</v>
      </c>
      <c r="J71" s="14">
        <v>22.276666670000001</v>
      </c>
      <c r="K71" s="28">
        <v>0</v>
      </c>
      <c r="L71" s="2">
        <v>1</v>
      </c>
      <c r="M71" s="29">
        <v>1</v>
      </c>
      <c r="N71" s="2">
        <v>0</v>
      </c>
      <c r="O71" s="2">
        <v>0</v>
      </c>
    </row>
    <row r="72" spans="1:15" ht="17" thickBot="1" x14ac:dyDescent="0.25">
      <c r="A72" s="30">
        <v>2</v>
      </c>
      <c r="B72" s="31" t="s">
        <v>26</v>
      </c>
      <c r="C72" s="2">
        <v>36.28</v>
      </c>
      <c r="D72" s="14"/>
      <c r="E72" s="14"/>
      <c r="F72" s="30">
        <v>2</v>
      </c>
      <c r="G72" s="31" t="s">
        <v>26</v>
      </c>
      <c r="H72" s="32">
        <v>22.31</v>
      </c>
      <c r="I72" s="14"/>
      <c r="J72" s="2"/>
      <c r="K72" s="2"/>
      <c r="L72" s="2"/>
      <c r="M72" s="2"/>
      <c r="N72" s="2"/>
      <c r="O72" s="2"/>
    </row>
    <row r="73" spans="1:15" ht="17" thickBot="1" x14ac:dyDescent="0.25">
      <c r="A73" s="30">
        <v>3</v>
      </c>
      <c r="B73" s="31" t="s">
        <v>26</v>
      </c>
      <c r="C73" s="2" t="s">
        <v>17</v>
      </c>
      <c r="D73" s="14"/>
      <c r="E73" s="14"/>
      <c r="F73" s="30">
        <v>3</v>
      </c>
      <c r="G73" s="31" t="s">
        <v>26</v>
      </c>
      <c r="H73" s="32">
        <v>22.34</v>
      </c>
      <c r="I73" s="14"/>
      <c r="J73" s="2"/>
      <c r="K73" s="2"/>
      <c r="L73" s="2"/>
      <c r="M73" s="2"/>
      <c r="N73" s="2"/>
      <c r="O73" s="2"/>
    </row>
    <row r="74" spans="1:15" ht="17" thickBot="1" x14ac:dyDescent="0.25">
      <c r="A74" s="30">
        <v>4</v>
      </c>
      <c r="B74" s="31" t="s">
        <v>27</v>
      </c>
      <c r="C74" s="2" t="s">
        <v>17</v>
      </c>
      <c r="D74" s="14">
        <v>34.534999999999997</v>
      </c>
      <c r="E74" s="14">
        <v>34.534999999999997</v>
      </c>
      <c r="F74" s="30">
        <v>4</v>
      </c>
      <c r="G74" s="31" t="s">
        <v>27</v>
      </c>
      <c r="H74" s="32">
        <v>21.4</v>
      </c>
      <c r="I74" s="14">
        <v>21.81666667</v>
      </c>
      <c r="J74" s="14">
        <v>21.81666667</v>
      </c>
      <c r="K74" s="28">
        <v>0</v>
      </c>
      <c r="L74" s="2">
        <v>1</v>
      </c>
      <c r="M74" s="2"/>
      <c r="N74" s="2"/>
      <c r="O74" s="2"/>
    </row>
    <row r="75" spans="1:15" ht="17" thickBot="1" x14ac:dyDescent="0.25">
      <c r="A75" s="30">
        <v>5</v>
      </c>
      <c r="B75" s="31" t="s">
        <v>27</v>
      </c>
      <c r="C75" s="2">
        <v>34.83</v>
      </c>
      <c r="D75" s="14"/>
      <c r="E75" s="14"/>
      <c r="F75" s="30">
        <v>5</v>
      </c>
      <c r="G75" s="31" t="s">
        <v>27</v>
      </c>
      <c r="H75" s="32">
        <v>21.93</v>
      </c>
      <c r="I75" s="14"/>
      <c r="J75" s="2"/>
      <c r="K75" s="2"/>
      <c r="L75" s="2"/>
      <c r="M75" s="2"/>
      <c r="N75" s="2"/>
      <c r="O75" s="2"/>
    </row>
    <row r="76" spans="1:15" ht="17" thickBot="1" x14ac:dyDescent="0.25">
      <c r="A76" s="30">
        <v>6</v>
      </c>
      <c r="B76" s="31" t="s">
        <v>27</v>
      </c>
      <c r="C76" s="2">
        <v>34.24</v>
      </c>
      <c r="D76" s="14"/>
      <c r="E76" s="14"/>
      <c r="F76" s="30">
        <v>6</v>
      </c>
      <c r="G76" s="31" t="s">
        <v>27</v>
      </c>
      <c r="H76" s="32">
        <v>22.12</v>
      </c>
      <c r="I76" s="14"/>
      <c r="J76" s="2"/>
      <c r="K76" s="2"/>
      <c r="L76" s="2"/>
      <c r="M76" s="2"/>
      <c r="N76" s="2"/>
      <c r="O76" s="2"/>
    </row>
    <row r="77" spans="1:15" ht="17" thickBot="1" x14ac:dyDescent="0.25">
      <c r="A77" s="30">
        <v>7</v>
      </c>
      <c r="B77" s="31" t="s">
        <v>28</v>
      </c>
      <c r="C77" s="2">
        <v>34.29</v>
      </c>
      <c r="D77" s="14">
        <v>34.36</v>
      </c>
      <c r="E77" s="14">
        <v>34.36</v>
      </c>
      <c r="F77" s="30">
        <v>7</v>
      </c>
      <c r="G77" s="31" t="s">
        <v>28</v>
      </c>
      <c r="H77" s="32">
        <v>20.23</v>
      </c>
      <c r="I77" s="14">
        <v>20.293333329999999</v>
      </c>
      <c r="J77" s="14">
        <v>20.293333329999999</v>
      </c>
      <c r="K77" s="28">
        <v>0</v>
      </c>
      <c r="L77" s="2">
        <v>1</v>
      </c>
      <c r="M77" s="2"/>
      <c r="N77" s="2"/>
      <c r="O77" s="2"/>
    </row>
    <row r="78" spans="1:15" ht="17" thickBot="1" x14ac:dyDescent="0.25">
      <c r="A78" s="30">
        <v>8</v>
      </c>
      <c r="B78" s="31" t="s">
        <v>28</v>
      </c>
      <c r="C78" s="2">
        <v>34.659999999999997</v>
      </c>
      <c r="D78" s="14"/>
      <c r="E78" s="14"/>
      <c r="F78" s="30">
        <v>8</v>
      </c>
      <c r="G78" s="31" t="s">
        <v>28</v>
      </c>
      <c r="H78" s="32">
        <v>20.36</v>
      </c>
      <c r="I78" s="14"/>
      <c r="J78" s="2"/>
      <c r="K78" s="2"/>
      <c r="L78" s="2"/>
      <c r="M78" s="2"/>
      <c r="N78" s="2"/>
      <c r="O78" s="2"/>
    </row>
    <row r="79" spans="1:15" ht="17" thickBot="1" x14ac:dyDescent="0.25">
      <c r="A79" s="30">
        <v>9</v>
      </c>
      <c r="B79" s="31" t="s">
        <v>28</v>
      </c>
      <c r="C79" s="2">
        <v>34.130000000000003</v>
      </c>
      <c r="D79" s="14"/>
      <c r="E79" s="14"/>
      <c r="F79" s="30">
        <v>9</v>
      </c>
      <c r="G79" s="31" t="s">
        <v>28</v>
      </c>
      <c r="H79" s="32">
        <v>20.29</v>
      </c>
      <c r="I79" s="14"/>
      <c r="J79" s="2"/>
      <c r="K79" s="2"/>
      <c r="L79" s="2"/>
      <c r="M79" s="2"/>
      <c r="N79" s="2"/>
      <c r="O79" s="2"/>
    </row>
    <row r="80" spans="1:15" ht="17" thickBot="1" x14ac:dyDescent="0.25">
      <c r="A80" s="30">
        <v>10</v>
      </c>
      <c r="B80" s="31" t="s">
        <v>29</v>
      </c>
      <c r="C80" s="2">
        <v>34.93</v>
      </c>
      <c r="D80" s="14">
        <v>34.700000000000003</v>
      </c>
      <c r="E80" s="14">
        <v>34.534999999999997</v>
      </c>
      <c r="F80" s="30">
        <v>10</v>
      </c>
      <c r="G80" s="31" t="s">
        <v>29</v>
      </c>
      <c r="H80" s="32">
        <v>21.01</v>
      </c>
      <c r="I80" s="14">
        <v>21.006666670000001</v>
      </c>
      <c r="J80" s="14">
        <v>22.276666670000001</v>
      </c>
      <c r="K80" s="28">
        <v>1.44</v>
      </c>
      <c r="L80" s="2">
        <v>0.36984687599999999</v>
      </c>
      <c r="M80" s="29">
        <v>2.393831445</v>
      </c>
      <c r="N80" s="2">
        <v>2.8623464269999999</v>
      </c>
      <c r="O80" s="2">
        <v>1.5827</v>
      </c>
    </row>
    <row r="81" spans="1:15" ht="17" thickBot="1" x14ac:dyDescent="0.25">
      <c r="A81" s="30">
        <v>11</v>
      </c>
      <c r="B81" s="31" t="s">
        <v>29</v>
      </c>
      <c r="C81" s="2">
        <v>34.47</v>
      </c>
      <c r="D81" s="14"/>
      <c r="E81" s="14"/>
      <c r="F81" s="30">
        <v>11</v>
      </c>
      <c r="G81" s="31" t="s">
        <v>29</v>
      </c>
      <c r="H81" s="32">
        <v>20.79</v>
      </c>
      <c r="I81" s="14"/>
      <c r="J81" s="2"/>
      <c r="K81" s="2"/>
      <c r="L81" s="2"/>
      <c r="M81" s="2"/>
      <c r="N81" s="2"/>
      <c r="O81" s="2"/>
    </row>
    <row r="82" spans="1:15" ht="17" thickBot="1" x14ac:dyDescent="0.25">
      <c r="A82" s="30">
        <v>12</v>
      </c>
      <c r="B82" s="31" t="s">
        <v>29</v>
      </c>
      <c r="C82" s="2">
        <v>33.19</v>
      </c>
      <c r="D82" s="14"/>
      <c r="E82" s="14"/>
      <c r="F82" s="30">
        <v>12</v>
      </c>
      <c r="G82" s="31" t="s">
        <v>29</v>
      </c>
      <c r="H82" s="32">
        <v>21.22</v>
      </c>
      <c r="I82" s="14"/>
      <c r="J82" s="2"/>
      <c r="K82" s="2"/>
      <c r="L82" s="2"/>
      <c r="M82" s="2"/>
      <c r="N82" s="2"/>
      <c r="O82" s="2"/>
    </row>
    <row r="83" spans="1:15" ht="17" thickBot="1" x14ac:dyDescent="0.25">
      <c r="A83" s="30">
        <v>13</v>
      </c>
      <c r="B83" s="31" t="s">
        <v>30</v>
      </c>
      <c r="C83" s="2">
        <v>20.71</v>
      </c>
      <c r="D83" s="14">
        <v>20.774999999999999</v>
      </c>
      <c r="E83" s="14">
        <v>34.534999999999997</v>
      </c>
      <c r="F83" s="30">
        <v>13</v>
      </c>
      <c r="G83" s="31" t="s">
        <v>30</v>
      </c>
      <c r="H83" s="32">
        <v>20.98</v>
      </c>
      <c r="I83" s="14">
        <v>21.06</v>
      </c>
      <c r="J83" s="14">
        <v>21.81666667</v>
      </c>
      <c r="K83" s="28">
        <v>-13</v>
      </c>
      <c r="L83" s="2">
        <v>8210.9494030000005</v>
      </c>
      <c r="M83" s="2"/>
      <c r="N83" s="2"/>
      <c r="O83" s="2"/>
    </row>
    <row r="84" spans="1:15" ht="17" thickBot="1" x14ac:dyDescent="0.25">
      <c r="A84" s="30">
        <v>14</v>
      </c>
      <c r="B84" s="31" t="s">
        <v>30</v>
      </c>
      <c r="C84" s="2">
        <v>19.27</v>
      </c>
      <c r="D84" s="14"/>
      <c r="E84" s="14"/>
      <c r="F84" s="30">
        <v>14</v>
      </c>
      <c r="G84" s="31" t="s">
        <v>30</v>
      </c>
      <c r="H84" s="32">
        <v>20.95</v>
      </c>
      <c r="I84" s="14"/>
      <c r="J84" s="2"/>
      <c r="K84" s="2"/>
      <c r="L84" s="2"/>
      <c r="M84" s="2"/>
      <c r="N84" s="2"/>
      <c r="O84" s="2"/>
    </row>
    <row r="85" spans="1:15" ht="17" thickBot="1" x14ac:dyDescent="0.25">
      <c r="A85" s="30">
        <v>15</v>
      </c>
      <c r="B85" s="31" t="s">
        <v>30</v>
      </c>
      <c r="C85" s="2">
        <v>20.84</v>
      </c>
      <c r="D85" s="14"/>
      <c r="E85" s="14"/>
      <c r="F85" s="30">
        <v>15</v>
      </c>
      <c r="G85" s="31" t="s">
        <v>30</v>
      </c>
      <c r="H85" s="32">
        <v>21.25</v>
      </c>
      <c r="I85" s="14"/>
      <c r="J85" s="2"/>
      <c r="K85" s="2"/>
      <c r="L85" s="2"/>
      <c r="M85" s="2"/>
      <c r="N85" s="2"/>
      <c r="O85" s="2"/>
    </row>
    <row r="86" spans="1:15" ht="17" thickBot="1" x14ac:dyDescent="0.25">
      <c r="A86" s="30">
        <v>16</v>
      </c>
      <c r="B86" s="31" t="s">
        <v>31</v>
      </c>
      <c r="C86" s="2">
        <v>32.22</v>
      </c>
      <c r="D86" s="14">
        <v>32.363333330000003</v>
      </c>
      <c r="E86" s="14">
        <v>34.36</v>
      </c>
      <c r="F86" s="30">
        <v>16</v>
      </c>
      <c r="G86" s="31" t="s">
        <v>31</v>
      </c>
      <c r="H86" s="32">
        <v>20.239999999999998</v>
      </c>
      <c r="I86" s="14">
        <v>20.440000000000001</v>
      </c>
      <c r="J86" s="14">
        <v>20.293333329999999</v>
      </c>
      <c r="K86" s="28">
        <v>-2.14</v>
      </c>
      <c r="L86" s="2">
        <v>4.4178160130000004</v>
      </c>
      <c r="M86" s="2"/>
      <c r="N86" s="2"/>
      <c r="O86" s="2"/>
    </row>
    <row r="87" spans="1:15" ht="17" thickBot="1" x14ac:dyDescent="0.25">
      <c r="A87" s="30">
        <v>17</v>
      </c>
      <c r="B87" s="31" t="s">
        <v>31</v>
      </c>
      <c r="C87" s="2">
        <v>32.4</v>
      </c>
      <c r="D87" s="14"/>
      <c r="E87" s="14"/>
      <c r="F87" s="30">
        <v>17</v>
      </c>
      <c r="G87" s="31" t="s">
        <v>31</v>
      </c>
      <c r="H87" s="32">
        <v>20.190000000000001</v>
      </c>
      <c r="I87" s="14"/>
      <c r="J87" s="2"/>
      <c r="K87" s="2"/>
      <c r="L87" s="2"/>
      <c r="M87" s="2"/>
      <c r="N87" s="2"/>
      <c r="O87" s="2"/>
    </row>
    <row r="88" spans="1:15" ht="17" thickBot="1" x14ac:dyDescent="0.25">
      <c r="A88" s="30">
        <v>18</v>
      </c>
      <c r="B88" s="31" t="s">
        <v>31</v>
      </c>
      <c r="C88" s="2">
        <v>32.47</v>
      </c>
      <c r="D88" s="14"/>
      <c r="E88" s="14"/>
      <c r="F88" s="30">
        <v>18</v>
      </c>
      <c r="G88" s="31" t="s">
        <v>31</v>
      </c>
      <c r="H88" s="32">
        <v>20.89</v>
      </c>
      <c r="I88" s="14"/>
      <c r="J88" s="2"/>
      <c r="K88" s="2"/>
      <c r="L88" s="2"/>
      <c r="M88" s="2"/>
      <c r="N88" s="2"/>
      <c r="O88" s="2"/>
    </row>
    <row r="89" spans="1:15" ht="17" thickBot="1" x14ac:dyDescent="0.25">
      <c r="A89" s="30">
        <v>19</v>
      </c>
      <c r="B89" s="31" t="s">
        <v>32</v>
      </c>
      <c r="C89" s="2">
        <v>29.93</v>
      </c>
      <c r="D89" s="14">
        <v>30.16333333</v>
      </c>
      <c r="E89" s="14">
        <v>34.534999999999997</v>
      </c>
      <c r="F89" s="30">
        <v>19</v>
      </c>
      <c r="G89" s="31" t="s">
        <v>32</v>
      </c>
      <c r="H89" s="32">
        <v>20.100000000000001</v>
      </c>
      <c r="I89" s="14">
        <v>20.143333330000001</v>
      </c>
      <c r="J89" s="14">
        <v>22.276666670000001</v>
      </c>
      <c r="K89" s="28">
        <v>-2.2400000000000002</v>
      </c>
      <c r="L89" s="2">
        <v>4.7185164410000002</v>
      </c>
      <c r="M89" s="29">
        <v>4.3895212729999997</v>
      </c>
      <c r="N89" s="2">
        <v>0.46526942900000001</v>
      </c>
      <c r="O89" s="2">
        <v>0.1933</v>
      </c>
    </row>
    <row r="90" spans="1:15" ht="17" thickBot="1" x14ac:dyDescent="0.25">
      <c r="A90" s="30">
        <v>20</v>
      </c>
      <c r="B90" s="31" t="s">
        <v>32</v>
      </c>
      <c r="C90" s="2">
        <v>30.11</v>
      </c>
      <c r="D90" s="14"/>
      <c r="E90" s="14"/>
      <c r="F90" s="30">
        <v>20</v>
      </c>
      <c r="G90" s="31" t="s">
        <v>32</v>
      </c>
      <c r="H90" s="32">
        <v>20.11</v>
      </c>
      <c r="I90" s="14"/>
      <c r="J90" s="2"/>
      <c r="K90" s="2"/>
      <c r="L90" s="2"/>
      <c r="M90" s="2"/>
      <c r="N90" s="2"/>
      <c r="O90" s="2"/>
    </row>
    <row r="91" spans="1:15" ht="17" thickBot="1" x14ac:dyDescent="0.25">
      <c r="A91" s="30">
        <v>21</v>
      </c>
      <c r="B91" s="31" t="s">
        <v>32</v>
      </c>
      <c r="C91" s="2">
        <v>30.45</v>
      </c>
      <c r="D91" s="14"/>
      <c r="E91" s="14"/>
      <c r="F91" s="30">
        <v>21</v>
      </c>
      <c r="G91" s="31" t="s">
        <v>32</v>
      </c>
      <c r="H91" s="32">
        <v>20.22</v>
      </c>
      <c r="I91" s="14"/>
      <c r="J91" s="2"/>
      <c r="K91" s="2"/>
      <c r="L91" s="2"/>
      <c r="M91" s="2"/>
      <c r="N91" s="2"/>
      <c r="O91" s="2"/>
    </row>
    <row r="92" spans="1:15" ht="17" thickBot="1" x14ac:dyDescent="0.25">
      <c r="A92" s="30">
        <v>22</v>
      </c>
      <c r="B92" s="31" t="s">
        <v>33</v>
      </c>
      <c r="C92" s="2">
        <v>30.53</v>
      </c>
      <c r="D92" s="14">
        <v>30.64</v>
      </c>
      <c r="E92" s="14">
        <v>34.534999999999997</v>
      </c>
      <c r="F92" s="30">
        <v>22</v>
      </c>
      <c r="G92" s="31" t="s">
        <v>33</v>
      </c>
      <c r="H92" s="32">
        <v>20.04</v>
      </c>
      <c r="I92" s="14">
        <v>19.943333330000002</v>
      </c>
      <c r="J92" s="14">
        <v>21.81666667</v>
      </c>
      <c r="K92" s="28">
        <v>-2.02</v>
      </c>
      <c r="L92" s="2">
        <v>4.0605261050000001</v>
      </c>
      <c r="M92" s="2"/>
      <c r="N92" s="2"/>
      <c r="O92" s="2"/>
    </row>
    <row r="93" spans="1:15" ht="17" thickBot="1" x14ac:dyDescent="0.25">
      <c r="A93" s="30">
        <v>23</v>
      </c>
      <c r="B93" s="31" t="s">
        <v>33</v>
      </c>
      <c r="C93" s="2">
        <v>30.51</v>
      </c>
      <c r="D93" s="14"/>
      <c r="E93" s="14"/>
      <c r="F93" s="30">
        <v>23</v>
      </c>
      <c r="G93" s="31" t="s">
        <v>33</v>
      </c>
      <c r="H93" s="32">
        <v>19.77</v>
      </c>
      <c r="I93" s="14"/>
      <c r="J93" s="2"/>
      <c r="K93" s="2"/>
      <c r="L93" s="2"/>
      <c r="M93" s="2"/>
      <c r="N93" s="2"/>
      <c r="O93" s="2"/>
    </row>
    <row r="94" spans="1:15" ht="17" thickBot="1" x14ac:dyDescent="0.25">
      <c r="A94" s="30">
        <v>24</v>
      </c>
      <c r="B94" s="31" t="s">
        <v>33</v>
      </c>
      <c r="C94" s="2">
        <v>30.88</v>
      </c>
      <c r="D94" s="14"/>
      <c r="E94" s="14"/>
      <c r="F94" s="30">
        <v>24</v>
      </c>
      <c r="G94" s="31" t="s">
        <v>33</v>
      </c>
      <c r="H94" s="32">
        <v>20.02</v>
      </c>
      <c r="I94" s="14"/>
      <c r="J94" s="2"/>
      <c r="K94" s="2"/>
      <c r="L94" s="2"/>
      <c r="M94" s="2"/>
      <c r="N94" s="2"/>
      <c r="O94" s="2"/>
    </row>
    <row r="95" spans="1:15" ht="17" thickBot="1" x14ac:dyDescent="0.25">
      <c r="A95" s="30">
        <v>25</v>
      </c>
      <c r="B95" s="31" t="s">
        <v>34</v>
      </c>
      <c r="C95" s="2">
        <v>29.68</v>
      </c>
      <c r="D95" s="14">
        <v>29.513333329999998</v>
      </c>
      <c r="E95" s="14">
        <v>34.36</v>
      </c>
      <c r="F95" s="30">
        <v>25</v>
      </c>
      <c r="G95" s="31" t="s">
        <v>34</v>
      </c>
      <c r="H95" s="32">
        <v>20.350000000000001</v>
      </c>
      <c r="I95" s="14">
        <v>20.18333333</v>
      </c>
      <c r="J95" s="14">
        <v>20.293333329999999</v>
      </c>
      <c r="K95" s="28">
        <v>-4.74</v>
      </c>
      <c r="L95" s="2">
        <v>26.661141950000001</v>
      </c>
      <c r="M95" s="2"/>
      <c r="N95" s="2"/>
      <c r="O95" s="2"/>
    </row>
    <row r="96" spans="1:15" ht="17" thickBot="1" x14ac:dyDescent="0.25">
      <c r="A96" s="30">
        <v>26</v>
      </c>
      <c r="B96" s="31" t="s">
        <v>34</v>
      </c>
      <c r="C96" s="2">
        <v>29.35</v>
      </c>
      <c r="D96" s="2"/>
      <c r="E96" s="14"/>
      <c r="F96" s="30">
        <v>26</v>
      </c>
      <c r="G96" s="31" t="s">
        <v>34</v>
      </c>
      <c r="H96" s="32">
        <v>19.93</v>
      </c>
      <c r="I96" s="2"/>
      <c r="J96" s="2"/>
      <c r="K96" s="2"/>
      <c r="L96" s="2"/>
      <c r="M96" s="2"/>
      <c r="N96" s="2"/>
      <c r="O96" s="2"/>
    </row>
    <row r="97" spans="1:15" ht="17" thickBot="1" x14ac:dyDescent="0.25">
      <c r="A97" s="30">
        <v>27</v>
      </c>
      <c r="B97" s="31" t="s">
        <v>34</v>
      </c>
      <c r="C97" s="2">
        <v>29.51</v>
      </c>
      <c r="D97" s="2"/>
      <c r="E97" s="14"/>
      <c r="F97" s="30">
        <v>27</v>
      </c>
      <c r="G97" s="31" t="s">
        <v>34</v>
      </c>
      <c r="H97" s="32">
        <v>20.27</v>
      </c>
      <c r="I97" s="2"/>
      <c r="J97" s="2"/>
      <c r="K97" s="2"/>
      <c r="L97" s="2"/>
      <c r="M97" s="2"/>
      <c r="N97" s="2"/>
      <c r="O97" s="2"/>
    </row>
    <row r="98" spans="1:15" ht="17" thickBot="1" x14ac:dyDescent="0.25">
      <c r="A98" s="30">
        <v>28</v>
      </c>
      <c r="B98" s="31" t="s">
        <v>35</v>
      </c>
      <c r="C98" s="2">
        <v>29.21</v>
      </c>
      <c r="D98" s="14">
        <v>24.15</v>
      </c>
      <c r="E98" s="14">
        <v>34.534999999999997</v>
      </c>
      <c r="F98" s="30">
        <v>28</v>
      </c>
      <c r="G98" s="31" t="s">
        <v>35</v>
      </c>
      <c r="H98" s="32">
        <v>20.28</v>
      </c>
      <c r="I98" s="14">
        <v>20.350000000000001</v>
      </c>
      <c r="J98" s="14">
        <v>22.276666670000001</v>
      </c>
      <c r="K98" s="28">
        <v>-8.4600000000000009</v>
      </c>
      <c r="L98" s="2">
        <v>351.73213290000001</v>
      </c>
      <c r="M98" s="29">
        <v>19.265464229999999</v>
      </c>
      <c r="N98" s="2">
        <v>9.5128666450000008</v>
      </c>
      <c r="O98" s="2">
        <v>0.70109999999999995</v>
      </c>
    </row>
    <row r="99" spans="1:15" ht="17" thickBot="1" x14ac:dyDescent="0.25">
      <c r="A99" s="30">
        <v>29</v>
      </c>
      <c r="B99" s="31" t="s">
        <v>35</v>
      </c>
      <c r="C99" s="2">
        <v>24.62</v>
      </c>
      <c r="D99" s="2"/>
      <c r="E99" s="14"/>
      <c r="F99" s="30">
        <v>29</v>
      </c>
      <c r="G99" s="31" t="s">
        <v>35</v>
      </c>
      <c r="H99" s="32">
        <v>20.22</v>
      </c>
      <c r="I99" s="2"/>
      <c r="J99" s="2"/>
      <c r="K99" s="2"/>
      <c r="L99" s="2"/>
      <c r="M99" s="2"/>
      <c r="N99" s="2"/>
      <c r="O99" s="2"/>
    </row>
    <row r="100" spans="1:15" ht="17" thickBot="1" x14ac:dyDescent="0.25">
      <c r="A100" s="30">
        <v>30</v>
      </c>
      <c r="B100" s="31" t="s">
        <v>35</v>
      </c>
      <c r="C100" s="2">
        <v>23.68</v>
      </c>
      <c r="D100" s="2"/>
      <c r="E100" s="14"/>
      <c r="F100" s="30">
        <v>30</v>
      </c>
      <c r="G100" s="31" t="s">
        <v>35</v>
      </c>
      <c r="H100" s="32">
        <v>20.55</v>
      </c>
      <c r="I100" s="2"/>
      <c r="J100" s="2"/>
      <c r="K100" s="2"/>
      <c r="L100" s="2"/>
      <c r="M100" s="2"/>
      <c r="N100" s="2"/>
      <c r="O100" s="2"/>
    </row>
    <row r="101" spans="1:15" ht="17" thickBot="1" x14ac:dyDescent="0.25">
      <c r="A101" s="30">
        <v>31</v>
      </c>
      <c r="B101" s="31" t="s">
        <v>36</v>
      </c>
      <c r="C101" s="2">
        <v>28.89</v>
      </c>
      <c r="D101" s="14">
        <v>28.9</v>
      </c>
      <c r="E101" s="14">
        <v>34.534999999999997</v>
      </c>
      <c r="F101" s="30">
        <v>31</v>
      </c>
      <c r="G101" s="31" t="s">
        <v>36</v>
      </c>
      <c r="H101" s="32">
        <v>19.91</v>
      </c>
      <c r="I101" s="14">
        <v>19.829999999999998</v>
      </c>
      <c r="J101" s="14">
        <v>21.81666667</v>
      </c>
      <c r="K101" s="28">
        <v>-3.65</v>
      </c>
      <c r="L101" s="2">
        <v>12.53885172</v>
      </c>
      <c r="M101" s="2"/>
      <c r="N101" s="2"/>
      <c r="O101" s="2"/>
    </row>
    <row r="102" spans="1:15" ht="17" thickBot="1" x14ac:dyDescent="0.25">
      <c r="A102" s="30">
        <v>32</v>
      </c>
      <c r="B102" s="31" t="s">
        <v>36</v>
      </c>
      <c r="C102" s="2">
        <v>28.7</v>
      </c>
      <c r="D102" s="2"/>
      <c r="E102" s="14"/>
      <c r="F102" s="30">
        <v>32</v>
      </c>
      <c r="G102" s="31" t="s">
        <v>36</v>
      </c>
      <c r="H102" s="32">
        <v>19.670000000000002</v>
      </c>
      <c r="I102" s="2"/>
      <c r="J102" s="2"/>
      <c r="K102" s="2"/>
      <c r="L102" s="2"/>
      <c r="M102" s="2"/>
      <c r="N102" s="2"/>
      <c r="O102" s="2"/>
    </row>
    <row r="103" spans="1:15" ht="17" thickBot="1" x14ac:dyDescent="0.25">
      <c r="A103" s="30">
        <v>33</v>
      </c>
      <c r="B103" s="31" t="s">
        <v>36</v>
      </c>
      <c r="C103" s="2">
        <v>29.11</v>
      </c>
      <c r="D103" s="2"/>
      <c r="E103" s="14"/>
      <c r="F103" s="30">
        <v>33</v>
      </c>
      <c r="G103" s="31" t="s">
        <v>36</v>
      </c>
      <c r="H103" s="32">
        <v>19.91</v>
      </c>
      <c r="I103" s="2"/>
      <c r="J103" s="2"/>
      <c r="K103" s="2"/>
      <c r="L103" s="2"/>
      <c r="M103" s="2"/>
      <c r="N103" s="2"/>
      <c r="O103" s="2"/>
    </row>
    <row r="104" spans="1:15" ht="17" thickBot="1" x14ac:dyDescent="0.25">
      <c r="A104" s="30">
        <v>34</v>
      </c>
      <c r="B104" s="31" t="s">
        <v>37</v>
      </c>
      <c r="C104" s="2">
        <v>29.46</v>
      </c>
      <c r="D104" s="14">
        <v>29.37</v>
      </c>
      <c r="E104" s="14">
        <v>34.36</v>
      </c>
      <c r="F104" s="30">
        <v>34</v>
      </c>
      <c r="G104" s="31" t="s">
        <v>37</v>
      </c>
      <c r="H104" s="32">
        <v>20.2</v>
      </c>
      <c r="I104" s="14">
        <v>20.00333333</v>
      </c>
      <c r="J104" s="14">
        <v>20.293333329999999</v>
      </c>
      <c r="K104" s="28">
        <v>-4.7</v>
      </c>
      <c r="L104" s="2">
        <v>25.992076740000002</v>
      </c>
      <c r="M104" s="2"/>
      <c r="N104" s="2"/>
      <c r="O104" s="2"/>
    </row>
    <row r="105" spans="1:15" ht="17" thickBot="1" x14ac:dyDescent="0.25">
      <c r="A105" s="30">
        <v>35</v>
      </c>
      <c r="B105" s="31" t="s">
        <v>37</v>
      </c>
      <c r="C105" s="2">
        <v>28.75</v>
      </c>
      <c r="D105" s="2"/>
      <c r="E105" s="14"/>
      <c r="F105" s="30">
        <v>35</v>
      </c>
      <c r="G105" s="31" t="s">
        <v>37</v>
      </c>
      <c r="H105" s="32">
        <v>19.7</v>
      </c>
      <c r="I105" s="2"/>
      <c r="J105" s="2"/>
      <c r="K105" s="2"/>
      <c r="L105" s="2"/>
      <c r="M105" s="2"/>
      <c r="N105" s="2"/>
      <c r="O105" s="2"/>
    </row>
    <row r="106" spans="1:15" ht="17" thickBot="1" x14ac:dyDescent="0.25">
      <c r="A106" s="30">
        <v>36</v>
      </c>
      <c r="B106" s="31" t="s">
        <v>37</v>
      </c>
      <c r="C106" s="2">
        <v>29.28</v>
      </c>
      <c r="D106" s="2"/>
      <c r="E106" s="14"/>
      <c r="F106" s="30">
        <v>36</v>
      </c>
      <c r="G106" s="31" t="s">
        <v>37</v>
      </c>
      <c r="H106" s="32">
        <v>20.11</v>
      </c>
      <c r="I106" s="2"/>
      <c r="J106" s="2"/>
      <c r="K106" s="2"/>
      <c r="L106" s="2"/>
      <c r="M106" s="2"/>
      <c r="N106" s="2"/>
      <c r="O106" s="2"/>
    </row>
    <row r="107" spans="1:15" ht="17" thickBot="1" x14ac:dyDescent="0.25">
      <c r="A107" s="30">
        <v>37</v>
      </c>
      <c r="B107" s="31" t="s">
        <v>38</v>
      </c>
      <c r="C107" s="2">
        <v>32.35</v>
      </c>
      <c r="D107" s="14">
        <v>32.020000000000003</v>
      </c>
      <c r="E107" s="14">
        <v>34.534999999999997</v>
      </c>
      <c r="F107" s="30">
        <v>37</v>
      </c>
      <c r="G107" s="31" t="s">
        <v>38</v>
      </c>
      <c r="H107" s="32">
        <v>21.41</v>
      </c>
      <c r="I107" s="14">
        <v>21.18333333</v>
      </c>
      <c r="J107" s="14">
        <v>22.276666670000001</v>
      </c>
      <c r="K107" s="28">
        <v>-1.42</v>
      </c>
      <c r="L107" s="2">
        <v>2.6789481589999999</v>
      </c>
      <c r="M107" s="29">
        <v>1.9723523780000001</v>
      </c>
      <c r="N107" s="2">
        <v>0.99927733600000002</v>
      </c>
      <c r="O107" s="2">
        <v>7.9454000000000002</v>
      </c>
    </row>
    <row r="108" spans="1:15" ht="17" thickBot="1" x14ac:dyDescent="0.25">
      <c r="A108" s="30">
        <v>38</v>
      </c>
      <c r="B108" s="31" t="s">
        <v>38</v>
      </c>
      <c r="C108" s="2">
        <v>31.69</v>
      </c>
      <c r="D108" s="2"/>
      <c r="E108" s="14"/>
      <c r="F108" s="30">
        <v>38</v>
      </c>
      <c r="G108" s="31" t="s">
        <v>38</v>
      </c>
      <c r="H108" s="32">
        <v>21.03</v>
      </c>
      <c r="I108" s="2"/>
      <c r="J108" s="2"/>
      <c r="K108" s="2"/>
      <c r="L108" s="2"/>
      <c r="M108" s="2"/>
      <c r="N108" s="2"/>
      <c r="O108" s="2"/>
    </row>
    <row r="109" spans="1:15" ht="17" thickBot="1" x14ac:dyDescent="0.25">
      <c r="A109" s="30">
        <v>39</v>
      </c>
      <c r="B109" s="31" t="s">
        <v>38</v>
      </c>
      <c r="C109" s="2">
        <v>30.73</v>
      </c>
      <c r="D109" s="2"/>
      <c r="E109" s="14"/>
      <c r="F109" s="30">
        <v>39</v>
      </c>
      <c r="G109" s="31" t="s">
        <v>38</v>
      </c>
      <c r="H109" s="32">
        <v>21.11</v>
      </c>
      <c r="I109" s="2"/>
      <c r="J109" s="2"/>
      <c r="K109" s="2"/>
      <c r="L109" s="2"/>
      <c r="M109" s="2"/>
      <c r="N109" s="2"/>
      <c r="O109" s="2"/>
    </row>
    <row r="110" spans="1:15" ht="17" thickBot="1" x14ac:dyDescent="0.25">
      <c r="A110" s="30">
        <v>40</v>
      </c>
      <c r="B110" s="31" t="s">
        <v>39</v>
      </c>
      <c r="C110" s="2">
        <v>30.37</v>
      </c>
      <c r="D110" s="14">
        <v>30.04</v>
      </c>
      <c r="E110" s="14">
        <v>34.534999999999997</v>
      </c>
      <c r="F110" s="30">
        <v>40</v>
      </c>
      <c r="G110" s="31" t="s">
        <v>39</v>
      </c>
      <c r="H110" s="32">
        <v>19.16</v>
      </c>
      <c r="I110" s="14">
        <v>19.440000000000001</v>
      </c>
      <c r="J110" s="14">
        <v>21.81666667</v>
      </c>
      <c r="K110" s="28">
        <v>-2.12</v>
      </c>
      <c r="L110" s="2">
        <v>4.341920558</v>
      </c>
      <c r="M110" s="2"/>
      <c r="N110" s="2"/>
      <c r="O110" s="2"/>
    </row>
    <row r="111" spans="1:15" ht="17" thickBot="1" x14ac:dyDescent="0.25">
      <c r="A111" s="30">
        <v>41</v>
      </c>
      <c r="B111" s="31" t="s">
        <v>39</v>
      </c>
      <c r="C111" s="2">
        <v>29.71</v>
      </c>
      <c r="D111" s="2"/>
      <c r="E111" s="14"/>
      <c r="F111" s="30">
        <v>41</v>
      </c>
      <c r="G111" s="31" t="s">
        <v>39</v>
      </c>
      <c r="H111" s="32">
        <v>19.149999999999999</v>
      </c>
      <c r="I111" s="2"/>
      <c r="J111" s="2"/>
      <c r="K111" s="2"/>
      <c r="L111" s="2"/>
      <c r="M111" s="2"/>
      <c r="N111" s="2"/>
      <c r="O111" s="2"/>
    </row>
    <row r="112" spans="1:15" ht="17" thickBot="1" x14ac:dyDescent="0.25">
      <c r="A112" s="30">
        <v>42</v>
      </c>
      <c r="B112" s="31" t="s">
        <v>39</v>
      </c>
      <c r="C112" s="2">
        <v>29.16</v>
      </c>
      <c r="D112" s="2"/>
      <c r="E112" s="14"/>
      <c r="F112" s="30">
        <v>42</v>
      </c>
      <c r="G112" s="31" t="s">
        <v>39</v>
      </c>
      <c r="H112" s="32">
        <v>20.010000000000002</v>
      </c>
      <c r="I112" s="2"/>
      <c r="J112" s="2"/>
      <c r="K112" s="2"/>
      <c r="L112" s="2"/>
      <c r="M112" s="2"/>
      <c r="N112" s="2"/>
      <c r="O112" s="2"/>
    </row>
    <row r="113" spans="1:15" ht="17" thickBot="1" x14ac:dyDescent="0.25">
      <c r="A113" s="30">
        <v>43</v>
      </c>
      <c r="B113" s="31" t="s">
        <v>40</v>
      </c>
      <c r="C113" s="2">
        <v>34.07</v>
      </c>
      <c r="D113" s="14">
        <v>34.07</v>
      </c>
      <c r="E113" s="14">
        <v>34.36</v>
      </c>
      <c r="F113" s="30">
        <v>43</v>
      </c>
      <c r="G113" s="31" t="s">
        <v>40</v>
      </c>
      <c r="H113" s="32">
        <v>20.02</v>
      </c>
      <c r="I113" s="14">
        <v>20.34333333</v>
      </c>
      <c r="J113" s="14">
        <v>20.293333329999999</v>
      </c>
      <c r="K113" s="28">
        <v>-0.34</v>
      </c>
      <c r="L113" s="2">
        <v>1.265756597</v>
      </c>
      <c r="M113" s="2"/>
      <c r="N113" s="2"/>
      <c r="O113" s="2"/>
    </row>
    <row r="114" spans="1:15" ht="17" thickBot="1" x14ac:dyDescent="0.25">
      <c r="A114" s="30">
        <v>44</v>
      </c>
      <c r="B114" s="31" t="s">
        <v>40</v>
      </c>
      <c r="C114" s="2">
        <v>34.07</v>
      </c>
      <c r="D114" s="2"/>
      <c r="E114" s="14"/>
      <c r="F114" s="30">
        <v>44</v>
      </c>
      <c r="G114" s="31" t="s">
        <v>40</v>
      </c>
      <c r="H114" s="32">
        <v>20.059999999999999</v>
      </c>
      <c r="I114" s="2"/>
      <c r="J114" s="14"/>
      <c r="K114" s="2"/>
      <c r="L114" s="2"/>
      <c r="M114" s="2"/>
      <c r="N114" s="2"/>
      <c r="O114" s="2"/>
    </row>
    <row r="115" spans="1:15" ht="17" thickBot="1" x14ac:dyDescent="0.25">
      <c r="A115" s="30">
        <v>45</v>
      </c>
      <c r="B115" s="31" t="s">
        <v>40</v>
      </c>
      <c r="C115" s="2">
        <v>28.99</v>
      </c>
      <c r="D115" s="2"/>
      <c r="E115" s="14"/>
      <c r="F115" s="30">
        <v>45</v>
      </c>
      <c r="G115" s="31" t="s">
        <v>40</v>
      </c>
      <c r="H115" s="32">
        <v>20.95</v>
      </c>
      <c r="I115" s="2"/>
      <c r="J115" s="14"/>
      <c r="K115" s="2"/>
      <c r="L115" s="2"/>
      <c r="M115" s="2"/>
      <c r="N115" s="2"/>
      <c r="O115" s="2"/>
    </row>
  </sheetData>
  <mergeCells count="10">
    <mergeCell ref="A68:C68"/>
    <mergeCell ref="F68:H68"/>
    <mergeCell ref="A69:C69"/>
    <mergeCell ref="F69:H69"/>
    <mergeCell ref="A1:C1"/>
    <mergeCell ref="F1:H1"/>
    <mergeCell ref="A2:C2"/>
    <mergeCell ref="F2:H2"/>
    <mergeCell ref="A67:C67"/>
    <mergeCell ref="F67:H67"/>
  </mergeCells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HSP90 Control</vt:lpstr>
      <vt:lpstr>HSP90 QHWT</vt:lpstr>
      <vt:lpstr>AGO1 Control</vt:lpstr>
      <vt:lpstr>AGO1 QHWT</vt:lpstr>
      <vt:lpstr>DCL1 Control</vt:lpstr>
      <vt:lpstr>DCL1 QHWT</vt:lpstr>
      <vt:lpstr>HST Control</vt:lpstr>
      <vt:lpstr>HST QHWT</vt:lpstr>
      <vt:lpstr>HEN1 Control</vt:lpstr>
      <vt:lpstr>HEN1 QHWT</vt:lpstr>
      <vt:lpstr>AGO6 Control</vt:lpstr>
      <vt:lpstr>AGO6 QHWT</vt:lpstr>
      <vt:lpstr>AGO4 Control</vt:lpstr>
      <vt:lpstr>AGO4 QHWT</vt:lpstr>
      <vt:lpstr>DCL3 Control</vt:lpstr>
      <vt:lpstr>DCL3 QHWT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Mitzuko Dautt</dc:creator>
  <cp:lastModifiedBy>Mitzuko Dautt Castro</cp:lastModifiedBy>
  <dcterms:created xsi:type="dcterms:W3CDTF">2018-07-12T21:33:26Z</dcterms:created>
  <dcterms:modified xsi:type="dcterms:W3CDTF">2024-05-29T17:00:53Z</dcterms:modified>
</cp:coreProperties>
</file>