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1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2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4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6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1600" windowHeight="9750" firstSheet="5" activeTab="18"/>
  </bookViews>
  <sheets>
    <sheet name="Sayfa1" sheetId="33" r:id="rId1"/>
    <sheet name="Dry matter intake" sheetId="34" r:id="rId2"/>
    <sheet name="Dry matter yield" sheetId="38" r:id="rId3"/>
    <sheet name="Dry matter yield-1" sheetId="15" r:id="rId4"/>
    <sheet name="Dry matter intake-1" sheetId="30" r:id="rId5"/>
    <sheet name="CP" sheetId="16" r:id="rId6"/>
    <sheet name="NDF" sheetId="17" r:id="rId7"/>
    <sheet name="ADF" sheetId="18" r:id="rId8"/>
    <sheet name="ADL" sheetId="19" r:id="rId9"/>
    <sheet name="DMI" sheetId="20" r:id="rId10"/>
    <sheet name="ME" sheetId="21" r:id="rId11"/>
    <sheet name="ASH" sheetId="22" r:id="rId12"/>
    <sheet name="P" sheetId="23" r:id="rId13"/>
    <sheet name="K" sheetId="24" r:id="rId14"/>
    <sheet name="Ca" sheetId="25" r:id="rId15"/>
    <sheet name="Mg" sheetId="26" r:id="rId16"/>
    <sheet name="Fe" sheetId="27" r:id="rId17"/>
    <sheet name="Zn" sheetId="28" r:id="rId18"/>
    <sheet name="Mn" sheetId="29" r:id="rId1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8" l="1"/>
  <c r="F3" i="38"/>
  <c r="F4" i="38"/>
  <c r="F5" i="38"/>
  <c r="F6" i="38"/>
  <c r="F7" i="38"/>
  <c r="F8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1" i="38"/>
  <c r="F52" i="38"/>
  <c r="F53" i="38"/>
  <c r="F54" i="38"/>
  <c r="F55" i="38"/>
  <c r="F56" i="38"/>
  <c r="F57" i="38"/>
  <c r="F58" i="38"/>
  <c r="F59" i="38"/>
  <c r="F60" i="38"/>
  <c r="F61" i="38"/>
  <c r="F2" i="34"/>
  <c r="H2" i="34"/>
  <c r="I2" i="34" s="1"/>
  <c r="J2" i="34" s="1"/>
  <c r="K2" i="34" s="1"/>
  <c r="F3" i="34"/>
  <c r="H3" i="34"/>
  <c r="I3" i="34" s="1"/>
  <c r="J3" i="34" s="1"/>
  <c r="K3" i="34" s="1"/>
  <c r="F4" i="34"/>
  <c r="H4" i="34"/>
  <c r="I4" i="34"/>
  <c r="J4" i="34" s="1"/>
  <c r="K4" i="34" s="1"/>
  <c r="F5" i="34"/>
  <c r="H5" i="34"/>
  <c r="I5" i="34" s="1"/>
  <c r="J5" i="34" s="1"/>
  <c r="K5" i="34" s="1"/>
  <c r="F6" i="34"/>
  <c r="H6" i="34"/>
  <c r="I6" i="34" s="1"/>
  <c r="J6" i="34" s="1"/>
  <c r="K6" i="34" s="1"/>
  <c r="F7" i="34"/>
  <c r="H7" i="34"/>
  <c r="I7" i="34" s="1"/>
  <c r="J7" i="34" s="1"/>
  <c r="K7" i="34" s="1"/>
  <c r="F8" i="34"/>
  <c r="H8" i="34"/>
  <c r="I8" i="34"/>
  <c r="J8" i="34" s="1"/>
  <c r="K8" i="34" s="1"/>
  <c r="F9" i="34"/>
  <c r="H9" i="34"/>
  <c r="I9" i="34" s="1"/>
  <c r="J9" i="34" s="1"/>
  <c r="K9" i="34" s="1"/>
  <c r="F10" i="34"/>
  <c r="H10" i="34"/>
  <c r="I10" i="34" s="1"/>
  <c r="J10" i="34" s="1"/>
  <c r="K10" i="34" s="1"/>
  <c r="F11" i="34"/>
  <c r="H11" i="34"/>
  <c r="I11" i="34" s="1"/>
  <c r="J11" i="34" s="1"/>
  <c r="K11" i="34" s="1"/>
  <c r="F12" i="34"/>
  <c r="H12" i="34"/>
  <c r="I12" i="34"/>
  <c r="J12" i="34" s="1"/>
  <c r="K12" i="34" s="1"/>
  <c r="F13" i="34"/>
  <c r="H13" i="34"/>
  <c r="I13" i="34" s="1"/>
  <c r="J13" i="34" s="1"/>
  <c r="K13" i="34" s="1"/>
  <c r="F14" i="34"/>
  <c r="H14" i="34"/>
  <c r="I14" i="34" s="1"/>
  <c r="J14" i="34" s="1"/>
  <c r="K14" i="34" s="1"/>
  <c r="F15" i="34"/>
  <c r="H15" i="34"/>
  <c r="I15" i="34" s="1"/>
  <c r="J15" i="34" s="1"/>
  <c r="K15" i="34" s="1"/>
  <c r="F16" i="34"/>
  <c r="H16" i="34"/>
  <c r="I16" i="34"/>
  <c r="J16" i="34"/>
  <c r="K16" i="34" s="1"/>
  <c r="F17" i="34"/>
  <c r="H17" i="34"/>
  <c r="I17" i="34" s="1"/>
  <c r="J17" i="34" s="1"/>
  <c r="K17" i="34" s="1"/>
  <c r="F18" i="34"/>
  <c r="H18" i="34"/>
  <c r="I18" i="34" s="1"/>
  <c r="J18" i="34" s="1"/>
  <c r="K18" i="34" s="1"/>
  <c r="F19" i="34"/>
  <c r="H19" i="34"/>
  <c r="I19" i="34" s="1"/>
  <c r="J19" i="34" s="1"/>
  <c r="K19" i="34" s="1"/>
  <c r="F20" i="34"/>
  <c r="H20" i="34"/>
  <c r="I20" i="34"/>
  <c r="J20" i="34"/>
  <c r="K20" i="34" s="1"/>
  <c r="F21" i="34"/>
  <c r="H21" i="34"/>
  <c r="I21" i="34"/>
  <c r="J21" i="34" s="1"/>
  <c r="K21" i="34" s="1"/>
  <c r="F22" i="34"/>
  <c r="H22" i="34"/>
  <c r="I22" i="34" s="1"/>
  <c r="J22" i="34" s="1"/>
  <c r="K22" i="34" s="1"/>
  <c r="F23" i="34"/>
  <c r="H23" i="34"/>
  <c r="I23" i="34" s="1"/>
  <c r="J23" i="34" s="1"/>
  <c r="K23" i="34" s="1"/>
  <c r="F24" i="34"/>
  <c r="H24" i="34"/>
  <c r="I24" i="34" s="1"/>
  <c r="J24" i="34" s="1"/>
  <c r="K24" i="34" s="1"/>
  <c r="F25" i="34"/>
  <c r="H25" i="34"/>
  <c r="I25" i="34"/>
  <c r="J25" i="34" s="1"/>
  <c r="K25" i="34" s="1"/>
  <c r="F26" i="34"/>
  <c r="H26" i="34"/>
  <c r="I26" i="34" s="1"/>
  <c r="J26" i="34" s="1"/>
  <c r="K26" i="34" s="1"/>
  <c r="F27" i="34"/>
  <c r="H27" i="34"/>
  <c r="I27" i="34" s="1"/>
  <c r="J27" i="34" s="1"/>
  <c r="K27" i="34" s="1"/>
  <c r="F28" i="34"/>
  <c r="H28" i="34"/>
  <c r="I28" i="34" s="1"/>
  <c r="J28" i="34" s="1"/>
  <c r="K28" i="34" s="1"/>
  <c r="F29" i="34"/>
  <c r="H29" i="34"/>
  <c r="I29" i="34"/>
  <c r="J29" i="34"/>
  <c r="K29" i="34" s="1"/>
  <c r="F30" i="34"/>
  <c r="H30" i="34"/>
  <c r="I30" i="34" s="1"/>
  <c r="J30" i="34" s="1"/>
  <c r="K30" i="34" s="1"/>
  <c r="F31" i="34"/>
  <c r="H31" i="34"/>
  <c r="I31" i="34" s="1"/>
  <c r="J31" i="34" s="1"/>
  <c r="K31" i="34" s="1"/>
  <c r="F32" i="34"/>
  <c r="H32" i="34"/>
  <c r="I32" i="34" s="1"/>
  <c r="J32" i="34" s="1"/>
  <c r="K32" i="34" s="1"/>
  <c r="F33" i="34"/>
  <c r="H33" i="34"/>
  <c r="I33" i="34"/>
  <c r="J33" i="34"/>
  <c r="K33" i="34" s="1"/>
  <c r="F34" i="34"/>
  <c r="H34" i="34"/>
  <c r="I34" i="34"/>
  <c r="J34" i="34" s="1"/>
  <c r="K34" i="34" s="1"/>
  <c r="F35" i="34"/>
  <c r="H35" i="34"/>
  <c r="I35" i="34" s="1"/>
  <c r="J35" i="34" s="1"/>
  <c r="K35" i="34" s="1"/>
  <c r="F36" i="34"/>
  <c r="H36" i="34"/>
  <c r="I36" i="34"/>
  <c r="J36" i="34"/>
  <c r="K36" i="34"/>
  <c r="F37" i="34"/>
  <c r="H37" i="34"/>
  <c r="I37" i="34"/>
  <c r="J37" i="34"/>
  <c r="K37" i="34" s="1"/>
  <c r="F38" i="34"/>
  <c r="H38" i="34"/>
  <c r="I38" i="34"/>
  <c r="J38" i="34" s="1"/>
  <c r="K38" i="34" s="1"/>
  <c r="F39" i="34"/>
  <c r="H39" i="34"/>
  <c r="I39" i="34" s="1"/>
  <c r="J39" i="34" s="1"/>
  <c r="K39" i="34" s="1"/>
  <c r="F40" i="34"/>
  <c r="H40" i="34"/>
  <c r="I40" i="34"/>
  <c r="J40" i="34" s="1"/>
  <c r="K40" i="34" s="1"/>
  <c r="F41" i="34"/>
  <c r="H41" i="34"/>
  <c r="I41" i="34" s="1"/>
  <c r="J41" i="34" s="1"/>
  <c r="K41" i="34" s="1"/>
  <c r="F42" i="34"/>
  <c r="H42" i="34"/>
  <c r="I42" i="34" s="1"/>
  <c r="J42" i="34" s="1"/>
  <c r="K42" i="34" s="1"/>
  <c r="F43" i="34"/>
  <c r="H43" i="34"/>
  <c r="I43" i="34" s="1"/>
  <c r="J43" i="34" s="1"/>
  <c r="K43" i="34" s="1"/>
  <c r="B12" i="15" l="1"/>
  <c r="C12" i="15"/>
  <c r="D12" i="15"/>
  <c r="E12" i="15"/>
  <c r="B13" i="15"/>
  <c r="C13" i="15"/>
  <c r="D13" i="15"/>
  <c r="E13" i="15"/>
  <c r="B28" i="15"/>
  <c r="C28" i="15"/>
  <c r="D28" i="15"/>
  <c r="B29" i="15"/>
  <c r="C29" i="15"/>
  <c r="D29" i="15"/>
  <c r="B44" i="15"/>
  <c r="C44" i="15"/>
  <c r="D44" i="15"/>
  <c r="B45" i="15"/>
  <c r="C45" i="15"/>
  <c r="D45" i="15"/>
</calcChain>
</file>

<file path=xl/sharedStrings.xml><?xml version="1.0" encoding="utf-8"?>
<sst xmlns="http://schemas.openxmlformats.org/spreadsheetml/2006/main" count="480" uniqueCount="44">
  <si>
    <t>NDF</t>
  </si>
  <si>
    <t>ADF</t>
  </si>
  <si>
    <t>ADL</t>
  </si>
  <si>
    <t>ASH</t>
  </si>
  <si>
    <t>Year</t>
  </si>
  <si>
    <t>Periot</t>
  </si>
  <si>
    <t>Recurrence</t>
  </si>
  <si>
    <t>Oat</t>
  </si>
  <si>
    <t>Triticale</t>
  </si>
  <si>
    <t>Mn</t>
  </si>
  <si>
    <t>Zn</t>
  </si>
  <si>
    <t>Fe</t>
  </si>
  <si>
    <t>Mg</t>
  </si>
  <si>
    <t>Ca</t>
  </si>
  <si>
    <t>K</t>
  </si>
  <si>
    <t>P</t>
  </si>
  <si>
    <t xml:space="preserve">18 May </t>
  </si>
  <si>
    <t xml:space="preserve">28 April </t>
  </si>
  <si>
    <t xml:space="preserve">11 April </t>
  </si>
  <si>
    <t xml:space="preserve">12 May </t>
  </si>
  <si>
    <t xml:space="preserve">21 April </t>
  </si>
  <si>
    <t xml:space="preserve">1 April </t>
  </si>
  <si>
    <t xml:space="preserve">7 May </t>
  </si>
  <si>
    <t xml:space="preserve">29 April </t>
  </si>
  <si>
    <t xml:space="preserve">15 April </t>
  </si>
  <si>
    <t>Pasture</t>
  </si>
  <si>
    <t>Dry matter yield (t ha−1)</t>
  </si>
  <si>
    <t>Dry matter intake kg/da</t>
  </si>
  <si>
    <t>Dry matter intake/Parcel</t>
  </si>
  <si>
    <t>kg/day</t>
  </si>
  <si>
    <t>kg/sheep</t>
  </si>
  <si>
    <t>g/day/sheep</t>
  </si>
  <si>
    <t>Dry matter intake (g/day/sheep)</t>
  </si>
  <si>
    <t>15 April</t>
  </si>
  <si>
    <t>21 April</t>
  </si>
  <si>
    <t>28 April</t>
  </si>
  <si>
    <t>1 April</t>
  </si>
  <si>
    <t>29 April</t>
  </si>
  <si>
    <t>11 April</t>
  </si>
  <si>
    <t>Dray matter yield</t>
  </si>
  <si>
    <t>Dray matter intake</t>
  </si>
  <si>
    <t>Crude protein</t>
  </si>
  <si>
    <t>Dray matter digestibility</t>
  </si>
  <si>
    <t xml:space="preserve">Metabolisable energy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</si>
</sst>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4" fontId="0" fillId="0" borderId="0" xfId="0" applyNumberFormat="1"/>
    <xf numFmtId="16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'Dry matter yield-1'!$B$8</c:f>
              <c:strCache>
                <c:ptCount val="1"/>
                <c:pt idx="0">
                  <c:v>1 April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'Dry matter yield-1'!$A$9:$A$10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yield-1'!$B$9:$B$10</c:f>
              <c:numCache>
                <c:formatCode>0.000</c:formatCode>
                <c:ptCount val="2"/>
                <c:pt idx="0">
                  <c:v>3.6040000000000001</c:v>
                </c:pt>
                <c:pt idx="1">
                  <c:v>2.9369999999999998</c:v>
                </c:pt>
              </c:numCache>
            </c:numRef>
          </c:val>
        </c:ser>
        <c:ser>
          <c:idx val="1"/>
          <c:order val="1"/>
          <c:tx>
            <c:strRef>
              <c:f>'Dry matter yield-1'!$C$8</c:f>
              <c:strCache>
                <c:ptCount val="1"/>
                <c:pt idx="0">
                  <c:v>15 April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'Dry matter yield-1'!$A$9:$A$10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yield-1'!$C$9:$C$10</c:f>
              <c:numCache>
                <c:formatCode>0.000</c:formatCode>
                <c:ptCount val="2"/>
                <c:pt idx="0">
                  <c:v>0.48099999999999998</c:v>
                </c:pt>
                <c:pt idx="1">
                  <c:v>0.621</c:v>
                </c:pt>
              </c:numCache>
            </c:numRef>
          </c:val>
        </c:ser>
        <c:ser>
          <c:idx val="2"/>
          <c:order val="2"/>
          <c:tx>
            <c:strRef>
              <c:f>'Dry matter yield-1'!$D$8</c:f>
              <c:strCache>
                <c:ptCount val="1"/>
                <c:pt idx="0">
                  <c:v>29 April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'Dry matter yield-1'!$A$9:$A$10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yield-1'!$D$9:$D$10</c:f>
              <c:numCache>
                <c:formatCode>0.000</c:formatCode>
                <c:ptCount val="2"/>
                <c:pt idx="0">
                  <c:v>5.5350000000000001</c:v>
                </c:pt>
                <c:pt idx="1">
                  <c:v>5.9530000000000003</c:v>
                </c:pt>
              </c:numCache>
            </c:numRef>
          </c:val>
        </c:ser>
        <c:ser>
          <c:idx val="3"/>
          <c:order val="3"/>
          <c:tx>
            <c:strRef>
              <c:f>'Dry matter yield-1'!$E$8</c:f>
              <c:strCache>
                <c:ptCount val="1"/>
                <c:pt idx="0">
                  <c:v>7 May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'Dry matter yield-1'!$A$9:$A$10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yield-1'!$E$9:$E$10</c:f>
              <c:numCache>
                <c:formatCode>0.000</c:formatCode>
                <c:ptCount val="2"/>
                <c:pt idx="0">
                  <c:v>0.624</c:v>
                </c:pt>
                <c:pt idx="1">
                  <c:v>0.54300000000000004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134416"/>
        <c:axId val="350135200"/>
      </c:barChart>
      <c:catAx>
        <c:axId val="3501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5200"/>
        <c:crosses val="autoZero"/>
        <c:auto val="1"/>
        <c:lblAlgn val="ctr"/>
        <c:lblOffset val="100"/>
        <c:noMultiLvlLbl val="0"/>
      </c:catAx>
      <c:valAx>
        <c:axId val="35013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CP!$A$3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CP!$B$3:$E$3</c:f>
              <c:numCache>
                <c:formatCode>General</c:formatCode>
                <c:ptCount val="4"/>
                <c:pt idx="0">
                  <c:v>13.04</c:v>
                </c:pt>
                <c:pt idx="1">
                  <c:v>10.77</c:v>
                </c:pt>
                <c:pt idx="2">
                  <c:v>8.3800000000000008</c:v>
                </c:pt>
                <c:pt idx="3">
                  <c:v>8.6199999999999992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CP!$A$4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CP!$B$4:$E$4</c:f>
              <c:numCache>
                <c:formatCode>General</c:formatCode>
                <c:ptCount val="4"/>
                <c:pt idx="0">
                  <c:v>11.56</c:v>
                </c:pt>
                <c:pt idx="1">
                  <c:v>10.35</c:v>
                </c:pt>
                <c:pt idx="2">
                  <c:v>8.58</c:v>
                </c:pt>
                <c:pt idx="3">
                  <c:v>9.9600000000000009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87352"/>
        <c:axId val="353887744"/>
      </c:lineChart>
      <c:catAx>
        <c:axId val="35388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7744"/>
        <c:crosses val="autoZero"/>
        <c:auto val="1"/>
        <c:lblAlgn val="ctr"/>
        <c:lblOffset val="100"/>
        <c:noMultiLvlLbl val="0"/>
      </c:catAx>
      <c:valAx>
        <c:axId val="3538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CP!$A$19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CP!$B$19:$D$19</c:f>
              <c:numCache>
                <c:formatCode>General</c:formatCode>
                <c:ptCount val="3"/>
                <c:pt idx="0">
                  <c:v>13.98</c:v>
                </c:pt>
                <c:pt idx="1">
                  <c:v>11.52</c:v>
                </c:pt>
                <c:pt idx="2">
                  <c:v>12.55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CP!$A$20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CP!$B$20:$D$20</c:f>
              <c:numCache>
                <c:formatCode>General</c:formatCode>
                <c:ptCount val="3"/>
                <c:pt idx="0">
                  <c:v>15.6</c:v>
                </c:pt>
                <c:pt idx="1">
                  <c:v>11.76</c:v>
                </c:pt>
                <c:pt idx="2">
                  <c:v>11.32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84608"/>
        <c:axId val="353886960"/>
      </c:lineChart>
      <c:catAx>
        <c:axId val="3538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6960"/>
        <c:crosses val="autoZero"/>
        <c:auto val="1"/>
        <c:lblAlgn val="ctr"/>
        <c:lblOffset val="100"/>
        <c:noMultiLvlLbl val="0"/>
      </c:catAx>
      <c:valAx>
        <c:axId val="35388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CP!$A$35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CP!$B$35:$D$35</c:f>
              <c:numCache>
                <c:formatCode>General</c:formatCode>
                <c:ptCount val="3"/>
                <c:pt idx="0">
                  <c:v>15.18</c:v>
                </c:pt>
                <c:pt idx="1">
                  <c:v>17.43</c:v>
                </c:pt>
                <c:pt idx="2">
                  <c:v>9.57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CP!$A$36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CP!$B$36:$D$36</c:f>
              <c:numCache>
                <c:formatCode>General</c:formatCode>
                <c:ptCount val="3"/>
                <c:pt idx="0">
                  <c:v>16.12</c:v>
                </c:pt>
                <c:pt idx="1">
                  <c:v>17.41</c:v>
                </c:pt>
                <c:pt idx="2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90880"/>
        <c:axId val="353885000"/>
      </c:lineChart>
      <c:catAx>
        <c:axId val="3538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5000"/>
        <c:crosses val="autoZero"/>
        <c:auto val="1"/>
        <c:lblAlgn val="ctr"/>
        <c:lblOffset val="100"/>
        <c:noMultiLvlLbl val="0"/>
      </c:catAx>
      <c:valAx>
        <c:axId val="35388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NDF!$A$3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NDF!$B$2:$E$2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NDF!$B$3:$E$3</c:f>
              <c:numCache>
                <c:formatCode>General</c:formatCode>
                <c:ptCount val="4"/>
                <c:pt idx="0">
                  <c:v>44.9</c:v>
                </c:pt>
                <c:pt idx="1">
                  <c:v>48.54</c:v>
                </c:pt>
                <c:pt idx="2">
                  <c:v>61.06</c:v>
                </c:pt>
                <c:pt idx="3">
                  <c:v>58.22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NDF!$A$4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NDF!$B$2:$E$2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NDF!$B$4:$E$4</c:f>
              <c:numCache>
                <c:formatCode>General</c:formatCode>
                <c:ptCount val="4"/>
                <c:pt idx="0">
                  <c:v>44.15</c:v>
                </c:pt>
                <c:pt idx="1">
                  <c:v>47.65</c:v>
                </c:pt>
                <c:pt idx="2">
                  <c:v>54.54</c:v>
                </c:pt>
                <c:pt idx="3">
                  <c:v>55.04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83824"/>
        <c:axId val="353884216"/>
      </c:lineChart>
      <c:catAx>
        <c:axId val="35388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4216"/>
        <c:crosses val="autoZero"/>
        <c:auto val="1"/>
        <c:lblAlgn val="ctr"/>
        <c:lblOffset val="100"/>
        <c:noMultiLvlLbl val="0"/>
      </c:catAx>
      <c:valAx>
        <c:axId val="35388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NDF!$A$19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NDF!$B$18:$D$18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NDF!$B$19:$D$19</c:f>
              <c:numCache>
                <c:formatCode>General</c:formatCode>
                <c:ptCount val="3"/>
                <c:pt idx="0">
                  <c:v>46.77</c:v>
                </c:pt>
                <c:pt idx="1">
                  <c:v>55.68</c:v>
                </c:pt>
                <c:pt idx="2">
                  <c:v>58.47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NDF!$A$20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NDF!$B$18:$D$18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NDF!$B$20:$D$20</c:f>
              <c:numCache>
                <c:formatCode>General</c:formatCode>
                <c:ptCount val="3"/>
                <c:pt idx="0">
                  <c:v>44.85</c:v>
                </c:pt>
                <c:pt idx="1">
                  <c:v>54.18</c:v>
                </c:pt>
                <c:pt idx="2">
                  <c:v>58.96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8504"/>
        <c:axId val="444667720"/>
      </c:lineChart>
      <c:catAx>
        <c:axId val="44466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7720"/>
        <c:crosses val="autoZero"/>
        <c:auto val="1"/>
        <c:lblAlgn val="ctr"/>
        <c:lblOffset val="100"/>
        <c:noMultiLvlLbl val="0"/>
      </c:catAx>
      <c:valAx>
        <c:axId val="44466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Year</a:t>
            </a:r>
            <a:endParaRPr lang="tr-T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NDF!$A$35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NDF!$B$34:$D$34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NDF!$B$35:$D$35</c:f>
              <c:numCache>
                <c:formatCode>General</c:formatCode>
                <c:ptCount val="3"/>
                <c:pt idx="0">
                  <c:v>48.74</c:v>
                </c:pt>
                <c:pt idx="1">
                  <c:v>47.4</c:v>
                </c:pt>
                <c:pt idx="2">
                  <c:v>64.760000000000005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NDF!$A$36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NDF!$B$34:$D$34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NDF!$B$36:$D$36</c:f>
              <c:numCache>
                <c:formatCode>General</c:formatCode>
                <c:ptCount val="3"/>
                <c:pt idx="0">
                  <c:v>42.28</c:v>
                </c:pt>
                <c:pt idx="1">
                  <c:v>45.14</c:v>
                </c:pt>
                <c:pt idx="2">
                  <c:v>64.28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8112"/>
        <c:axId val="444662232"/>
      </c:lineChart>
      <c:catAx>
        <c:axId val="4446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2232"/>
        <c:crosses val="autoZero"/>
        <c:auto val="1"/>
        <c:lblAlgn val="ctr"/>
        <c:lblOffset val="100"/>
        <c:noMultiLvlLbl val="0"/>
      </c:catAx>
      <c:valAx>
        <c:axId val="44466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75853018372707E-2"/>
          <c:y val="3.4305555555555554E-2"/>
          <c:w val="0.88643525809273827"/>
          <c:h val="0.868534193642461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3408"/>
        <c:axId val="444662624"/>
      </c:lineChart>
      <c:catAx>
        <c:axId val="44466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2624"/>
        <c:crosses val="autoZero"/>
        <c:auto val="1"/>
        <c:lblAlgn val="ctr"/>
        <c:lblOffset val="100"/>
        <c:tickLblSkip val="6"/>
        <c:noMultiLvlLbl val="1"/>
      </c:catAx>
      <c:valAx>
        <c:axId val="444662624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3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13845144356959"/>
          <c:y val="0.29687445319335076"/>
          <c:w val="0.2000564304461942"/>
          <c:h val="0.12905147273257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2.7777777777777776E-2"/>
          <c:w val="0.88896566054243231"/>
          <c:h val="0.887970982793817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5760"/>
        <c:axId val="444664192"/>
      </c:lineChart>
      <c:catAx>
        <c:axId val="444665760"/>
        <c:scaling>
          <c:orientation val="minMax"/>
          <c:max val="43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4192"/>
        <c:crosses val="autoZero"/>
        <c:auto val="1"/>
        <c:lblAlgn val="ctr"/>
        <c:lblOffset val="100"/>
        <c:tickLblSkip val="6"/>
        <c:noMultiLvlLbl val="1"/>
      </c:catAx>
      <c:valAx>
        <c:axId val="444664192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57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69400699912511"/>
          <c:y val="0.69502260134149907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3.2407407407407406E-2"/>
          <c:w val="0.92230796150481187"/>
          <c:h val="0.87043234179060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3800"/>
        <c:axId val="444666152"/>
      </c:lineChart>
      <c:catAx>
        <c:axId val="44466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6152"/>
        <c:crosses val="autoZero"/>
        <c:auto val="1"/>
        <c:lblAlgn val="ctr"/>
        <c:lblOffset val="100"/>
        <c:tickLblSkip val="6"/>
        <c:noMultiLvlLbl val="1"/>
      </c:catAx>
      <c:valAx>
        <c:axId val="44466615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38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582895888013999E-2"/>
          <c:y val="0.63483741615631384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ADF!$A$7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ADF!$B$6:$E$6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ADF!$B$7:$E$7</c:f>
              <c:numCache>
                <c:formatCode>General</c:formatCode>
                <c:ptCount val="4"/>
                <c:pt idx="0">
                  <c:v>17.350000000000001</c:v>
                </c:pt>
                <c:pt idx="1">
                  <c:v>17.170000000000002</c:v>
                </c:pt>
                <c:pt idx="2">
                  <c:v>20.010000000000002</c:v>
                </c:pt>
                <c:pt idx="3">
                  <c:v>21.01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ADF!$A$8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ADF!$B$6:$E$6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ADF!$B$8:$E$8</c:f>
              <c:numCache>
                <c:formatCode>General</c:formatCode>
                <c:ptCount val="4"/>
                <c:pt idx="0">
                  <c:v>18.309999999999999</c:v>
                </c:pt>
                <c:pt idx="1">
                  <c:v>16.98</c:v>
                </c:pt>
                <c:pt idx="2">
                  <c:v>19.739999999999998</c:v>
                </c:pt>
                <c:pt idx="3">
                  <c:v>17.93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1840"/>
        <c:axId val="444668896"/>
      </c:lineChart>
      <c:catAx>
        <c:axId val="4446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8896"/>
        <c:crosses val="autoZero"/>
        <c:auto val="1"/>
        <c:lblAlgn val="ctr"/>
        <c:lblOffset val="100"/>
        <c:noMultiLvlLbl val="0"/>
      </c:catAx>
      <c:valAx>
        <c:axId val="4446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'Dry matter yield-1'!$B$24</c:f>
              <c:strCache>
                <c:ptCount val="1"/>
                <c:pt idx="0">
                  <c:v>1 April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'Dry matter yield-1'!$A$25:$A$26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yield-1'!$B$25:$B$26</c:f>
              <c:numCache>
                <c:formatCode>0.000</c:formatCode>
                <c:ptCount val="2"/>
                <c:pt idx="0">
                  <c:v>5.3760000000000003</c:v>
                </c:pt>
                <c:pt idx="1">
                  <c:v>7.032</c:v>
                </c:pt>
              </c:numCache>
            </c:numRef>
          </c:val>
        </c:ser>
        <c:ser>
          <c:idx val="1"/>
          <c:order val="1"/>
          <c:tx>
            <c:strRef>
              <c:f>'Dry matter yield-1'!$C$24</c:f>
              <c:strCache>
                <c:ptCount val="1"/>
                <c:pt idx="0">
                  <c:v>21 April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'Dry matter yield-1'!$A$25:$A$26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yield-1'!$C$25:$C$26</c:f>
              <c:numCache>
                <c:formatCode>0.000</c:formatCode>
                <c:ptCount val="2"/>
                <c:pt idx="0">
                  <c:v>4.8710000000000004</c:v>
                </c:pt>
                <c:pt idx="1">
                  <c:v>4.6879999999999997</c:v>
                </c:pt>
              </c:numCache>
            </c:numRef>
          </c:val>
        </c:ser>
        <c:ser>
          <c:idx val="2"/>
          <c:order val="2"/>
          <c:tx>
            <c:strRef>
              <c:f>'Dry matter yield-1'!$D$24</c:f>
              <c:strCache>
                <c:ptCount val="1"/>
                <c:pt idx="0">
                  <c:v>12 May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'Dry matter yield-1'!$A$25:$A$26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yield-1'!$D$25:$D$26</c:f>
              <c:numCache>
                <c:formatCode>0.000</c:formatCode>
                <c:ptCount val="2"/>
                <c:pt idx="0">
                  <c:v>2.7210000000000001</c:v>
                </c:pt>
                <c:pt idx="1">
                  <c:v>4.8689999999999998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133632"/>
        <c:axId val="350132064"/>
      </c:barChart>
      <c:catAx>
        <c:axId val="3501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2064"/>
        <c:crosses val="autoZero"/>
        <c:auto val="1"/>
        <c:lblAlgn val="ctr"/>
        <c:lblOffset val="100"/>
        <c:noMultiLvlLbl val="0"/>
      </c:catAx>
      <c:valAx>
        <c:axId val="35013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ADF!$A$23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ADF!$B$22:$D$22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ADF!$B$23:$D$23</c:f>
              <c:numCache>
                <c:formatCode>General</c:formatCode>
                <c:ptCount val="3"/>
                <c:pt idx="0">
                  <c:v>22.55</c:v>
                </c:pt>
                <c:pt idx="1">
                  <c:v>28.6</c:v>
                </c:pt>
                <c:pt idx="2">
                  <c:v>33.04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ADF!$A$24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ADF!$B$22:$D$22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ADF!$B$24:$D$24</c:f>
              <c:numCache>
                <c:formatCode>General</c:formatCode>
                <c:ptCount val="3"/>
                <c:pt idx="0">
                  <c:v>21.98</c:v>
                </c:pt>
                <c:pt idx="1">
                  <c:v>27.19</c:v>
                </c:pt>
                <c:pt idx="2">
                  <c:v>31.02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66936"/>
        <c:axId val="444667328"/>
      </c:lineChart>
      <c:catAx>
        <c:axId val="44466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7328"/>
        <c:crosses val="autoZero"/>
        <c:auto val="1"/>
        <c:lblAlgn val="ctr"/>
        <c:lblOffset val="100"/>
        <c:noMultiLvlLbl val="0"/>
      </c:catAx>
      <c:valAx>
        <c:axId val="44466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466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ADF!$A$39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ADF!$B$38:$D$38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ADF!$B$39:$D$39</c:f>
              <c:numCache>
                <c:formatCode>General</c:formatCode>
                <c:ptCount val="3"/>
                <c:pt idx="0">
                  <c:v>35.659999999999997</c:v>
                </c:pt>
                <c:pt idx="1">
                  <c:v>23.14</c:v>
                </c:pt>
                <c:pt idx="2">
                  <c:v>43.54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ADF!$A$40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ADF!$B$38:$D$38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ADF!$B$40:$D$40</c:f>
              <c:numCache>
                <c:formatCode>General</c:formatCode>
                <c:ptCount val="3"/>
                <c:pt idx="0">
                  <c:v>34.68</c:v>
                </c:pt>
                <c:pt idx="1">
                  <c:v>23.09</c:v>
                </c:pt>
                <c:pt idx="2">
                  <c:v>42.53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53512"/>
        <c:axId val="354050768"/>
      </c:lineChart>
      <c:catAx>
        <c:axId val="3540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0768"/>
        <c:crosses val="autoZero"/>
        <c:auto val="1"/>
        <c:lblAlgn val="ctr"/>
        <c:lblOffset val="100"/>
        <c:noMultiLvlLbl val="0"/>
      </c:catAx>
      <c:valAx>
        <c:axId val="35405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3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ADL!$A$7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ADL!$B$6:$E$6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ADL!$B$7:$E$7</c:f>
              <c:numCache>
                <c:formatCode>General</c:formatCode>
                <c:ptCount val="4"/>
                <c:pt idx="0">
                  <c:v>5.77</c:v>
                </c:pt>
                <c:pt idx="1">
                  <c:v>3.31</c:v>
                </c:pt>
                <c:pt idx="2">
                  <c:v>4.41</c:v>
                </c:pt>
                <c:pt idx="3">
                  <c:v>5.41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ADL!$A$8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ADL!$B$6:$E$6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ADL!$B$8:$E$8</c:f>
              <c:numCache>
                <c:formatCode>General</c:formatCode>
                <c:ptCount val="4"/>
                <c:pt idx="0">
                  <c:v>5.44</c:v>
                </c:pt>
                <c:pt idx="1">
                  <c:v>5.08</c:v>
                </c:pt>
                <c:pt idx="2">
                  <c:v>4.8499999999999996</c:v>
                </c:pt>
                <c:pt idx="3">
                  <c:v>7.16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50376"/>
        <c:axId val="354051160"/>
      </c:lineChart>
      <c:catAx>
        <c:axId val="35405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1160"/>
        <c:crosses val="autoZero"/>
        <c:auto val="1"/>
        <c:lblAlgn val="ctr"/>
        <c:lblOffset val="100"/>
        <c:noMultiLvlLbl val="0"/>
      </c:catAx>
      <c:valAx>
        <c:axId val="3540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0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ADL!$A$23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ADL!$B$22:$D$22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ADL!$B$23:$D$23</c:f>
              <c:numCache>
                <c:formatCode>General</c:formatCode>
                <c:ptCount val="3"/>
                <c:pt idx="0">
                  <c:v>4.17</c:v>
                </c:pt>
                <c:pt idx="1">
                  <c:v>5</c:v>
                </c:pt>
                <c:pt idx="2">
                  <c:v>5.92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ADL!$A$24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ADL!$B$22:$D$22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ADL!$B$24:$D$24</c:f>
              <c:numCache>
                <c:formatCode>General</c:formatCode>
                <c:ptCount val="3"/>
                <c:pt idx="0">
                  <c:v>3.85</c:v>
                </c:pt>
                <c:pt idx="1">
                  <c:v>4.4000000000000004</c:v>
                </c:pt>
                <c:pt idx="2">
                  <c:v>5.03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53120"/>
        <c:axId val="354051944"/>
      </c:lineChart>
      <c:catAx>
        <c:axId val="3540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1944"/>
        <c:crosses val="autoZero"/>
        <c:auto val="1"/>
        <c:lblAlgn val="ctr"/>
        <c:lblOffset val="100"/>
        <c:noMultiLvlLbl val="0"/>
      </c:catAx>
      <c:valAx>
        <c:axId val="35405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40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ADL!$A$39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ADL!$B$38:$D$38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ADL!$B$39:$D$39</c:f>
              <c:numCache>
                <c:formatCode>General</c:formatCode>
                <c:ptCount val="3"/>
                <c:pt idx="0">
                  <c:v>4.26</c:v>
                </c:pt>
                <c:pt idx="1">
                  <c:v>1.59</c:v>
                </c:pt>
                <c:pt idx="2">
                  <c:v>7.02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ADL!$A$40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ADL!$B$38:$D$38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ADL!$B$40:$D$40</c:f>
              <c:numCache>
                <c:formatCode>General</c:formatCode>
                <c:ptCount val="3"/>
                <c:pt idx="0">
                  <c:v>4.24</c:v>
                </c:pt>
                <c:pt idx="1">
                  <c:v>1.4</c:v>
                </c:pt>
                <c:pt idx="2">
                  <c:v>5.89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15936"/>
        <c:axId val="445421032"/>
      </c:lineChart>
      <c:catAx>
        <c:axId val="4454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21032"/>
        <c:crosses val="autoZero"/>
        <c:auto val="1"/>
        <c:lblAlgn val="ctr"/>
        <c:lblOffset val="100"/>
        <c:noMultiLvlLbl val="0"/>
      </c:catAx>
      <c:valAx>
        <c:axId val="44542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DMI!$A$8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DMI!$B$7:$E$7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DMI!$B$8:$E$8</c:f>
              <c:numCache>
                <c:formatCode>General</c:formatCode>
                <c:ptCount val="4"/>
                <c:pt idx="0">
                  <c:v>77.87</c:v>
                </c:pt>
                <c:pt idx="1">
                  <c:v>78.010000000000005</c:v>
                </c:pt>
                <c:pt idx="2">
                  <c:v>76.02</c:v>
                </c:pt>
                <c:pt idx="3">
                  <c:v>75.31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DMI!$A$9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DMI!$B$7:$E$7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DMI!$B$9:$E$9</c:f>
              <c:numCache>
                <c:formatCode>General</c:formatCode>
                <c:ptCount val="4"/>
                <c:pt idx="0">
                  <c:v>77.209999999999994</c:v>
                </c:pt>
                <c:pt idx="1">
                  <c:v>78.150000000000006</c:v>
                </c:pt>
                <c:pt idx="2">
                  <c:v>76.2</c:v>
                </c:pt>
                <c:pt idx="3">
                  <c:v>77.48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19856"/>
        <c:axId val="445415544"/>
      </c:lineChart>
      <c:catAx>
        <c:axId val="4454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5544"/>
        <c:crosses val="autoZero"/>
        <c:auto val="1"/>
        <c:lblAlgn val="ctr"/>
        <c:lblOffset val="100"/>
        <c:noMultiLvlLbl val="0"/>
      </c:catAx>
      <c:valAx>
        <c:axId val="4454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DMI!$A$24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DMI!$B$23:$D$23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DMI!$B$24:$D$24</c:f>
              <c:numCache>
                <c:formatCode>General</c:formatCode>
                <c:ptCount val="3"/>
                <c:pt idx="0">
                  <c:v>74.23</c:v>
                </c:pt>
                <c:pt idx="1">
                  <c:v>69.97</c:v>
                </c:pt>
                <c:pt idx="2">
                  <c:v>66.84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DMI!$A$25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DMI!$B$23:$D$23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DMI!$B$25:$D$25</c:f>
              <c:numCache>
                <c:formatCode>General</c:formatCode>
                <c:ptCount val="3"/>
                <c:pt idx="0">
                  <c:v>74.63</c:v>
                </c:pt>
                <c:pt idx="1">
                  <c:v>70.959999999999994</c:v>
                </c:pt>
                <c:pt idx="2">
                  <c:v>68.260000000000005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15152"/>
        <c:axId val="445417112"/>
      </c:lineChart>
      <c:catAx>
        <c:axId val="44541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7112"/>
        <c:crosses val="autoZero"/>
        <c:auto val="1"/>
        <c:lblAlgn val="ctr"/>
        <c:lblOffset val="100"/>
        <c:noMultiLvlLbl val="0"/>
      </c:catAx>
      <c:valAx>
        <c:axId val="44541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DMI!$A$40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DMI!$B$39:$D$39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DMI!$B$40:$D$40</c:f>
              <c:numCache>
                <c:formatCode>General</c:formatCode>
                <c:ptCount val="3"/>
                <c:pt idx="0">
                  <c:v>65</c:v>
                </c:pt>
                <c:pt idx="1">
                  <c:v>73.81</c:v>
                </c:pt>
                <c:pt idx="2">
                  <c:v>59.45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DMI!$A$41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DMI!$B$39:$D$39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DMI!$B$41:$D$41</c:f>
              <c:numCache>
                <c:formatCode>General</c:formatCode>
                <c:ptCount val="3"/>
                <c:pt idx="0">
                  <c:v>65.69</c:v>
                </c:pt>
                <c:pt idx="1">
                  <c:v>73.849999999999994</c:v>
                </c:pt>
                <c:pt idx="2">
                  <c:v>60.16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16720"/>
        <c:axId val="445417504"/>
      </c:lineChart>
      <c:catAx>
        <c:axId val="44541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7504"/>
        <c:crosses val="autoZero"/>
        <c:auto val="1"/>
        <c:lblAlgn val="ctr"/>
        <c:lblOffset val="100"/>
        <c:noMultiLvlLbl val="0"/>
      </c:catAx>
      <c:valAx>
        <c:axId val="4454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ME!$A$8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ME!$B$8:$E$8</c:f>
              <c:numCache>
                <c:formatCode>General</c:formatCode>
                <c:ptCount val="4"/>
                <c:pt idx="0">
                  <c:v>2.92</c:v>
                </c:pt>
                <c:pt idx="1">
                  <c:v>2.93</c:v>
                </c:pt>
                <c:pt idx="2">
                  <c:v>2.84</c:v>
                </c:pt>
                <c:pt idx="3">
                  <c:v>2.81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ME!$A$9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ME!$B$9:$E$9</c:f>
              <c:numCache>
                <c:formatCode>General</c:formatCode>
                <c:ptCount val="4"/>
                <c:pt idx="0">
                  <c:v>2.8929999999999998</c:v>
                </c:pt>
                <c:pt idx="1">
                  <c:v>2.9369999999999998</c:v>
                </c:pt>
                <c:pt idx="2">
                  <c:v>2.847</c:v>
                </c:pt>
                <c:pt idx="3">
                  <c:v>2.907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20640"/>
        <c:axId val="445417896"/>
      </c:lineChart>
      <c:catAx>
        <c:axId val="44542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7896"/>
        <c:crosses val="autoZero"/>
        <c:auto val="1"/>
        <c:lblAlgn val="ctr"/>
        <c:lblOffset val="100"/>
        <c:noMultiLvlLbl val="0"/>
      </c:catAx>
      <c:valAx>
        <c:axId val="44541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2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ME!$A$24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ME!$B$24:$D$24</c:f>
              <c:numCache>
                <c:formatCode>General</c:formatCode>
                <c:ptCount val="3"/>
                <c:pt idx="0">
                  <c:v>2.76</c:v>
                </c:pt>
                <c:pt idx="1">
                  <c:v>2.5670000000000002</c:v>
                </c:pt>
                <c:pt idx="2">
                  <c:v>2.4260000000000002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ME!$A$25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ME!$B$25:$D$25</c:f>
              <c:numCache>
                <c:formatCode>General</c:formatCode>
                <c:ptCount val="3"/>
                <c:pt idx="0">
                  <c:v>2.7770000000000001</c:v>
                </c:pt>
                <c:pt idx="1">
                  <c:v>2.613</c:v>
                </c:pt>
                <c:pt idx="2">
                  <c:v>2.4860000000000002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18680"/>
        <c:axId val="445419072"/>
      </c:lineChart>
      <c:catAx>
        <c:axId val="44541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9072"/>
        <c:crosses val="autoZero"/>
        <c:auto val="1"/>
        <c:lblAlgn val="ctr"/>
        <c:lblOffset val="100"/>
        <c:noMultiLvlLbl val="0"/>
      </c:catAx>
      <c:valAx>
        <c:axId val="4454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'Dry matter yield-1'!$B$40</c:f>
              <c:strCache>
                <c:ptCount val="1"/>
                <c:pt idx="0">
                  <c:v>11 April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'Dry matter yield-1'!$A$41:$A$42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yield-1'!$B$41:$B$42</c:f>
              <c:numCache>
                <c:formatCode>0.000</c:formatCode>
                <c:ptCount val="2"/>
                <c:pt idx="0">
                  <c:v>2.7679999999999998</c:v>
                </c:pt>
                <c:pt idx="1">
                  <c:v>2.782</c:v>
                </c:pt>
              </c:numCache>
            </c:numRef>
          </c:val>
        </c:ser>
        <c:ser>
          <c:idx val="1"/>
          <c:order val="1"/>
          <c:tx>
            <c:strRef>
              <c:f>'Dry matter yield-1'!$C$40</c:f>
              <c:strCache>
                <c:ptCount val="1"/>
                <c:pt idx="0">
                  <c:v>28 April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'Dry matter yield-1'!$A$41:$A$42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yield-1'!$C$41:$C$42</c:f>
              <c:numCache>
                <c:formatCode>0.000</c:formatCode>
                <c:ptCount val="2"/>
                <c:pt idx="0">
                  <c:v>4.95</c:v>
                </c:pt>
                <c:pt idx="1">
                  <c:v>4.3010000000000002</c:v>
                </c:pt>
              </c:numCache>
            </c:numRef>
          </c:val>
        </c:ser>
        <c:ser>
          <c:idx val="2"/>
          <c:order val="2"/>
          <c:tx>
            <c:strRef>
              <c:f>'Dry matter yield-1'!$D$40</c:f>
              <c:strCache>
                <c:ptCount val="1"/>
                <c:pt idx="0">
                  <c:v>18 May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'Dry matter yield-1'!$A$41:$A$42</c:f>
              <c:strCache>
                <c:ptCount val="2"/>
                <c:pt idx="0">
                  <c:v>Triticale</c:v>
                </c:pt>
                <c:pt idx="1">
                  <c:v>Oat</c:v>
                </c:pt>
              </c:strCache>
            </c:strRef>
          </c:cat>
          <c:val>
            <c:numRef>
              <c:f>'Dry matter yield-1'!$D$41:$D$42</c:f>
              <c:numCache>
                <c:formatCode>0.000</c:formatCode>
                <c:ptCount val="2"/>
                <c:pt idx="0">
                  <c:v>2.302</c:v>
                </c:pt>
                <c:pt idx="1">
                  <c:v>2.242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137552"/>
        <c:axId val="350134808"/>
      </c:barChart>
      <c:catAx>
        <c:axId val="3501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4808"/>
        <c:crosses val="autoZero"/>
        <c:auto val="1"/>
        <c:lblAlgn val="ctr"/>
        <c:lblOffset val="100"/>
        <c:noMultiLvlLbl val="0"/>
      </c:catAx>
      <c:valAx>
        <c:axId val="35013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ME!$A$40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ME!$B$40:$D$40</c:f>
              <c:numCache>
                <c:formatCode>General</c:formatCode>
                <c:ptCount val="3"/>
                <c:pt idx="0">
                  <c:v>2.343</c:v>
                </c:pt>
                <c:pt idx="1">
                  <c:v>2.7370000000000001</c:v>
                </c:pt>
                <c:pt idx="2">
                  <c:v>2.09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ME!$A$41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ME!$B$41:$D$41</c:f>
              <c:numCache>
                <c:formatCode>General</c:formatCode>
                <c:ptCount val="3"/>
                <c:pt idx="0">
                  <c:v>2.3730000000000002</c:v>
                </c:pt>
                <c:pt idx="1">
                  <c:v>2.7429999999999999</c:v>
                </c:pt>
                <c:pt idx="2">
                  <c:v>2.1230000000000002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421424"/>
        <c:axId val="445413976"/>
      </c:lineChart>
      <c:catAx>
        <c:axId val="4454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13976"/>
        <c:crosses val="autoZero"/>
        <c:auto val="1"/>
        <c:lblAlgn val="ctr"/>
        <c:lblOffset val="100"/>
        <c:noMultiLvlLbl val="0"/>
      </c:catAx>
      <c:valAx>
        <c:axId val="44541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42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ASH!$A$8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ASH!$B$7:$E$7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ASH!$B$8:$E$8</c:f>
              <c:numCache>
                <c:formatCode>General</c:formatCode>
                <c:ptCount val="4"/>
                <c:pt idx="0">
                  <c:v>13.32</c:v>
                </c:pt>
                <c:pt idx="1">
                  <c:v>9.1300000000000008</c:v>
                </c:pt>
                <c:pt idx="2">
                  <c:v>10.94</c:v>
                </c:pt>
                <c:pt idx="3">
                  <c:v>13.66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ASH!$A$9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ASH!$B$7:$E$7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ASH!$B$9:$E$9</c:f>
              <c:numCache>
                <c:formatCode>General</c:formatCode>
                <c:ptCount val="4"/>
                <c:pt idx="0">
                  <c:v>13.99</c:v>
                </c:pt>
                <c:pt idx="1">
                  <c:v>9.1199999999999992</c:v>
                </c:pt>
                <c:pt idx="2">
                  <c:v>11.96</c:v>
                </c:pt>
                <c:pt idx="3">
                  <c:v>14.95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5320"/>
        <c:axId val="445972184"/>
      </c:lineChart>
      <c:catAx>
        <c:axId val="44597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2184"/>
        <c:crosses val="autoZero"/>
        <c:auto val="1"/>
        <c:lblAlgn val="ctr"/>
        <c:lblOffset val="100"/>
        <c:noMultiLvlLbl val="0"/>
      </c:catAx>
      <c:valAx>
        <c:axId val="4459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ASH!$A$24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ASH!$B$23:$D$23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ASH!$B$24:$D$24</c:f>
              <c:numCache>
                <c:formatCode>General</c:formatCode>
                <c:ptCount val="3"/>
                <c:pt idx="0">
                  <c:v>12.85</c:v>
                </c:pt>
                <c:pt idx="1">
                  <c:v>12.78</c:v>
                </c:pt>
                <c:pt idx="2">
                  <c:v>14.33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ASH!$A$25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ASH!$B$23:$D$23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ASH!$B$25:$D$25</c:f>
              <c:numCache>
                <c:formatCode>General</c:formatCode>
                <c:ptCount val="3"/>
                <c:pt idx="0">
                  <c:v>14.79</c:v>
                </c:pt>
                <c:pt idx="1">
                  <c:v>14.22</c:v>
                </c:pt>
                <c:pt idx="2">
                  <c:v>15.53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6888"/>
        <c:axId val="445974536"/>
      </c:lineChart>
      <c:catAx>
        <c:axId val="44597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4536"/>
        <c:crosses val="autoZero"/>
        <c:auto val="1"/>
        <c:lblAlgn val="ctr"/>
        <c:lblOffset val="100"/>
        <c:noMultiLvlLbl val="0"/>
      </c:catAx>
      <c:valAx>
        <c:axId val="44597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ASH!$A$40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ASH!$B$39:$D$39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ASH!$B$40:$D$40</c:f>
              <c:numCache>
                <c:formatCode>General</c:formatCode>
                <c:ptCount val="3"/>
                <c:pt idx="0">
                  <c:v>18.899999999999999</c:v>
                </c:pt>
                <c:pt idx="1">
                  <c:v>13.62</c:v>
                </c:pt>
                <c:pt idx="2">
                  <c:v>9.65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ASH!$A$41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ASH!$B$39:$D$39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ASH!$B$41:$D$41</c:f>
              <c:numCache>
                <c:formatCode>General</c:formatCode>
                <c:ptCount val="3"/>
                <c:pt idx="0">
                  <c:v>19.13</c:v>
                </c:pt>
                <c:pt idx="1">
                  <c:v>14.01</c:v>
                </c:pt>
                <c:pt idx="2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2968"/>
        <c:axId val="445977280"/>
      </c:lineChart>
      <c:catAx>
        <c:axId val="4459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7280"/>
        <c:crosses val="autoZero"/>
        <c:auto val="1"/>
        <c:lblAlgn val="ctr"/>
        <c:lblOffset val="100"/>
        <c:noMultiLvlLbl val="0"/>
      </c:catAx>
      <c:valAx>
        <c:axId val="4459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98E-2"/>
          <c:y val="3.2407407407407406E-2"/>
          <c:w val="0.86202712160979877"/>
          <c:h val="0.87043234179060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5712"/>
        <c:axId val="445973360"/>
      </c:lineChart>
      <c:catAx>
        <c:axId val="4459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3360"/>
        <c:crosses val="autoZero"/>
        <c:auto val="1"/>
        <c:lblAlgn val="ctr"/>
        <c:lblOffset val="100"/>
        <c:tickLblSkip val="6"/>
        <c:noMultiLvlLbl val="1"/>
      </c:catAx>
      <c:valAx>
        <c:axId val="445973360"/>
        <c:scaling>
          <c:orientation val="minMax"/>
          <c:max val="5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5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02734033245852"/>
          <c:y val="0.26446704578594343"/>
          <c:w val="0.22386198600174975"/>
          <c:h val="0.13746172353455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2.7777777777777776E-2"/>
          <c:w val="0.85713407699037636"/>
          <c:h val="0.871836541265675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3752"/>
        <c:axId val="445978064"/>
      </c:lineChart>
      <c:catAx>
        <c:axId val="445973752"/>
        <c:scaling>
          <c:orientation val="minMax"/>
          <c:max val="43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8064"/>
        <c:crosses val="autoZero"/>
        <c:auto val="1"/>
        <c:lblAlgn val="ctr"/>
        <c:lblOffset val="100"/>
        <c:tickLblSkip val="6"/>
        <c:noMultiLvlLbl val="1"/>
      </c:catAx>
      <c:valAx>
        <c:axId val="445978064"/>
        <c:scaling>
          <c:orientation val="minMax"/>
          <c:max val="5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37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8289588801399"/>
          <c:y val="0.69502260134149907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2.7777777777777776E-2"/>
          <c:w val="0.87230796150481194"/>
          <c:h val="0.8731638232720909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8848"/>
        <c:axId val="445974144"/>
      </c:lineChart>
      <c:catAx>
        <c:axId val="44597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4144"/>
        <c:crosses val="autoZero"/>
        <c:auto val="1"/>
        <c:lblAlgn val="ctr"/>
        <c:lblOffset val="100"/>
        <c:tickLblSkip val="6"/>
        <c:noMultiLvlLbl val="1"/>
      </c:catAx>
      <c:valAx>
        <c:axId val="445974144"/>
        <c:scaling>
          <c:orientation val="minMax"/>
          <c:max val="5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88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8289588801399"/>
          <c:y val="0.23668926800816564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P!$A$3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P!$B$3:$E$3</c:f>
              <c:numCache>
                <c:formatCode>General</c:formatCode>
                <c:ptCount val="4"/>
                <c:pt idx="0">
                  <c:v>3824</c:v>
                </c:pt>
                <c:pt idx="1">
                  <c:v>2301.3000000000002</c:v>
                </c:pt>
                <c:pt idx="2">
                  <c:v>1273.7</c:v>
                </c:pt>
                <c:pt idx="3">
                  <c:v>2353.6999999999998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P!$A$4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P!$B$2:$E$2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P!$B$4:$E$4</c:f>
              <c:numCache>
                <c:formatCode>General</c:formatCode>
                <c:ptCount val="4"/>
                <c:pt idx="0">
                  <c:v>2669</c:v>
                </c:pt>
                <c:pt idx="1">
                  <c:v>2398</c:v>
                </c:pt>
                <c:pt idx="2">
                  <c:v>1295.7</c:v>
                </c:pt>
                <c:pt idx="3">
                  <c:v>2434.3000000000002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976104"/>
        <c:axId val="446386240"/>
      </c:lineChart>
      <c:catAx>
        <c:axId val="44597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6240"/>
        <c:crosses val="autoZero"/>
        <c:auto val="1"/>
        <c:lblAlgn val="ctr"/>
        <c:lblOffset val="100"/>
        <c:noMultiLvlLbl val="0"/>
      </c:catAx>
      <c:valAx>
        <c:axId val="4463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597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P!$A$19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P!$B$19:$D$19</c:f>
              <c:numCache>
                <c:formatCode>General</c:formatCode>
                <c:ptCount val="3"/>
                <c:pt idx="0">
                  <c:v>3614.3</c:v>
                </c:pt>
                <c:pt idx="1">
                  <c:v>4051.7</c:v>
                </c:pt>
                <c:pt idx="2">
                  <c:v>2282.6999999999998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P!$A$20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P!$B$18:$D$18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P!$B$20:$D$20</c:f>
              <c:numCache>
                <c:formatCode>General</c:formatCode>
                <c:ptCount val="3"/>
                <c:pt idx="0">
                  <c:v>2571.6999999999998</c:v>
                </c:pt>
                <c:pt idx="1">
                  <c:v>2595</c:v>
                </c:pt>
                <c:pt idx="2">
                  <c:v>2166.3000000000002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92120"/>
        <c:axId val="446387416"/>
      </c:lineChart>
      <c:catAx>
        <c:axId val="44639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7416"/>
        <c:crosses val="autoZero"/>
        <c:auto val="1"/>
        <c:lblAlgn val="ctr"/>
        <c:lblOffset val="100"/>
        <c:noMultiLvlLbl val="0"/>
      </c:catAx>
      <c:valAx>
        <c:axId val="44638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P!$A$35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P!$B$35:$D$35</c:f>
              <c:numCache>
                <c:formatCode>General</c:formatCode>
                <c:ptCount val="3"/>
                <c:pt idx="0">
                  <c:v>2081</c:v>
                </c:pt>
                <c:pt idx="1">
                  <c:v>2331</c:v>
                </c:pt>
                <c:pt idx="2">
                  <c:v>1623.7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P!$A$36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P!$B$34:$D$34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P!$B$36:$D$36</c:f>
              <c:numCache>
                <c:formatCode>General</c:formatCode>
                <c:ptCount val="3"/>
                <c:pt idx="0">
                  <c:v>2308.6999999999998</c:v>
                </c:pt>
                <c:pt idx="1">
                  <c:v>1876.8</c:v>
                </c:pt>
                <c:pt idx="2">
                  <c:v>1553.3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90160"/>
        <c:axId val="446390552"/>
      </c:lineChart>
      <c:catAx>
        <c:axId val="4463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0552"/>
        <c:crosses val="autoZero"/>
        <c:auto val="1"/>
        <c:lblAlgn val="ctr"/>
        <c:lblOffset val="100"/>
        <c:noMultiLvlLbl val="0"/>
      </c:catAx>
      <c:valAx>
        <c:axId val="44639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yield-1'!$A$9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yield-1'!$B$8:$E$8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'Dry matter yield-1'!$B$9:$E$9</c:f>
              <c:numCache>
                <c:formatCode>0.000</c:formatCode>
                <c:ptCount val="4"/>
                <c:pt idx="0">
                  <c:v>3.6040000000000001</c:v>
                </c:pt>
                <c:pt idx="1">
                  <c:v>0.48099999999999998</c:v>
                </c:pt>
                <c:pt idx="2">
                  <c:v>5.5350000000000001</c:v>
                </c:pt>
                <c:pt idx="3">
                  <c:v>0.624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yield-1'!$A$10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yield-1'!$B$8:$E$8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'Dry matter yield-1'!$B$10:$E$10</c:f>
              <c:numCache>
                <c:formatCode>0.000</c:formatCode>
                <c:ptCount val="4"/>
                <c:pt idx="0">
                  <c:v>2.9369999999999998</c:v>
                </c:pt>
                <c:pt idx="1">
                  <c:v>0.621</c:v>
                </c:pt>
                <c:pt idx="2">
                  <c:v>5.9530000000000003</c:v>
                </c:pt>
                <c:pt idx="3">
                  <c:v>0.54300000000000004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33240"/>
        <c:axId val="350136376"/>
      </c:lineChart>
      <c:catAx>
        <c:axId val="3501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6376"/>
        <c:crosses val="autoZero"/>
        <c:auto val="1"/>
        <c:lblAlgn val="ctr"/>
        <c:lblOffset val="100"/>
        <c:noMultiLvlLbl val="0"/>
      </c:catAx>
      <c:valAx>
        <c:axId val="35013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3.7037037037037035E-2"/>
          <c:w val="0.84286176727909012"/>
          <c:h val="0.86257728200641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87808"/>
        <c:axId val="446388200"/>
      </c:lineChart>
      <c:catAx>
        <c:axId val="4463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8200"/>
        <c:crosses val="autoZero"/>
        <c:auto val="1"/>
        <c:lblAlgn val="ctr"/>
        <c:lblOffset val="100"/>
        <c:tickLblSkip val="6"/>
        <c:noMultiLvlLbl val="1"/>
      </c:catAx>
      <c:valAx>
        <c:axId val="446388200"/>
        <c:scaling>
          <c:orientation val="minMax"/>
          <c:max val="2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7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91622922134729"/>
          <c:y val="0.50983741615631384"/>
          <c:w val="0.22056780402449699"/>
          <c:h val="0.12357283464566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0918635170604"/>
          <c:y val="3.8935185185185184E-2"/>
          <c:w val="0.83376859142607174"/>
          <c:h val="0.863904564012831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92512"/>
        <c:axId val="446389768"/>
      </c:lineChart>
      <c:catAx>
        <c:axId val="446392512"/>
        <c:scaling>
          <c:orientation val="minMax"/>
          <c:max val="43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9768"/>
        <c:crosses val="autoZero"/>
        <c:auto val="1"/>
        <c:lblAlgn val="ctr"/>
        <c:lblOffset val="100"/>
        <c:tickLblSkip val="6"/>
        <c:noMultiLvlLbl val="1"/>
      </c:catAx>
      <c:valAx>
        <c:axId val="44638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91622922134733"/>
          <c:y val="0.49594852726742489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0918635170604"/>
          <c:y val="4.3564814814814813E-2"/>
          <c:w val="0.84765748031496058"/>
          <c:h val="0.85927493438320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#BAŞV!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89376"/>
        <c:axId val="446391336"/>
      </c:lineChart>
      <c:catAx>
        <c:axId val="4463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1336"/>
        <c:crosses val="autoZero"/>
        <c:auto val="1"/>
        <c:lblAlgn val="ctr"/>
        <c:lblOffset val="100"/>
        <c:tickLblSkip val="6"/>
        <c:noMultiLvlLbl val="1"/>
      </c:catAx>
      <c:valAx>
        <c:axId val="446391336"/>
        <c:scaling>
          <c:orientation val="minMax"/>
          <c:max val="2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937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24956255468066"/>
          <c:y val="0.68576334208223977"/>
          <c:w val="0.396084208223972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K!$A$7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K!$B$7:$E$7</c:f>
              <c:numCache>
                <c:formatCode>General</c:formatCode>
                <c:ptCount val="4"/>
                <c:pt idx="0">
                  <c:v>18550</c:v>
                </c:pt>
                <c:pt idx="1">
                  <c:v>18263.3</c:v>
                </c:pt>
                <c:pt idx="2">
                  <c:v>8680</c:v>
                </c:pt>
                <c:pt idx="3">
                  <c:v>15266.7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K!$A$8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K!$B$6:$E$6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K!$B$8:$E$8</c:f>
              <c:numCache>
                <c:formatCode>General</c:formatCode>
                <c:ptCount val="4"/>
                <c:pt idx="0">
                  <c:v>20423.3</c:v>
                </c:pt>
                <c:pt idx="1">
                  <c:v>19650</c:v>
                </c:pt>
                <c:pt idx="2">
                  <c:v>11340.7</c:v>
                </c:pt>
                <c:pt idx="3">
                  <c:v>17407.3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388592"/>
        <c:axId val="446391728"/>
      </c:lineChart>
      <c:catAx>
        <c:axId val="44638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91728"/>
        <c:crosses val="autoZero"/>
        <c:auto val="1"/>
        <c:lblAlgn val="ctr"/>
        <c:lblOffset val="100"/>
        <c:noMultiLvlLbl val="0"/>
      </c:catAx>
      <c:valAx>
        <c:axId val="4463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38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K!$A$23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K!$B$23:$D$23</c:f>
              <c:numCache>
                <c:formatCode>General</c:formatCode>
                <c:ptCount val="3"/>
                <c:pt idx="0">
                  <c:v>20040</c:v>
                </c:pt>
                <c:pt idx="1">
                  <c:v>20783.3</c:v>
                </c:pt>
                <c:pt idx="2">
                  <c:v>12563.3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K!$A$24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K!$B$22:$D$22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K!$B$24:$D$24</c:f>
              <c:numCache>
                <c:formatCode>General</c:formatCode>
                <c:ptCount val="3"/>
                <c:pt idx="0">
                  <c:v>16631</c:v>
                </c:pt>
                <c:pt idx="1">
                  <c:v>18616.7</c:v>
                </c:pt>
                <c:pt idx="2">
                  <c:v>11399.3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2648"/>
        <c:axId val="446765000"/>
      </c:lineChart>
      <c:catAx>
        <c:axId val="44676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5000"/>
        <c:crosses val="autoZero"/>
        <c:auto val="1"/>
        <c:lblAlgn val="ctr"/>
        <c:lblOffset val="100"/>
        <c:noMultiLvlLbl val="0"/>
      </c:catAx>
      <c:valAx>
        <c:axId val="44676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K!$A$39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K!$B$39:$D$39</c:f>
              <c:numCache>
                <c:formatCode>General</c:formatCode>
                <c:ptCount val="3"/>
                <c:pt idx="0">
                  <c:v>15550</c:v>
                </c:pt>
                <c:pt idx="1">
                  <c:v>13958.3</c:v>
                </c:pt>
                <c:pt idx="2">
                  <c:v>6838.7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K!$A$40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K!$B$38:$D$38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K!$B$40:$D$40</c:f>
              <c:numCache>
                <c:formatCode>General</c:formatCode>
                <c:ptCount val="3"/>
                <c:pt idx="0">
                  <c:v>18955.3</c:v>
                </c:pt>
                <c:pt idx="1">
                  <c:v>14615</c:v>
                </c:pt>
                <c:pt idx="2">
                  <c:v>9530.2999999999993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6176"/>
        <c:axId val="446759904"/>
      </c:lineChart>
      <c:catAx>
        <c:axId val="4467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59904"/>
        <c:crosses val="autoZero"/>
        <c:auto val="1"/>
        <c:lblAlgn val="ctr"/>
        <c:lblOffset val="100"/>
        <c:noMultiLvlLbl val="0"/>
      </c:catAx>
      <c:valAx>
        <c:axId val="44675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Ca!$A$6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Ca!$B$6:$E$6</c:f>
              <c:numCache>
                <c:formatCode>General</c:formatCode>
                <c:ptCount val="4"/>
                <c:pt idx="0">
                  <c:v>6716.3</c:v>
                </c:pt>
                <c:pt idx="1">
                  <c:v>4626.3</c:v>
                </c:pt>
                <c:pt idx="2">
                  <c:v>4359.7</c:v>
                </c:pt>
                <c:pt idx="3">
                  <c:v>4836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Ca!$A$7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Ca!$B$5:$E$5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Ca!$B$7:$E$7</c:f>
              <c:numCache>
                <c:formatCode>General</c:formatCode>
                <c:ptCount val="4"/>
                <c:pt idx="0">
                  <c:v>6035.3</c:v>
                </c:pt>
                <c:pt idx="1">
                  <c:v>4261.7</c:v>
                </c:pt>
                <c:pt idx="2">
                  <c:v>5483.7</c:v>
                </c:pt>
                <c:pt idx="3">
                  <c:v>5889.7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4216"/>
        <c:axId val="446760296"/>
      </c:lineChart>
      <c:catAx>
        <c:axId val="44676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0296"/>
        <c:crosses val="autoZero"/>
        <c:auto val="1"/>
        <c:lblAlgn val="ctr"/>
        <c:lblOffset val="100"/>
        <c:noMultiLvlLbl val="0"/>
      </c:catAx>
      <c:valAx>
        <c:axId val="44676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4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Ca!$A$22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Ca!$B$22:$D$22</c:f>
              <c:numCache>
                <c:formatCode>General</c:formatCode>
                <c:ptCount val="3"/>
                <c:pt idx="0">
                  <c:v>5942.3</c:v>
                </c:pt>
                <c:pt idx="1">
                  <c:v>6451.7</c:v>
                </c:pt>
                <c:pt idx="2">
                  <c:v>4204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Ca!$A$23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Ca!$B$21:$D$21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Ca!$B$23:$D$23</c:f>
              <c:numCache>
                <c:formatCode>General</c:formatCode>
                <c:ptCount val="3"/>
                <c:pt idx="0">
                  <c:v>5242.3</c:v>
                </c:pt>
                <c:pt idx="1">
                  <c:v>5120</c:v>
                </c:pt>
                <c:pt idx="2">
                  <c:v>4099.7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3432"/>
        <c:axId val="446761472"/>
      </c:lineChart>
      <c:catAx>
        <c:axId val="44676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1472"/>
        <c:crosses val="autoZero"/>
        <c:auto val="1"/>
        <c:lblAlgn val="ctr"/>
        <c:lblOffset val="100"/>
        <c:noMultiLvlLbl val="0"/>
      </c:catAx>
      <c:valAx>
        <c:axId val="4467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Ca!$A$38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Ca!$B$37:$D$37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Ca!$B$38:$D$38</c:f>
              <c:numCache>
                <c:formatCode>General</c:formatCode>
                <c:ptCount val="3"/>
                <c:pt idx="0">
                  <c:v>6285.7</c:v>
                </c:pt>
                <c:pt idx="1">
                  <c:v>3719.7</c:v>
                </c:pt>
                <c:pt idx="2">
                  <c:v>3145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Ca!$A$39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Ca!$B$37:$D$37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Ca!$B$39:$D$39</c:f>
              <c:numCache>
                <c:formatCode>General</c:formatCode>
                <c:ptCount val="3"/>
                <c:pt idx="0">
                  <c:v>6507.7</c:v>
                </c:pt>
                <c:pt idx="1">
                  <c:v>4484.2</c:v>
                </c:pt>
                <c:pt idx="2">
                  <c:v>4102.7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3824"/>
        <c:axId val="446760688"/>
      </c:lineChart>
      <c:catAx>
        <c:axId val="44676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0688"/>
        <c:crosses val="autoZero"/>
        <c:auto val="1"/>
        <c:lblAlgn val="ctr"/>
        <c:lblOffset val="100"/>
        <c:noMultiLvlLbl val="0"/>
      </c:catAx>
      <c:valAx>
        <c:axId val="4467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Mg!$A$6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Mg!$B$5:$E$5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Mg!$B$6:$E$6</c:f>
              <c:numCache>
                <c:formatCode>General</c:formatCode>
                <c:ptCount val="4"/>
                <c:pt idx="0">
                  <c:v>2005</c:v>
                </c:pt>
                <c:pt idx="1">
                  <c:v>970.8</c:v>
                </c:pt>
                <c:pt idx="2">
                  <c:v>2268.3000000000002</c:v>
                </c:pt>
                <c:pt idx="3">
                  <c:v>1000.2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Mg!$A$7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Mg!$B$5:$E$5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Mg!$B$7:$E$7</c:f>
              <c:numCache>
                <c:formatCode>General</c:formatCode>
                <c:ptCount val="4"/>
                <c:pt idx="0">
                  <c:v>1922.5</c:v>
                </c:pt>
                <c:pt idx="1">
                  <c:v>905.3</c:v>
                </c:pt>
                <c:pt idx="2">
                  <c:v>2076.1</c:v>
                </c:pt>
                <c:pt idx="3">
                  <c:v>1359.7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59120"/>
        <c:axId val="446763040"/>
      </c:lineChart>
      <c:catAx>
        <c:axId val="44675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3040"/>
        <c:crosses val="autoZero"/>
        <c:auto val="1"/>
        <c:lblAlgn val="ctr"/>
        <c:lblOffset val="100"/>
        <c:noMultiLvlLbl val="0"/>
      </c:catAx>
      <c:valAx>
        <c:axId val="4467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yield-1'!$A$25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yield-1'!$B$24:$D$24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'Dry matter yield-1'!$B$25:$D$25</c:f>
              <c:numCache>
                <c:formatCode>0.000</c:formatCode>
                <c:ptCount val="3"/>
                <c:pt idx="0">
                  <c:v>5.3760000000000003</c:v>
                </c:pt>
                <c:pt idx="1">
                  <c:v>4.8710000000000004</c:v>
                </c:pt>
                <c:pt idx="2">
                  <c:v>2.7210000000000001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yield-1'!$A$26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yield-1'!$B$24:$D$24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'Dry matter yield-1'!$B$26:$D$26</c:f>
              <c:numCache>
                <c:formatCode>0.000</c:formatCode>
                <c:ptCount val="3"/>
                <c:pt idx="0">
                  <c:v>7.032</c:v>
                </c:pt>
                <c:pt idx="1">
                  <c:v>4.6879999999999997</c:v>
                </c:pt>
                <c:pt idx="2">
                  <c:v>4.8689999999999998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35592"/>
        <c:axId val="350132848"/>
      </c:lineChart>
      <c:catAx>
        <c:axId val="35013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2848"/>
        <c:crosses val="autoZero"/>
        <c:auto val="1"/>
        <c:lblAlgn val="ctr"/>
        <c:lblOffset val="100"/>
        <c:noMultiLvlLbl val="0"/>
      </c:catAx>
      <c:valAx>
        <c:axId val="3501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Mg!$A$22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Mg!$B$21:$D$21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Mg!$B$22:$D$22</c:f>
              <c:numCache>
                <c:formatCode>General</c:formatCode>
                <c:ptCount val="3"/>
                <c:pt idx="0">
                  <c:v>1125.8</c:v>
                </c:pt>
                <c:pt idx="1">
                  <c:v>1321</c:v>
                </c:pt>
                <c:pt idx="2">
                  <c:v>2428.3000000000002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Mg!$A$23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Mg!$B$21:$D$21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Mg!$B$23:$D$23</c:f>
              <c:numCache>
                <c:formatCode>General</c:formatCode>
                <c:ptCount val="3"/>
                <c:pt idx="0">
                  <c:v>1312</c:v>
                </c:pt>
                <c:pt idx="1">
                  <c:v>1328.3</c:v>
                </c:pt>
                <c:pt idx="2">
                  <c:v>2175.6999999999998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765392"/>
        <c:axId val="446764608"/>
      </c:lineChart>
      <c:catAx>
        <c:axId val="44676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4608"/>
        <c:crosses val="autoZero"/>
        <c:auto val="1"/>
        <c:lblAlgn val="ctr"/>
        <c:lblOffset val="100"/>
        <c:noMultiLvlLbl val="0"/>
      </c:catAx>
      <c:valAx>
        <c:axId val="4467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76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Mg!$A$38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Mg!$B$37:$D$37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Mg!$B$38:$D$38</c:f>
              <c:numCache>
                <c:formatCode>General</c:formatCode>
                <c:ptCount val="3"/>
                <c:pt idx="0">
                  <c:v>2552</c:v>
                </c:pt>
                <c:pt idx="1">
                  <c:v>996.9</c:v>
                </c:pt>
                <c:pt idx="2">
                  <c:v>1016.9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Mg!$A$39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Mg!$B$37:$D$37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Mg!$B$39:$D$39</c:f>
              <c:numCache>
                <c:formatCode>General</c:formatCode>
                <c:ptCount val="3"/>
                <c:pt idx="0">
                  <c:v>1808.3</c:v>
                </c:pt>
                <c:pt idx="1">
                  <c:v>1201.4000000000001</c:v>
                </c:pt>
                <c:pt idx="2">
                  <c:v>1283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69304"/>
        <c:axId val="447668520"/>
      </c:lineChart>
      <c:catAx>
        <c:axId val="44766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68520"/>
        <c:crosses val="autoZero"/>
        <c:auto val="1"/>
        <c:lblAlgn val="ctr"/>
        <c:lblOffset val="100"/>
        <c:noMultiLvlLbl val="0"/>
      </c:catAx>
      <c:valAx>
        <c:axId val="44766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6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Fe!$A$6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Fe!$B$6:$E$6</c:f>
              <c:numCache>
                <c:formatCode>General</c:formatCode>
                <c:ptCount val="4"/>
                <c:pt idx="0">
                  <c:v>760.2</c:v>
                </c:pt>
                <c:pt idx="1">
                  <c:v>407.9</c:v>
                </c:pt>
                <c:pt idx="2">
                  <c:v>348.5</c:v>
                </c:pt>
                <c:pt idx="3">
                  <c:v>477.4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Fe!$A$7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Fe!$B$5:$E$5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Fe!$B$7:$E$7</c:f>
              <c:numCache>
                <c:formatCode>General</c:formatCode>
                <c:ptCount val="4"/>
                <c:pt idx="0">
                  <c:v>687.3</c:v>
                </c:pt>
                <c:pt idx="1">
                  <c:v>373.5</c:v>
                </c:pt>
                <c:pt idx="2">
                  <c:v>601.4</c:v>
                </c:pt>
                <c:pt idx="3">
                  <c:v>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4008"/>
        <c:axId val="447670480"/>
      </c:lineChart>
      <c:catAx>
        <c:axId val="44767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0480"/>
        <c:crosses val="autoZero"/>
        <c:auto val="1"/>
        <c:lblAlgn val="ctr"/>
        <c:lblOffset val="100"/>
        <c:noMultiLvlLbl val="0"/>
      </c:catAx>
      <c:valAx>
        <c:axId val="44767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Fe!$A$22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Fe!$B$22:$D$22</c:f>
              <c:numCache>
                <c:formatCode>General</c:formatCode>
                <c:ptCount val="3"/>
                <c:pt idx="0">
                  <c:v>214.6</c:v>
                </c:pt>
                <c:pt idx="1">
                  <c:v>214.5</c:v>
                </c:pt>
                <c:pt idx="2">
                  <c:v>475.5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Fe!$A$23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Fe!$B$21:$D$21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Fe!$B$23:$D$23</c:f>
              <c:numCache>
                <c:formatCode>General</c:formatCode>
                <c:ptCount val="3"/>
                <c:pt idx="0">
                  <c:v>243.6</c:v>
                </c:pt>
                <c:pt idx="1">
                  <c:v>317.8</c:v>
                </c:pt>
                <c:pt idx="2">
                  <c:v>329.4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2832"/>
        <c:axId val="447673224"/>
      </c:lineChart>
      <c:catAx>
        <c:axId val="4476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3224"/>
        <c:crosses val="autoZero"/>
        <c:auto val="1"/>
        <c:lblAlgn val="ctr"/>
        <c:lblOffset val="100"/>
        <c:noMultiLvlLbl val="0"/>
      </c:catAx>
      <c:valAx>
        <c:axId val="44767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Fe!$A$38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Fe!$B$38:$D$38</c:f>
              <c:numCache>
                <c:formatCode>General</c:formatCode>
                <c:ptCount val="3"/>
                <c:pt idx="0">
                  <c:v>2350.3000000000002</c:v>
                </c:pt>
                <c:pt idx="1">
                  <c:v>970.7</c:v>
                </c:pt>
                <c:pt idx="2">
                  <c:v>995.3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Fe!$A$39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Fe!$B$37:$D$37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Fe!$B$39:$D$39</c:f>
              <c:numCache>
                <c:formatCode>General</c:formatCode>
                <c:ptCount val="3"/>
                <c:pt idx="0">
                  <c:v>2716.9</c:v>
                </c:pt>
                <c:pt idx="1">
                  <c:v>1465.4</c:v>
                </c:pt>
                <c:pt idx="2">
                  <c:v>1426.8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4400"/>
        <c:axId val="447669696"/>
      </c:lineChart>
      <c:catAx>
        <c:axId val="44767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69696"/>
        <c:crosses val="autoZero"/>
        <c:auto val="1"/>
        <c:lblAlgn val="ctr"/>
        <c:lblOffset val="100"/>
        <c:noMultiLvlLbl val="0"/>
      </c:catAx>
      <c:valAx>
        <c:axId val="4476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Zn!$A$5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Zn!$B$4:$E$4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Zn!$B$5:$E$5</c:f>
              <c:numCache>
                <c:formatCode>General</c:formatCode>
                <c:ptCount val="4"/>
                <c:pt idx="0">
                  <c:v>41</c:v>
                </c:pt>
                <c:pt idx="1">
                  <c:v>43.07</c:v>
                </c:pt>
                <c:pt idx="2">
                  <c:v>23.43</c:v>
                </c:pt>
                <c:pt idx="3">
                  <c:v>23.6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Zn!$A$6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Zn!$B$4:$E$4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Zn!$B$6:$E$6</c:f>
              <c:numCache>
                <c:formatCode>General</c:formatCode>
                <c:ptCount val="4"/>
                <c:pt idx="0">
                  <c:v>36.33</c:v>
                </c:pt>
                <c:pt idx="1">
                  <c:v>41.07</c:v>
                </c:pt>
                <c:pt idx="2">
                  <c:v>55.73</c:v>
                </c:pt>
                <c:pt idx="3">
                  <c:v>31.03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4792"/>
        <c:axId val="447671264"/>
      </c:lineChart>
      <c:catAx>
        <c:axId val="44767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1264"/>
        <c:crosses val="autoZero"/>
        <c:auto val="1"/>
        <c:lblAlgn val="ctr"/>
        <c:lblOffset val="100"/>
        <c:noMultiLvlLbl val="0"/>
      </c:catAx>
      <c:valAx>
        <c:axId val="44767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Zn!$A$21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Zn!$B$20:$D$20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Zn!$B$21:$D$21</c:f>
              <c:numCache>
                <c:formatCode>General</c:formatCode>
                <c:ptCount val="3"/>
                <c:pt idx="0">
                  <c:v>33.83</c:v>
                </c:pt>
                <c:pt idx="1">
                  <c:v>40.97</c:v>
                </c:pt>
                <c:pt idx="2">
                  <c:v>25.97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Zn!$A$22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Zn!$B$20:$D$20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Zn!$B$22:$D$22</c:f>
              <c:numCache>
                <c:formatCode>General</c:formatCode>
                <c:ptCount val="3"/>
                <c:pt idx="0">
                  <c:v>28.77</c:v>
                </c:pt>
                <c:pt idx="1">
                  <c:v>32.53</c:v>
                </c:pt>
                <c:pt idx="2">
                  <c:v>36.869999999999997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2048"/>
        <c:axId val="447673616"/>
      </c:lineChart>
      <c:catAx>
        <c:axId val="4476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3616"/>
        <c:crosses val="autoZero"/>
        <c:auto val="1"/>
        <c:lblAlgn val="ctr"/>
        <c:lblOffset val="100"/>
        <c:noMultiLvlLbl val="0"/>
      </c:catAx>
      <c:valAx>
        <c:axId val="44767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Zn!$A$37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Zn!$B$36:$D$36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Zn!$B$37:$D$37</c:f>
              <c:numCache>
                <c:formatCode>General</c:formatCode>
                <c:ptCount val="3"/>
                <c:pt idx="0">
                  <c:v>45.87</c:v>
                </c:pt>
                <c:pt idx="1">
                  <c:v>22.8</c:v>
                </c:pt>
                <c:pt idx="2">
                  <c:v>40.03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Zn!$A$38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Zn!$B$36:$D$36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Zn!$B$38:$D$38</c:f>
              <c:numCache>
                <c:formatCode>General</c:formatCode>
                <c:ptCount val="3"/>
                <c:pt idx="0">
                  <c:v>23.8</c:v>
                </c:pt>
                <c:pt idx="1">
                  <c:v>22.33</c:v>
                </c:pt>
                <c:pt idx="2">
                  <c:v>37.770000000000003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72440"/>
        <c:axId val="446935112"/>
      </c:lineChart>
      <c:catAx>
        <c:axId val="44767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5112"/>
        <c:crosses val="autoZero"/>
        <c:auto val="1"/>
        <c:lblAlgn val="ctr"/>
        <c:lblOffset val="100"/>
        <c:noMultiLvlLbl val="0"/>
      </c:catAx>
      <c:valAx>
        <c:axId val="44693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767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Mn!$A$7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Mn!$B$6:$E$6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Mn!$B$7:$E$7</c:f>
              <c:numCache>
                <c:formatCode>General</c:formatCode>
                <c:ptCount val="4"/>
                <c:pt idx="0">
                  <c:v>115.6</c:v>
                </c:pt>
                <c:pt idx="1">
                  <c:v>37.729999999999997</c:v>
                </c:pt>
                <c:pt idx="2">
                  <c:v>25.83</c:v>
                </c:pt>
                <c:pt idx="3">
                  <c:v>49.27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Mn!$A$8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Mn!$B$6:$E$6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Mn!$B$8:$E$8</c:f>
              <c:numCache>
                <c:formatCode>General</c:formatCode>
                <c:ptCount val="4"/>
                <c:pt idx="0">
                  <c:v>113.1</c:v>
                </c:pt>
                <c:pt idx="1">
                  <c:v>41.6</c:v>
                </c:pt>
                <c:pt idx="2">
                  <c:v>38.700000000000003</c:v>
                </c:pt>
                <c:pt idx="3">
                  <c:v>66.099999999999994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36288"/>
        <c:axId val="446937072"/>
      </c:lineChart>
      <c:catAx>
        <c:axId val="4469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7072"/>
        <c:crosses val="autoZero"/>
        <c:auto val="1"/>
        <c:lblAlgn val="ctr"/>
        <c:lblOffset val="100"/>
        <c:noMultiLvlLbl val="0"/>
      </c:catAx>
      <c:valAx>
        <c:axId val="4469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Mn!$A$23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Mn!$B$22:$D$22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Mn!$B$23:$D$23</c:f>
              <c:numCache>
                <c:formatCode>General</c:formatCode>
                <c:ptCount val="3"/>
                <c:pt idx="0">
                  <c:v>35</c:v>
                </c:pt>
                <c:pt idx="1">
                  <c:v>32.229999999999997</c:v>
                </c:pt>
                <c:pt idx="2">
                  <c:v>20.3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Mn!$A$24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Mn!$B$22:$D$22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Mn!$B$24:$D$24</c:f>
              <c:numCache>
                <c:formatCode>General</c:formatCode>
                <c:ptCount val="3"/>
                <c:pt idx="0">
                  <c:v>88.63</c:v>
                </c:pt>
                <c:pt idx="1">
                  <c:v>65.3</c:v>
                </c:pt>
                <c:pt idx="2">
                  <c:v>73.599999999999994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37464"/>
        <c:axId val="446935896"/>
      </c:lineChart>
      <c:catAx>
        <c:axId val="44693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5896"/>
        <c:crosses val="autoZero"/>
        <c:auto val="1"/>
        <c:lblAlgn val="ctr"/>
        <c:lblOffset val="100"/>
        <c:noMultiLvlLbl val="0"/>
      </c:catAx>
      <c:valAx>
        <c:axId val="44693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yield-1'!$A$41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yield-1'!$B$40:$D$40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'Dry matter yield-1'!$B$41:$D$41</c:f>
              <c:numCache>
                <c:formatCode>0.000</c:formatCode>
                <c:ptCount val="3"/>
                <c:pt idx="0">
                  <c:v>2.7679999999999998</c:v>
                </c:pt>
                <c:pt idx="1">
                  <c:v>4.95</c:v>
                </c:pt>
                <c:pt idx="2">
                  <c:v>2.302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yield-1'!$A$42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yield-1'!$B$40:$D$40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'Dry matter yield-1'!$B$42:$D$42</c:f>
              <c:numCache>
                <c:formatCode>0.000</c:formatCode>
                <c:ptCount val="3"/>
                <c:pt idx="0">
                  <c:v>2.782</c:v>
                </c:pt>
                <c:pt idx="1">
                  <c:v>4.3010000000000002</c:v>
                </c:pt>
                <c:pt idx="2">
                  <c:v>2.242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37160"/>
        <c:axId val="350137944"/>
      </c:lineChart>
      <c:catAx>
        <c:axId val="35013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7944"/>
        <c:crosses val="autoZero"/>
        <c:auto val="1"/>
        <c:lblAlgn val="ctr"/>
        <c:lblOffset val="100"/>
        <c:noMultiLvlLbl val="0"/>
      </c:catAx>
      <c:valAx>
        <c:axId val="35013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Mn!$A$39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Mn!$B$38:$D$38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Mn!$B$39:$D$39</c:f>
              <c:numCache>
                <c:formatCode>General</c:formatCode>
                <c:ptCount val="3"/>
                <c:pt idx="0">
                  <c:v>115.3</c:v>
                </c:pt>
                <c:pt idx="1">
                  <c:v>35.57</c:v>
                </c:pt>
                <c:pt idx="2">
                  <c:v>34.799999999999997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Mn!$A$40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Mn!$B$38:$D$38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Mn!$B$40:$D$40</c:f>
              <c:numCache>
                <c:formatCode>General</c:formatCode>
                <c:ptCount val="3"/>
                <c:pt idx="0">
                  <c:v>109.47</c:v>
                </c:pt>
                <c:pt idx="1">
                  <c:v>72.37</c:v>
                </c:pt>
                <c:pt idx="2">
                  <c:v>68.099999999999994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937856"/>
        <c:axId val="446932368"/>
      </c:lineChart>
      <c:catAx>
        <c:axId val="4469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2368"/>
        <c:crosses val="autoZero"/>
        <c:auto val="1"/>
        <c:lblAlgn val="ctr"/>
        <c:lblOffset val="100"/>
        <c:noMultiLvlLbl val="0"/>
      </c:catAx>
      <c:valAx>
        <c:axId val="44693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4693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intake-1'!$A$7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'Dry matter intake-1'!$B$7:$E$7</c:f>
              <c:numCache>
                <c:formatCode>General</c:formatCode>
                <c:ptCount val="4"/>
                <c:pt idx="0">
                  <c:v>0</c:v>
                </c:pt>
                <c:pt idx="1">
                  <c:v>2009.6</c:v>
                </c:pt>
                <c:pt idx="2">
                  <c:v>2447.9</c:v>
                </c:pt>
                <c:pt idx="3">
                  <c:v>1953.3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intake-1'!$A$8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intake-1'!$B$6:$E$6</c:f>
              <c:strCache>
                <c:ptCount val="4"/>
                <c:pt idx="0">
                  <c:v>1 April </c:v>
                </c:pt>
                <c:pt idx="1">
                  <c:v>15 April </c:v>
                </c:pt>
                <c:pt idx="2">
                  <c:v>29 April </c:v>
                </c:pt>
                <c:pt idx="3">
                  <c:v>7 May </c:v>
                </c:pt>
              </c:strCache>
            </c:strRef>
          </c:cat>
          <c:val>
            <c:numRef>
              <c:f>'Dry matter intake-1'!$B$8:$E$8</c:f>
              <c:numCache>
                <c:formatCode>General</c:formatCode>
                <c:ptCount val="4"/>
                <c:pt idx="0">
                  <c:v>0</c:v>
                </c:pt>
                <c:pt idx="1">
                  <c:v>2905</c:v>
                </c:pt>
                <c:pt idx="2">
                  <c:v>2727.5</c:v>
                </c:pt>
                <c:pt idx="3">
                  <c:v>1183.9000000000001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31672"/>
        <c:axId val="353888136"/>
      </c:lineChart>
      <c:catAx>
        <c:axId val="35013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8136"/>
        <c:crosses val="autoZero"/>
        <c:auto val="1"/>
        <c:lblAlgn val="ctr"/>
        <c:lblOffset val="100"/>
        <c:noMultiLvlLbl val="0"/>
      </c:catAx>
      <c:valAx>
        <c:axId val="3538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013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intake-1'!$A$23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'Dry matter intake-1'!$B$23:$D$23</c:f>
              <c:numCache>
                <c:formatCode>General</c:formatCode>
                <c:ptCount val="3"/>
                <c:pt idx="0">
                  <c:v>0</c:v>
                </c:pt>
                <c:pt idx="1">
                  <c:v>2159.4</c:v>
                </c:pt>
                <c:pt idx="2">
                  <c:v>2774.9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intake-1'!$A$24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intake-1'!$B$22:$D$22</c:f>
              <c:strCache>
                <c:ptCount val="3"/>
                <c:pt idx="0">
                  <c:v>1 April </c:v>
                </c:pt>
                <c:pt idx="1">
                  <c:v>21 April </c:v>
                </c:pt>
                <c:pt idx="2">
                  <c:v>12 May </c:v>
                </c:pt>
              </c:strCache>
            </c:strRef>
          </c:cat>
          <c:val>
            <c:numRef>
              <c:f>'Dry matter intake-1'!$B$24:$D$24</c:f>
              <c:numCache>
                <c:formatCode>General</c:formatCode>
                <c:ptCount val="3"/>
                <c:pt idx="0">
                  <c:v>0</c:v>
                </c:pt>
                <c:pt idx="1">
                  <c:v>2304.1</c:v>
                </c:pt>
                <c:pt idx="2">
                  <c:v>3298.6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86568"/>
        <c:axId val="353885392"/>
      </c:lineChart>
      <c:catAx>
        <c:axId val="3538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5392"/>
        <c:crosses val="autoZero"/>
        <c:auto val="1"/>
        <c:lblAlgn val="ctr"/>
        <c:lblOffset val="100"/>
        <c:noMultiLvlLbl val="0"/>
      </c:catAx>
      <c:valAx>
        <c:axId val="35388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'Dry matter intake-1'!$A$39</c:f>
              <c:strCache>
                <c:ptCount val="1"/>
                <c:pt idx="0">
                  <c:v>Triticale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'Dry matter intake-1'!$B$39:$D$39</c:f>
              <c:numCache>
                <c:formatCode>General</c:formatCode>
                <c:ptCount val="3"/>
                <c:pt idx="0">
                  <c:v>0</c:v>
                </c:pt>
                <c:pt idx="1">
                  <c:v>1809.7</c:v>
                </c:pt>
                <c:pt idx="2">
                  <c:v>1009.2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'Dry matter intake-1'!$A$40</c:f>
              <c:strCache>
                <c:ptCount val="1"/>
                <c:pt idx="0">
                  <c:v>Oat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'Dry matter intake-1'!$B$38:$D$38</c:f>
              <c:strCache>
                <c:ptCount val="3"/>
                <c:pt idx="0">
                  <c:v>11 April </c:v>
                </c:pt>
                <c:pt idx="1">
                  <c:v>28 April </c:v>
                </c:pt>
                <c:pt idx="2">
                  <c:v>18 May </c:v>
                </c:pt>
              </c:strCache>
            </c:strRef>
          </c:cat>
          <c:val>
            <c:numRef>
              <c:f>'Dry matter intake-1'!$B$40:$D$40</c:f>
              <c:numCache>
                <c:formatCode>General</c:formatCode>
                <c:ptCount val="3"/>
                <c:pt idx="0">
                  <c:v>0</c:v>
                </c:pt>
                <c:pt idx="1">
                  <c:v>1884.7</c:v>
                </c:pt>
                <c:pt idx="2">
                  <c:v>1244.2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888528"/>
        <c:axId val="353888920"/>
      </c:lineChart>
      <c:catAx>
        <c:axId val="3538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8920"/>
        <c:crosses val="autoZero"/>
        <c:auto val="1"/>
        <c:lblAlgn val="ctr"/>
        <c:lblOffset val="100"/>
        <c:noMultiLvlLbl val="0"/>
      </c:catAx>
      <c:valAx>
        <c:axId val="35388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5388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486833</xdr:colOff>
      <xdr:row>0</xdr:row>
      <xdr:rowOff>99484</xdr:rowOff>
    </xdr:from>
    <xdr:to>
      <xdr:col>19</xdr:col>
      <xdr:colOff>148167</xdr:colOff>
      <xdr:row>14</xdr:row>
      <xdr:rowOff>175684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539749</xdr:colOff>
      <xdr:row>16</xdr:row>
      <xdr:rowOff>14817</xdr:rowOff>
    </xdr:from>
    <xdr:to>
      <xdr:col>19</xdr:col>
      <xdr:colOff>201083</xdr:colOff>
      <xdr:row>30</xdr:row>
      <xdr:rowOff>91017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42333</xdr:colOff>
      <xdr:row>32</xdr:row>
      <xdr:rowOff>57150</xdr:rowOff>
    </xdr:from>
    <xdr:to>
      <xdr:col>19</xdr:col>
      <xdr:colOff>317500</xdr:colOff>
      <xdr:row>46</xdr:row>
      <xdr:rowOff>133350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28</xdr:col>
      <xdr:colOff>275167</xdr:colOff>
      <xdr:row>16</xdr:row>
      <xdr:rowOff>76200</xdr:rowOff>
    </xdr:to>
    <xdr:graphicFrame macro="">
      <xdr:nvGraphicFramePr>
        <xdr:cNvPr id="8" name="Grafi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52916</xdr:colOff>
      <xdr:row>17</xdr:row>
      <xdr:rowOff>105833</xdr:rowOff>
    </xdr:from>
    <xdr:to>
      <xdr:col>28</xdr:col>
      <xdr:colOff>328083</xdr:colOff>
      <xdr:row>31</xdr:row>
      <xdr:rowOff>182033</xdr:rowOff>
    </xdr:to>
    <xdr:graphicFrame macro="">
      <xdr:nvGraphicFramePr>
        <xdr:cNvPr id="9" name="Grafi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169333</xdr:colOff>
      <xdr:row>33</xdr:row>
      <xdr:rowOff>148166</xdr:rowOff>
    </xdr:from>
    <xdr:to>
      <xdr:col>28</xdr:col>
      <xdr:colOff>444500</xdr:colOff>
      <xdr:row>48</xdr:row>
      <xdr:rowOff>33866</xdr:rowOff>
    </xdr:to>
    <xdr:graphicFrame macro="">
      <xdr:nvGraphicFramePr>
        <xdr:cNvPr id="10" name="Grafi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9525</xdr:rowOff>
    </xdr:from>
    <xdr:to>
      <xdr:col>13</xdr:col>
      <xdr:colOff>152400</xdr:colOff>
      <xdr:row>13</xdr:row>
      <xdr:rowOff>85725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433387</xdr:colOff>
      <xdr:row>14</xdr:row>
      <xdr:rowOff>0</xdr:rowOff>
    </xdr:from>
    <xdr:to>
      <xdr:col>13</xdr:col>
      <xdr:colOff>128587</xdr:colOff>
      <xdr:row>28</xdr:row>
      <xdr:rowOff>76200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452437</xdr:colOff>
      <xdr:row>28</xdr:row>
      <xdr:rowOff>171450</xdr:rowOff>
    </xdr:from>
    <xdr:to>
      <xdr:col>13</xdr:col>
      <xdr:colOff>147637</xdr:colOff>
      <xdr:row>43</xdr:row>
      <xdr:rowOff>57150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504825</xdr:colOff>
      <xdr:row>0</xdr:row>
      <xdr:rowOff>9525</xdr:rowOff>
    </xdr:from>
    <xdr:to>
      <xdr:col>21</xdr:col>
      <xdr:colOff>200025</xdr:colOff>
      <xdr:row>14</xdr:row>
      <xdr:rowOff>85725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600075</xdr:colOff>
      <xdr:row>14</xdr:row>
      <xdr:rowOff>180975</xdr:rowOff>
    </xdr:from>
    <xdr:to>
      <xdr:col>21</xdr:col>
      <xdr:colOff>295275</xdr:colOff>
      <xdr:row>29</xdr:row>
      <xdr:rowOff>66675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542925</xdr:colOff>
      <xdr:row>30</xdr:row>
      <xdr:rowOff>47625</xdr:rowOff>
    </xdr:from>
    <xdr:to>
      <xdr:col>21</xdr:col>
      <xdr:colOff>238125</xdr:colOff>
      <xdr:row>44</xdr:row>
      <xdr:rowOff>123825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461962</xdr:colOff>
      <xdr:row>0</xdr:row>
      <xdr:rowOff>152400</xdr:rowOff>
    </xdr:from>
    <xdr:to>
      <xdr:col>13</xdr:col>
      <xdr:colOff>157162</xdr:colOff>
      <xdr:row>14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452437</xdr:colOff>
      <xdr:row>14</xdr:row>
      <xdr:rowOff>171450</xdr:rowOff>
    </xdr:from>
    <xdr:to>
      <xdr:col>13</xdr:col>
      <xdr:colOff>147637</xdr:colOff>
      <xdr:row>29</xdr:row>
      <xdr:rowOff>57150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461962</xdr:colOff>
      <xdr:row>29</xdr:row>
      <xdr:rowOff>161925</xdr:rowOff>
    </xdr:from>
    <xdr:to>
      <xdr:col>13</xdr:col>
      <xdr:colOff>157162</xdr:colOff>
      <xdr:row>44</xdr:row>
      <xdr:rowOff>47625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66675</xdr:colOff>
      <xdr:row>0</xdr:row>
      <xdr:rowOff>114300</xdr:rowOff>
    </xdr:from>
    <xdr:to>
      <xdr:col>21</xdr:col>
      <xdr:colOff>371475</xdr:colOff>
      <xdr:row>15</xdr:row>
      <xdr:rowOff>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</xdr:colOff>
      <xdr:row>16</xdr:row>
      <xdr:rowOff>47625</xdr:rowOff>
    </xdr:from>
    <xdr:to>
      <xdr:col>21</xdr:col>
      <xdr:colOff>314325</xdr:colOff>
      <xdr:row>30</xdr:row>
      <xdr:rowOff>123825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19050</xdr:colOff>
      <xdr:row>31</xdr:row>
      <xdr:rowOff>161925</xdr:rowOff>
    </xdr:from>
    <xdr:to>
      <xdr:col>21</xdr:col>
      <xdr:colOff>323850</xdr:colOff>
      <xdr:row>46</xdr:row>
      <xdr:rowOff>47625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85725</xdr:rowOff>
    </xdr:from>
    <xdr:to>
      <xdr:col>14</xdr:col>
      <xdr:colOff>9525</xdr:colOff>
      <xdr:row>14</xdr:row>
      <xdr:rowOff>161925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15</xdr:row>
      <xdr:rowOff>57150</xdr:rowOff>
    </xdr:from>
    <xdr:to>
      <xdr:col>13</xdr:col>
      <xdr:colOff>571500</xdr:colOff>
      <xdr:row>29</xdr:row>
      <xdr:rowOff>133350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390525</xdr:colOff>
      <xdr:row>30</xdr:row>
      <xdr:rowOff>19050</xdr:rowOff>
    </xdr:from>
    <xdr:to>
      <xdr:col>13</xdr:col>
      <xdr:colOff>85725</xdr:colOff>
      <xdr:row>44</xdr:row>
      <xdr:rowOff>95250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85725</xdr:rowOff>
    </xdr:from>
    <xdr:to>
      <xdr:col>14</xdr:col>
      <xdr:colOff>152400</xdr:colOff>
      <xdr:row>14</xdr:row>
      <xdr:rowOff>161925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15</xdr:row>
      <xdr:rowOff>152400</xdr:rowOff>
    </xdr:from>
    <xdr:to>
      <xdr:col>14</xdr:col>
      <xdr:colOff>161925</xdr:colOff>
      <xdr:row>30</xdr:row>
      <xdr:rowOff>38100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31</xdr:row>
      <xdr:rowOff>114300</xdr:rowOff>
    </xdr:from>
    <xdr:to>
      <xdr:col>14</xdr:col>
      <xdr:colOff>209550</xdr:colOff>
      <xdr:row>46</xdr:row>
      <xdr:rowOff>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13</xdr:col>
      <xdr:colOff>295275</xdr:colOff>
      <xdr:row>14</xdr:row>
      <xdr:rowOff>76200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15</xdr:row>
      <xdr:rowOff>85725</xdr:rowOff>
    </xdr:from>
    <xdr:to>
      <xdr:col>13</xdr:col>
      <xdr:colOff>333375</xdr:colOff>
      <xdr:row>29</xdr:row>
      <xdr:rowOff>161925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32</xdr:row>
      <xdr:rowOff>0</xdr:rowOff>
    </xdr:from>
    <xdr:to>
      <xdr:col>13</xdr:col>
      <xdr:colOff>381000</xdr:colOff>
      <xdr:row>46</xdr:row>
      <xdr:rowOff>76200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9525</xdr:rowOff>
    </xdr:from>
    <xdr:to>
      <xdr:col>14</xdr:col>
      <xdr:colOff>133350</xdr:colOff>
      <xdr:row>14</xdr:row>
      <xdr:rowOff>85725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447675</xdr:colOff>
      <xdr:row>15</xdr:row>
      <xdr:rowOff>0</xdr:rowOff>
    </xdr:from>
    <xdr:to>
      <xdr:col>14</xdr:col>
      <xdr:colOff>142875</xdr:colOff>
      <xdr:row>29</xdr:row>
      <xdr:rowOff>76200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485775</xdr:colOff>
      <xdr:row>30</xdr:row>
      <xdr:rowOff>114300</xdr:rowOff>
    </xdr:from>
    <xdr:to>
      <xdr:col>14</xdr:col>
      <xdr:colOff>180975</xdr:colOff>
      <xdr:row>45</xdr:row>
      <xdr:rowOff>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13</xdr:col>
      <xdr:colOff>504825</xdr:colOff>
      <xdr:row>14</xdr:row>
      <xdr:rowOff>76200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14</xdr:row>
      <xdr:rowOff>133350</xdr:rowOff>
    </xdr:from>
    <xdr:to>
      <xdr:col>13</xdr:col>
      <xdr:colOff>523875</xdr:colOff>
      <xdr:row>29</xdr:row>
      <xdr:rowOff>19050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581025</xdr:colOff>
      <xdr:row>30</xdr:row>
      <xdr:rowOff>47625</xdr:rowOff>
    </xdr:from>
    <xdr:to>
      <xdr:col>13</xdr:col>
      <xdr:colOff>276225</xdr:colOff>
      <xdr:row>44</xdr:row>
      <xdr:rowOff>123825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152400</xdr:rowOff>
    </xdr:from>
    <xdr:to>
      <xdr:col>14</xdr:col>
      <xdr:colOff>314325</xdr:colOff>
      <xdr:row>15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17</xdr:row>
      <xdr:rowOff>47625</xdr:rowOff>
    </xdr:from>
    <xdr:to>
      <xdr:col>14</xdr:col>
      <xdr:colOff>304800</xdr:colOff>
      <xdr:row>31</xdr:row>
      <xdr:rowOff>123825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200025</xdr:colOff>
      <xdr:row>32</xdr:row>
      <xdr:rowOff>66675</xdr:rowOff>
    </xdr:from>
    <xdr:to>
      <xdr:col>14</xdr:col>
      <xdr:colOff>504825</xdr:colOff>
      <xdr:row>46</xdr:row>
      <xdr:rowOff>142875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0</xdr:row>
      <xdr:rowOff>57150</xdr:rowOff>
    </xdr:from>
    <xdr:to>
      <xdr:col>21</xdr:col>
      <xdr:colOff>66675</xdr:colOff>
      <xdr:row>14</xdr:row>
      <xdr:rowOff>133350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15</xdr:row>
      <xdr:rowOff>66675</xdr:rowOff>
    </xdr:from>
    <xdr:to>
      <xdr:col>21</xdr:col>
      <xdr:colOff>133350</xdr:colOff>
      <xdr:row>29</xdr:row>
      <xdr:rowOff>142875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466725</xdr:colOff>
      <xdr:row>30</xdr:row>
      <xdr:rowOff>28575</xdr:rowOff>
    </xdr:from>
    <xdr:to>
      <xdr:col>21</xdr:col>
      <xdr:colOff>161925</xdr:colOff>
      <xdr:row>44</xdr:row>
      <xdr:rowOff>104775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142875</xdr:rowOff>
    </xdr:from>
    <xdr:to>
      <xdr:col>13</xdr:col>
      <xdr:colOff>352425</xdr:colOff>
      <xdr:row>15</xdr:row>
      <xdr:rowOff>28575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16</xdr:row>
      <xdr:rowOff>19050</xdr:rowOff>
    </xdr:from>
    <xdr:to>
      <xdr:col>12</xdr:col>
      <xdr:colOff>314325</xdr:colOff>
      <xdr:row>30</xdr:row>
      <xdr:rowOff>95250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31</xdr:row>
      <xdr:rowOff>76200</xdr:rowOff>
    </xdr:from>
    <xdr:to>
      <xdr:col>12</xdr:col>
      <xdr:colOff>295275</xdr:colOff>
      <xdr:row>45</xdr:row>
      <xdr:rowOff>152400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47625</xdr:rowOff>
    </xdr:from>
    <xdr:to>
      <xdr:col>13</xdr:col>
      <xdr:colOff>304800</xdr:colOff>
      <xdr:row>14</xdr:row>
      <xdr:rowOff>123825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604837</xdr:colOff>
      <xdr:row>15</xdr:row>
      <xdr:rowOff>66675</xdr:rowOff>
    </xdr:from>
    <xdr:to>
      <xdr:col>13</xdr:col>
      <xdr:colOff>300037</xdr:colOff>
      <xdr:row>29</xdr:row>
      <xdr:rowOff>142875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</xdr:colOff>
      <xdr:row>31</xdr:row>
      <xdr:rowOff>57150</xdr:rowOff>
    </xdr:from>
    <xdr:to>
      <xdr:col>13</xdr:col>
      <xdr:colOff>309562</xdr:colOff>
      <xdr:row>45</xdr:row>
      <xdr:rowOff>133350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571500</xdr:colOff>
      <xdr:row>0</xdr:row>
      <xdr:rowOff>66675</xdr:rowOff>
    </xdr:from>
    <xdr:to>
      <xdr:col>21</xdr:col>
      <xdr:colOff>266700</xdr:colOff>
      <xdr:row>14</xdr:row>
      <xdr:rowOff>142875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</xdr:colOff>
      <xdr:row>15</xdr:row>
      <xdr:rowOff>95250</xdr:rowOff>
    </xdr:from>
    <xdr:to>
      <xdr:col>21</xdr:col>
      <xdr:colOff>314325</xdr:colOff>
      <xdr:row>29</xdr:row>
      <xdr:rowOff>171450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47625</xdr:colOff>
      <xdr:row>31</xdr:row>
      <xdr:rowOff>161925</xdr:rowOff>
    </xdr:from>
    <xdr:to>
      <xdr:col>21</xdr:col>
      <xdr:colOff>352425</xdr:colOff>
      <xdr:row>46</xdr:row>
      <xdr:rowOff>47625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95250</xdr:rowOff>
    </xdr:from>
    <xdr:to>
      <xdr:col>13</xdr:col>
      <xdr:colOff>371475</xdr:colOff>
      <xdr:row>14</xdr:row>
      <xdr:rowOff>171450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16</xdr:row>
      <xdr:rowOff>66675</xdr:rowOff>
    </xdr:from>
    <xdr:to>
      <xdr:col>14</xdr:col>
      <xdr:colOff>504825</xdr:colOff>
      <xdr:row>30</xdr:row>
      <xdr:rowOff>142875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200025</xdr:colOff>
      <xdr:row>32</xdr:row>
      <xdr:rowOff>66675</xdr:rowOff>
    </xdr:from>
    <xdr:to>
      <xdr:col>14</xdr:col>
      <xdr:colOff>504825</xdr:colOff>
      <xdr:row>46</xdr:row>
      <xdr:rowOff>142875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161925</xdr:rowOff>
    </xdr:from>
    <xdr:to>
      <xdr:col>14</xdr:col>
      <xdr:colOff>171450</xdr:colOff>
      <xdr:row>15</xdr:row>
      <xdr:rowOff>47625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16</xdr:row>
      <xdr:rowOff>161925</xdr:rowOff>
    </xdr:from>
    <xdr:to>
      <xdr:col>14</xdr:col>
      <xdr:colOff>19050</xdr:colOff>
      <xdr:row>31</xdr:row>
      <xdr:rowOff>47625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581025</xdr:colOff>
      <xdr:row>32</xdr:row>
      <xdr:rowOff>142875</xdr:rowOff>
    </xdr:from>
    <xdr:to>
      <xdr:col>13</xdr:col>
      <xdr:colOff>276225</xdr:colOff>
      <xdr:row>47</xdr:row>
      <xdr:rowOff>28575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</xdr:row>
      <xdr:rowOff>0</xdr:rowOff>
    </xdr:from>
    <xdr:to>
      <xdr:col>13</xdr:col>
      <xdr:colOff>180975</xdr:colOff>
      <xdr:row>15</xdr:row>
      <xdr:rowOff>76200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17</xdr:row>
      <xdr:rowOff>47625</xdr:rowOff>
    </xdr:from>
    <xdr:to>
      <xdr:col>13</xdr:col>
      <xdr:colOff>180975</xdr:colOff>
      <xdr:row>31</xdr:row>
      <xdr:rowOff>123825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33</xdr:row>
      <xdr:rowOff>104775</xdr:rowOff>
    </xdr:from>
    <xdr:to>
      <xdr:col>13</xdr:col>
      <xdr:colOff>333375</xdr:colOff>
      <xdr:row>47</xdr:row>
      <xdr:rowOff>180975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28575</xdr:rowOff>
    </xdr:from>
    <xdr:to>
      <xdr:col>14</xdr:col>
      <xdr:colOff>219075</xdr:colOff>
      <xdr:row>15</xdr:row>
      <xdr:rowOff>104775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16</xdr:row>
      <xdr:rowOff>66675</xdr:rowOff>
    </xdr:from>
    <xdr:to>
      <xdr:col>14</xdr:col>
      <xdr:colOff>504825</xdr:colOff>
      <xdr:row>30</xdr:row>
      <xdr:rowOff>142875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200025</xdr:colOff>
      <xdr:row>32</xdr:row>
      <xdr:rowOff>66675</xdr:rowOff>
    </xdr:from>
    <xdr:to>
      <xdr:col>14</xdr:col>
      <xdr:colOff>504825</xdr:colOff>
      <xdr:row>46</xdr:row>
      <xdr:rowOff>142875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7" sqref="B17:B19"/>
    </sheetView>
  </sheetViews>
  <sheetFormatPr defaultRowHeight="15" x14ac:dyDescent="0.25"/>
  <cols>
    <col min="2" max="2" width="9.140625" style="4"/>
    <col min="3" max="3" width="11" style="4" bestFit="1" customWidth="1"/>
    <col min="4" max="4" width="22.85546875" style="4" bestFit="1" customWidth="1"/>
    <col min="5" max="5" width="30.28515625" style="4" bestFit="1" customWidth="1"/>
  </cols>
  <sheetData>
    <row r="1" spans="1:10" x14ac:dyDescent="0.25">
      <c r="A1" s="1" t="s">
        <v>4</v>
      </c>
      <c r="B1" s="2" t="s">
        <v>25</v>
      </c>
      <c r="C1" s="2" t="s">
        <v>6</v>
      </c>
      <c r="D1" s="14" t="s">
        <v>26</v>
      </c>
      <c r="E1" s="1" t="s">
        <v>32</v>
      </c>
      <c r="G1" s="1"/>
      <c r="H1" s="2"/>
      <c r="I1" s="2"/>
      <c r="J1" s="2"/>
    </row>
    <row r="2" spans="1:10" x14ac:dyDescent="0.25">
      <c r="A2" s="4">
        <v>2015</v>
      </c>
      <c r="B2" s="4" t="s">
        <v>8</v>
      </c>
      <c r="C2" s="4">
        <v>1</v>
      </c>
      <c r="D2" s="4">
        <v>10.364000000000001</v>
      </c>
      <c r="E2" s="4">
        <v>2426.9</v>
      </c>
    </row>
    <row r="3" spans="1:10" x14ac:dyDescent="0.25">
      <c r="A3" s="4">
        <v>2015</v>
      </c>
      <c r="B3" s="4" t="s">
        <v>8</v>
      </c>
      <c r="C3" s="4">
        <v>2</v>
      </c>
      <c r="D3" s="4">
        <v>10.028</v>
      </c>
      <c r="E3" s="4">
        <v>2150.3000000000002</v>
      </c>
    </row>
    <row r="4" spans="1:10" x14ac:dyDescent="0.25">
      <c r="A4" s="4">
        <v>2015</v>
      </c>
      <c r="B4" s="4" t="s">
        <v>8</v>
      </c>
      <c r="C4" s="4">
        <v>3</v>
      </c>
      <c r="D4" s="4">
        <v>10.339</v>
      </c>
      <c r="E4" s="4">
        <v>1908.2</v>
      </c>
    </row>
    <row r="5" spans="1:10" x14ac:dyDescent="0.25">
      <c r="A5" s="4">
        <v>2015</v>
      </c>
      <c r="B5" s="4" t="s">
        <v>7</v>
      </c>
      <c r="C5" s="4">
        <v>1</v>
      </c>
      <c r="D5" s="4">
        <v>11.242000000000001</v>
      </c>
      <c r="E5" s="4">
        <v>2389.6999999999998</v>
      </c>
    </row>
    <row r="6" spans="1:10" x14ac:dyDescent="0.25">
      <c r="A6" s="4">
        <v>2015</v>
      </c>
      <c r="B6" s="4" t="s">
        <v>7</v>
      </c>
      <c r="C6" s="4">
        <v>2</v>
      </c>
      <c r="D6" s="4">
        <v>9.5649999999999995</v>
      </c>
      <c r="E6" s="4">
        <v>2660</v>
      </c>
    </row>
    <row r="7" spans="1:10" x14ac:dyDescent="0.25">
      <c r="A7" s="4">
        <v>2015</v>
      </c>
      <c r="B7" s="4" t="s">
        <v>7</v>
      </c>
      <c r="C7" s="4">
        <v>3</v>
      </c>
      <c r="D7" s="4">
        <v>9.3559999999999999</v>
      </c>
      <c r="E7" s="4">
        <v>2453.1</v>
      </c>
    </row>
    <row r="8" spans="1:10" x14ac:dyDescent="0.25">
      <c r="A8" s="4">
        <v>2016</v>
      </c>
      <c r="B8" s="4" t="s">
        <v>8</v>
      </c>
      <c r="C8" s="4">
        <v>1</v>
      </c>
      <c r="D8" s="4">
        <v>10.872</v>
      </c>
      <c r="E8" s="4">
        <v>2210.9</v>
      </c>
    </row>
    <row r="9" spans="1:10" x14ac:dyDescent="0.25">
      <c r="A9" s="4">
        <v>2016</v>
      </c>
      <c r="B9" s="4" t="s">
        <v>8</v>
      </c>
      <c r="C9" s="4">
        <v>2</v>
      </c>
      <c r="D9" s="4">
        <v>15.025</v>
      </c>
      <c r="E9" s="4">
        <v>2488.5</v>
      </c>
    </row>
    <row r="10" spans="1:10" x14ac:dyDescent="0.25">
      <c r="A10" s="4">
        <v>2016</v>
      </c>
      <c r="B10" s="4" t="s">
        <v>8</v>
      </c>
      <c r="C10" s="4">
        <v>3</v>
      </c>
      <c r="D10" s="4">
        <v>13.007</v>
      </c>
      <c r="E10" s="4">
        <v>2745.1</v>
      </c>
    </row>
    <row r="11" spans="1:10" x14ac:dyDescent="0.25">
      <c r="A11" s="4">
        <v>2016</v>
      </c>
      <c r="B11" s="4" t="s">
        <v>7</v>
      </c>
      <c r="C11" s="4">
        <v>1</v>
      </c>
      <c r="D11" s="4">
        <v>16.876999999999999</v>
      </c>
      <c r="E11" s="4">
        <v>2856.9</v>
      </c>
    </row>
    <row r="12" spans="1:10" x14ac:dyDescent="0.25">
      <c r="A12" s="4">
        <v>2016</v>
      </c>
      <c r="B12" s="4" t="s">
        <v>7</v>
      </c>
      <c r="C12" s="4">
        <v>2</v>
      </c>
      <c r="D12" s="4">
        <v>17.459</v>
      </c>
      <c r="E12" s="4">
        <v>2635</v>
      </c>
    </row>
    <row r="13" spans="1:10" x14ac:dyDescent="0.25">
      <c r="A13" s="4">
        <v>2016</v>
      </c>
      <c r="B13" s="4" t="s">
        <v>7</v>
      </c>
      <c r="C13" s="4">
        <v>3</v>
      </c>
      <c r="D13" s="4">
        <v>15.432</v>
      </c>
      <c r="E13" s="4">
        <v>2983.1</v>
      </c>
    </row>
    <row r="14" spans="1:10" x14ac:dyDescent="0.25">
      <c r="A14" s="4">
        <v>2017</v>
      </c>
      <c r="B14" s="4" t="s">
        <v>8</v>
      </c>
      <c r="C14" s="4">
        <v>1</v>
      </c>
      <c r="D14" s="4">
        <v>11.359</v>
      </c>
      <c r="E14" s="4">
        <v>1272.9000000000001</v>
      </c>
    </row>
    <row r="15" spans="1:10" x14ac:dyDescent="0.25">
      <c r="A15" s="4">
        <v>2017</v>
      </c>
      <c r="B15" s="4" t="s">
        <v>8</v>
      </c>
      <c r="C15" s="4">
        <v>2</v>
      </c>
      <c r="D15" s="4">
        <v>10.693</v>
      </c>
      <c r="E15" s="4">
        <v>1235.5999999999999</v>
      </c>
    </row>
    <row r="16" spans="1:10" x14ac:dyDescent="0.25">
      <c r="A16" s="4">
        <v>2017</v>
      </c>
      <c r="B16" s="4" t="s">
        <v>8</v>
      </c>
      <c r="C16" s="4">
        <v>3</v>
      </c>
      <c r="D16" s="4">
        <v>8.0050000000000008</v>
      </c>
      <c r="E16" s="4">
        <v>1593.5</v>
      </c>
    </row>
    <row r="17" spans="1:5" x14ac:dyDescent="0.25">
      <c r="A17" s="4">
        <v>2017</v>
      </c>
      <c r="B17" s="4" t="s">
        <v>7</v>
      </c>
      <c r="C17" s="4">
        <v>1</v>
      </c>
      <c r="D17" s="4">
        <v>9.9429999999999996</v>
      </c>
      <c r="E17" s="4">
        <v>1794</v>
      </c>
    </row>
    <row r="18" spans="1:5" x14ac:dyDescent="0.25">
      <c r="A18" s="4">
        <v>2017</v>
      </c>
      <c r="B18" s="4" t="s">
        <v>7</v>
      </c>
      <c r="C18" s="4">
        <v>2</v>
      </c>
      <c r="D18" s="4">
        <v>9.423</v>
      </c>
      <c r="E18" s="4">
        <v>1521.6</v>
      </c>
    </row>
    <row r="19" spans="1:5" x14ac:dyDescent="0.25">
      <c r="A19" s="4">
        <v>2017</v>
      </c>
      <c r="B19" s="4" t="s">
        <v>7</v>
      </c>
      <c r="C19" s="4">
        <v>3</v>
      </c>
      <c r="D19" s="4">
        <v>8.6080000000000005</v>
      </c>
      <c r="E19" s="4">
        <v>115.8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1"/>
  <sheetViews>
    <sheetView workbookViewId="0">
      <selection activeCell="C14" sqref="C14"/>
    </sheetView>
  </sheetViews>
  <sheetFormatPr defaultRowHeight="15" x14ac:dyDescent="0.25"/>
  <sheetData>
    <row r="6" spans="1:5" x14ac:dyDescent="0.25">
      <c r="C6" t="s">
        <v>42</v>
      </c>
    </row>
    <row r="7" spans="1:5" x14ac:dyDescent="0.25">
      <c r="B7" s="3" t="s">
        <v>21</v>
      </c>
      <c r="C7" s="3" t="s">
        <v>24</v>
      </c>
      <c r="D7" s="6" t="s">
        <v>23</v>
      </c>
      <c r="E7" s="5" t="s">
        <v>22</v>
      </c>
    </row>
    <row r="8" spans="1:5" x14ac:dyDescent="0.25">
      <c r="A8" t="s">
        <v>8</v>
      </c>
      <c r="B8">
        <v>77.87</v>
      </c>
      <c r="C8">
        <v>78.010000000000005</v>
      </c>
      <c r="D8">
        <v>76.02</v>
      </c>
      <c r="E8">
        <v>75.31</v>
      </c>
    </row>
    <row r="9" spans="1:5" x14ac:dyDescent="0.25">
      <c r="A9" t="s">
        <v>7</v>
      </c>
      <c r="B9">
        <v>77.209999999999994</v>
      </c>
      <c r="C9">
        <v>78.150000000000006</v>
      </c>
      <c r="D9">
        <v>76.2</v>
      </c>
      <c r="E9">
        <v>77.48</v>
      </c>
    </row>
    <row r="23" spans="1:4" x14ac:dyDescent="0.25">
      <c r="B23" s="5" t="s">
        <v>21</v>
      </c>
      <c r="C23" s="5" t="s">
        <v>20</v>
      </c>
      <c r="D23" s="5" t="s">
        <v>19</v>
      </c>
    </row>
    <row r="24" spans="1:4" x14ac:dyDescent="0.25">
      <c r="A24" t="s">
        <v>8</v>
      </c>
      <c r="B24">
        <v>74.23</v>
      </c>
      <c r="C24">
        <v>69.97</v>
      </c>
      <c r="D24">
        <v>66.84</v>
      </c>
    </row>
    <row r="25" spans="1:4" x14ac:dyDescent="0.25">
      <c r="A25" t="s">
        <v>7</v>
      </c>
      <c r="B25">
        <v>74.63</v>
      </c>
      <c r="C25">
        <v>70.959999999999994</v>
      </c>
      <c r="D25">
        <v>68.260000000000005</v>
      </c>
    </row>
    <row r="39" spans="1:4" x14ac:dyDescent="0.25">
      <c r="B39" s="5" t="s">
        <v>18</v>
      </c>
      <c r="C39" s="5" t="s">
        <v>17</v>
      </c>
      <c r="D39" s="5" t="s">
        <v>16</v>
      </c>
    </row>
    <row r="40" spans="1:4" x14ac:dyDescent="0.25">
      <c r="A40" t="s">
        <v>8</v>
      </c>
      <c r="B40">
        <v>65</v>
      </c>
      <c r="C40">
        <v>73.81</v>
      </c>
      <c r="D40">
        <v>59.45</v>
      </c>
    </row>
    <row r="41" spans="1:4" x14ac:dyDescent="0.25">
      <c r="A41" t="s">
        <v>7</v>
      </c>
      <c r="B41">
        <v>65.69</v>
      </c>
      <c r="C41">
        <v>73.849999999999994</v>
      </c>
      <c r="D41">
        <v>60.16</v>
      </c>
    </row>
    <row r="51" spans="2:5" x14ac:dyDescent="0.25">
      <c r="B51" s="3"/>
      <c r="C51" s="3"/>
      <c r="D51" s="6"/>
      <c r="E51" s="5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1"/>
  <sheetViews>
    <sheetView workbookViewId="0">
      <selection activeCell="D13" sqref="D13"/>
    </sheetView>
  </sheetViews>
  <sheetFormatPr defaultRowHeight="15" x14ac:dyDescent="0.25"/>
  <sheetData>
    <row r="6" spans="1:5" x14ac:dyDescent="0.25">
      <c r="C6" t="s">
        <v>43</v>
      </c>
    </row>
    <row r="7" spans="1:5" x14ac:dyDescent="0.25">
      <c r="B7" s="3" t="s">
        <v>21</v>
      </c>
      <c r="C7" s="3" t="s">
        <v>24</v>
      </c>
      <c r="D7" s="6" t="s">
        <v>23</v>
      </c>
      <c r="E7" s="5" t="s">
        <v>22</v>
      </c>
    </row>
    <row r="8" spans="1:5" x14ac:dyDescent="0.25">
      <c r="A8" t="s">
        <v>8</v>
      </c>
      <c r="B8" s="11">
        <v>2.92</v>
      </c>
      <c r="C8" s="11">
        <v>2.93</v>
      </c>
      <c r="D8" s="11">
        <v>2.84</v>
      </c>
      <c r="E8" s="11">
        <v>2.81</v>
      </c>
    </row>
    <row r="9" spans="1:5" x14ac:dyDescent="0.25">
      <c r="A9" t="s">
        <v>7</v>
      </c>
      <c r="B9" s="11">
        <v>2.8929999999999998</v>
      </c>
      <c r="C9" s="11">
        <v>2.9369999999999998</v>
      </c>
      <c r="D9" s="11">
        <v>2.847</v>
      </c>
      <c r="E9" s="11">
        <v>2.907</v>
      </c>
    </row>
    <row r="23" spans="1:4" x14ac:dyDescent="0.25">
      <c r="B23" s="5" t="s">
        <v>21</v>
      </c>
      <c r="C23" s="5" t="s">
        <v>20</v>
      </c>
      <c r="D23" s="5" t="s">
        <v>19</v>
      </c>
    </row>
    <row r="24" spans="1:4" x14ac:dyDescent="0.25">
      <c r="A24" t="s">
        <v>8</v>
      </c>
      <c r="B24" s="10">
        <v>2.76</v>
      </c>
      <c r="C24" s="10">
        <v>2.5670000000000002</v>
      </c>
      <c r="D24" s="10">
        <v>2.4260000000000002</v>
      </c>
    </row>
    <row r="25" spans="1:4" x14ac:dyDescent="0.25">
      <c r="A25" t="s">
        <v>7</v>
      </c>
      <c r="B25" s="10">
        <v>2.7770000000000001</v>
      </c>
      <c r="C25" s="10">
        <v>2.613</v>
      </c>
      <c r="D25" s="10">
        <v>2.4860000000000002</v>
      </c>
    </row>
    <row r="39" spans="1:4" x14ac:dyDescent="0.25">
      <c r="B39" s="5" t="s">
        <v>18</v>
      </c>
      <c r="C39" s="5" t="s">
        <v>17</v>
      </c>
      <c r="D39" s="5" t="s">
        <v>16</v>
      </c>
    </row>
    <row r="40" spans="1:4" x14ac:dyDescent="0.25">
      <c r="A40" t="s">
        <v>8</v>
      </c>
      <c r="B40" s="10">
        <v>2.343</v>
      </c>
      <c r="C40" s="10">
        <v>2.7370000000000001</v>
      </c>
      <c r="D40" s="10">
        <v>2.09</v>
      </c>
    </row>
    <row r="41" spans="1:4" x14ac:dyDescent="0.25">
      <c r="A41" t="s">
        <v>7</v>
      </c>
      <c r="B41" s="10">
        <v>2.3730000000000002</v>
      </c>
      <c r="C41" s="10">
        <v>2.7429999999999999</v>
      </c>
      <c r="D41" s="10">
        <v>2.1230000000000002</v>
      </c>
    </row>
    <row r="51" spans="2:5" x14ac:dyDescent="0.25">
      <c r="B51" s="3"/>
      <c r="C51" s="3"/>
      <c r="D51" s="6"/>
      <c r="E51" s="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1"/>
  <sheetViews>
    <sheetView workbookViewId="0">
      <selection activeCell="P18" sqref="P18"/>
    </sheetView>
  </sheetViews>
  <sheetFormatPr defaultRowHeight="15" x14ac:dyDescent="0.25"/>
  <sheetData>
    <row r="6" spans="1:5" x14ac:dyDescent="0.25">
      <c r="C6" t="s">
        <v>3</v>
      </c>
    </row>
    <row r="7" spans="1:5" x14ac:dyDescent="0.25">
      <c r="B7" s="3" t="s">
        <v>21</v>
      </c>
      <c r="C7" s="3" t="s">
        <v>24</v>
      </c>
      <c r="D7" s="6" t="s">
        <v>23</v>
      </c>
      <c r="E7" s="5" t="s">
        <v>22</v>
      </c>
    </row>
    <row r="8" spans="1:5" x14ac:dyDescent="0.25">
      <c r="A8" t="s">
        <v>8</v>
      </c>
      <c r="B8" s="11">
        <v>13.32</v>
      </c>
      <c r="C8" s="11">
        <v>9.1300000000000008</v>
      </c>
      <c r="D8" s="11">
        <v>10.94</v>
      </c>
      <c r="E8" s="11">
        <v>13.66</v>
      </c>
    </row>
    <row r="9" spans="1:5" x14ac:dyDescent="0.25">
      <c r="A9" t="s">
        <v>7</v>
      </c>
      <c r="B9" s="11">
        <v>13.99</v>
      </c>
      <c r="C9" s="11">
        <v>9.1199999999999992</v>
      </c>
      <c r="D9" s="11">
        <v>11.96</v>
      </c>
      <c r="E9" s="11">
        <v>14.95</v>
      </c>
    </row>
    <row r="23" spans="1:4" x14ac:dyDescent="0.25">
      <c r="B23" s="5" t="s">
        <v>21</v>
      </c>
      <c r="C23" s="5" t="s">
        <v>20</v>
      </c>
      <c r="D23" s="5" t="s">
        <v>19</v>
      </c>
    </row>
    <row r="24" spans="1:4" x14ac:dyDescent="0.25">
      <c r="A24" t="s">
        <v>8</v>
      </c>
      <c r="B24" s="10">
        <v>12.85</v>
      </c>
      <c r="C24" s="10">
        <v>12.78</v>
      </c>
      <c r="D24" s="10">
        <v>14.33</v>
      </c>
    </row>
    <row r="25" spans="1:4" x14ac:dyDescent="0.25">
      <c r="A25" t="s">
        <v>7</v>
      </c>
      <c r="B25" s="10">
        <v>14.79</v>
      </c>
      <c r="C25" s="10">
        <v>14.22</v>
      </c>
      <c r="D25" s="10">
        <v>15.53</v>
      </c>
    </row>
    <row r="39" spans="1:4" x14ac:dyDescent="0.25">
      <c r="B39" s="5" t="s">
        <v>18</v>
      </c>
      <c r="C39" s="5" t="s">
        <v>17</v>
      </c>
      <c r="D39" s="5" t="s">
        <v>16</v>
      </c>
    </row>
    <row r="40" spans="1:4" x14ac:dyDescent="0.25">
      <c r="A40" t="s">
        <v>8</v>
      </c>
      <c r="B40" s="10">
        <v>18.899999999999999</v>
      </c>
      <c r="C40" s="10">
        <v>13.62</v>
      </c>
      <c r="D40" s="10">
        <v>9.65</v>
      </c>
    </row>
    <row r="41" spans="1:4" x14ac:dyDescent="0.25">
      <c r="A41" t="s">
        <v>7</v>
      </c>
      <c r="B41" s="10">
        <v>19.13</v>
      </c>
      <c r="C41" s="10">
        <v>14.01</v>
      </c>
      <c r="D41" s="10">
        <v>12.7</v>
      </c>
    </row>
    <row r="51" spans="2:5" x14ac:dyDescent="0.25">
      <c r="B51" s="3"/>
      <c r="C51" s="3"/>
      <c r="D51" s="6"/>
      <c r="E51" s="5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P18" sqref="P18"/>
    </sheetView>
  </sheetViews>
  <sheetFormatPr defaultRowHeight="15" x14ac:dyDescent="0.25"/>
  <sheetData>
    <row r="1" spans="1:5" x14ac:dyDescent="0.25">
      <c r="C1" t="s">
        <v>15</v>
      </c>
    </row>
    <row r="2" spans="1:5" x14ac:dyDescent="0.25">
      <c r="B2" s="3" t="s">
        <v>21</v>
      </c>
      <c r="C2" s="3" t="s">
        <v>24</v>
      </c>
      <c r="D2" s="6" t="s">
        <v>23</v>
      </c>
      <c r="E2" s="5" t="s">
        <v>22</v>
      </c>
    </row>
    <row r="3" spans="1:5" x14ac:dyDescent="0.25">
      <c r="A3" t="s">
        <v>8</v>
      </c>
      <c r="B3">
        <v>3824</v>
      </c>
      <c r="C3">
        <v>2301.3000000000002</v>
      </c>
      <c r="D3">
        <v>1273.7</v>
      </c>
      <c r="E3">
        <v>2353.6999999999998</v>
      </c>
    </row>
    <row r="4" spans="1:5" x14ac:dyDescent="0.25">
      <c r="A4" t="s">
        <v>7</v>
      </c>
      <c r="B4">
        <v>2669</v>
      </c>
      <c r="C4">
        <v>2398</v>
      </c>
      <c r="D4">
        <v>1295.7</v>
      </c>
      <c r="E4">
        <v>2434.3000000000002</v>
      </c>
    </row>
    <row r="18" spans="1:4" x14ac:dyDescent="0.25">
      <c r="B18" s="5" t="s">
        <v>21</v>
      </c>
      <c r="C18" s="5" t="s">
        <v>20</v>
      </c>
      <c r="D18" s="5" t="s">
        <v>19</v>
      </c>
    </row>
    <row r="19" spans="1:4" x14ac:dyDescent="0.25">
      <c r="A19" t="s">
        <v>8</v>
      </c>
      <c r="B19">
        <v>3614.3</v>
      </c>
      <c r="C19">
        <v>4051.7</v>
      </c>
      <c r="D19">
        <v>2282.6999999999998</v>
      </c>
    </row>
    <row r="20" spans="1:4" x14ac:dyDescent="0.25">
      <c r="A20" t="s">
        <v>7</v>
      </c>
      <c r="B20">
        <v>2571.6999999999998</v>
      </c>
      <c r="C20">
        <v>2595</v>
      </c>
      <c r="D20">
        <v>2166.3000000000002</v>
      </c>
    </row>
    <row r="34" spans="1:4" x14ac:dyDescent="0.25">
      <c r="B34" s="5" t="s">
        <v>18</v>
      </c>
      <c r="C34" s="5" t="s">
        <v>17</v>
      </c>
      <c r="D34" s="5" t="s">
        <v>16</v>
      </c>
    </row>
    <row r="35" spans="1:4" x14ac:dyDescent="0.25">
      <c r="A35" t="s">
        <v>8</v>
      </c>
      <c r="B35">
        <v>2081</v>
      </c>
      <c r="C35">
        <v>2331</v>
      </c>
      <c r="D35">
        <v>1623.7</v>
      </c>
    </row>
    <row r="36" spans="1:4" x14ac:dyDescent="0.25">
      <c r="A36" t="s">
        <v>7</v>
      </c>
      <c r="B36">
        <v>2308.6999999999998</v>
      </c>
      <c r="C36">
        <v>1876.8</v>
      </c>
      <c r="D36">
        <v>1553.3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workbookViewId="0">
      <selection activeCell="D50" sqref="D50"/>
    </sheetView>
  </sheetViews>
  <sheetFormatPr defaultRowHeight="15" x14ac:dyDescent="0.25"/>
  <sheetData>
    <row r="5" spans="1:5" x14ac:dyDescent="0.25">
      <c r="C5" t="s">
        <v>14</v>
      </c>
    </row>
    <row r="6" spans="1:5" x14ac:dyDescent="0.25">
      <c r="B6" s="3" t="s">
        <v>21</v>
      </c>
      <c r="C6" s="3" t="s">
        <v>24</v>
      </c>
      <c r="D6" s="6" t="s">
        <v>23</v>
      </c>
      <c r="E6" s="5" t="s">
        <v>22</v>
      </c>
    </row>
    <row r="7" spans="1:5" x14ac:dyDescent="0.25">
      <c r="A7" t="s">
        <v>8</v>
      </c>
      <c r="B7">
        <v>18550</v>
      </c>
      <c r="C7">
        <v>18263.3</v>
      </c>
      <c r="D7">
        <v>8680</v>
      </c>
      <c r="E7">
        <v>15266.7</v>
      </c>
    </row>
    <row r="8" spans="1:5" x14ac:dyDescent="0.25">
      <c r="A8" t="s">
        <v>7</v>
      </c>
      <c r="B8">
        <v>20423.3</v>
      </c>
      <c r="C8">
        <v>19650</v>
      </c>
      <c r="D8">
        <v>11340.7</v>
      </c>
      <c r="E8">
        <v>17407.3</v>
      </c>
    </row>
    <row r="22" spans="1:4" x14ac:dyDescent="0.25">
      <c r="B22" s="5" t="s">
        <v>21</v>
      </c>
      <c r="C22" s="5" t="s">
        <v>20</v>
      </c>
      <c r="D22" s="5" t="s">
        <v>19</v>
      </c>
    </row>
    <row r="23" spans="1:4" x14ac:dyDescent="0.25">
      <c r="A23" t="s">
        <v>8</v>
      </c>
      <c r="B23">
        <v>20040</v>
      </c>
      <c r="C23">
        <v>20783.3</v>
      </c>
      <c r="D23">
        <v>12563.3</v>
      </c>
    </row>
    <row r="24" spans="1:4" x14ac:dyDescent="0.25">
      <c r="A24" t="s">
        <v>7</v>
      </c>
      <c r="B24">
        <v>16631</v>
      </c>
      <c r="C24">
        <v>18616.7</v>
      </c>
      <c r="D24">
        <v>11399.3</v>
      </c>
    </row>
    <row r="38" spans="1:4" x14ac:dyDescent="0.25">
      <c r="B38" s="5" t="s">
        <v>18</v>
      </c>
      <c r="C38" s="5" t="s">
        <v>17</v>
      </c>
      <c r="D38" s="5" t="s">
        <v>16</v>
      </c>
    </row>
    <row r="39" spans="1:4" x14ac:dyDescent="0.25">
      <c r="A39" t="s">
        <v>8</v>
      </c>
      <c r="B39">
        <v>15550</v>
      </c>
      <c r="C39">
        <v>13958.3</v>
      </c>
      <c r="D39">
        <v>6838.7</v>
      </c>
    </row>
    <row r="40" spans="1:4" x14ac:dyDescent="0.25">
      <c r="A40" t="s">
        <v>7</v>
      </c>
      <c r="B40">
        <v>18955.3</v>
      </c>
      <c r="C40">
        <v>14615</v>
      </c>
      <c r="D40">
        <v>9530.2999999999993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workbookViewId="0">
      <selection activeCell="P18" sqref="P18"/>
    </sheetView>
  </sheetViews>
  <sheetFormatPr defaultRowHeight="15" x14ac:dyDescent="0.25"/>
  <sheetData>
    <row r="4" spans="1:5" x14ac:dyDescent="0.25">
      <c r="C4" t="s">
        <v>13</v>
      </c>
    </row>
    <row r="5" spans="1:5" x14ac:dyDescent="0.25">
      <c r="B5" s="3" t="s">
        <v>21</v>
      </c>
      <c r="C5" s="3" t="s">
        <v>24</v>
      </c>
      <c r="D5" s="6" t="s">
        <v>23</v>
      </c>
      <c r="E5" s="5" t="s">
        <v>22</v>
      </c>
    </row>
    <row r="6" spans="1:5" x14ac:dyDescent="0.25">
      <c r="A6" t="s">
        <v>8</v>
      </c>
      <c r="B6">
        <v>6716.3</v>
      </c>
      <c r="C6">
        <v>4626.3</v>
      </c>
      <c r="D6">
        <v>4359.7</v>
      </c>
      <c r="E6">
        <v>4836</v>
      </c>
    </row>
    <row r="7" spans="1:5" x14ac:dyDescent="0.25">
      <c r="A7" t="s">
        <v>7</v>
      </c>
      <c r="B7">
        <v>6035.3</v>
      </c>
      <c r="C7">
        <v>4261.7</v>
      </c>
      <c r="D7">
        <v>5483.7</v>
      </c>
      <c r="E7">
        <v>5889.7</v>
      </c>
    </row>
    <row r="21" spans="1:4" x14ac:dyDescent="0.25">
      <c r="B21" s="5" t="s">
        <v>21</v>
      </c>
      <c r="C21" s="5" t="s">
        <v>20</v>
      </c>
      <c r="D21" s="5" t="s">
        <v>19</v>
      </c>
    </row>
    <row r="22" spans="1:4" x14ac:dyDescent="0.25">
      <c r="A22" t="s">
        <v>8</v>
      </c>
      <c r="B22">
        <v>5942.3</v>
      </c>
      <c r="C22">
        <v>6451.7</v>
      </c>
      <c r="D22">
        <v>4204</v>
      </c>
    </row>
    <row r="23" spans="1:4" x14ac:dyDescent="0.25">
      <c r="A23" t="s">
        <v>7</v>
      </c>
      <c r="B23">
        <v>5242.3</v>
      </c>
      <c r="C23">
        <v>5120</v>
      </c>
      <c r="D23">
        <v>4099.7</v>
      </c>
    </row>
    <row r="37" spans="1:4" x14ac:dyDescent="0.25">
      <c r="B37" s="5" t="s">
        <v>18</v>
      </c>
      <c r="C37" s="5" t="s">
        <v>17</v>
      </c>
      <c r="D37" s="5" t="s">
        <v>16</v>
      </c>
    </row>
    <row r="38" spans="1:4" x14ac:dyDescent="0.25">
      <c r="A38" t="s">
        <v>8</v>
      </c>
      <c r="B38">
        <v>6285.7</v>
      </c>
      <c r="C38">
        <v>3719.7</v>
      </c>
      <c r="D38">
        <v>3145</v>
      </c>
    </row>
    <row r="39" spans="1:4" x14ac:dyDescent="0.25">
      <c r="A39" t="s">
        <v>7</v>
      </c>
      <c r="B39">
        <v>6507.7</v>
      </c>
      <c r="C39">
        <v>4484.2</v>
      </c>
      <c r="D39">
        <v>4102.7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workbookViewId="0">
      <selection activeCell="P18" sqref="P18"/>
    </sheetView>
  </sheetViews>
  <sheetFormatPr defaultRowHeight="15" x14ac:dyDescent="0.25"/>
  <sheetData>
    <row r="4" spans="1:5" x14ac:dyDescent="0.25">
      <c r="C4" t="s">
        <v>12</v>
      </c>
    </row>
    <row r="5" spans="1:5" x14ac:dyDescent="0.25">
      <c r="B5" s="3" t="s">
        <v>21</v>
      </c>
      <c r="C5" s="3" t="s">
        <v>24</v>
      </c>
      <c r="D5" s="6" t="s">
        <v>23</v>
      </c>
      <c r="E5" s="5" t="s">
        <v>22</v>
      </c>
    </row>
    <row r="6" spans="1:5" x14ac:dyDescent="0.25">
      <c r="A6" t="s">
        <v>8</v>
      </c>
      <c r="B6">
        <v>2005</v>
      </c>
      <c r="C6">
        <v>970.8</v>
      </c>
      <c r="D6">
        <v>2268.3000000000002</v>
      </c>
      <c r="E6">
        <v>1000.2</v>
      </c>
    </row>
    <row r="7" spans="1:5" x14ac:dyDescent="0.25">
      <c r="A7" t="s">
        <v>7</v>
      </c>
      <c r="B7">
        <v>1922.5</v>
      </c>
      <c r="C7">
        <v>905.3</v>
      </c>
      <c r="D7">
        <v>2076.1</v>
      </c>
      <c r="E7">
        <v>1359.7</v>
      </c>
    </row>
    <row r="21" spans="1:4" x14ac:dyDescent="0.25">
      <c r="B21" s="5" t="s">
        <v>21</v>
      </c>
      <c r="C21" s="5" t="s">
        <v>20</v>
      </c>
      <c r="D21" s="5" t="s">
        <v>19</v>
      </c>
    </row>
    <row r="22" spans="1:4" x14ac:dyDescent="0.25">
      <c r="A22" t="s">
        <v>8</v>
      </c>
      <c r="B22">
        <v>1125.8</v>
      </c>
      <c r="C22">
        <v>1321</v>
      </c>
      <c r="D22">
        <v>2428.3000000000002</v>
      </c>
    </row>
    <row r="23" spans="1:4" x14ac:dyDescent="0.25">
      <c r="A23" t="s">
        <v>7</v>
      </c>
      <c r="B23">
        <v>1312</v>
      </c>
      <c r="C23">
        <v>1328.3</v>
      </c>
      <c r="D23">
        <v>2175.6999999999998</v>
      </c>
    </row>
    <row r="37" spans="1:4" x14ac:dyDescent="0.25">
      <c r="B37" s="5" t="s">
        <v>18</v>
      </c>
      <c r="C37" s="5" t="s">
        <v>17</v>
      </c>
      <c r="D37" s="5" t="s">
        <v>16</v>
      </c>
    </row>
    <row r="38" spans="1:4" x14ac:dyDescent="0.25">
      <c r="A38" t="s">
        <v>8</v>
      </c>
      <c r="B38">
        <v>2552</v>
      </c>
      <c r="C38">
        <v>996.9</v>
      </c>
      <c r="D38">
        <v>1016.9</v>
      </c>
    </row>
    <row r="39" spans="1:4" x14ac:dyDescent="0.25">
      <c r="A39" t="s">
        <v>7</v>
      </c>
      <c r="B39">
        <v>1808.3</v>
      </c>
      <c r="C39">
        <v>1201.4000000000001</v>
      </c>
      <c r="D39">
        <v>1283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workbookViewId="0">
      <selection activeCell="P18" sqref="P18"/>
    </sheetView>
  </sheetViews>
  <sheetFormatPr defaultRowHeight="15" x14ac:dyDescent="0.25"/>
  <sheetData>
    <row r="4" spans="1:5" x14ac:dyDescent="0.25">
      <c r="C4" t="s">
        <v>11</v>
      </c>
    </row>
    <row r="5" spans="1:5" x14ac:dyDescent="0.25">
      <c r="B5" s="3" t="s">
        <v>21</v>
      </c>
      <c r="C5" s="3" t="s">
        <v>24</v>
      </c>
      <c r="D5" s="6" t="s">
        <v>23</v>
      </c>
      <c r="E5" s="5" t="s">
        <v>22</v>
      </c>
    </row>
    <row r="6" spans="1:5" x14ac:dyDescent="0.25">
      <c r="A6" t="s">
        <v>8</v>
      </c>
      <c r="B6">
        <v>760.2</v>
      </c>
      <c r="C6">
        <v>407.9</v>
      </c>
      <c r="D6">
        <v>348.5</v>
      </c>
      <c r="E6">
        <v>477.4</v>
      </c>
    </row>
    <row r="7" spans="1:5" x14ac:dyDescent="0.25">
      <c r="A7" t="s">
        <v>7</v>
      </c>
      <c r="B7">
        <v>687.3</v>
      </c>
      <c r="C7">
        <v>373.5</v>
      </c>
      <c r="D7">
        <v>601.4</v>
      </c>
      <c r="E7">
        <v>699</v>
      </c>
    </row>
    <row r="21" spans="1:4" x14ac:dyDescent="0.25">
      <c r="B21" s="5" t="s">
        <v>21</v>
      </c>
      <c r="C21" s="5" t="s">
        <v>20</v>
      </c>
      <c r="D21" s="5" t="s">
        <v>19</v>
      </c>
    </row>
    <row r="22" spans="1:4" x14ac:dyDescent="0.25">
      <c r="A22" t="s">
        <v>8</v>
      </c>
      <c r="B22">
        <v>214.6</v>
      </c>
      <c r="C22">
        <v>214.5</v>
      </c>
      <c r="D22">
        <v>475.5</v>
      </c>
    </row>
    <row r="23" spans="1:4" x14ac:dyDescent="0.25">
      <c r="A23" t="s">
        <v>7</v>
      </c>
      <c r="B23">
        <v>243.6</v>
      </c>
      <c r="C23">
        <v>317.8</v>
      </c>
      <c r="D23">
        <v>329.4</v>
      </c>
    </row>
    <row r="37" spans="1:4" x14ac:dyDescent="0.25">
      <c r="B37" s="5" t="s">
        <v>18</v>
      </c>
      <c r="C37" s="5" t="s">
        <v>17</v>
      </c>
      <c r="D37" s="5" t="s">
        <v>16</v>
      </c>
    </row>
    <row r="38" spans="1:4" x14ac:dyDescent="0.25">
      <c r="A38" t="s">
        <v>8</v>
      </c>
      <c r="B38">
        <v>2350.3000000000002</v>
      </c>
      <c r="C38">
        <v>970.7</v>
      </c>
      <c r="D38">
        <v>995.3</v>
      </c>
    </row>
    <row r="39" spans="1:4" x14ac:dyDescent="0.25">
      <c r="A39" t="s">
        <v>7</v>
      </c>
      <c r="B39">
        <v>2716.9</v>
      </c>
      <c r="C39">
        <v>1465.4</v>
      </c>
      <c r="D39">
        <v>1426.8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workbookViewId="0">
      <selection activeCell="P18" sqref="P18"/>
    </sheetView>
  </sheetViews>
  <sheetFormatPr defaultRowHeight="15" x14ac:dyDescent="0.25"/>
  <sheetData>
    <row r="3" spans="1:5" x14ac:dyDescent="0.25">
      <c r="C3" t="s">
        <v>10</v>
      </c>
    </row>
    <row r="4" spans="1:5" x14ac:dyDescent="0.25">
      <c r="B4" s="3" t="s">
        <v>21</v>
      </c>
      <c r="C4" s="3" t="s">
        <v>24</v>
      </c>
      <c r="D4" s="6" t="s">
        <v>23</v>
      </c>
      <c r="E4" s="5" t="s">
        <v>22</v>
      </c>
    </row>
    <row r="5" spans="1:5" x14ac:dyDescent="0.25">
      <c r="A5" t="s">
        <v>8</v>
      </c>
      <c r="B5">
        <v>41</v>
      </c>
      <c r="C5">
        <v>43.07</v>
      </c>
      <c r="D5">
        <v>23.43</v>
      </c>
      <c r="E5">
        <v>23.6</v>
      </c>
    </row>
    <row r="6" spans="1:5" x14ac:dyDescent="0.25">
      <c r="A6" t="s">
        <v>7</v>
      </c>
      <c r="B6">
        <v>36.33</v>
      </c>
      <c r="C6">
        <v>41.07</v>
      </c>
      <c r="D6">
        <v>55.73</v>
      </c>
      <c r="E6">
        <v>31.03</v>
      </c>
    </row>
    <row r="20" spans="1:4" x14ac:dyDescent="0.25">
      <c r="B20" s="5" t="s">
        <v>21</v>
      </c>
      <c r="C20" s="5" t="s">
        <v>20</v>
      </c>
      <c r="D20" s="5" t="s">
        <v>19</v>
      </c>
    </row>
    <row r="21" spans="1:4" x14ac:dyDescent="0.25">
      <c r="A21" t="s">
        <v>8</v>
      </c>
      <c r="B21">
        <v>33.83</v>
      </c>
      <c r="C21">
        <v>40.97</v>
      </c>
      <c r="D21">
        <v>25.97</v>
      </c>
    </row>
    <row r="22" spans="1:4" x14ac:dyDescent="0.25">
      <c r="A22" t="s">
        <v>7</v>
      </c>
      <c r="B22">
        <v>28.77</v>
      </c>
      <c r="C22">
        <v>32.53</v>
      </c>
      <c r="D22">
        <v>36.869999999999997</v>
      </c>
    </row>
    <row r="36" spans="1:4" x14ac:dyDescent="0.25">
      <c r="B36" s="5" t="s">
        <v>18</v>
      </c>
      <c r="C36" s="5" t="s">
        <v>17</v>
      </c>
      <c r="D36" s="5" t="s">
        <v>16</v>
      </c>
    </row>
    <row r="37" spans="1:4" x14ac:dyDescent="0.25">
      <c r="A37" t="s">
        <v>8</v>
      </c>
      <c r="B37">
        <v>45.87</v>
      </c>
      <c r="C37">
        <v>22.8</v>
      </c>
      <c r="D37">
        <v>40.03</v>
      </c>
    </row>
    <row r="38" spans="1:4" x14ac:dyDescent="0.25">
      <c r="A38" t="s">
        <v>7</v>
      </c>
      <c r="B38">
        <v>23.8</v>
      </c>
      <c r="C38">
        <v>22.33</v>
      </c>
      <c r="D38">
        <v>37.770000000000003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abSelected="1" workbookViewId="0">
      <selection activeCell="P18" sqref="P18"/>
    </sheetView>
  </sheetViews>
  <sheetFormatPr defaultRowHeight="15" x14ac:dyDescent="0.25"/>
  <sheetData>
    <row r="5" spans="1:5" x14ac:dyDescent="0.25">
      <c r="C5" t="s">
        <v>9</v>
      </c>
    </row>
    <row r="6" spans="1:5" x14ac:dyDescent="0.25">
      <c r="B6" s="3" t="s">
        <v>21</v>
      </c>
      <c r="C6" s="3" t="s">
        <v>24</v>
      </c>
      <c r="D6" s="6" t="s">
        <v>23</v>
      </c>
      <c r="E6" s="5" t="s">
        <v>22</v>
      </c>
    </row>
    <row r="7" spans="1:5" x14ac:dyDescent="0.25">
      <c r="A7" t="s">
        <v>8</v>
      </c>
      <c r="B7">
        <v>115.6</v>
      </c>
      <c r="C7">
        <v>37.729999999999997</v>
      </c>
      <c r="D7">
        <v>25.83</v>
      </c>
      <c r="E7">
        <v>49.27</v>
      </c>
    </row>
    <row r="8" spans="1:5" x14ac:dyDescent="0.25">
      <c r="A8" t="s">
        <v>7</v>
      </c>
      <c r="B8">
        <v>113.1</v>
      </c>
      <c r="C8">
        <v>41.6</v>
      </c>
      <c r="D8">
        <v>38.700000000000003</v>
      </c>
      <c r="E8">
        <v>66.099999999999994</v>
      </c>
    </row>
    <row r="22" spans="1:4" x14ac:dyDescent="0.25">
      <c r="B22" s="5" t="s">
        <v>21</v>
      </c>
      <c r="C22" s="5" t="s">
        <v>20</v>
      </c>
      <c r="D22" s="5" t="s">
        <v>19</v>
      </c>
    </row>
    <row r="23" spans="1:4" x14ac:dyDescent="0.25">
      <c r="A23" t="s">
        <v>8</v>
      </c>
      <c r="B23">
        <v>35</v>
      </c>
      <c r="C23">
        <v>32.229999999999997</v>
      </c>
      <c r="D23">
        <v>20.3</v>
      </c>
    </row>
    <row r="24" spans="1:4" x14ac:dyDescent="0.25">
      <c r="A24" t="s">
        <v>7</v>
      </c>
      <c r="B24">
        <v>88.63</v>
      </c>
      <c r="C24">
        <v>65.3</v>
      </c>
      <c r="D24">
        <v>73.599999999999994</v>
      </c>
    </row>
    <row r="38" spans="1:4" x14ac:dyDescent="0.25">
      <c r="B38" s="5" t="s">
        <v>18</v>
      </c>
      <c r="C38" s="5" t="s">
        <v>17</v>
      </c>
      <c r="D38" s="5" t="s">
        <v>16</v>
      </c>
    </row>
    <row r="39" spans="1:4" x14ac:dyDescent="0.25">
      <c r="A39" t="s">
        <v>8</v>
      </c>
      <c r="B39">
        <v>115.3</v>
      </c>
      <c r="C39">
        <v>35.57</v>
      </c>
      <c r="D39">
        <v>34.799999999999997</v>
      </c>
    </row>
    <row r="40" spans="1:4" x14ac:dyDescent="0.25">
      <c r="A40" t="s">
        <v>7</v>
      </c>
      <c r="B40">
        <v>109.47</v>
      </c>
      <c r="C40">
        <v>72.37</v>
      </c>
      <c r="D40">
        <v>68.099999999999994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38" sqref="C38"/>
    </sheetView>
  </sheetViews>
  <sheetFormatPr defaultRowHeight="15" x14ac:dyDescent="0.25"/>
  <cols>
    <col min="1" max="3" width="9.140625" style="4"/>
    <col min="4" max="4" width="11" style="4" bestFit="1" customWidth="1"/>
    <col min="5" max="6" width="22.85546875" style="4" bestFit="1" customWidth="1"/>
    <col min="7" max="7" width="22.28515625" style="4" bestFit="1" customWidth="1"/>
    <col min="8" max="8" width="23.140625" style="4" bestFit="1" customWidth="1"/>
    <col min="9" max="9" width="9.140625" style="4"/>
    <col min="10" max="10" width="10.140625" style="4" bestFit="1" customWidth="1"/>
    <col min="11" max="11" width="13.42578125" style="4" bestFit="1" customWidth="1"/>
  </cols>
  <sheetData>
    <row r="1" spans="1:11" x14ac:dyDescent="0.25">
      <c r="A1" s="1" t="s">
        <v>4</v>
      </c>
      <c r="B1" s="2" t="s">
        <v>25</v>
      </c>
      <c r="C1" s="2" t="s">
        <v>5</v>
      </c>
      <c r="D1" s="2" t="s">
        <v>6</v>
      </c>
      <c r="E1" s="14" t="s">
        <v>26</v>
      </c>
      <c r="F1" s="14" t="s">
        <v>26</v>
      </c>
      <c r="G1" s="14" t="s">
        <v>27</v>
      </c>
      <c r="H1" s="14" t="s">
        <v>28</v>
      </c>
      <c r="I1" s="4" t="s">
        <v>29</v>
      </c>
      <c r="J1" s="4" t="s">
        <v>30</v>
      </c>
      <c r="K1" s="4" t="s">
        <v>31</v>
      </c>
    </row>
    <row r="2" spans="1:11" x14ac:dyDescent="0.25">
      <c r="A2" s="4">
        <v>2015</v>
      </c>
      <c r="B2" s="4" t="s">
        <v>8</v>
      </c>
      <c r="C2" s="21" t="s">
        <v>33</v>
      </c>
      <c r="D2" s="4">
        <v>1</v>
      </c>
      <c r="E2" s="17">
        <v>71.2</v>
      </c>
      <c r="F2" s="22">
        <f t="shared" ref="F2:F43" si="0">E2/100</f>
        <v>0.71200000000000008</v>
      </c>
      <c r="G2" s="18">
        <v>272.8</v>
      </c>
      <c r="H2" s="18">
        <f t="shared" ref="H2:H43" si="1">(G2*6)/10</f>
        <v>163.68</v>
      </c>
      <c r="I2" s="16">
        <f t="shared" ref="I2:I7" si="2">H2/14</f>
        <v>11.691428571428572</v>
      </c>
      <c r="J2" s="16">
        <f t="shared" ref="J2:J19" si="3">I2/4</f>
        <v>2.922857142857143</v>
      </c>
      <c r="K2" s="15">
        <f t="shared" ref="K2:K43" si="4">J2*1000</f>
        <v>2922.8571428571431</v>
      </c>
    </row>
    <row r="3" spans="1:11" x14ac:dyDescent="0.25">
      <c r="A3" s="4">
        <v>2015</v>
      </c>
      <c r="B3" s="4" t="s">
        <v>8</v>
      </c>
      <c r="C3" s="21" t="s">
        <v>33</v>
      </c>
      <c r="D3" s="4">
        <v>2</v>
      </c>
      <c r="E3" s="17">
        <v>24</v>
      </c>
      <c r="F3" s="22">
        <f t="shared" si="0"/>
        <v>0.24</v>
      </c>
      <c r="G3" s="18">
        <v>160.80000000000001</v>
      </c>
      <c r="H3" s="18">
        <f t="shared" si="1"/>
        <v>96.48</v>
      </c>
      <c r="I3" s="16">
        <f t="shared" si="2"/>
        <v>6.8914285714285715</v>
      </c>
      <c r="J3" s="16">
        <f t="shared" si="3"/>
        <v>1.7228571428571429</v>
      </c>
      <c r="K3" s="15">
        <f t="shared" si="4"/>
        <v>1722.8571428571429</v>
      </c>
    </row>
    <row r="4" spans="1:11" x14ac:dyDescent="0.25">
      <c r="A4" s="4">
        <v>2015</v>
      </c>
      <c r="B4" s="4" t="s">
        <v>8</v>
      </c>
      <c r="C4" s="21" t="s">
        <v>33</v>
      </c>
      <c r="D4" s="4">
        <v>3</v>
      </c>
      <c r="E4" s="17">
        <v>49.1</v>
      </c>
      <c r="F4" s="22">
        <f t="shared" si="0"/>
        <v>0.49099999999999999</v>
      </c>
      <c r="G4" s="18">
        <v>129.1</v>
      </c>
      <c r="H4" s="18">
        <f t="shared" si="1"/>
        <v>77.459999999999994</v>
      </c>
      <c r="I4" s="16">
        <f t="shared" si="2"/>
        <v>5.532857142857142</v>
      </c>
      <c r="J4" s="16">
        <f t="shared" si="3"/>
        <v>1.3832142857142855</v>
      </c>
      <c r="K4" s="15">
        <f t="shared" si="4"/>
        <v>1383.2142857142856</v>
      </c>
    </row>
    <row r="5" spans="1:11" x14ac:dyDescent="0.25">
      <c r="A5" s="4">
        <v>2015</v>
      </c>
      <c r="B5" s="4" t="s">
        <v>8</v>
      </c>
      <c r="C5" s="21" t="s">
        <v>23</v>
      </c>
      <c r="D5" s="4">
        <v>1</v>
      </c>
      <c r="E5" s="17">
        <v>502.8</v>
      </c>
      <c r="F5" s="22">
        <f t="shared" si="0"/>
        <v>5.0280000000000005</v>
      </c>
      <c r="G5" s="18">
        <v>263.5</v>
      </c>
      <c r="H5" s="18">
        <f t="shared" si="1"/>
        <v>158.1</v>
      </c>
      <c r="I5" s="16">
        <f t="shared" si="2"/>
        <v>11.292857142857143</v>
      </c>
      <c r="J5" s="16">
        <f t="shared" si="3"/>
        <v>2.8232142857142857</v>
      </c>
      <c r="K5" s="15">
        <f t="shared" si="4"/>
        <v>2823.2142857142858</v>
      </c>
    </row>
    <row r="6" spans="1:11" x14ac:dyDescent="0.25">
      <c r="A6" s="4">
        <v>2015</v>
      </c>
      <c r="B6" s="4" t="s">
        <v>8</v>
      </c>
      <c r="C6" s="21" t="s">
        <v>23</v>
      </c>
      <c r="D6" s="4">
        <v>2</v>
      </c>
      <c r="E6" s="17">
        <v>579.4</v>
      </c>
      <c r="F6" s="22">
        <f t="shared" si="0"/>
        <v>5.7939999999999996</v>
      </c>
      <c r="G6" s="18">
        <v>230.8</v>
      </c>
      <c r="H6" s="18">
        <f t="shared" si="1"/>
        <v>138.48000000000002</v>
      </c>
      <c r="I6" s="16">
        <f t="shared" si="2"/>
        <v>9.8914285714285732</v>
      </c>
      <c r="J6" s="16">
        <f t="shared" si="3"/>
        <v>2.4728571428571433</v>
      </c>
      <c r="K6" s="15">
        <f t="shared" si="4"/>
        <v>2472.8571428571431</v>
      </c>
    </row>
    <row r="7" spans="1:11" x14ac:dyDescent="0.25">
      <c r="A7" s="4">
        <v>2015</v>
      </c>
      <c r="B7" s="4" t="s">
        <v>8</v>
      </c>
      <c r="C7" s="21" t="s">
        <v>23</v>
      </c>
      <c r="D7" s="4">
        <v>3</v>
      </c>
      <c r="E7" s="17">
        <v>578.29999999999995</v>
      </c>
      <c r="F7" s="22">
        <f t="shared" si="0"/>
        <v>5.7829999999999995</v>
      </c>
      <c r="G7" s="18">
        <v>191.1</v>
      </c>
      <c r="H7" s="18">
        <f t="shared" si="1"/>
        <v>114.66</v>
      </c>
      <c r="I7" s="16">
        <f t="shared" si="2"/>
        <v>8.19</v>
      </c>
      <c r="J7" s="16">
        <f t="shared" si="3"/>
        <v>2.0474999999999999</v>
      </c>
      <c r="K7" s="15">
        <f t="shared" si="4"/>
        <v>2047.4999999999998</v>
      </c>
    </row>
    <row r="8" spans="1:11" x14ac:dyDescent="0.25">
      <c r="A8" s="4">
        <v>2015</v>
      </c>
      <c r="B8" s="4" t="s">
        <v>8</v>
      </c>
      <c r="C8" s="21">
        <v>45419</v>
      </c>
      <c r="D8" s="4">
        <v>1</v>
      </c>
      <c r="E8" s="17">
        <v>67.2</v>
      </c>
      <c r="F8" s="22">
        <f t="shared" si="0"/>
        <v>0.67200000000000004</v>
      </c>
      <c r="G8" s="18">
        <v>62.3</v>
      </c>
      <c r="H8" s="18">
        <f t="shared" si="1"/>
        <v>37.379999999999995</v>
      </c>
      <c r="I8" s="16">
        <f>H8/9</f>
        <v>4.1533333333333324</v>
      </c>
      <c r="J8" s="16">
        <f t="shared" si="3"/>
        <v>1.0383333333333331</v>
      </c>
      <c r="K8" s="15">
        <f t="shared" si="4"/>
        <v>1038.333333333333</v>
      </c>
    </row>
    <row r="9" spans="1:11" x14ac:dyDescent="0.25">
      <c r="A9" s="4">
        <v>2015</v>
      </c>
      <c r="B9" s="4" t="s">
        <v>8</v>
      </c>
      <c r="C9" s="21">
        <v>45419</v>
      </c>
      <c r="D9" s="4">
        <v>2</v>
      </c>
      <c r="E9" s="17">
        <v>52.4</v>
      </c>
      <c r="F9" s="22">
        <f t="shared" si="0"/>
        <v>0.52400000000000002</v>
      </c>
      <c r="G9" s="18">
        <v>138.80000000000001</v>
      </c>
      <c r="H9" s="18">
        <f t="shared" si="1"/>
        <v>83.28</v>
      </c>
      <c r="I9" s="16">
        <f>H9/9</f>
        <v>9.2533333333333339</v>
      </c>
      <c r="J9" s="16">
        <f t="shared" si="3"/>
        <v>2.3133333333333335</v>
      </c>
      <c r="K9" s="15">
        <f t="shared" si="4"/>
        <v>2313.3333333333335</v>
      </c>
    </row>
    <row r="10" spans="1:11" x14ac:dyDescent="0.25">
      <c r="A10" s="4">
        <v>2015</v>
      </c>
      <c r="B10" s="4" t="s">
        <v>8</v>
      </c>
      <c r="C10" s="21">
        <v>45419</v>
      </c>
      <c r="D10" s="4">
        <v>3</v>
      </c>
      <c r="E10" s="17">
        <v>67.5</v>
      </c>
      <c r="F10" s="22">
        <f t="shared" si="0"/>
        <v>0.67500000000000004</v>
      </c>
      <c r="G10" s="18">
        <v>150.5</v>
      </c>
      <c r="H10" s="18">
        <f t="shared" si="1"/>
        <v>90.3</v>
      </c>
      <c r="I10" s="16">
        <f>H10/9</f>
        <v>10.033333333333333</v>
      </c>
      <c r="J10" s="16">
        <f t="shared" si="3"/>
        <v>2.5083333333333333</v>
      </c>
      <c r="K10" s="15">
        <f t="shared" si="4"/>
        <v>2508.3333333333335</v>
      </c>
    </row>
    <row r="11" spans="1:11" x14ac:dyDescent="0.25">
      <c r="A11" s="4">
        <v>2015</v>
      </c>
      <c r="B11" s="4" t="s">
        <v>7</v>
      </c>
      <c r="C11" s="21" t="s">
        <v>33</v>
      </c>
      <c r="D11" s="4">
        <v>1</v>
      </c>
      <c r="E11" s="17">
        <v>40.5</v>
      </c>
      <c r="F11" s="22">
        <f t="shared" si="0"/>
        <v>0.40500000000000003</v>
      </c>
      <c r="G11" s="18">
        <v>245.7</v>
      </c>
      <c r="H11" s="18">
        <f t="shared" si="1"/>
        <v>147.41999999999999</v>
      </c>
      <c r="I11" s="16">
        <f t="shared" ref="I11:I16" si="5">H11/14</f>
        <v>10.53</v>
      </c>
      <c r="J11" s="16">
        <f t="shared" si="3"/>
        <v>2.6324999999999998</v>
      </c>
      <c r="K11" s="15">
        <f t="shared" si="4"/>
        <v>2632.5</v>
      </c>
    </row>
    <row r="12" spans="1:11" x14ac:dyDescent="0.25">
      <c r="A12" s="4">
        <v>2015</v>
      </c>
      <c r="B12" s="4" t="s">
        <v>7</v>
      </c>
      <c r="C12" s="21" t="s">
        <v>33</v>
      </c>
      <c r="D12" s="4">
        <v>2</v>
      </c>
      <c r="E12" s="17">
        <v>77.400000000000006</v>
      </c>
      <c r="F12" s="22">
        <f t="shared" si="0"/>
        <v>0.77400000000000002</v>
      </c>
      <c r="G12" s="18">
        <v>272.2</v>
      </c>
      <c r="H12" s="18">
        <f t="shared" si="1"/>
        <v>163.32</v>
      </c>
      <c r="I12" s="16">
        <f t="shared" si="5"/>
        <v>11.665714285714285</v>
      </c>
      <c r="J12" s="16">
        <f t="shared" si="3"/>
        <v>2.9164285714285714</v>
      </c>
      <c r="K12" s="15">
        <f t="shared" si="4"/>
        <v>2916.4285714285716</v>
      </c>
    </row>
    <row r="13" spans="1:11" x14ac:dyDescent="0.25">
      <c r="A13" s="4">
        <v>2015</v>
      </c>
      <c r="B13" s="4" t="s">
        <v>7</v>
      </c>
      <c r="C13" s="21" t="s">
        <v>33</v>
      </c>
      <c r="D13" s="4">
        <v>3</v>
      </c>
      <c r="E13" s="17">
        <v>68.400000000000006</v>
      </c>
      <c r="F13" s="22">
        <f t="shared" si="0"/>
        <v>0.68400000000000005</v>
      </c>
      <c r="G13" s="18">
        <v>295.5</v>
      </c>
      <c r="H13" s="18">
        <f t="shared" si="1"/>
        <v>177.3</v>
      </c>
      <c r="I13" s="16">
        <f t="shared" si="5"/>
        <v>12.664285714285715</v>
      </c>
      <c r="J13" s="16">
        <f t="shared" si="3"/>
        <v>3.1660714285714286</v>
      </c>
      <c r="K13" s="15">
        <f t="shared" si="4"/>
        <v>3166.0714285714284</v>
      </c>
    </row>
    <row r="14" spans="1:11" x14ac:dyDescent="0.25">
      <c r="A14" s="4">
        <v>2015</v>
      </c>
      <c r="B14" s="4" t="s">
        <v>7</v>
      </c>
      <c r="C14" s="21" t="s">
        <v>23</v>
      </c>
      <c r="D14" s="4">
        <v>1</v>
      </c>
      <c r="E14" s="17">
        <v>692.4</v>
      </c>
      <c r="F14" s="22">
        <f t="shared" si="0"/>
        <v>6.9239999999999995</v>
      </c>
      <c r="G14" s="18">
        <v>284.8</v>
      </c>
      <c r="H14" s="18">
        <f t="shared" si="1"/>
        <v>170.88000000000002</v>
      </c>
      <c r="I14" s="16">
        <f t="shared" si="5"/>
        <v>12.205714285714288</v>
      </c>
      <c r="J14" s="16">
        <f t="shared" si="3"/>
        <v>3.051428571428572</v>
      </c>
      <c r="K14" s="15">
        <f t="shared" si="4"/>
        <v>3051.428571428572</v>
      </c>
    </row>
    <row r="15" spans="1:11" x14ac:dyDescent="0.25">
      <c r="A15" s="4">
        <v>2015</v>
      </c>
      <c r="B15" s="4" t="s">
        <v>7</v>
      </c>
      <c r="C15" s="21" t="s">
        <v>23</v>
      </c>
      <c r="D15" s="4">
        <v>2</v>
      </c>
      <c r="E15" s="17">
        <v>573.6</v>
      </c>
      <c r="F15" s="22">
        <f t="shared" si="0"/>
        <v>5.7360000000000007</v>
      </c>
      <c r="G15" s="18">
        <v>250</v>
      </c>
      <c r="H15" s="18">
        <f t="shared" si="1"/>
        <v>150</v>
      </c>
      <c r="I15" s="16">
        <f t="shared" si="5"/>
        <v>10.714285714285714</v>
      </c>
      <c r="J15" s="16">
        <f t="shared" si="3"/>
        <v>2.6785714285714284</v>
      </c>
      <c r="K15" s="15">
        <f t="shared" si="4"/>
        <v>2678.5714285714284</v>
      </c>
    </row>
    <row r="16" spans="1:11" x14ac:dyDescent="0.25">
      <c r="A16" s="4">
        <v>2015</v>
      </c>
      <c r="B16" s="4" t="s">
        <v>7</v>
      </c>
      <c r="C16" s="21" t="s">
        <v>23</v>
      </c>
      <c r="D16" s="4">
        <v>3</v>
      </c>
      <c r="E16" s="17">
        <v>520</v>
      </c>
      <c r="F16" s="22">
        <f t="shared" si="0"/>
        <v>5.2</v>
      </c>
      <c r="G16" s="18">
        <v>228.9</v>
      </c>
      <c r="H16" s="18">
        <f t="shared" si="1"/>
        <v>137.34</v>
      </c>
      <c r="I16" s="16">
        <f t="shared" si="5"/>
        <v>9.81</v>
      </c>
      <c r="J16" s="16">
        <f t="shared" si="3"/>
        <v>2.4525000000000001</v>
      </c>
      <c r="K16" s="15">
        <f t="shared" si="4"/>
        <v>2452.5</v>
      </c>
    </row>
    <row r="17" spans="1:11" x14ac:dyDescent="0.25">
      <c r="A17" s="4">
        <v>2015</v>
      </c>
      <c r="B17" s="4" t="s">
        <v>7</v>
      </c>
      <c r="C17" s="21">
        <v>45419</v>
      </c>
      <c r="D17" s="4">
        <v>1</v>
      </c>
      <c r="E17" s="17">
        <v>75.7</v>
      </c>
      <c r="F17" s="22">
        <f t="shared" si="0"/>
        <v>0.75700000000000001</v>
      </c>
      <c r="G17" s="18">
        <v>58.7</v>
      </c>
      <c r="H17" s="18">
        <f t="shared" si="1"/>
        <v>35.220000000000006</v>
      </c>
      <c r="I17" s="16">
        <f>H17/9</f>
        <v>3.913333333333334</v>
      </c>
      <c r="J17" s="16">
        <f t="shared" si="3"/>
        <v>0.9783333333333335</v>
      </c>
      <c r="K17" s="15">
        <f t="shared" si="4"/>
        <v>978.33333333333348</v>
      </c>
    </row>
    <row r="18" spans="1:11" x14ac:dyDescent="0.25">
      <c r="A18" s="4">
        <v>2015</v>
      </c>
      <c r="B18" s="4" t="s">
        <v>7</v>
      </c>
      <c r="C18" s="21">
        <v>45419</v>
      </c>
      <c r="D18" s="4">
        <v>2</v>
      </c>
      <c r="E18" s="17">
        <v>35.299999999999997</v>
      </c>
      <c r="F18" s="22">
        <f t="shared" si="0"/>
        <v>0.35299999999999998</v>
      </c>
      <c r="G18" s="18">
        <v>73.7</v>
      </c>
      <c r="H18" s="18">
        <f t="shared" si="1"/>
        <v>44.220000000000006</v>
      </c>
      <c r="I18" s="16">
        <f>H18/9</f>
        <v>4.913333333333334</v>
      </c>
      <c r="J18" s="16">
        <f t="shared" si="3"/>
        <v>1.2283333333333335</v>
      </c>
      <c r="K18" s="15">
        <f t="shared" si="4"/>
        <v>1228.3333333333335</v>
      </c>
    </row>
    <row r="19" spans="1:11" x14ac:dyDescent="0.25">
      <c r="A19" s="4">
        <v>2015</v>
      </c>
      <c r="B19" s="4" t="s">
        <v>7</v>
      </c>
      <c r="C19" s="21">
        <v>45419</v>
      </c>
      <c r="D19" s="4">
        <v>3</v>
      </c>
      <c r="E19" s="17">
        <v>52</v>
      </c>
      <c r="F19" s="22">
        <f t="shared" si="0"/>
        <v>0.52</v>
      </c>
      <c r="G19" s="18">
        <v>80.7</v>
      </c>
      <c r="H19" s="18">
        <f t="shared" si="1"/>
        <v>48.42</v>
      </c>
      <c r="I19" s="16">
        <f>H19/9</f>
        <v>5.38</v>
      </c>
      <c r="J19" s="16">
        <f t="shared" si="3"/>
        <v>1.345</v>
      </c>
      <c r="K19" s="15">
        <f t="shared" si="4"/>
        <v>1345</v>
      </c>
    </row>
    <row r="20" spans="1:11" x14ac:dyDescent="0.25">
      <c r="A20" s="4">
        <v>2016</v>
      </c>
      <c r="B20" s="4" t="s">
        <v>8</v>
      </c>
      <c r="C20" s="21" t="s">
        <v>34</v>
      </c>
      <c r="D20" s="4">
        <v>1</v>
      </c>
      <c r="E20" s="17">
        <v>386</v>
      </c>
      <c r="F20" s="22">
        <f t="shared" si="0"/>
        <v>3.86</v>
      </c>
      <c r="G20" s="18">
        <v>246.2</v>
      </c>
      <c r="H20" s="17">
        <f t="shared" si="1"/>
        <v>147.71999999999997</v>
      </c>
      <c r="I20" s="16">
        <f>H20/20</f>
        <v>7.3859999999999983</v>
      </c>
      <c r="J20" s="16">
        <f t="shared" ref="J20:J25" si="6">I20/5.25</f>
        <v>1.4068571428571426</v>
      </c>
      <c r="K20" s="15">
        <f t="shared" si="4"/>
        <v>1406.8571428571427</v>
      </c>
    </row>
    <row r="21" spans="1:11" x14ac:dyDescent="0.25">
      <c r="A21" s="4">
        <v>2016</v>
      </c>
      <c r="B21" s="4" t="s">
        <v>8</v>
      </c>
      <c r="C21" s="21" t="s">
        <v>34</v>
      </c>
      <c r="D21" s="4">
        <v>2</v>
      </c>
      <c r="E21" s="17">
        <v>573.5</v>
      </c>
      <c r="F21" s="22">
        <f t="shared" si="0"/>
        <v>5.7350000000000003</v>
      </c>
      <c r="G21" s="18">
        <v>401.9</v>
      </c>
      <c r="H21" s="17">
        <f t="shared" si="1"/>
        <v>241.13999999999996</v>
      </c>
      <c r="I21" s="16">
        <f>H21/20</f>
        <v>12.056999999999999</v>
      </c>
      <c r="J21" s="16">
        <f t="shared" si="6"/>
        <v>2.2965714285714283</v>
      </c>
      <c r="K21" s="15">
        <f t="shared" si="4"/>
        <v>2296.5714285714284</v>
      </c>
    </row>
    <row r="22" spans="1:11" x14ac:dyDescent="0.25">
      <c r="A22" s="4">
        <v>2016</v>
      </c>
      <c r="B22" s="4" t="s">
        <v>8</v>
      </c>
      <c r="C22" s="21">
        <v>45403</v>
      </c>
      <c r="D22" s="4">
        <v>3</v>
      </c>
      <c r="E22" s="17">
        <v>501.8</v>
      </c>
      <c r="F22" s="22">
        <f t="shared" si="0"/>
        <v>5.0179999999999998</v>
      </c>
      <c r="G22" s="18">
        <v>485.6</v>
      </c>
      <c r="H22" s="17">
        <f t="shared" si="1"/>
        <v>291.36</v>
      </c>
      <c r="I22" s="16">
        <f>H22/20</f>
        <v>14.568000000000001</v>
      </c>
      <c r="J22" s="16">
        <f t="shared" si="6"/>
        <v>2.7748571428571429</v>
      </c>
      <c r="K22" s="15">
        <f t="shared" si="4"/>
        <v>2774.8571428571431</v>
      </c>
    </row>
    <row r="23" spans="1:11" x14ac:dyDescent="0.25">
      <c r="A23" s="4">
        <v>2016</v>
      </c>
      <c r="B23" s="4" t="s">
        <v>8</v>
      </c>
      <c r="C23" s="21" t="s">
        <v>34</v>
      </c>
      <c r="D23" s="4">
        <v>1</v>
      </c>
      <c r="E23" s="17">
        <v>150.1</v>
      </c>
      <c r="F23" s="22">
        <f t="shared" si="0"/>
        <v>1.5009999999999999</v>
      </c>
      <c r="G23" s="18">
        <v>566.29999999999995</v>
      </c>
      <c r="H23" s="17">
        <f t="shared" si="1"/>
        <v>339.78</v>
      </c>
      <c r="I23" s="16">
        <f>H23/22</f>
        <v>15.444545454545453</v>
      </c>
      <c r="J23" s="16">
        <f t="shared" si="6"/>
        <v>2.9418181818181814</v>
      </c>
      <c r="K23" s="15">
        <f t="shared" si="4"/>
        <v>2941.8181818181815</v>
      </c>
    </row>
    <row r="24" spans="1:11" x14ac:dyDescent="0.25">
      <c r="A24" s="4">
        <v>2016</v>
      </c>
      <c r="B24" s="4" t="s">
        <v>8</v>
      </c>
      <c r="C24" s="21">
        <v>45424</v>
      </c>
      <c r="D24" s="4">
        <v>2</v>
      </c>
      <c r="E24" s="17">
        <v>481.2</v>
      </c>
      <c r="F24" s="22">
        <f t="shared" si="0"/>
        <v>4.8120000000000003</v>
      </c>
      <c r="G24" s="18">
        <v>512.6</v>
      </c>
      <c r="H24" s="17">
        <f t="shared" si="1"/>
        <v>307.56000000000006</v>
      </c>
      <c r="I24" s="16">
        <f>H24/22</f>
        <v>13.980000000000002</v>
      </c>
      <c r="J24" s="16">
        <f t="shared" si="6"/>
        <v>2.6628571428571433</v>
      </c>
      <c r="K24" s="15">
        <f t="shared" si="4"/>
        <v>2662.8571428571431</v>
      </c>
    </row>
    <row r="25" spans="1:11" x14ac:dyDescent="0.25">
      <c r="A25" s="4">
        <v>2016</v>
      </c>
      <c r="B25" s="4" t="s">
        <v>8</v>
      </c>
      <c r="C25" s="21">
        <v>45424</v>
      </c>
      <c r="D25" s="4">
        <v>3</v>
      </c>
      <c r="E25" s="17">
        <v>184.9</v>
      </c>
      <c r="F25" s="22">
        <f t="shared" si="0"/>
        <v>1.849</v>
      </c>
      <c r="G25" s="18">
        <v>523.6</v>
      </c>
      <c r="H25" s="17">
        <f t="shared" si="1"/>
        <v>314.16000000000003</v>
      </c>
      <c r="I25" s="16">
        <f>H25/22</f>
        <v>14.280000000000001</v>
      </c>
      <c r="J25" s="16">
        <f t="shared" si="6"/>
        <v>2.72</v>
      </c>
      <c r="K25" s="15">
        <f t="shared" si="4"/>
        <v>2720</v>
      </c>
    </row>
    <row r="26" spans="1:11" x14ac:dyDescent="0.25">
      <c r="A26" s="4">
        <v>2016</v>
      </c>
      <c r="B26" s="4" t="s">
        <v>7</v>
      </c>
      <c r="C26" s="21" t="s">
        <v>34</v>
      </c>
      <c r="D26" s="4">
        <v>1</v>
      </c>
      <c r="E26" s="17">
        <v>442.8</v>
      </c>
      <c r="F26" s="22">
        <f t="shared" si="0"/>
        <v>4.4279999999999999</v>
      </c>
      <c r="G26" s="18">
        <v>427.5</v>
      </c>
      <c r="H26" s="17">
        <f t="shared" si="1"/>
        <v>256.5</v>
      </c>
      <c r="I26" s="16">
        <f>H26/20</f>
        <v>12.824999999999999</v>
      </c>
      <c r="J26" s="16">
        <f t="shared" ref="J26:J31" si="7">I26/5.17</f>
        <v>2.4806576402321081</v>
      </c>
      <c r="K26" s="15">
        <f t="shared" si="4"/>
        <v>2480.657640232108</v>
      </c>
    </row>
    <row r="27" spans="1:11" x14ac:dyDescent="0.25">
      <c r="A27" s="4">
        <v>2016</v>
      </c>
      <c r="B27" s="4" t="s">
        <v>7</v>
      </c>
      <c r="C27" s="21" t="s">
        <v>34</v>
      </c>
      <c r="D27" s="4">
        <v>2</v>
      </c>
      <c r="E27" s="17">
        <v>377.3</v>
      </c>
      <c r="F27" s="22">
        <f t="shared" si="0"/>
        <v>3.7730000000000001</v>
      </c>
      <c r="G27" s="18">
        <v>277.3</v>
      </c>
      <c r="H27" s="17">
        <f t="shared" si="1"/>
        <v>166.38000000000002</v>
      </c>
      <c r="I27" s="16">
        <f>H27/20</f>
        <v>8.3190000000000008</v>
      </c>
      <c r="J27" s="16">
        <f t="shared" si="7"/>
        <v>1.6090909090909093</v>
      </c>
      <c r="K27" s="15">
        <f t="shared" si="4"/>
        <v>1609.0909090909095</v>
      </c>
    </row>
    <row r="28" spans="1:11" x14ac:dyDescent="0.25">
      <c r="A28" s="4">
        <v>2016</v>
      </c>
      <c r="B28" s="4" t="s">
        <v>7</v>
      </c>
      <c r="C28" s="21">
        <v>45403</v>
      </c>
      <c r="D28" s="4">
        <v>3</v>
      </c>
      <c r="E28" s="17">
        <v>586.4</v>
      </c>
      <c r="F28" s="22">
        <f t="shared" si="0"/>
        <v>5.8639999999999999</v>
      </c>
      <c r="G28" s="18">
        <v>486.4</v>
      </c>
      <c r="H28" s="17">
        <f t="shared" si="1"/>
        <v>291.83999999999997</v>
      </c>
      <c r="I28" s="16">
        <f>H28/20</f>
        <v>14.591999999999999</v>
      </c>
      <c r="J28" s="16">
        <f t="shared" si="7"/>
        <v>2.8224371373307542</v>
      </c>
      <c r="K28" s="15">
        <f t="shared" si="4"/>
        <v>2822.437137330754</v>
      </c>
    </row>
    <row r="29" spans="1:11" x14ac:dyDescent="0.25">
      <c r="A29" s="4">
        <v>2016</v>
      </c>
      <c r="B29" s="4" t="s">
        <v>7</v>
      </c>
      <c r="C29" s="21" t="s">
        <v>34</v>
      </c>
      <c r="D29" s="4">
        <v>1</v>
      </c>
      <c r="E29" s="17">
        <v>551.4</v>
      </c>
      <c r="F29" s="22">
        <f t="shared" si="0"/>
        <v>5.5139999999999993</v>
      </c>
      <c r="G29" s="18">
        <v>606.4</v>
      </c>
      <c r="H29" s="17">
        <f t="shared" si="1"/>
        <v>363.84</v>
      </c>
      <c r="I29" s="16">
        <f>H29/22</f>
        <v>16.538181818181815</v>
      </c>
      <c r="J29" s="16">
        <f t="shared" si="7"/>
        <v>3.1988746263407766</v>
      </c>
      <c r="K29" s="15">
        <f t="shared" si="4"/>
        <v>3198.8746263407766</v>
      </c>
    </row>
    <row r="30" spans="1:11" x14ac:dyDescent="0.25">
      <c r="A30" s="4">
        <v>2016</v>
      </c>
      <c r="B30" s="4" t="s">
        <v>7</v>
      </c>
      <c r="C30" s="21">
        <v>45424</v>
      </c>
      <c r="D30" s="4">
        <v>2</v>
      </c>
      <c r="E30" s="17">
        <v>591.20000000000005</v>
      </c>
      <c r="F30" s="22">
        <f t="shared" si="0"/>
        <v>5.9120000000000008</v>
      </c>
      <c r="G30" s="18">
        <v>676.3</v>
      </c>
      <c r="H30" s="17">
        <f t="shared" si="1"/>
        <v>405.78</v>
      </c>
      <c r="I30" s="16">
        <f>H30/22</f>
        <v>18.444545454545452</v>
      </c>
      <c r="J30" s="16">
        <f t="shared" si="7"/>
        <v>3.5676103393704937</v>
      </c>
      <c r="K30" s="15">
        <f t="shared" si="4"/>
        <v>3567.6103393704939</v>
      </c>
    </row>
    <row r="31" spans="1:11" x14ac:dyDescent="0.25">
      <c r="A31" s="4">
        <v>2016</v>
      </c>
      <c r="B31" s="4" t="s">
        <v>7</v>
      </c>
      <c r="C31" s="21">
        <v>45424</v>
      </c>
      <c r="D31" s="4">
        <v>3</v>
      </c>
      <c r="E31" s="17">
        <v>318.2</v>
      </c>
      <c r="F31" s="22">
        <f t="shared" si="0"/>
        <v>3.1819999999999999</v>
      </c>
      <c r="G31" s="18">
        <v>593.20000000000005</v>
      </c>
      <c r="H31" s="17">
        <f t="shared" si="1"/>
        <v>355.92</v>
      </c>
      <c r="I31" s="16">
        <f>H31/22</f>
        <v>16.17818181818182</v>
      </c>
      <c r="J31" s="16">
        <f t="shared" si="7"/>
        <v>3.1292421311763676</v>
      </c>
      <c r="K31" s="15">
        <f t="shared" si="4"/>
        <v>3129.2421311763678</v>
      </c>
    </row>
    <row r="32" spans="1:11" x14ac:dyDescent="0.25">
      <c r="A32" s="4">
        <v>2017</v>
      </c>
      <c r="B32" s="4" t="s">
        <v>8</v>
      </c>
      <c r="C32" s="21" t="s">
        <v>35</v>
      </c>
      <c r="D32" s="4">
        <v>1</v>
      </c>
      <c r="E32" s="20">
        <v>694.3</v>
      </c>
      <c r="F32" s="19">
        <f t="shared" si="0"/>
        <v>6.9429999999999996</v>
      </c>
      <c r="G32" s="18">
        <v>268.8</v>
      </c>
      <c r="H32" s="17">
        <f t="shared" si="1"/>
        <v>161.28000000000003</v>
      </c>
      <c r="I32" s="16">
        <f>H32/17</f>
        <v>9.4870588235294129</v>
      </c>
      <c r="J32" s="16">
        <f t="shared" ref="J32:J37" si="8">I32/5.33</f>
        <v>1.7799359894051432</v>
      </c>
      <c r="K32" s="15">
        <f t="shared" si="4"/>
        <v>1779.9359894051431</v>
      </c>
    </row>
    <row r="33" spans="1:11" x14ac:dyDescent="0.25">
      <c r="A33" s="4">
        <v>2017</v>
      </c>
      <c r="B33" s="4" t="s">
        <v>8</v>
      </c>
      <c r="C33" s="21" t="s">
        <v>35</v>
      </c>
      <c r="D33" s="4">
        <v>2</v>
      </c>
      <c r="E33" s="20">
        <v>498</v>
      </c>
      <c r="F33" s="19">
        <f t="shared" si="0"/>
        <v>4.9800000000000004</v>
      </c>
      <c r="G33" s="18">
        <v>259.89999999999998</v>
      </c>
      <c r="H33" s="17">
        <f t="shared" si="1"/>
        <v>155.94</v>
      </c>
      <c r="I33" s="16">
        <f>H33/17</f>
        <v>9.1729411764705873</v>
      </c>
      <c r="J33" s="16">
        <f t="shared" si="8"/>
        <v>1.7210020968987969</v>
      </c>
      <c r="K33" s="15">
        <f t="shared" si="4"/>
        <v>1721.0020968987969</v>
      </c>
    </row>
    <row r="34" spans="1:11" x14ac:dyDescent="0.25">
      <c r="A34" s="4">
        <v>2017</v>
      </c>
      <c r="B34" s="4" t="s">
        <v>8</v>
      </c>
      <c r="C34" s="21" t="s">
        <v>35</v>
      </c>
      <c r="D34" s="4">
        <v>3</v>
      </c>
      <c r="E34" s="20">
        <v>292.60000000000002</v>
      </c>
      <c r="F34" s="19">
        <f t="shared" si="0"/>
        <v>2.9260000000000002</v>
      </c>
      <c r="G34" s="18">
        <v>291.2</v>
      </c>
      <c r="H34" s="17">
        <f t="shared" si="1"/>
        <v>174.71999999999997</v>
      </c>
      <c r="I34" s="16">
        <f>H34/17</f>
        <v>10.277647058823527</v>
      </c>
      <c r="J34" s="16">
        <f t="shared" si="8"/>
        <v>1.9282639885222377</v>
      </c>
      <c r="K34" s="15">
        <f t="shared" si="4"/>
        <v>1928.2639885222377</v>
      </c>
    </row>
    <row r="35" spans="1:11" x14ac:dyDescent="0.25">
      <c r="A35" s="4">
        <v>2017</v>
      </c>
      <c r="B35" s="4" t="s">
        <v>8</v>
      </c>
      <c r="C35" s="21">
        <v>45430</v>
      </c>
      <c r="D35" s="4">
        <v>1</v>
      </c>
      <c r="E35" s="20">
        <v>124.1</v>
      </c>
      <c r="F35" s="19">
        <f t="shared" si="0"/>
        <v>1.2409999999999999</v>
      </c>
      <c r="G35" s="18">
        <v>160.9</v>
      </c>
      <c r="H35" s="17">
        <f t="shared" si="1"/>
        <v>96.54</v>
      </c>
      <c r="I35" s="16">
        <f>H35/21</f>
        <v>4.5971428571428579</v>
      </c>
      <c r="J35" s="16">
        <f t="shared" si="8"/>
        <v>0.86250335030822844</v>
      </c>
      <c r="K35" s="15">
        <f t="shared" si="4"/>
        <v>862.50335030822839</v>
      </c>
    </row>
    <row r="36" spans="1:11" x14ac:dyDescent="0.25">
      <c r="A36" s="4">
        <v>2017</v>
      </c>
      <c r="B36" s="4" t="s">
        <v>8</v>
      </c>
      <c r="C36" s="21">
        <v>45430</v>
      </c>
      <c r="D36" s="4">
        <v>2</v>
      </c>
      <c r="E36" s="20">
        <v>288</v>
      </c>
      <c r="F36" s="19">
        <f t="shared" si="0"/>
        <v>2.88</v>
      </c>
      <c r="G36" s="18">
        <v>157.19999999999999</v>
      </c>
      <c r="H36" s="17">
        <f t="shared" si="1"/>
        <v>94.32</v>
      </c>
      <c r="I36" s="16">
        <f>H36/21</f>
        <v>4.4914285714285711</v>
      </c>
      <c r="J36" s="16">
        <f t="shared" si="8"/>
        <v>0.84266952559635477</v>
      </c>
      <c r="K36" s="15">
        <f t="shared" si="4"/>
        <v>842.66952559635479</v>
      </c>
    </row>
    <row r="37" spans="1:11" x14ac:dyDescent="0.25">
      <c r="A37" s="4">
        <v>2017</v>
      </c>
      <c r="B37" s="4" t="s">
        <v>8</v>
      </c>
      <c r="C37" s="21">
        <v>45430</v>
      </c>
      <c r="D37" s="4">
        <v>3</v>
      </c>
      <c r="E37" s="20">
        <v>278.5</v>
      </c>
      <c r="F37" s="19">
        <f t="shared" si="0"/>
        <v>2.7850000000000001</v>
      </c>
      <c r="G37" s="18">
        <v>246.7</v>
      </c>
      <c r="H37" s="17">
        <f t="shared" si="1"/>
        <v>148.01999999999998</v>
      </c>
      <c r="I37" s="16">
        <f>H37/21</f>
        <v>7.048571428571428</v>
      </c>
      <c r="J37" s="16">
        <f t="shared" si="8"/>
        <v>1.3224336638970784</v>
      </c>
      <c r="K37" s="15">
        <f t="shared" si="4"/>
        <v>1322.4336638970783</v>
      </c>
    </row>
    <row r="38" spans="1:11" x14ac:dyDescent="0.25">
      <c r="A38" s="4">
        <v>2017</v>
      </c>
      <c r="B38" s="4" t="s">
        <v>7</v>
      </c>
      <c r="C38" s="21" t="s">
        <v>35</v>
      </c>
      <c r="D38" s="4">
        <v>1</v>
      </c>
      <c r="E38" s="20">
        <v>557.1</v>
      </c>
      <c r="F38" s="19">
        <f t="shared" si="0"/>
        <v>5.5710000000000006</v>
      </c>
      <c r="G38" s="18">
        <v>413.2</v>
      </c>
      <c r="H38" s="17">
        <f t="shared" si="1"/>
        <v>247.92</v>
      </c>
      <c r="I38" s="16">
        <f>H38/17</f>
        <v>14.583529411764705</v>
      </c>
      <c r="J38" s="16">
        <f t="shared" ref="J38:J43" si="9">I38/5.42</f>
        <v>2.6906880833514215</v>
      </c>
      <c r="K38" s="15">
        <f t="shared" si="4"/>
        <v>2690.6880833514215</v>
      </c>
    </row>
    <row r="39" spans="1:11" x14ac:dyDescent="0.25">
      <c r="A39" s="4">
        <v>2017</v>
      </c>
      <c r="B39" s="4" t="s">
        <v>7</v>
      </c>
      <c r="C39" s="21" t="s">
        <v>35</v>
      </c>
      <c r="D39" s="4">
        <v>2</v>
      </c>
      <c r="E39" s="20">
        <v>383.9</v>
      </c>
      <c r="F39" s="19">
        <f t="shared" si="0"/>
        <v>3.839</v>
      </c>
      <c r="G39" s="18">
        <v>239.3</v>
      </c>
      <c r="H39" s="17">
        <f t="shared" si="1"/>
        <v>143.58000000000001</v>
      </c>
      <c r="I39" s="16">
        <f>H39/17</f>
        <v>8.4458823529411777</v>
      </c>
      <c r="J39" s="16">
        <f t="shared" si="9"/>
        <v>1.5582808769264165</v>
      </c>
      <c r="K39" s="15">
        <f t="shared" si="4"/>
        <v>1558.2808769264166</v>
      </c>
    </row>
    <row r="40" spans="1:11" x14ac:dyDescent="0.25">
      <c r="A40" s="4">
        <v>2017</v>
      </c>
      <c r="B40" s="4" t="s">
        <v>7</v>
      </c>
      <c r="C40" s="21" t="s">
        <v>35</v>
      </c>
      <c r="D40" s="4">
        <v>3</v>
      </c>
      <c r="E40" s="20">
        <v>349.2</v>
      </c>
      <c r="F40" s="19">
        <f t="shared" si="0"/>
        <v>3.492</v>
      </c>
      <c r="G40" s="18">
        <v>215.8</v>
      </c>
      <c r="H40" s="17">
        <f t="shared" si="1"/>
        <v>129.48000000000002</v>
      </c>
      <c r="I40" s="16">
        <f>H40/17</f>
        <v>7.6164705882352948</v>
      </c>
      <c r="J40" s="16">
        <f t="shared" si="9"/>
        <v>1.4052528760581724</v>
      </c>
      <c r="K40" s="15">
        <f t="shared" si="4"/>
        <v>1405.2528760581724</v>
      </c>
    </row>
    <row r="41" spans="1:11" x14ac:dyDescent="0.25">
      <c r="A41" s="4">
        <v>2017</v>
      </c>
      <c r="B41" s="4" t="s">
        <v>7</v>
      </c>
      <c r="C41" s="21">
        <v>45430</v>
      </c>
      <c r="D41" s="4">
        <v>1</v>
      </c>
      <c r="E41" s="20">
        <v>150.69999999999999</v>
      </c>
      <c r="F41" s="19">
        <f t="shared" si="0"/>
        <v>1.5069999999999999</v>
      </c>
      <c r="G41" s="18">
        <v>202.6</v>
      </c>
      <c r="H41" s="17">
        <f t="shared" si="1"/>
        <v>121.55999999999999</v>
      </c>
      <c r="I41" s="16">
        <f>H41/21</f>
        <v>5.7885714285714283</v>
      </c>
      <c r="J41" s="16">
        <f t="shared" si="9"/>
        <v>1.0680021085925144</v>
      </c>
      <c r="K41" s="15">
        <f t="shared" si="4"/>
        <v>1068.0021085925143</v>
      </c>
    </row>
    <row r="42" spans="1:11" x14ac:dyDescent="0.25">
      <c r="A42" s="4">
        <v>2017</v>
      </c>
      <c r="B42" s="4" t="s">
        <v>7</v>
      </c>
      <c r="C42" s="21">
        <v>45430</v>
      </c>
      <c r="D42" s="4">
        <v>2</v>
      </c>
      <c r="E42" s="20">
        <v>266</v>
      </c>
      <c r="F42" s="19">
        <f t="shared" si="0"/>
        <v>2.66</v>
      </c>
      <c r="G42" s="17">
        <v>283</v>
      </c>
      <c r="H42" s="17">
        <f t="shared" si="1"/>
        <v>169.8</v>
      </c>
      <c r="I42" s="16">
        <f>H42/21</f>
        <v>8.0857142857142854</v>
      </c>
      <c r="J42" s="16">
        <f t="shared" si="9"/>
        <v>1.4918292040063257</v>
      </c>
      <c r="K42" s="15">
        <f t="shared" si="4"/>
        <v>1491.8292040063257</v>
      </c>
    </row>
    <row r="43" spans="1:11" x14ac:dyDescent="0.25">
      <c r="A43" s="4">
        <v>2017</v>
      </c>
      <c r="B43" s="4" t="s">
        <v>7</v>
      </c>
      <c r="C43" s="21">
        <v>45430</v>
      </c>
      <c r="D43" s="4">
        <v>3</v>
      </c>
      <c r="E43" s="20">
        <v>255.9</v>
      </c>
      <c r="F43" s="19">
        <f t="shared" si="0"/>
        <v>2.5590000000000002</v>
      </c>
      <c r="G43" s="18">
        <v>222.5</v>
      </c>
      <c r="H43" s="17">
        <f t="shared" si="1"/>
        <v>133.5</v>
      </c>
      <c r="I43" s="16">
        <f>H43/21</f>
        <v>6.3571428571428568</v>
      </c>
      <c r="J43" s="16">
        <f t="shared" si="9"/>
        <v>1.1729045861887191</v>
      </c>
      <c r="K43" s="15">
        <f t="shared" si="4"/>
        <v>1172.9045861887191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C53" sqref="C53:C61"/>
    </sheetView>
  </sheetViews>
  <sheetFormatPr defaultRowHeight="15" x14ac:dyDescent="0.25"/>
  <cols>
    <col min="2" max="3" width="9.140625" style="4"/>
    <col min="4" max="4" width="11" style="4" bestFit="1" customWidth="1"/>
    <col min="5" max="6" width="22.85546875" bestFit="1" customWidth="1"/>
  </cols>
  <sheetData>
    <row r="1" spans="1:6" x14ac:dyDescent="0.25">
      <c r="A1" s="1" t="s">
        <v>4</v>
      </c>
      <c r="B1" s="2" t="s">
        <v>25</v>
      </c>
      <c r="C1" s="2" t="s">
        <v>5</v>
      </c>
      <c r="D1" s="2" t="s">
        <v>6</v>
      </c>
      <c r="E1" s="14" t="s">
        <v>26</v>
      </c>
      <c r="F1" s="14" t="s">
        <v>26</v>
      </c>
    </row>
    <row r="2" spans="1:6" x14ac:dyDescent="0.25">
      <c r="A2" s="4">
        <v>2015</v>
      </c>
      <c r="B2" s="4" t="s">
        <v>8</v>
      </c>
      <c r="C2" s="21" t="s">
        <v>36</v>
      </c>
      <c r="D2" s="4">
        <v>1</v>
      </c>
      <c r="E2" s="17">
        <v>395.24</v>
      </c>
      <c r="F2" s="22">
        <f t="shared" ref="F2:F33" si="0">E2/100</f>
        <v>3.9523999999999999</v>
      </c>
    </row>
    <row r="3" spans="1:6" x14ac:dyDescent="0.25">
      <c r="A3" s="4">
        <v>2015</v>
      </c>
      <c r="B3" s="4" t="s">
        <v>8</v>
      </c>
      <c r="C3" s="21" t="s">
        <v>36</v>
      </c>
      <c r="D3" s="4">
        <v>2</v>
      </c>
      <c r="E3" s="17">
        <v>346.98</v>
      </c>
      <c r="F3" s="22">
        <f t="shared" si="0"/>
        <v>3.4698000000000002</v>
      </c>
    </row>
    <row r="4" spans="1:6" x14ac:dyDescent="0.25">
      <c r="A4" s="4">
        <v>2015</v>
      </c>
      <c r="B4" s="4" t="s">
        <v>8</v>
      </c>
      <c r="C4" s="21" t="s">
        <v>36</v>
      </c>
      <c r="D4" s="4">
        <v>3</v>
      </c>
      <c r="E4" s="17">
        <v>338.99</v>
      </c>
      <c r="F4" s="22">
        <f t="shared" si="0"/>
        <v>3.3898999999999999</v>
      </c>
    </row>
    <row r="5" spans="1:6" x14ac:dyDescent="0.25">
      <c r="A5" s="4">
        <v>2015</v>
      </c>
      <c r="B5" s="4" t="s">
        <v>8</v>
      </c>
      <c r="C5" s="21" t="s">
        <v>33</v>
      </c>
      <c r="D5" s="4">
        <v>1</v>
      </c>
      <c r="E5" s="17">
        <v>71.2</v>
      </c>
      <c r="F5" s="22">
        <f t="shared" si="0"/>
        <v>0.71200000000000008</v>
      </c>
    </row>
    <row r="6" spans="1:6" x14ac:dyDescent="0.25">
      <c r="A6" s="4">
        <v>2015</v>
      </c>
      <c r="B6" s="4" t="s">
        <v>8</v>
      </c>
      <c r="C6" s="21" t="s">
        <v>33</v>
      </c>
      <c r="D6" s="4">
        <v>2</v>
      </c>
      <c r="E6" s="17">
        <v>24</v>
      </c>
      <c r="F6" s="22">
        <f t="shared" si="0"/>
        <v>0.24</v>
      </c>
    </row>
    <row r="7" spans="1:6" x14ac:dyDescent="0.25">
      <c r="A7" s="4">
        <v>2015</v>
      </c>
      <c r="B7" s="4" t="s">
        <v>8</v>
      </c>
      <c r="C7" s="21" t="s">
        <v>33</v>
      </c>
      <c r="D7" s="4">
        <v>3</v>
      </c>
      <c r="E7" s="17">
        <v>49.1</v>
      </c>
      <c r="F7" s="22">
        <f t="shared" si="0"/>
        <v>0.49099999999999999</v>
      </c>
    </row>
    <row r="8" spans="1:6" x14ac:dyDescent="0.25">
      <c r="A8" s="4">
        <v>2015</v>
      </c>
      <c r="B8" s="4" t="s">
        <v>8</v>
      </c>
      <c r="C8" s="21" t="s">
        <v>37</v>
      </c>
      <c r="D8" s="4">
        <v>1</v>
      </c>
      <c r="E8" s="17">
        <v>502.8</v>
      </c>
      <c r="F8" s="22">
        <f t="shared" si="0"/>
        <v>5.0280000000000005</v>
      </c>
    </row>
    <row r="9" spans="1:6" x14ac:dyDescent="0.25">
      <c r="A9" s="4">
        <v>2015</v>
      </c>
      <c r="B9" s="4" t="s">
        <v>8</v>
      </c>
      <c r="C9" s="21" t="s">
        <v>37</v>
      </c>
      <c r="D9" s="4">
        <v>2</v>
      </c>
      <c r="E9" s="17">
        <v>579.4</v>
      </c>
      <c r="F9" s="22">
        <f t="shared" si="0"/>
        <v>5.7939999999999996</v>
      </c>
    </row>
    <row r="10" spans="1:6" x14ac:dyDescent="0.25">
      <c r="A10" s="4">
        <v>2015</v>
      </c>
      <c r="B10" s="4" t="s">
        <v>8</v>
      </c>
      <c r="C10" s="21" t="s">
        <v>37</v>
      </c>
      <c r="D10" s="4">
        <v>3</v>
      </c>
      <c r="E10" s="17">
        <v>578.29999999999995</v>
      </c>
      <c r="F10" s="22">
        <f t="shared" si="0"/>
        <v>5.7829999999999995</v>
      </c>
    </row>
    <row r="11" spans="1:6" x14ac:dyDescent="0.25">
      <c r="A11" s="4">
        <v>2015</v>
      </c>
      <c r="B11" s="4" t="s">
        <v>8</v>
      </c>
      <c r="C11" s="21">
        <v>45419</v>
      </c>
      <c r="D11" s="4">
        <v>1</v>
      </c>
      <c r="E11" s="17">
        <v>67.2</v>
      </c>
      <c r="F11" s="22">
        <f t="shared" si="0"/>
        <v>0.67200000000000004</v>
      </c>
    </row>
    <row r="12" spans="1:6" x14ac:dyDescent="0.25">
      <c r="A12" s="4">
        <v>2015</v>
      </c>
      <c r="B12" s="4" t="s">
        <v>8</v>
      </c>
      <c r="C12" s="21">
        <v>45419</v>
      </c>
      <c r="D12" s="4">
        <v>2</v>
      </c>
      <c r="E12" s="17">
        <v>52.4</v>
      </c>
      <c r="F12" s="22">
        <f t="shared" si="0"/>
        <v>0.52400000000000002</v>
      </c>
    </row>
    <row r="13" spans="1:6" x14ac:dyDescent="0.25">
      <c r="A13" s="4">
        <v>2015</v>
      </c>
      <c r="B13" s="4" t="s">
        <v>8</v>
      </c>
      <c r="C13" s="21">
        <v>45419</v>
      </c>
      <c r="D13" s="4">
        <v>3</v>
      </c>
      <c r="E13" s="17">
        <v>67.5</v>
      </c>
      <c r="F13" s="22">
        <f t="shared" si="0"/>
        <v>0.67500000000000004</v>
      </c>
    </row>
    <row r="14" spans="1:6" x14ac:dyDescent="0.25">
      <c r="A14" s="4">
        <v>2015</v>
      </c>
      <c r="B14" s="4" t="s">
        <v>7</v>
      </c>
      <c r="C14" s="21" t="s">
        <v>36</v>
      </c>
      <c r="D14" s="4">
        <v>1</v>
      </c>
      <c r="E14" s="17">
        <v>315.60000000000002</v>
      </c>
      <c r="F14" s="22">
        <f t="shared" si="0"/>
        <v>3.1560000000000001</v>
      </c>
    </row>
    <row r="15" spans="1:6" x14ac:dyDescent="0.25">
      <c r="A15" s="4">
        <v>2015</v>
      </c>
      <c r="B15" s="4" t="s">
        <v>7</v>
      </c>
      <c r="C15" s="21" t="s">
        <v>36</v>
      </c>
      <c r="D15" s="4">
        <v>2</v>
      </c>
      <c r="E15" s="17">
        <v>270.2</v>
      </c>
      <c r="F15" s="22">
        <f t="shared" si="0"/>
        <v>2.702</v>
      </c>
    </row>
    <row r="16" spans="1:6" x14ac:dyDescent="0.25">
      <c r="A16" s="4">
        <v>2015</v>
      </c>
      <c r="B16" s="4" t="s">
        <v>7</v>
      </c>
      <c r="C16" s="21" t="s">
        <v>36</v>
      </c>
      <c r="D16" s="4">
        <v>3</v>
      </c>
      <c r="E16" s="17">
        <v>295.2</v>
      </c>
      <c r="F16" s="22">
        <f t="shared" si="0"/>
        <v>2.952</v>
      </c>
    </row>
    <row r="17" spans="1:6" x14ac:dyDescent="0.25">
      <c r="A17" s="4">
        <v>2015</v>
      </c>
      <c r="B17" s="4" t="s">
        <v>7</v>
      </c>
      <c r="C17" s="21" t="s">
        <v>33</v>
      </c>
      <c r="D17" s="4">
        <v>1</v>
      </c>
      <c r="E17" s="17">
        <v>40.5</v>
      </c>
      <c r="F17" s="22">
        <f t="shared" si="0"/>
        <v>0.40500000000000003</v>
      </c>
    </row>
    <row r="18" spans="1:6" x14ac:dyDescent="0.25">
      <c r="A18" s="4">
        <v>2015</v>
      </c>
      <c r="B18" s="4" t="s">
        <v>7</v>
      </c>
      <c r="C18" s="21" t="s">
        <v>33</v>
      </c>
      <c r="D18" s="4">
        <v>2</v>
      </c>
      <c r="E18" s="17">
        <v>77.400000000000006</v>
      </c>
      <c r="F18" s="22">
        <f t="shared" si="0"/>
        <v>0.77400000000000002</v>
      </c>
    </row>
    <row r="19" spans="1:6" x14ac:dyDescent="0.25">
      <c r="A19" s="4">
        <v>2015</v>
      </c>
      <c r="B19" s="4" t="s">
        <v>7</v>
      </c>
      <c r="C19" s="21" t="s">
        <v>33</v>
      </c>
      <c r="D19" s="4">
        <v>3</v>
      </c>
      <c r="E19" s="17">
        <v>68.400000000000006</v>
      </c>
      <c r="F19" s="22">
        <f t="shared" si="0"/>
        <v>0.68400000000000005</v>
      </c>
    </row>
    <row r="20" spans="1:6" x14ac:dyDescent="0.25">
      <c r="A20" s="4">
        <v>2015</v>
      </c>
      <c r="B20" s="4" t="s">
        <v>7</v>
      </c>
      <c r="C20" s="21" t="s">
        <v>37</v>
      </c>
      <c r="D20" s="4">
        <v>1</v>
      </c>
      <c r="E20" s="17">
        <v>692.4</v>
      </c>
      <c r="F20" s="22">
        <f t="shared" si="0"/>
        <v>6.9239999999999995</v>
      </c>
    </row>
    <row r="21" spans="1:6" x14ac:dyDescent="0.25">
      <c r="A21" s="4">
        <v>2015</v>
      </c>
      <c r="B21" s="4" t="s">
        <v>7</v>
      </c>
      <c r="C21" s="21" t="s">
        <v>37</v>
      </c>
      <c r="D21" s="4">
        <v>2</v>
      </c>
      <c r="E21" s="17">
        <v>573.6</v>
      </c>
      <c r="F21" s="22">
        <f t="shared" si="0"/>
        <v>5.7360000000000007</v>
      </c>
    </row>
    <row r="22" spans="1:6" x14ac:dyDescent="0.25">
      <c r="A22" s="4">
        <v>2015</v>
      </c>
      <c r="B22" s="4" t="s">
        <v>7</v>
      </c>
      <c r="C22" s="21" t="s">
        <v>37</v>
      </c>
      <c r="D22" s="4">
        <v>3</v>
      </c>
      <c r="E22" s="17">
        <v>520</v>
      </c>
      <c r="F22" s="22">
        <f t="shared" si="0"/>
        <v>5.2</v>
      </c>
    </row>
    <row r="23" spans="1:6" x14ac:dyDescent="0.25">
      <c r="A23" s="4">
        <v>2015</v>
      </c>
      <c r="B23" s="4" t="s">
        <v>7</v>
      </c>
      <c r="C23" s="21">
        <v>45419</v>
      </c>
      <c r="D23" s="4">
        <v>1</v>
      </c>
      <c r="E23" s="17">
        <v>75.7</v>
      </c>
      <c r="F23" s="22">
        <f t="shared" si="0"/>
        <v>0.75700000000000001</v>
      </c>
    </row>
    <row r="24" spans="1:6" x14ac:dyDescent="0.25">
      <c r="A24" s="4">
        <v>2015</v>
      </c>
      <c r="B24" s="4" t="s">
        <v>7</v>
      </c>
      <c r="C24" s="21">
        <v>45419</v>
      </c>
      <c r="D24" s="4">
        <v>2</v>
      </c>
      <c r="E24" s="17">
        <v>35.299999999999997</v>
      </c>
      <c r="F24" s="22">
        <f t="shared" si="0"/>
        <v>0.35299999999999998</v>
      </c>
    </row>
    <row r="25" spans="1:6" x14ac:dyDescent="0.25">
      <c r="A25" s="4">
        <v>2015</v>
      </c>
      <c r="B25" s="4" t="s">
        <v>7</v>
      </c>
      <c r="C25" s="21">
        <v>45419</v>
      </c>
      <c r="D25" s="4">
        <v>3</v>
      </c>
      <c r="E25" s="17">
        <v>52</v>
      </c>
      <c r="F25" s="22">
        <f t="shared" si="0"/>
        <v>0.52</v>
      </c>
    </row>
    <row r="26" spans="1:6" x14ac:dyDescent="0.25">
      <c r="A26" s="4">
        <v>2016</v>
      </c>
      <c r="B26" s="4" t="s">
        <v>8</v>
      </c>
      <c r="C26" s="21" t="s">
        <v>36</v>
      </c>
      <c r="D26" s="4">
        <v>1</v>
      </c>
      <c r="E26" s="17">
        <v>551.08000000000004</v>
      </c>
      <c r="F26" s="22">
        <f t="shared" si="0"/>
        <v>5.5108000000000006</v>
      </c>
    </row>
    <row r="27" spans="1:6" x14ac:dyDescent="0.25">
      <c r="A27" s="4">
        <v>2016</v>
      </c>
      <c r="B27" s="4" t="s">
        <v>8</v>
      </c>
      <c r="C27" s="21" t="s">
        <v>36</v>
      </c>
      <c r="D27" s="4">
        <v>2</v>
      </c>
      <c r="E27" s="17">
        <v>447.79</v>
      </c>
      <c r="F27" s="22">
        <f t="shared" si="0"/>
        <v>4.4779</v>
      </c>
    </row>
    <row r="28" spans="1:6" x14ac:dyDescent="0.25">
      <c r="A28" s="4">
        <v>2016</v>
      </c>
      <c r="B28" s="4" t="s">
        <v>8</v>
      </c>
      <c r="C28" s="21" t="s">
        <v>36</v>
      </c>
      <c r="D28" s="4">
        <v>3</v>
      </c>
      <c r="E28" s="17">
        <v>613.96</v>
      </c>
      <c r="F28" s="22">
        <f t="shared" si="0"/>
        <v>6.1396000000000006</v>
      </c>
    </row>
    <row r="29" spans="1:6" x14ac:dyDescent="0.25">
      <c r="A29" s="4">
        <v>2016</v>
      </c>
      <c r="B29" s="4" t="s">
        <v>8</v>
      </c>
      <c r="C29" s="21" t="s">
        <v>34</v>
      </c>
      <c r="D29" s="4">
        <v>1</v>
      </c>
      <c r="E29" s="17">
        <v>386</v>
      </c>
      <c r="F29" s="22">
        <f t="shared" si="0"/>
        <v>3.86</v>
      </c>
    </row>
    <row r="30" spans="1:6" x14ac:dyDescent="0.25">
      <c r="A30" s="4">
        <v>2016</v>
      </c>
      <c r="B30" s="4" t="s">
        <v>8</v>
      </c>
      <c r="C30" s="21" t="s">
        <v>34</v>
      </c>
      <c r="D30" s="4">
        <v>2</v>
      </c>
      <c r="E30" s="17">
        <v>573.5</v>
      </c>
      <c r="F30" s="22">
        <f t="shared" si="0"/>
        <v>5.7350000000000003</v>
      </c>
    </row>
    <row r="31" spans="1:6" x14ac:dyDescent="0.25">
      <c r="A31" s="4">
        <v>2016</v>
      </c>
      <c r="B31" s="4" t="s">
        <v>8</v>
      </c>
      <c r="C31" s="21" t="s">
        <v>34</v>
      </c>
      <c r="D31" s="4">
        <v>3</v>
      </c>
      <c r="E31" s="17">
        <v>501.8</v>
      </c>
      <c r="F31" s="22">
        <f t="shared" si="0"/>
        <v>5.0179999999999998</v>
      </c>
    </row>
    <row r="32" spans="1:6" x14ac:dyDescent="0.25">
      <c r="A32" s="4">
        <v>2016</v>
      </c>
      <c r="B32" s="4" t="s">
        <v>8</v>
      </c>
      <c r="C32" s="21">
        <v>45424</v>
      </c>
      <c r="D32" s="4">
        <v>1</v>
      </c>
      <c r="E32" s="17">
        <v>150.1</v>
      </c>
      <c r="F32" s="22">
        <f t="shared" si="0"/>
        <v>1.5009999999999999</v>
      </c>
    </row>
    <row r="33" spans="1:6" x14ac:dyDescent="0.25">
      <c r="A33" s="4">
        <v>2016</v>
      </c>
      <c r="B33" s="4" t="s">
        <v>8</v>
      </c>
      <c r="C33" s="21">
        <v>45424</v>
      </c>
      <c r="D33" s="4">
        <v>2</v>
      </c>
      <c r="E33" s="17">
        <v>481.2</v>
      </c>
      <c r="F33" s="22">
        <f t="shared" si="0"/>
        <v>4.8120000000000003</v>
      </c>
    </row>
    <row r="34" spans="1:6" x14ac:dyDescent="0.25">
      <c r="A34" s="4">
        <v>2016</v>
      </c>
      <c r="B34" s="4" t="s">
        <v>8</v>
      </c>
      <c r="C34" s="21">
        <v>45424</v>
      </c>
      <c r="D34" s="4">
        <v>3</v>
      </c>
      <c r="E34" s="17">
        <v>184.9</v>
      </c>
      <c r="F34" s="22">
        <f t="shared" ref="F34:F61" si="1">E34/100</f>
        <v>1.849</v>
      </c>
    </row>
    <row r="35" spans="1:6" x14ac:dyDescent="0.25">
      <c r="A35" s="4">
        <v>2016</v>
      </c>
      <c r="B35" s="4" t="s">
        <v>7</v>
      </c>
      <c r="C35" s="21" t="s">
        <v>36</v>
      </c>
      <c r="D35" s="4">
        <v>1</v>
      </c>
      <c r="E35" s="17">
        <v>693.49</v>
      </c>
      <c r="F35" s="22">
        <f t="shared" si="1"/>
        <v>6.9348999999999998</v>
      </c>
    </row>
    <row r="36" spans="1:6" x14ac:dyDescent="0.25">
      <c r="A36" s="4">
        <v>2016</v>
      </c>
      <c r="B36" s="4" t="s">
        <v>7</v>
      </c>
      <c r="C36" s="21" t="s">
        <v>36</v>
      </c>
      <c r="D36" s="4">
        <v>2</v>
      </c>
      <c r="E36" s="17">
        <v>777.42</v>
      </c>
      <c r="F36" s="22">
        <f t="shared" si="1"/>
        <v>7.7741999999999996</v>
      </c>
    </row>
    <row r="37" spans="1:6" x14ac:dyDescent="0.25">
      <c r="A37" s="4">
        <v>2016</v>
      </c>
      <c r="B37" s="4" t="s">
        <v>7</v>
      </c>
      <c r="C37" s="21" t="s">
        <v>36</v>
      </c>
      <c r="D37" s="4">
        <v>3</v>
      </c>
      <c r="E37" s="17">
        <v>638.62</v>
      </c>
      <c r="F37" s="22">
        <f t="shared" si="1"/>
        <v>6.3861999999999997</v>
      </c>
    </row>
    <row r="38" spans="1:6" x14ac:dyDescent="0.25">
      <c r="A38" s="4">
        <v>2016</v>
      </c>
      <c r="B38" s="4" t="s">
        <v>7</v>
      </c>
      <c r="C38" s="21" t="s">
        <v>34</v>
      </c>
      <c r="D38" s="4">
        <v>1</v>
      </c>
      <c r="E38" s="17">
        <v>442.8</v>
      </c>
      <c r="F38" s="22">
        <f t="shared" si="1"/>
        <v>4.4279999999999999</v>
      </c>
    </row>
    <row r="39" spans="1:6" x14ac:dyDescent="0.25">
      <c r="A39" s="4">
        <v>2016</v>
      </c>
      <c r="B39" s="4" t="s">
        <v>7</v>
      </c>
      <c r="C39" s="21" t="s">
        <v>34</v>
      </c>
      <c r="D39" s="4">
        <v>2</v>
      </c>
      <c r="E39" s="17">
        <v>377.3</v>
      </c>
      <c r="F39" s="22">
        <f t="shared" si="1"/>
        <v>3.7730000000000001</v>
      </c>
    </row>
    <row r="40" spans="1:6" x14ac:dyDescent="0.25">
      <c r="A40" s="4">
        <v>2016</v>
      </c>
      <c r="B40" s="4" t="s">
        <v>7</v>
      </c>
      <c r="C40" s="21" t="s">
        <v>34</v>
      </c>
      <c r="D40" s="4">
        <v>3</v>
      </c>
      <c r="E40" s="17">
        <v>586.4</v>
      </c>
      <c r="F40" s="22">
        <f t="shared" si="1"/>
        <v>5.8639999999999999</v>
      </c>
    </row>
    <row r="41" spans="1:6" x14ac:dyDescent="0.25">
      <c r="A41" s="4">
        <v>2016</v>
      </c>
      <c r="B41" s="4" t="s">
        <v>7</v>
      </c>
      <c r="C41" s="21">
        <v>45424</v>
      </c>
      <c r="D41" s="4">
        <v>1</v>
      </c>
      <c r="E41" s="17">
        <v>551.4</v>
      </c>
      <c r="F41" s="22">
        <f t="shared" si="1"/>
        <v>5.5139999999999993</v>
      </c>
    </row>
    <row r="42" spans="1:6" x14ac:dyDescent="0.25">
      <c r="A42" s="4">
        <v>2016</v>
      </c>
      <c r="B42" s="4" t="s">
        <v>7</v>
      </c>
      <c r="C42" s="21">
        <v>45424</v>
      </c>
      <c r="D42" s="4">
        <v>2</v>
      </c>
      <c r="E42" s="17">
        <v>591.20000000000005</v>
      </c>
      <c r="F42" s="22">
        <f t="shared" si="1"/>
        <v>5.9120000000000008</v>
      </c>
    </row>
    <row r="43" spans="1:6" x14ac:dyDescent="0.25">
      <c r="A43" s="4">
        <v>2016</v>
      </c>
      <c r="B43" s="4" t="s">
        <v>7</v>
      </c>
      <c r="C43" s="21">
        <v>45424</v>
      </c>
      <c r="D43" s="4">
        <v>3</v>
      </c>
      <c r="E43" s="17">
        <v>318.2</v>
      </c>
      <c r="F43" s="22">
        <f t="shared" si="1"/>
        <v>3.1819999999999999</v>
      </c>
    </row>
    <row r="44" spans="1:6" x14ac:dyDescent="0.25">
      <c r="A44" s="4">
        <v>2017</v>
      </c>
      <c r="B44" s="4" t="s">
        <v>8</v>
      </c>
      <c r="C44" s="21" t="s">
        <v>38</v>
      </c>
      <c r="D44" s="4">
        <v>1</v>
      </c>
      <c r="E44" s="20">
        <v>317.48</v>
      </c>
      <c r="F44" s="19">
        <f t="shared" si="1"/>
        <v>3.1748000000000003</v>
      </c>
    </row>
    <row r="45" spans="1:6" x14ac:dyDescent="0.25">
      <c r="A45" s="4">
        <v>2017</v>
      </c>
      <c r="B45" s="4" t="s">
        <v>8</v>
      </c>
      <c r="C45" s="21" t="s">
        <v>38</v>
      </c>
      <c r="D45" s="4">
        <v>2</v>
      </c>
      <c r="E45" s="20">
        <v>283.33999999999997</v>
      </c>
      <c r="F45" s="19">
        <f t="shared" si="1"/>
        <v>2.8333999999999997</v>
      </c>
    </row>
    <row r="46" spans="1:6" x14ac:dyDescent="0.25">
      <c r="A46" s="4">
        <v>2017</v>
      </c>
      <c r="B46" s="4" t="s">
        <v>8</v>
      </c>
      <c r="C46" s="21" t="s">
        <v>38</v>
      </c>
      <c r="D46" s="4">
        <v>3</v>
      </c>
      <c r="E46" s="20">
        <v>229.44</v>
      </c>
      <c r="F46" s="19">
        <f t="shared" si="1"/>
        <v>2.2944</v>
      </c>
    </row>
    <row r="47" spans="1:6" x14ac:dyDescent="0.25">
      <c r="A47" s="4">
        <v>2017</v>
      </c>
      <c r="B47" s="4" t="s">
        <v>8</v>
      </c>
      <c r="C47" s="21" t="s">
        <v>35</v>
      </c>
      <c r="D47" s="4">
        <v>1</v>
      </c>
      <c r="E47" s="20">
        <v>694.3</v>
      </c>
      <c r="F47" s="19">
        <f t="shared" si="1"/>
        <v>6.9429999999999996</v>
      </c>
    </row>
    <row r="48" spans="1:6" x14ac:dyDescent="0.25">
      <c r="A48" s="4">
        <v>2017</v>
      </c>
      <c r="B48" s="4" t="s">
        <v>8</v>
      </c>
      <c r="C48" s="21" t="s">
        <v>35</v>
      </c>
      <c r="D48" s="4">
        <v>2</v>
      </c>
      <c r="E48" s="20">
        <v>498</v>
      </c>
      <c r="F48" s="19">
        <f t="shared" si="1"/>
        <v>4.9800000000000004</v>
      </c>
    </row>
    <row r="49" spans="1:6" x14ac:dyDescent="0.25">
      <c r="A49" s="4">
        <v>2017</v>
      </c>
      <c r="B49" s="4" t="s">
        <v>8</v>
      </c>
      <c r="C49" s="21" t="s">
        <v>35</v>
      </c>
      <c r="D49" s="4">
        <v>3</v>
      </c>
      <c r="E49" s="20">
        <v>292.60000000000002</v>
      </c>
      <c r="F49" s="19">
        <f t="shared" si="1"/>
        <v>2.9260000000000002</v>
      </c>
    </row>
    <row r="50" spans="1:6" x14ac:dyDescent="0.25">
      <c r="A50" s="4">
        <v>2017</v>
      </c>
      <c r="B50" s="4" t="s">
        <v>8</v>
      </c>
      <c r="C50" s="21">
        <v>45430</v>
      </c>
      <c r="D50" s="4">
        <v>1</v>
      </c>
      <c r="E50" s="20">
        <v>124.1</v>
      </c>
      <c r="F50" s="19">
        <f t="shared" si="1"/>
        <v>1.2409999999999999</v>
      </c>
    </row>
    <row r="51" spans="1:6" x14ac:dyDescent="0.25">
      <c r="A51" s="4">
        <v>2017</v>
      </c>
      <c r="B51" s="4" t="s">
        <v>8</v>
      </c>
      <c r="C51" s="21">
        <v>45430</v>
      </c>
      <c r="D51" s="4">
        <v>2</v>
      </c>
      <c r="E51" s="20">
        <v>288</v>
      </c>
      <c r="F51" s="19">
        <f t="shared" si="1"/>
        <v>2.88</v>
      </c>
    </row>
    <row r="52" spans="1:6" x14ac:dyDescent="0.25">
      <c r="A52" s="4">
        <v>2017</v>
      </c>
      <c r="B52" s="4" t="s">
        <v>8</v>
      </c>
      <c r="C52" s="21">
        <v>45430</v>
      </c>
      <c r="D52" s="4">
        <v>3</v>
      </c>
      <c r="E52" s="20">
        <v>278.5</v>
      </c>
      <c r="F52" s="19">
        <f t="shared" si="1"/>
        <v>2.7850000000000001</v>
      </c>
    </row>
    <row r="53" spans="1:6" x14ac:dyDescent="0.25">
      <c r="A53" s="4">
        <v>2017</v>
      </c>
      <c r="B53" s="4" t="s">
        <v>7</v>
      </c>
      <c r="C53" s="21" t="s">
        <v>38</v>
      </c>
      <c r="D53" s="4">
        <v>1</v>
      </c>
      <c r="E53" s="20">
        <v>286.5</v>
      </c>
      <c r="F53" s="19">
        <f t="shared" si="1"/>
        <v>2.8650000000000002</v>
      </c>
    </row>
    <row r="54" spans="1:6" x14ac:dyDescent="0.25">
      <c r="A54" s="4">
        <v>2017</v>
      </c>
      <c r="B54" s="4" t="s">
        <v>7</v>
      </c>
      <c r="C54" s="21" t="s">
        <v>38</v>
      </c>
      <c r="D54" s="4">
        <v>2</v>
      </c>
      <c r="E54" s="20">
        <v>292.44</v>
      </c>
      <c r="F54" s="19">
        <f t="shared" si="1"/>
        <v>2.9243999999999999</v>
      </c>
    </row>
    <row r="55" spans="1:6" x14ac:dyDescent="0.25">
      <c r="A55" s="4">
        <v>2017</v>
      </c>
      <c r="B55" s="4" t="s">
        <v>7</v>
      </c>
      <c r="C55" s="21" t="s">
        <v>38</v>
      </c>
      <c r="D55" s="4">
        <v>3</v>
      </c>
      <c r="E55" s="20">
        <v>255.67</v>
      </c>
      <c r="F55" s="19">
        <f t="shared" si="1"/>
        <v>2.5566999999999998</v>
      </c>
    </row>
    <row r="56" spans="1:6" x14ac:dyDescent="0.25">
      <c r="A56" s="4">
        <v>2017</v>
      </c>
      <c r="B56" s="4" t="s">
        <v>7</v>
      </c>
      <c r="C56" s="21" t="s">
        <v>35</v>
      </c>
      <c r="D56" s="4">
        <v>1</v>
      </c>
      <c r="E56" s="20">
        <v>557.1</v>
      </c>
      <c r="F56" s="19">
        <f t="shared" si="1"/>
        <v>5.5710000000000006</v>
      </c>
    </row>
    <row r="57" spans="1:6" x14ac:dyDescent="0.25">
      <c r="A57" s="4">
        <v>2017</v>
      </c>
      <c r="B57" s="4" t="s">
        <v>7</v>
      </c>
      <c r="C57" s="21" t="s">
        <v>35</v>
      </c>
      <c r="D57" s="4">
        <v>2</v>
      </c>
      <c r="E57" s="20">
        <v>383.9</v>
      </c>
      <c r="F57" s="19">
        <f t="shared" si="1"/>
        <v>3.839</v>
      </c>
    </row>
    <row r="58" spans="1:6" x14ac:dyDescent="0.25">
      <c r="A58" s="4">
        <v>2017</v>
      </c>
      <c r="B58" s="4" t="s">
        <v>7</v>
      </c>
      <c r="C58" s="21" t="s">
        <v>35</v>
      </c>
      <c r="D58" s="4">
        <v>3</v>
      </c>
      <c r="E58" s="20">
        <v>349.2</v>
      </c>
      <c r="F58" s="19">
        <f t="shared" si="1"/>
        <v>3.492</v>
      </c>
    </row>
    <row r="59" spans="1:6" x14ac:dyDescent="0.25">
      <c r="A59" s="4">
        <v>2017</v>
      </c>
      <c r="B59" s="4" t="s">
        <v>7</v>
      </c>
      <c r="C59" s="21">
        <v>45430</v>
      </c>
      <c r="D59" s="4">
        <v>1</v>
      </c>
      <c r="E59" s="20">
        <v>150.69999999999999</v>
      </c>
      <c r="F59" s="19">
        <f t="shared" si="1"/>
        <v>1.5069999999999999</v>
      </c>
    </row>
    <row r="60" spans="1:6" x14ac:dyDescent="0.25">
      <c r="A60" s="4">
        <v>2017</v>
      </c>
      <c r="B60" s="4" t="s">
        <v>7</v>
      </c>
      <c r="C60" s="21">
        <v>45430</v>
      </c>
      <c r="D60" s="4">
        <v>2</v>
      </c>
      <c r="E60" s="20">
        <v>266</v>
      </c>
      <c r="F60" s="19">
        <f t="shared" si="1"/>
        <v>2.66</v>
      </c>
    </row>
    <row r="61" spans="1:6" x14ac:dyDescent="0.25">
      <c r="A61" s="4">
        <v>2017</v>
      </c>
      <c r="B61" s="4" t="s">
        <v>7</v>
      </c>
      <c r="C61" s="21">
        <v>45430</v>
      </c>
      <c r="D61" s="4">
        <v>3</v>
      </c>
      <c r="E61" s="20">
        <v>255.9</v>
      </c>
      <c r="F61" s="19">
        <f t="shared" si="1"/>
        <v>2.5590000000000002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45"/>
  <sheetViews>
    <sheetView zoomScale="90" zoomScaleNormal="90" workbookViewId="0">
      <selection activeCell="C8" sqref="C8"/>
    </sheetView>
  </sheetViews>
  <sheetFormatPr defaultRowHeight="15" x14ac:dyDescent="0.25"/>
  <sheetData>
    <row r="7" spans="1:5" x14ac:dyDescent="0.25">
      <c r="C7" t="s">
        <v>39</v>
      </c>
      <c r="E7">
        <v>2015</v>
      </c>
    </row>
    <row r="8" spans="1:5" x14ac:dyDescent="0.25">
      <c r="B8" s="3" t="s">
        <v>21</v>
      </c>
      <c r="C8" s="3" t="s">
        <v>24</v>
      </c>
      <c r="D8" s="6" t="s">
        <v>23</v>
      </c>
      <c r="E8" s="5" t="s">
        <v>22</v>
      </c>
    </row>
    <row r="9" spans="1:5" x14ac:dyDescent="0.25">
      <c r="A9" t="s">
        <v>8</v>
      </c>
      <c r="B9" s="9">
        <v>3.6040000000000001</v>
      </c>
      <c r="C9" s="9">
        <v>0.48099999999999998</v>
      </c>
      <c r="D9" s="9">
        <v>5.5350000000000001</v>
      </c>
      <c r="E9" s="9">
        <v>0.624</v>
      </c>
    </row>
    <row r="10" spans="1:5" x14ac:dyDescent="0.25">
      <c r="A10" t="s">
        <v>7</v>
      </c>
      <c r="B10" s="9">
        <v>2.9369999999999998</v>
      </c>
      <c r="C10" s="9">
        <v>0.621</v>
      </c>
      <c r="D10" s="9">
        <v>5.9530000000000003</v>
      </c>
      <c r="E10" s="9">
        <v>0.54300000000000004</v>
      </c>
    </row>
    <row r="12" spans="1:5" x14ac:dyDescent="0.25">
      <c r="B12" s="8">
        <f t="shared" ref="B12:E13" si="0">B9*10</f>
        <v>36.04</v>
      </c>
      <c r="C12" s="8">
        <f t="shared" si="0"/>
        <v>4.8099999999999996</v>
      </c>
      <c r="D12" s="8">
        <f t="shared" si="0"/>
        <v>55.35</v>
      </c>
      <c r="E12" s="8">
        <f t="shared" si="0"/>
        <v>6.24</v>
      </c>
    </row>
    <row r="13" spans="1:5" x14ac:dyDescent="0.25">
      <c r="B13" s="8">
        <f t="shared" si="0"/>
        <v>29.369999999999997</v>
      </c>
      <c r="C13" s="8">
        <f t="shared" si="0"/>
        <v>6.21</v>
      </c>
      <c r="D13" s="8">
        <f t="shared" si="0"/>
        <v>59.53</v>
      </c>
      <c r="E13" s="8">
        <f t="shared" si="0"/>
        <v>5.4300000000000006</v>
      </c>
    </row>
    <row r="23" spans="1:5" x14ac:dyDescent="0.25">
      <c r="E23">
        <v>2016</v>
      </c>
    </row>
    <row r="24" spans="1:5" x14ac:dyDescent="0.25">
      <c r="B24" s="5" t="s">
        <v>21</v>
      </c>
      <c r="C24" s="5" t="s">
        <v>20</v>
      </c>
      <c r="D24" s="5" t="s">
        <v>19</v>
      </c>
    </row>
    <row r="25" spans="1:5" x14ac:dyDescent="0.25">
      <c r="A25" t="s">
        <v>8</v>
      </c>
      <c r="B25" s="9">
        <v>5.3760000000000003</v>
      </c>
      <c r="C25" s="9">
        <v>4.8710000000000004</v>
      </c>
      <c r="D25" s="9">
        <v>2.7210000000000001</v>
      </c>
    </row>
    <row r="26" spans="1:5" x14ac:dyDescent="0.25">
      <c r="A26" t="s">
        <v>7</v>
      </c>
      <c r="B26" s="9">
        <v>7.032</v>
      </c>
      <c r="C26" s="9">
        <v>4.6879999999999997</v>
      </c>
      <c r="D26" s="9">
        <v>4.8689999999999998</v>
      </c>
    </row>
    <row r="28" spans="1:5" x14ac:dyDescent="0.25">
      <c r="B28" s="8">
        <f t="shared" ref="B28:D29" si="1">B25*10</f>
        <v>53.760000000000005</v>
      </c>
      <c r="C28" s="8">
        <f t="shared" si="1"/>
        <v>48.710000000000008</v>
      </c>
      <c r="D28" s="8">
        <f t="shared" si="1"/>
        <v>27.21</v>
      </c>
    </row>
    <row r="29" spans="1:5" x14ac:dyDescent="0.25">
      <c r="B29" s="8">
        <f t="shared" si="1"/>
        <v>70.319999999999993</v>
      </c>
      <c r="C29" s="8">
        <f t="shared" si="1"/>
        <v>46.879999999999995</v>
      </c>
      <c r="D29" s="8">
        <f t="shared" si="1"/>
        <v>48.69</v>
      </c>
    </row>
    <row r="39" spans="1:5" x14ac:dyDescent="0.25">
      <c r="E39">
        <v>2017</v>
      </c>
    </row>
    <row r="40" spans="1:5" x14ac:dyDescent="0.25">
      <c r="B40" s="5" t="s">
        <v>18</v>
      </c>
      <c r="C40" s="5" t="s">
        <v>17</v>
      </c>
      <c r="D40" s="5" t="s">
        <v>16</v>
      </c>
    </row>
    <row r="41" spans="1:5" x14ac:dyDescent="0.25">
      <c r="A41" t="s">
        <v>8</v>
      </c>
      <c r="B41" s="9">
        <v>2.7679999999999998</v>
      </c>
      <c r="C41" s="9">
        <v>4.95</v>
      </c>
      <c r="D41" s="9">
        <v>2.302</v>
      </c>
    </row>
    <row r="42" spans="1:5" x14ac:dyDescent="0.25">
      <c r="A42" t="s">
        <v>7</v>
      </c>
      <c r="B42" s="9">
        <v>2.782</v>
      </c>
      <c r="C42" s="9">
        <v>4.3010000000000002</v>
      </c>
      <c r="D42" s="9">
        <v>2.242</v>
      </c>
    </row>
    <row r="44" spans="1:5" x14ac:dyDescent="0.25">
      <c r="B44" s="8">
        <f t="shared" ref="B44:D45" si="2">B41*10</f>
        <v>27.68</v>
      </c>
      <c r="C44" s="8">
        <f t="shared" si="2"/>
        <v>49.5</v>
      </c>
      <c r="D44" s="8">
        <f t="shared" si="2"/>
        <v>23.02</v>
      </c>
    </row>
    <row r="45" spans="1:5" x14ac:dyDescent="0.25">
      <c r="B45" s="8">
        <f t="shared" si="2"/>
        <v>27.82</v>
      </c>
      <c r="C45" s="8">
        <f t="shared" si="2"/>
        <v>43.010000000000005</v>
      </c>
      <c r="D45" s="8">
        <f t="shared" si="2"/>
        <v>22.42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workbookViewId="0">
      <selection activeCell="C12" sqref="C12"/>
    </sheetView>
  </sheetViews>
  <sheetFormatPr defaultRowHeight="15" x14ac:dyDescent="0.25"/>
  <sheetData>
    <row r="5" spans="1:5" x14ac:dyDescent="0.25">
      <c r="C5" t="s">
        <v>40</v>
      </c>
    </row>
    <row r="6" spans="1:5" x14ac:dyDescent="0.25">
      <c r="B6" s="3" t="s">
        <v>21</v>
      </c>
      <c r="C6" s="3" t="s">
        <v>24</v>
      </c>
      <c r="D6" s="6" t="s">
        <v>23</v>
      </c>
      <c r="E6" s="5" t="s">
        <v>22</v>
      </c>
    </row>
    <row r="7" spans="1:5" x14ac:dyDescent="0.25">
      <c r="A7" t="s">
        <v>8</v>
      </c>
      <c r="B7">
        <v>0</v>
      </c>
      <c r="C7">
        <v>2009.6</v>
      </c>
      <c r="D7">
        <v>2447.9</v>
      </c>
      <c r="E7">
        <v>1953.3</v>
      </c>
    </row>
    <row r="8" spans="1:5" x14ac:dyDescent="0.25">
      <c r="A8" t="s">
        <v>7</v>
      </c>
      <c r="B8">
        <v>0</v>
      </c>
      <c r="C8">
        <v>2905</v>
      </c>
      <c r="D8">
        <v>2727.5</v>
      </c>
      <c r="E8">
        <v>1183.9000000000001</v>
      </c>
    </row>
    <row r="10" spans="1:5" x14ac:dyDescent="0.25">
      <c r="B10" s="13"/>
    </row>
    <row r="11" spans="1:5" x14ac:dyDescent="0.25">
      <c r="B11" s="13"/>
    </row>
    <row r="12" spans="1:5" ht="15.75" thickBot="1" x14ac:dyDescent="0.3">
      <c r="B12" s="12"/>
    </row>
    <row r="22" spans="1:4" x14ac:dyDescent="0.25">
      <c r="B22" s="5" t="s">
        <v>21</v>
      </c>
      <c r="C22" s="5" t="s">
        <v>20</v>
      </c>
      <c r="D22" s="5" t="s">
        <v>19</v>
      </c>
    </row>
    <row r="23" spans="1:4" x14ac:dyDescent="0.25">
      <c r="A23" t="s">
        <v>8</v>
      </c>
      <c r="B23">
        <v>0</v>
      </c>
      <c r="C23">
        <v>2159.4</v>
      </c>
      <c r="D23">
        <v>2774.9</v>
      </c>
    </row>
    <row r="24" spans="1:4" x14ac:dyDescent="0.25">
      <c r="A24" t="s">
        <v>7</v>
      </c>
      <c r="B24">
        <v>0</v>
      </c>
      <c r="C24">
        <v>2304.1</v>
      </c>
      <c r="D24">
        <v>3298.6</v>
      </c>
    </row>
    <row r="38" spans="1:4" x14ac:dyDescent="0.25">
      <c r="B38" s="5" t="s">
        <v>18</v>
      </c>
      <c r="C38" s="5" t="s">
        <v>17</v>
      </c>
      <c r="D38" s="5" t="s">
        <v>16</v>
      </c>
    </row>
    <row r="39" spans="1:4" x14ac:dyDescent="0.25">
      <c r="A39" t="s">
        <v>8</v>
      </c>
      <c r="B39">
        <v>0</v>
      </c>
      <c r="C39">
        <v>1809.7</v>
      </c>
      <c r="D39">
        <v>1009.2</v>
      </c>
    </row>
    <row r="40" spans="1:4" x14ac:dyDescent="0.25">
      <c r="A40" t="s">
        <v>7</v>
      </c>
      <c r="B40">
        <v>0</v>
      </c>
      <c r="C40">
        <v>1884.7</v>
      </c>
      <c r="D40">
        <v>1244.2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2" sqref="C2"/>
    </sheetView>
  </sheetViews>
  <sheetFormatPr defaultRowHeight="15" x14ac:dyDescent="0.25"/>
  <sheetData>
    <row r="1" spans="1:5" x14ac:dyDescent="0.25">
      <c r="C1" t="s">
        <v>41</v>
      </c>
    </row>
    <row r="2" spans="1:5" x14ac:dyDescent="0.25">
      <c r="B2" s="3" t="s">
        <v>21</v>
      </c>
      <c r="C2" s="3" t="s">
        <v>24</v>
      </c>
      <c r="D2" s="6" t="s">
        <v>23</v>
      </c>
      <c r="E2" s="5" t="s">
        <v>22</v>
      </c>
    </row>
    <row r="3" spans="1:5" x14ac:dyDescent="0.25">
      <c r="A3" t="s">
        <v>8</v>
      </c>
      <c r="B3">
        <v>13.04</v>
      </c>
      <c r="C3">
        <v>10.77</v>
      </c>
      <c r="D3">
        <v>8.3800000000000008</v>
      </c>
      <c r="E3">
        <v>8.6199999999999992</v>
      </c>
    </row>
    <row r="4" spans="1:5" x14ac:dyDescent="0.25">
      <c r="A4" t="s">
        <v>7</v>
      </c>
      <c r="B4">
        <v>11.56</v>
      </c>
      <c r="C4">
        <v>10.35</v>
      </c>
      <c r="D4">
        <v>8.58</v>
      </c>
      <c r="E4">
        <v>9.9600000000000009</v>
      </c>
    </row>
    <row r="6" spans="1:5" x14ac:dyDescent="0.25">
      <c r="C6" s="7"/>
      <c r="D6" s="7"/>
      <c r="E6" s="7"/>
    </row>
    <row r="18" spans="1:4" x14ac:dyDescent="0.25">
      <c r="B18" s="5" t="s">
        <v>21</v>
      </c>
      <c r="C18" s="5" t="s">
        <v>20</v>
      </c>
      <c r="D18" s="5" t="s">
        <v>19</v>
      </c>
    </row>
    <row r="19" spans="1:4" x14ac:dyDescent="0.25">
      <c r="A19" t="s">
        <v>8</v>
      </c>
      <c r="B19">
        <v>13.98</v>
      </c>
      <c r="C19">
        <v>11.52</v>
      </c>
      <c r="D19">
        <v>12.55</v>
      </c>
    </row>
    <row r="20" spans="1:4" x14ac:dyDescent="0.25">
      <c r="A20" t="s">
        <v>7</v>
      </c>
      <c r="B20">
        <v>15.6</v>
      </c>
      <c r="C20">
        <v>11.76</v>
      </c>
      <c r="D20">
        <v>11.32</v>
      </c>
    </row>
    <row r="34" spans="1:4" x14ac:dyDescent="0.25">
      <c r="B34" s="5" t="s">
        <v>18</v>
      </c>
      <c r="C34" s="5" t="s">
        <v>17</v>
      </c>
      <c r="D34" s="5" t="s">
        <v>16</v>
      </c>
    </row>
    <row r="35" spans="1:4" x14ac:dyDescent="0.25">
      <c r="A35" t="s">
        <v>8</v>
      </c>
      <c r="B35">
        <v>15.18</v>
      </c>
      <c r="C35">
        <v>17.43</v>
      </c>
      <c r="D35">
        <v>9.57</v>
      </c>
    </row>
    <row r="36" spans="1:4" x14ac:dyDescent="0.25">
      <c r="A36" t="s">
        <v>7</v>
      </c>
      <c r="B36">
        <v>16.12</v>
      </c>
      <c r="C36">
        <v>17.41</v>
      </c>
      <c r="D36">
        <v>13.5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P18" sqref="P18"/>
    </sheetView>
  </sheetViews>
  <sheetFormatPr defaultRowHeight="15" x14ac:dyDescent="0.25"/>
  <sheetData>
    <row r="1" spans="1:5" x14ac:dyDescent="0.25">
      <c r="C1" t="s">
        <v>0</v>
      </c>
    </row>
    <row r="2" spans="1:5" x14ac:dyDescent="0.25">
      <c r="B2" s="3" t="s">
        <v>21</v>
      </c>
      <c r="C2" s="3" t="s">
        <v>24</v>
      </c>
      <c r="D2" s="6" t="s">
        <v>23</v>
      </c>
      <c r="E2" s="5" t="s">
        <v>22</v>
      </c>
    </row>
    <row r="3" spans="1:5" x14ac:dyDescent="0.25">
      <c r="A3" t="s">
        <v>8</v>
      </c>
      <c r="B3">
        <v>44.9</v>
      </c>
      <c r="C3">
        <v>48.54</v>
      </c>
      <c r="D3">
        <v>61.06</v>
      </c>
      <c r="E3">
        <v>58.22</v>
      </c>
    </row>
    <row r="4" spans="1:5" x14ac:dyDescent="0.25">
      <c r="A4" t="s">
        <v>7</v>
      </c>
      <c r="B4">
        <v>44.15</v>
      </c>
      <c r="C4">
        <v>47.65</v>
      </c>
      <c r="D4">
        <v>54.54</v>
      </c>
      <c r="E4">
        <v>55.04</v>
      </c>
    </row>
    <row r="18" spans="1:4" x14ac:dyDescent="0.25">
      <c r="B18" s="5" t="s">
        <v>21</v>
      </c>
      <c r="C18" s="5" t="s">
        <v>20</v>
      </c>
      <c r="D18" s="5" t="s">
        <v>19</v>
      </c>
    </row>
    <row r="19" spans="1:4" x14ac:dyDescent="0.25">
      <c r="A19" t="s">
        <v>8</v>
      </c>
      <c r="B19">
        <v>46.77</v>
      </c>
      <c r="C19">
        <v>55.68</v>
      </c>
      <c r="D19">
        <v>58.47</v>
      </c>
    </row>
    <row r="20" spans="1:4" x14ac:dyDescent="0.25">
      <c r="A20" t="s">
        <v>7</v>
      </c>
      <c r="B20">
        <v>44.85</v>
      </c>
      <c r="C20">
        <v>54.18</v>
      </c>
      <c r="D20">
        <v>58.96</v>
      </c>
    </row>
    <row r="34" spans="1:4" x14ac:dyDescent="0.25">
      <c r="B34" s="5" t="s">
        <v>18</v>
      </c>
      <c r="C34" s="5" t="s">
        <v>17</v>
      </c>
      <c r="D34" s="5" t="s">
        <v>16</v>
      </c>
    </row>
    <row r="35" spans="1:4" x14ac:dyDescent="0.25">
      <c r="A35" t="s">
        <v>8</v>
      </c>
      <c r="B35">
        <v>48.74</v>
      </c>
      <c r="C35">
        <v>47.4</v>
      </c>
      <c r="D35">
        <v>64.760000000000005</v>
      </c>
    </row>
    <row r="36" spans="1:4" x14ac:dyDescent="0.25">
      <c r="A36" t="s">
        <v>7</v>
      </c>
      <c r="B36">
        <v>42.28</v>
      </c>
      <c r="C36">
        <v>45.14</v>
      </c>
      <c r="D36">
        <v>64.28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workbookViewId="0">
      <selection activeCell="P18" sqref="P18"/>
    </sheetView>
  </sheetViews>
  <sheetFormatPr defaultRowHeight="15" x14ac:dyDescent="0.25"/>
  <sheetData>
    <row r="5" spans="1:5" x14ac:dyDescent="0.25">
      <c r="C5" t="s">
        <v>1</v>
      </c>
    </row>
    <row r="6" spans="1:5" x14ac:dyDescent="0.25">
      <c r="B6" s="3" t="s">
        <v>21</v>
      </c>
      <c r="C6" s="3" t="s">
        <v>24</v>
      </c>
      <c r="D6" s="6" t="s">
        <v>23</v>
      </c>
      <c r="E6" s="5" t="s">
        <v>22</v>
      </c>
    </row>
    <row r="7" spans="1:5" x14ac:dyDescent="0.25">
      <c r="A7" t="s">
        <v>8</v>
      </c>
      <c r="B7">
        <v>17.350000000000001</v>
      </c>
      <c r="C7">
        <v>17.170000000000002</v>
      </c>
      <c r="D7">
        <v>20.010000000000002</v>
      </c>
      <c r="E7">
        <v>21.01</v>
      </c>
    </row>
    <row r="8" spans="1:5" x14ac:dyDescent="0.25">
      <c r="A8" t="s">
        <v>7</v>
      </c>
      <c r="B8">
        <v>18.309999999999999</v>
      </c>
      <c r="C8">
        <v>16.98</v>
      </c>
      <c r="D8">
        <v>19.739999999999998</v>
      </c>
      <c r="E8">
        <v>17.93</v>
      </c>
    </row>
    <row r="22" spans="1:4" x14ac:dyDescent="0.25">
      <c r="B22" s="5" t="s">
        <v>21</v>
      </c>
      <c r="C22" s="5" t="s">
        <v>20</v>
      </c>
      <c r="D22" s="5" t="s">
        <v>19</v>
      </c>
    </row>
    <row r="23" spans="1:4" x14ac:dyDescent="0.25">
      <c r="A23" t="s">
        <v>8</v>
      </c>
      <c r="B23">
        <v>22.55</v>
      </c>
      <c r="C23">
        <v>28.6</v>
      </c>
      <c r="D23">
        <v>33.04</v>
      </c>
    </row>
    <row r="24" spans="1:4" x14ac:dyDescent="0.25">
      <c r="A24" t="s">
        <v>7</v>
      </c>
      <c r="B24">
        <v>21.98</v>
      </c>
      <c r="C24">
        <v>27.19</v>
      </c>
      <c r="D24">
        <v>31.02</v>
      </c>
    </row>
    <row r="38" spans="1:4" x14ac:dyDescent="0.25">
      <c r="B38" s="5" t="s">
        <v>18</v>
      </c>
      <c r="C38" s="5" t="s">
        <v>17</v>
      </c>
      <c r="D38" s="5" t="s">
        <v>16</v>
      </c>
    </row>
    <row r="39" spans="1:4" x14ac:dyDescent="0.25">
      <c r="A39" t="s">
        <v>8</v>
      </c>
      <c r="B39">
        <v>35.659999999999997</v>
      </c>
      <c r="C39">
        <v>23.14</v>
      </c>
      <c r="D39">
        <v>43.54</v>
      </c>
    </row>
    <row r="40" spans="1:4" x14ac:dyDescent="0.25">
      <c r="A40" t="s">
        <v>7</v>
      </c>
      <c r="B40">
        <v>34.68</v>
      </c>
      <c r="C40">
        <v>23.09</v>
      </c>
      <c r="D40">
        <v>42.53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workbookViewId="0">
      <selection activeCell="P18" sqref="P18"/>
    </sheetView>
  </sheetViews>
  <sheetFormatPr defaultRowHeight="15" x14ac:dyDescent="0.25"/>
  <sheetData>
    <row r="5" spans="1:5" x14ac:dyDescent="0.25">
      <c r="C5" t="s">
        <v>2</v>
      </c>
    </row>
    <row r="6" spans="1:5" x14ac:dyDescent="0.25">
      <c r="B6" s="3" t="s">
        <v>21</v>
      </c>
      <c r="C6" s="3" t="s">
        <v>24</v>
      </c>
      <c r="D6" s="6" t="s">
        <v>23</v>
      </c>
      <c r="E6" s="5" t="s">
        <v>22</v>
      </c>
    </row>
    <row r="7" spans="1:5" x14ac:dyDescent="0.25">
      <c r="A7" t="s">
        <v>8</v>
      </c>
      <c r="B7" s="11">
        <v>5.77</v>
      </c>
      <c r="C7" s="11">
        <v>3.31</v>
      </c>
      <c r="D7" s="11">
        <v>4.41</v>
      </c>
      <c r="E7" s="11">
        <v>5.41</v>
      </c>
    </row>
    <row r="8" spans="1:5" x14ac:dyDescent="0.25">
      <c r="A8" t="s">
        <v>7</v>
      </c>
      <c r="B8" s="11">
        <v>5.44</v>
      </c>
      <c r="C8" s="11">
        <v>5.08</v>
      </c>
      <c r="D8" s="11">
        <v>4.8499999999999996</v>
      </c>
      <c r="E8" s="11">
        <v>7.16</v>
      </c>
    </row>
    <row r="22" spans="1:4" x14ac:dyDescent="0.25">
      <c r="B22" s="5" t="s">
        <v>21</v>
      </c>
      <c r="C22" s="5" t="s">
        <v>20</v>
      </c>
      <c r="D22" s="5" t="s">
        <v>19</v>
      </c>
    </row>
    <row r="23" spans="1:4" x14ac:dyDescent="0.25">
      <c r="A23" t="s">
        <v>8</v>
      </c>
      <c r="B23" s="10">
        <v>4.17</v>
      </c>
      <c r="C23" s="10">
        <v>5</v>
      </c>
      <c r="D23" s="10">
        <v>5.92</v>
      </c>
    </row>
    <row r="24" spans="1:4" x14ac:dyDescent="0.25">
      <c r="A24" t="s">
        <v>7</v>
      </c>
      <c r="B24" s="10">
        <v>3.85</v>
      </c>
      <c r="C24" s="10">
        <v>4.4000000000000004</v>
      </c>
      <c r="D24" s="10">
        <v>5.03</v>
      </c>
    </row>
    <row r="38" spans="1:4" x14ac:dyDescent="0.25">
      <c r="B38" s="5" t="s">
        <v>18</v>
      </c>
      <c r="C38" s="5" t="s">
        <v>17</v>
      </c>
      <c r="D38" s="5" t="s">
        <v>16</v>
      </c>
    </row>
    <row r="39" spans="1:4" x14ac:dyDescent="0.25">
      <c r="A39" t="s">
        <v>8</v>
      </c>
      <c r="B39" s="10">
        <v>4.26</v>
      </c>
      <c r="C39" s="10">
        <v>1.59</v>
      </c>
      <c r="D39" s="10">
        <v>7.02</v>
      </c>
    </row>
    <row r="40" spans="1:4" x14ac:dyDescent="0.25">
      <c r="A40" t="s">
        <v>7</v>
      </c>
      <c r="B40" s="10">
        <v>4.24</v>
      </c>
      <c r="C40" s="10">
        <v>1.4</v>
      </c>
      <c r="D40" s="10">
        <v>5.89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Sayfa1</vt:lpstr>
      <vt:lpstr>Dry matter intake</vt:lpstr>
      <vt:lpstr>Dry matter yield</vt:lpstr>
      <vt:lpstr>Dry matter yield-1</vt:lpstr>
      <vt:lpstr>Dry matter intake-1</vt:lpstr>
      <vt:lpstr>CP</vt:lpstr>
      <vt:lpstr>NDF</vt:lpstr>
      <vt:lpstr>ADF</vt:lpstr>
      <vt:lpstr>ADL</vt:lpstr>
      <vt:lpstr>DMI</vt:lpstr>
      <vt:lpstr>ME</vt:lpstr>
      <vt:lpstr>ASH</vt:lpstr>
      <vt:lpstr>P</vt:lpstr>
      <vt:lpstr>K</vt:lpstr>
      <vt:lpstr>Ca</vt:lpstr>
      <vt:lpstr>Mg</vt:lpstr>
      <vt:lpstr>Fe</vt:lpstr>
      <vt:lpstr>Zn</vt:lpstr>
      <vt:lpstr>Mn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2024-07-04T10:46:17Z</dcterms:modified>
</cp:coreProperties>
</file>