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cmus\OneDrive\Documents\School\Masters\Vepris project\Final stuff\"/>
    </mc:Choice>
  </mc:AlternateContent>
  <xr:revisionPtr revIDLastSave="0" documentId="13_ncr:1_{759DE2A1-99E0-4640-BA3A-031B800A6160}" xr6:coauthVersionLast="47" xr6:coauthVersionMax="47" xr10:uidLastSave="{00000000-0000-0000-0000-000000000000}"/>
  <bookViews>
    <workbookView xWindow="9510" yWindow="0" windowWidth="9780" windowHeight="11370" activeTab="4" xr2:uid="{69DC6EB1-39F0-4F31-9FF0-A41428485613}"/>
  </bookViews>
  <sheets>
    <sheet name="Gu4, GU5" sheetId="4" r:id="rId1"/>
    <sheet name="WU" sheetId="1" r:id="rId2"/>
    <sheet name="GT" sheetId="3" r:id="rId3"/>
    <sheet name="WT" sheetId="2" r:id="rId4"/>
    <sheet name="Amaniensi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 i="2" l="1"/>
  <c r="W20" i="2" s="1"/>
  <c r="V16" i="2"/>
  <c r="U16" i="2"/>
  <c r="T16" i="2"/>
  <c r="S16" i="2"/>
  <c r="R16" i="2"/>
  <c r="Q16" i="2"/>
  <c r="P16" i="2"/>
  <c r="O16" i="2"/>
  <c r="W15" i="2"/>
  <c r="V15" i="2"/>
  <c r="U15" i="2"/>
  <c r="T15" i="2"/>
  <c r="S15" i="2"/>
  <c r="R15" i="2"/>
  <c r="Q15" i="2"/>
  <c r="P15" i="2"/>
  <c r="P19" i="2" s="1"/>
  <c r="O15" i="2"/>
  <c r="W14" i="2"/>
  <c r="V14" i="2"/>
  <c r="U14" i="2"/>
  <c r="T14" i="2"/>
  <c r="S14" i="2"/>
  <c r="R14" i="2"/>
  <c r="Q14" i="2"/>
  <c r="P14" i="2"/>
  <c r="O14" i="2"/>
  <c r="W5" i="2"/>
  <c r="V5" i="2"/>
  <c r="U5" i="2"/>
  <c r="T5" i="2"/>
  <c r="S5" i="2"/>
  <c r="S20" i="2" s="1"/>
  <c r="R5" i="2"/>
  <c r="R20" i="2" s="1"/>
  <c r="Q5" i="2"/>
  <c r="P5" i="2"/>
  <c r="P20" i="2" s="1"/>
  <c r="O5" i="2"/>
  <c r="O20" i="2" s="1"/>
  <c r="W4" i="2"/>
  <c r="V4" i="2"/>
  <c r="U4" i="2"/>
  <c r="U19" i="2" s="1"/>
  <c r="T4" i="2"/>
  <c r="T19" i="2" s="1"/>
  <c r="S4" i="2"/>
  <c r="S19" i="2" s="1"/>
  <c r="R4" i="2"/>
  <c r="R19" i="2" s="1"/>
  <c r="Q4" i="2"/>
  <c r="Q19" i="2" s="1"/>
  <c r="P4" i="2"/>
  <c r="W3" i="2"/>
  <c r="V3" i="2"/>
  <c r="U3" i="2"/>
  <c r="U18" i="2" s="1"/>
  <c r="T3" i="2"/>
  <c r="T18" i="2" s="1"/>
  <c r="S3" i="2"/>
  <c r="R3" i="2"/>
  <c r="R18" i="2" s="1"/>
  <c r="Q3" i="2"/>
  <c r="Q18" i="2" s="1"/>
  <c r="P3" i="2"/>
  <c r="O3" i="2"/>
  <c r="N19" i="3"/>
  <c r="P19" i="3"/>
  <c r="O20" i="3"/>
  <c r="M18" i="3"/>
  <c r="N18" i="3"/>
  <c r="O18" i="3"/>
  <c r="T18" i="3"/>
  <c r="L16" i="3"/>
  <c r="L20" i="3" s="1"/>
  <c r="M16" i="3"/>
  <c r="N16" i="3"/>
  <c r="N20" i="3" s="1"/>
  <c r="O16" i="3"/>
  <c r="P16" i="3"/>
  <c r="Q16" i="3"/>
  <c r="R16" i="3"/>
  <c r="S16" i="3"/>
  <c r="T16" i="3"/>
  <c r="L15" i="3"/>
  <c r="M15" i="3"/>
  <c r="N15" i="3"/>
  <c r="O15" i="3"/>
  <c r="O19" i="3" s="1"/>
  <c r="P15" i="3"/>
  <c r="Q15" i="3"/>
  <c r="R15" i="3"/>
  <c r="S15" i="3"/>
  <c r="T15" i="3"/>
  <c r="L4" i="3"/>
  <c r="L19" i="3" s="1"/>
  <c r="M4" i="3"/>
  <c r="M19" i="3" s="1"/>
  <c r="N4" i="3"/>
  <c r="O4" i="3"/>
  <c r="P4" i="3"/>
  <c r="Q4" i="3"/>
  <c r="Q19" i="3" s="1"/>
  <c r="R4" i="3"/>
  <c r="R19" i="3" s="1"/>
  <c r="S4" i="3"/>
  <c r="S19" i="3" s="1"/>
  <c r="T4" i="3"/>
  <c r="T19" i="3" s="1"/>
  <c r="L5" i="3"/>
  <c r="M5" i="3"/>
  <c r="M20" i="3" s="1"/>
  <c r="N5" i="3"/>
  <c r="O5" i="3"/>
  <c r="P5" i="3"/>
  <c r="P20" i="3" s="1"/>
  <c r="Q5" i="3"/>
  <c r="Q20" i="3" s="1"/>
  <c r="R5" i="3"/>
  <c r="R20" i="3" s="1"/>
  <c r="S5" i="3"/>
  <c r="S20" i="3" s="1"/>
  <c r="T5" i="3"/>
  <c r="T20" i="3" s="1"/>
  <c r="M3" i="3"/>
  <c r="N3" i="3"/>
  <c r="O3" i="3"/>
  <c r="P3" i="3"/>
  <c r="P18" i="3" s="1"/>
  <c r="Q3" i="3"/>
  <c r="Q18" i="3" s="1"/>
  <c r="R3" i="3"/>
  <c r="R18" i="3" s="1"/>
  <c r="S3" i="3"/>
  <c r="S18" i="3" s="1"/>
  <c r="T3" i="3"/>
  <c r="L3" i="3"/>
  <c r="L18" i="3" s="1"/>
  <c r="T14" i="3"/>
  <c r="S14" i="3"/>
  <c r="M14" i="3"/>
  <c r="N14" i="3"/>
  <c r="O14" i="3"/>
  <c r="P14" i="3"/>
  <c r="Q14" i="3"/>
  <c r="R14" i="3"/>
  <c r="L14" i="3"/>
  <c r="H4" i="5"/>
  <c r="C8" i="5"/>
  <c r="D8" i="5"/>
  <c r="E8" i="5"/>
  <c r="F8" i="5"/>
  <c r="G8" i="5"/>
  <c r="H8" i="5"/>
  <c r="I8" i="5"/>
  <c r="J8" i="5"/>
  <c r="K8" i="5"/>
  <c r="L8" i="5"/>
  <c r="M8" i="5"/>
  <c r="C9" i="5"/>
  <c r="D9" i="5"/>
  <c r="E9" i="5"/>
  <c r="F9" i="5"/>
  <c r="G9" i="5"/>
  <c r="H9" i="5"/>
  <c r="I9" i="5"/>
  <c r="J9" i="5"/>
  <c r="K9" i="5"/>
  <c r="L9" i="5"/>
  <c r="M9" i="5"/>
  <c r="C10" i="5"/>
  <c r="D10" i="5"/>
  <c r="E10" i="5"/>
  <c r="F10" i="5"/>
  <c r="G10" i="5"/>
  <c r="H10" i="5"/>
  <c r="I10" i="5"/>
  <c r="J10" i="5"/>
  <c r="K10" i="5"/>
  <c r="L10" i="5"/>
  <c r="M10" i="5"/>
  <c r="C11" i="5"/>
  <c r="D11" i="5"/>
  <c r="E11" i="5"/>
  <c r="F11" i="5"/>
  <c r="G11" i="5"/>
  <c r="H11" i="5"/>
  <c r="I11" i="5"/>
  <c r="J11" i="5"/>
  <c r="K11" i="5"/>
  <c r="L11" i="5"/>
  <c r="M11" i="5"/>
  <c r="C12" i="5"/>
  <c r="D12" i="5"/>
  <c r="E12" i="5"/>
  <c r="F12" i="5"/>
  <c r="G12" i="5"/>
  <c r="H12" i="5"/>
  <c r="I12" i="5"/>
  <c r="J12" i="5"/>
  <c r="K12" i="5"/>
  <c r="L12" i="5"/>
  <c r="M12" i="5"/>
  <c r="B12" i="5"/>
  <c r="B11" i="5"/>
  <c r="B10" i="5"/>
  <c r="B9" i="5"/>
  <c r="B8" i="5"/>
  <c r="C34" i="5"/>
  <c r="D34" i="5"/>
  <c r="E34" i="5"/>
  <c r="F34" i="5"/>
  <c r="G34" i="5"/>
  <c r="H34" i="5"/>
  <c r="I34" i="5"/>
  <c r="J34" i="5"/>
  <c r="K34" i="5"/>
  <c r="L34" i="5"/>
  <c r="B34" i="5"/>
  <c r="D34" i="3"/>
  <c r="E34" i="3"/>
  <c r="F34" i="3"/>
  <c r="G34" i="3"/>
  <c r="H34" i="3"/>
  <c r="I34" i="3"/>
  <c r="J34" i="3"/>
  <c r="K34" i="3"/>
  <c r="C34" i="3"/>
  <c r="D34" i="1"/>
  <c r="E34" i="1"/>
  <c r="F34" i="1"/>
  <c r="G34" i="1"/>
  <c r="C34" i="1"/>
  <c r="D34" i="4"/>
  <c r="E34" i="4"/>
  <c r="F34" i="4"/>
  <c r="G34" i="4"/>
  <c r="H34" i="4"/>
  <c r="C34" i="4"/>
  <c r="C34" i="2"/>
  <c r="D8" i="4"/>
  <c r="E8" i="4"/>
  <c r="F8" i="4"/>
  <c r="G8" i="4"/>
  <c r="H8" i="4"/>
  <c r="D9" i="4"/>
  <c r="E9" i="4"/>
  <c r="F9" i="4"/>
  <c r="G9" i="4"/>
  <c r="H9" i="4"/>
  <c r="D10" i="4"/>
  <c r="E10" i="4"/>
  <c r="F10" i="4"/>
  <c r="G10" i="4"/>
  <c r="H10" i="4"/>
  <c r="C9" i="4"/>
  <c r="C10" i="4"/>
  <c r="C8" i="4"/>
  <c r="C9" i="1"/>
  <c r="D9" i="1"/>
  <c r="E9" i="1"/>
  <c r="F9" i="1"/>
  <c r="G9" i="1"/>
  <c r="C10" i="1"/>
  <c r="D10" i="1"/>
  <c r="E10" i="1"/>
  <c r="G10" i="1"/>
  <c r="D8" i="1"/>
  <c r="E8" i="1"/>
  <c r="F8" i="1"/>
  <c r="G8" i="1"/>
  <c r="C8" i="1"/>
  <c r="D8" i="3"/>
  <c r="E8" i="3"/>
  <c r="F8" i="3"/>
  <c r="G8" i="3"/>
  <c r="H8" i="3"/>
  <c r="I8" i="3"/>
  <c r="J8" i="3"/>
  <c r="K8" i="3"/>
  <c r="D9" i="3"/>
  <c r="E9" i="3"/>
  <c r="F9" i="3"/>
  <c r="G9" i="3"/>
  <c r="H9" i="3"/>
  <c r="I9" i="3"/>
  <c r="J9" i="3"/>
  <c r="K9" i="3"/>
  <c r="D10" i="3"/>
  <c r="E10" i="3"/>
  <c r="F10" i="3"/>
  <c r="G10" i="3"/>
  <c r="H10" i="3"/>
  <c r="I10" i="3"/>
  <c r="J10" i="3"/>
  <c r="K10" i="3"/>
  <c r="C9" i="3"/>
  <c r="C10" i="3"/>
  <c r="C8" i="3"/>
  <c r="C8" i="2"/>
  <c r="L34" i="2"/>
  <c r="I34" i="2"/>
  <c r="D34" i="2"/>
  <c r="E34" i="2"/>
  <c r="F34" i="2"/>
  <c r="G34" i="2"/>
  <c r="H34" i="2"/>
  <c r="J34" i="2"/>
  <c r="K34" i="2"/>
  <c r="M34" i="2"/>
  <c r="N34" i="2"/>
  <c r="C9" i="2"/>
  <c r="E8" i="2"/>
  <c r="F8" i="2"/>
  <c r="G8" i="2"/>
  <c r="H8" i="2"/>
  <c r="I8" i="2"/>
  <c r="J8" i="2"/>
  <c r="K8" i="2"/>
  <c r="L8" i="2"/>
  <c r="M8" i="2"/>
  <c r="N8" i="2"/>
  <c r="E9" i="2"/>
  <c r="G9" i="2"/>
  <c r="H9" i="2"/>
  <c r="I9" i="2"/>
  <c r="J9" i="2"/>
  <c r="K9" i="2"/>
  <c r="L9" i="2"/>
  <c r="M9" i="2"/>
  <c r="N9" i="2"/>
  <c r="E10" i="2"/>
  <c r="F10" i="2"/>
  <c r="G10" i="2"/>
  <c r="H10" i="2"/>
  <c r="I10" i="2"/>
  <c r="J10" i="2"/>
  <c r="K10" i="2"/>
  <c r="L10" i="2"/>
  <c r="M10" i="2"/>
  <c r="N10" i="2"/>
  <c r="D8" i="2"/>
  <c r="D9" i="2"/>
  <c r="D10" i="2"/>
  <c r="C10" i="2"/>
  <c r="N12" i="2"/>
  <c r="N11" i="2"/>
  <c r="D11" i="3"/>
  <c r="E11" i="3"/>
  <c r="F11" i="3"/>
  <c r="G11" i="3"/>
  <c r="H11" i="3"/>
  <c r="I11" i="3"/>
  <c r="J11" i="3"/>
  <c r="K11" i="3"/>
  <c r="D12" i="3"/>
  <c r="E12" i="3"/>
  <c r="F12" i="3"/>
  <c r="G12" i="3"/>
  <c r="H12" i="3"/>
  <c r="I12" i="3"/>
  <c r="J12" i="3"/>
  <c r="K12" i="3"/>
  <c r="D11" i="1"/>
  <c r="E11" i="1"/>
  <c r="F11" i="1"/>
  <c r="G11" i="1"/>
  <c r="D12" i="1"/>
  <c r="E12" i="1"/>
  <c r="G12" i="1"/>
  <c r="C12" i="1"/>
  <c r="C11" i="1"/>
  <c r="C12" i="3"/>
  <c r="C11" i="3"/>
  <c r="D11" i="4"/>
  <c r="E11" i="4"/>
  <c r="F11" i="4"/>
  <c r="G11" i="4"/>
  <c r="H11" i="4"/>
  <c r="D12" i="4"/>
  <c r="E12" i="4"/>
  <c r="F12" i="4"/>
  <c r="G12" i="4"/>
  <c r="H12" i="4"/>
  <c r="C12" i="4"/>
  <c r="C11" i="4"/>
  <c r="I12" i="2"/>
  <c r="J12" i="2"/>
  <c r="K12" i="2"/>
  <c r="L12" i="2"/>
  <c r="M12" i="2"/>
  <c r="D12" i="2"/>
  <c r="E12" i="2"/>
  <c r="G12" i="2"/>
  <c r="H12" i="2"/>
  <c r="C12" i="2"/>
  <c r="D11" i="2"/>
  <c r="E11" i="2"/>
  <c r="F11" i="2"/>
  <c r="G11" i="2"/>
  <c r="H11" i="2"/>
  <c r="I11" i="2"/>
  <c r="J11" i="2"/>
  <c r="K11" i="2"/>
  <c r="L11" i="2"/>
  <c r="M11" i="2"/>
  <c r="C11" i="2"/>
  <c r="E18" i="2"/>
  <c r="F6" i="2"/>
  <c r="F9" i="2" s="1"/>
  <c r="F7" i="1"/>
  <c r="F10" i="1" s="1"/>
  <c r="O18" i="2" l="1"/>
  <c r="V19" i="2"/>
  <c r="P18" i="2"/>
  <c r="W19" i="2"/>
  <c r="S18" i="2"/>
  <c r="Q20" i="2"/>
  <c r="V18" i="2"/>
  <c r="T20" i="2"/>
  <c r="W18" i="2"/>
  <c r="U20" i="2"/>
  <c r="O4" i="2"/>
  <c r="O19" i="2" s="1"/>
  <c r="V20" i="2"/>
  <c r="F12" i="1"/>
  <c r="F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Mary Ciambrone</author>
  </authors>
  <commentList>
    <comment ref="E3" authorId="0" shapeId="0" xr:uid="{DF0353CD-C0C3-40B4-83A3-FEF8F3D70A82}">
      <text>
        <r>
          <rPr>
            <b/>
            <sz val="9"/>
            <color indexed="81"/>
            <rFont val="Tahoma"/>
            <family val="2"/>
          </rPr>
          <t>Mary Ciambrone:</t>
        </r>
        <r>
          <rPr>
            <sz val="9"/>
            <color indexed="81"/>
            <rFont val="Tahoma"/>
            <family val="2"/>
          </rPr>
          <t xml:space="preserve">
damaged</t>
        </r>
      </text>
    </comment>
    <comment ref="F3" authorId="0" shapeId="0" xr:uid="{9CE81F00-9147-435E-934E-4FA8D08B8DBA}">
      <text>
        <r>
          <rPr>
            <b/>
            <sz val="9"/>
            <color indexed="81"/>
            <rFont val="Tahoma"/>
            <family val="2"/>
          </rPr>
          <t>Mary Ciambrone:</t>
        </r>
        <r>
          <rPr>
            <sz val="9"/>
            <color indexed="81"/>
            <rFont val="Tahoma"/>
            <family val="2"/>
          </rPr>
          <t xml:space="preserve">
damaged</t>
        </r>
      </text>
    </comment>
    <comment ref="F4" authorId="0" shapeId="0" xr:uid="{7D82C9E5-6B79-4C27-B9A6-545C4308E92F}">
      <text>
        <r>
          <rPr>
            <b/>
            <sz val="9"/>
            <color indexed="81"/>
            <rFont val="Tahoma"/>
            <family val="2"/>
          </rPr>
          <t>Mary Ciambrone:</t>
        </r>
        <r>
          <rPr>
            <sz val="9"/>
            <color indexed="81"/>
            <rFont val="Tahoma"/>
            <family val="2"/>
          </rPr>
          <t xml:space="preserve">
damaged</t>
        </r>
      </text>
    </comment>
    <comment ref="G6" authorId="0" shapeId="0" xr:uid="{631F21B3-0F81-4027-832C-08436CFC7EB5}">
      <text>
        <r>
          <rPr>
            <b/>
            <sz val="9"/>
            <color indexed="81"/>
            <rFont val="Tahoma"/>
            <family val="2"/>
          </rPr>
          <t>Mary Ciambrone:</t>
        </r>
        <r>
          <rPr>
            <sz val="9"/>
            <color indexed="81"/>
            <rFont val="Tahoma"/>
            <family val="2"/>
          </rPr>
          <t xml:space="preserve">
(o)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Mary Ciambrone</author>
  </authors>
  <commentList>
    <comment ref="E2" authorId="0" shapeId="0" xr:uid="{8564917B-416E-4027-A342-E83FEC0C49DE}">
      <text>
        <r>
          <rPr>
            <b/>
            <sz val="9"/>
            <color indexed="81"/>
            <rFont val="Tahoma"/>
            <family val="2"/>
          </rPr>
          <t>Mary Ciambrone:</t>
        </r>
        <r>
          <rPr>
            <sz val="9"/>
            <color indexed="81"/>
            <rFont val="Tahoma"/>
            <family val="2"/>
          </rPr>
          <t xml:space="preserve">
damaged</t>
        </r>
      </text>
    </comment>
    <comment ref="E3" authorId="0" shapeId="0" xr:uid="{47C14188-7C4D-433E-8C89-A18651B95CBF}">
      <text>
        <r>
          <rPr>
            <b/>
            <sz val="9"/>
            <color indexed="81"/>
            <rFont val="Tahoma"/>
            <family val="2"/>
          </rPr>
          <t>Mary Ciambrone:</t>
        </r>
        <r>
          <rPr>
            <sz val="9"/>
            <color indexed="81"/>
            <rFont val="Tahoma"/>
            <family val="2"/>
          </rPr>
          <t xml:space="preserve">
damaged</t>
        </r>
      </text>
    </comment>
    <comment ref="E4" authorId="0" shapeId="0" xr:uid="{6ADF3C53-7C7A-4168-A706-966C91AC68A5}">
      <text>
        <r>
          <rPr>
            <b/>
            <sz val="9"/>
            <color indexed="81"/>
            <rFont val="Tahoma"/>
            <family val="2"/>
          </rPr>
          <t>Mary Ciambrone:</t>
        </r>
        <r>
          <rPr>
            <sz val="9"/>
            <color indexed="81"/>
            <rFont val="Tahoma"/>
            <family val="2"/>
          </rPr>
          <t xml:space="preserve">
damaged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Mary Ciambrone</author>
  </authors>
  <commentList>
    <comment ref="F3" authorId="0" shapeId="0" xr:uid="{B6BD64CE-C69C-4773-98FF-67F84E2FB11E}">
      <text>
        <r>
          <rPr>
            <b/>
            <sz val="9"/>
            <color indexed="81"/>
            <rFont val="Tahoma"/>
            <family val="2"/>
          </rPr>
          <t>Mary Ciambrone:</t>
        </r>
        <r>
          <rPr>
            <sz val="9"/>
            <color indexed="81"/>
            <rFont val="Tahoma"/>
            <family val="2"/>
          </rPr>
          <t xml:space="preserve">
d</t>
        </r>
      </text>
    </comment>
    <comment ref="E4" authorId="0" shapeId="0" xr:uid="{3BB5B7F0-313B-42FC-B1BC-531BCE28606A}">
      <text>
        <r>
          <rPr>
            <b/>
            <sz val="9"/>
            <color indexed="81"/>
            <rFont val="Tahoma"/>
            <family val="2"/>
          </rPr>
          <t>Mary Ciambrone:</t>
        </r>
        <r>
          <rPr>
            <sz val="9"/>
            <color indexed="81"/>
            <rFont val="Tahoma"/>
            <family val="2"/>
          </rPr>
          <t xml:space="preserve">
damaged</t>
        </r>
      </text>
    </comment>
    <comment ref="F4" authorId="0" shapeId="0" xr:uid="{6D1CB9DF-BB36-4400-A9B8-2CDDE46565FD}">
      <text>
        <r>
          <rPr>
            <b/>
            <sz val="9"/>
            <color indexed="81"/>
            <rFont val="Tahoma"/>
            <family val="2"/>
          </rPr>
          <t>Mary Ciambrone:</t>
        </r>
        <r>
          <rPr>
            <sz val="9"/>
            <color indexed="81"/>
            <rFont val="Tahoma"/>
            <family val="2"/>
          </rPr>
          <t xml:space="preserve">
d</t>
        </r>
      </text>
    </comment>
    <comment ref="H4" authorId="0" shapeId="0" xr:uid="{E5DAF651-B628-4FD2-A018-7CC1E6EA2099}">
      <text>
        <r>
          <rPr>
            <b/>
            <sz val="9"/>
            <color indexed="81"/>
            <rFont val="Tahoma"/>
            <family val="2"/>
          </rPr>
          <t>Mary Ciambrone:</t>
        </r>
        <r>
          <rPr>
            <sz val="9"/>
            <color indexed="81"/>
            <rFont val="Tahoma"/>
            <family val="2"/>
          </rPr>
          <t xml:space="preserve">
d</t>
        </r>
      </text>
    </comment>
    <comment ref="F7" authorId="0" shapeId="0" xr:uid="{4B15ABA1-D59E-4253-9E0A-E6D904AB0996}">
      <text>
        <r>
          <rPr>
            <b/>
            <sz val="9"/>
            <color indexed="81"/>
            <rFont val="Tahoma"/>
            <family val="2"/>
          </rPr>
          <t>Mary Ciambrone:</t>
        </r>
        <r>
          <rPr>
            <sz val="9"/>
            <color indexed="81"/>
            <rFont val="Tahoma"/>
            <family val="2"/>
          </rPr>
          <t xml:space="preserve">
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Mary Ciambrone</author>
  </authors>
  <commentList>
    <comment ref="F2" authorId="0" shapeId="0" xr:uid="{E34348E6-D942-446C-B8F1-8BF8A11F9024}">
      <text>
        <r>
          <rPr>
            <b/>
            <sz val="9"/>
            <color indexed="81"/>
            <rFont val="Tahoma"/>
            <family val="2"/>
          </rPr>
          <t>Mary Ciambrone:</t>
        </r>
        <r>
          <rPr>
            <sz val="9"/>
            <color indexed="81"/>
            <rFont val="Tahoma"/>
            <family val="2"/>
          </rPr>
          <t xml:space="preserve">
damaged</t>
        </r>
      </text>
    </comment>
    <comment ref="C3" authorId="0" shapeId="0" xr:uid="{94C2C4A2-C1CD-4D54-ABAE-63C0F0FBEC2E}">
      <text>
        <r>
          <rPr>
            <b/>
            <sz val="9"/>
            <color indexed="81"/>
            <rFont val="Tahoma"/>
            <family val="2"/>
          </rPr>
          <t>Mary Ciambrone:</t>
        </r>
        <r>
          <rPr>
            <sz val="9"/>
            <color indexed="81"/>
            <rFont val="Tahoma"/>
            <family val="2"/>
          </rPr>
          <t xml:space="preserve">
damaged</t>
        </r>
      </text>
    </comment>
    <comment ref="L3" authorId="0" shapeId="0" xr:uid="{3D48563B-319A-4D90-BD13-A6187DDB64EC}">
      <text>
        <r>
          <rPr>
            <b/>
            <sz val="9"/>
            <color indexed="81"/>
            <rFont val="Tahoma"/>
            <charset val="1"/>
          </rPr>
          <t>Mary Ciambrone:</t>
        </r>
        <r>
          <rPr>
            <sz val="9"/>
            <color indexed="81"/>
            <rFont val="Tahoma"/>
            <charset val="1"/>
          </rPr>
          <t xml:space="preserve">
d</t>
        </r>
      </text>
    </comment>
    <comment ref="C4" authorId="0" shapeId="0" xr:uid="{D8E7E340-D824-4EF4-8DE5-1E22AE66DD52}">
      <text>
        <r>
          <rPr>
            <b/>
            <sz val="9"/>
            <color indexed="81"/>
            <rFont val="Tahoma"/>
            <family val="2"/>
          </rPr>
          <t>Mary Ciambrone:</t>
        </r>
        <r>
          <rPr>
            <sz val="9"/>
            <color indexed="81"/>
            <rFont val="Tahoma"/>
            <family val="2"/>
          </rPr>
          <t xml:space="preserve">
damaged
</t>
        </r>
      </text>
    </comment>
    <comment ref="E4" authorId="0" shapeId="0" xr:uid="{8AF4B01C-8CB6-4D15-89F5-D9819ACCD831}">
      <text>
        <r>
          <rPr>
            <b/>
            <sz val="9"/>
            <color indexed="81"/>
            <rFont val="Tahoma"/>
            <family val="2"/>
          </rPr>
          <t>Mary Ciambrone:</t>
        </r>
        <r>
          <rPr>
            <sz val="9"/>
            <color indexed="81"/>
            <rFont val="Tahoma"/>
            <family val="2"/>
          </rPr>
          <t xml:space="preserve">
damaged</t>
        </r>
      </text>
    </comment>
    <comment ref="F4" authorId="0" shapeId="0" xr:uid="{38826B34-A306-4219-87AD-74B4676D2B82}">
      <text>
        <r>
          <rPr>
            <b/>
            <sz val="9"/>
            <color indexed="81"/>
            <rFont val="Tahoma"/>
            <family val="2"/>
          </rPr>
          <t>Mary Ciambrone:</t>
        </r>
        <r>
          <rPr>
            <sz val="9"/>
            <color indexed="81"/>
            <rFont val="Tahoma"/>
            <family val="2"/>
          </rPr>
          <t xml:space="preserve">
damaged</t>
        </r>
      </text>
    </comment>
    <comment ref="K4" authorId="0" shapeId="0" xr:uid="{47AC409F-51B8-46D2-8C37-2C5C07EA609D}">
      <text>
        <r>
          <rPr>
            <b/>
            <sz val="9"/>
            <color indexed="81"/>
            <rFont val="Tahoma"/>
            <charset val="1"/>
          </rPr>
          <t>Mary Ciambrone:</t>
        </r>
        <r>
          <rPr>
            <sz val="9"/>
            <color indexed="81"/>
            <rFont val="Tahoma"/>
            <charset val="1"/>
          </rPr>
          <t xml:space="preserve">
missing acumen tip</t>
        </r>
      </text>
    </comment>
    <comment ref="C6" authorId="0" shapeId="0" xr:uid="{F5CC9665-4C0F-40C9-9E51-D61F991A21B5}">
      <text>
        <r>
          <rPr>
            <b/>
            <sz val="9"/>
            <color indexed="81"/>
            <rFont val="Tahoma"/>
            <family val="2"/>
          </rPr>
          <t>Mary Ciambrone:</t>
        </r>
        <r>
          <rPr>
            <sz val="9"/>
            <color indexed="81"/>
            <rFont val="Tahoma"/>
            <family val="2"/>
          </rPr>
          <t xml:space="preserve">
damaged</t>
        </r>
      </text>
    </comment>
    <comment ref="I31" authorId="0" shapeId="0" xr:uid="{6843FC2E-8148-402A-A470-B089C13AF8D6}">
      <text>
        <r>
          <rPr>
            <b/>
            <sz val="9"/>
            <color indexed="81"/>
            <rFont val="Tahoma"/>
            <charset val="1"/>
          </rPr>
          <t>Mary Ciambrone:</t>
        </r>
        <r>
          <rPr>
            <sz val="9"/>
            <color indexed="81"/>
            <rFont val="Tahoma"/>
            <charset val="1"/>
          </rPr>
          <t xml:space="preserve">
damaged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Mary Ciambrone</author>
  </authors>
  <commentList>
    <comment ref="F3" authorId="0" shapeId="0" xr:uid="{1AB493A3-69F8-4E18-8792-EF28313556D9}">
      <text>
        <r>
          <rPr>
            <b/>
            <sz val="9"/>
            <color indexed="81"/>
            <rFont val="Tahoma"/>
            <charset val="1"/>
          </rPr>
          <t>Mary Ciambrone:</t>
        </r>
        <r>
          <rPr>
            <sz val="9"/>
            <color indexed="81"/>
            <rFont val="Tahoma"/>
            <charset val="1"/>
          </rPr>
          <t xml:space="preserve">
damaged</t>
        </r>
      </text>
    </comment>
  </commentList>
</comments>
</file>

<file path=xl/sharedStrings.xml><?xml version="1.0" encoding="utf-8"?>
<sst xmlns="http://schemas.openxmlformats.org/spreadsheetml/2006/main" count="1235" uniqueCount="412">
  <si>
    <t>Unifolilate</t>
  </si>
  <si>
    <t>Specimen</t>
  </si>
  <si>
    <t>Median Leaf length (cm) Leaf 1.</t>
  </si>
  <si>
    <t>LEAFLETS</t>
  </si>
  <si>
    <t xml:space="preserve">                                         Leaf 2.</t>
  </si>
  <si>
    <t xml:space="preserve">                                         Leaf 3.</t>
  </si>
  <si>
    <t>Median leaf breadth (cm) Leaf 1.</t>
  </si>
  <si>
    <t xml:space="preserve">                                            Leaf 2.</t>
  </si>
  <si>
    <t xml:space="preserve">                                            Leaf 3.</t>
  </si>
  <si>
    <t>Ratio lxw</t>
  </si>
  <si>
    <t>Lateral leaf length (cm) Leaf 1.</t>
  </si>
  <si>
    <t>na</t>
  </si>
  <si>
    <t xml:space="preserve">                                        Leaf 2.</t>
  </si>
  <si>
    <t xml:space="preserve">                                        Leaf 3.</t>
  </si>
  <si>
    <t>Lateral leaf breadth (cm) Leaf 1.</t>
  </si>
  <si>
    <t xml:space="preserve">                                           Leaf 2.</t>
  </si>
  <si>
    <t xml:space="preserve">                                           Leaf 3.</t>
  </si>
  <si>
    <t>#2ndry nerves on one side Median leaf 1.</t>
  </si>
  <si>
    <t xml:space="preserve">                                                             Median 2.</t>
  </si>
  <si>
    <t xml:space="preserve">                                                             Median 3.</t>
  </si>
  <si>
    <t>Median leaf acumen length (cm) Leaf 1.</t>
  </si>
  <si>
    <t>missing</t>
  </si>
  <si>
    <t xml:space="preserve">                                                    Leaf 2.</t>
  </si>
  <si>
    <t xml:space="preserve">                                                    Leaf 3.</t>
  </si>
  <si>
    <t>Median leaf acumen breadth (mm) Leaf 1.</t>
  </si>
  <si>
    <t xml:space="preserve">                                                         Leaf 2.</t>
  </si>
  <si>
    <t xml:space="preserve">                                                         Leaf 3.</t>
  </si>
  <si>
    <t>Petiolule length (cm) Leaf 1.</t>
  </si>
  <si>
    <t>none</t>
  </si>
  <si>
    <t xml:space="preserve">                                             Leaf 2.</t>
  </si>
  <si>
    <t>obscured</t>
  </si>
  <si>
    <t xml:space="preserve">                                             Leaf 3.</t>
  </si>
  <si>
    <t>Petiole length (cm) Leaf 1.</t>
  </si>
  <si>
    <t>INFLORESCENCE</t>
  </si>
  <si>
    <t>Inflorescence length (cm) 1.</t>
  </si>
  <si>
    <t>Inflorescence length 2.</t>
  </si>
  <si>
    <t>Inflorescence length 3.</t>
  </si>
  <si>
    <t>Stem diameter at lowest leafy node (mm) Stem 1.</t>
  </si>
  <si>
    <t>Stem 2.</t>
  </si>
  <si>
    <t>Stem 3.</t>
  </si>
  <si>
    <t>Lenticel (length x breadth) (mm) Lenticel 1.</t>
  </si>
  <si>
    <t>0.2x0.12</t>
  </si>
  <si>
    <t>0.45x0.3</t>
  </si>
  <si>
    <t>.35x0.29</t>
  </si>
  <si>
    <t>0.9x0.5</t>
  </si>
  <si>
    <t xml:space="preserve">                                                            Lenticel 2.</t>
  </si>
  <si>
    <t>0.3x0.2</t>
  </si>
  <si>
    <t>0.31x0.4</t>
  </si>
  <si>
    <t>0.4x0.53</t>
  </si>
  <si>
    <t>0.23x0.35</t>
  </si>
  <si>
    <t xml:space="preserve">                                                            Lenticel 3.</t>
  </si>
  <si>
    <t>0.4x0.2</t>
  </si>
  <si>
    <t>0.4x0.4</t>
  </si>
  <si>
    <t>0.5x0.42</t>
  </si>
  <si>
    <t>0.5x0.41</t>
  </si>
  <si>
    <t>Internodes (cm)               Internode 1.</t>
  </si>
  <si>
    <t xml:space="preserve">                                            Internode 2.</t>
  </si>
  <si>
    <t xml:space="preserve">                                            Internode 3.</t>
  </si>
  <si>
    <t>FRUIT</t>
  </si>
  <si>
    <t>Ripe fruit lxb (mm) Fruit 1.</t>
  </si>
  <si>
    <t>4x2</t>
  </si>
  <si>
    <t>8x5</t>
  </si>
  <si>
    <t>10x4</t>
  </si>
  <si>
    <t xml:space="preserve">                                        Fruit 2.</t>
  </si>
  <si>
    <t>4x2.8</t>
  </si>
  <si>
    <t>8.5x6.2</t>
  </si>
  <si>
    <t>9x5</t>
  </si>
  <si>
    <t xml:space="preserve">                                        Fruit 3.</t>
  </si>
  <si>
    <t>3.5x2.5</t>
  </si>
  <si>
    <t>9x5.5</t>
  </si>
  <si>
    <t>11x5</t>
  </si>
  <si>
    <t>Pedicel fruit length (mm)  Fruit 1.</t>
  </si>
  <si>
    <t xml:space="preserve">                                                      Fruit 2.</t>
  </si>
  <si>
    <t xml:space="preserve">                                                      Fruit 3.</t>
  </si>
  <si>
    <t>GLAND DOTS</t>
  </si>
  <si>
    <t>Diameter (mm)                  Dot 1.</t>
  </si>
  <si>
    <t>Density (dots/mm2)         Dot 1.</t>
  </si>
  <si>
    <t>Notes</t>
  </si>
  <si>
    <t>flowers</t>
  </si>
  <si>
    <t>fruits</t>
  </si>
  <si>
    <r>
      <t>long yellow hairs, sits on 4? Orange lobes/balls above sepals-</t>
    </r>
    <r>
      <rPr>
        <sz val="11"/>
        <color rgb="FFFF0000"/>
        <rFont val="Calibri"/>
        <family val="2"/>
        <scheme val="minor"/>
      </rPr>
      <t>disk</t>
    </r>
  </si>
  <si>
    <t>small balck dots, no hairs</t>
  </si>
  <si>
    <t>hairs</t>
  </si>
  <si>
    <t>stems, petioles, pedicels, long on fruits, all inflor, bracts, sepal tips not surface</t>
  </si>
  <si>
    <t>sparsely on all of infl and fruit, stems petioles, denser at tip</t>
  </si>
  <si>
    <t>inflr, sepal, bract pedicel, petiole groove, very sprsely on bud surface, on young stems</t>
  </si>
  <si>
    <t>on infl, none on petioles, axillary buds hairy</t>
  </si>
  <si>
    <t>wings</t>
  </si>
  <si>
    <t>y 2mm wide at top</t>
  </si>
  <si>
    <t>y c2.5mm, doesn’t taper much, hairy in groove</t>
  </si>
  <si>
    <t>y c2.2 at top</t>
  </si>
  <si>
    <t>pulvinus/articulation</t>
  </si>
  <si>
    <t>y top</t>
  </si>
  <si>
    <t>other</t>
  </si>
  <si>
    <t>tertiary veins prominent but easy to distinguish from secondaries</t>
  </si>
  <si>
    <t>very few lenticells, gland dots more obscure as well</t>
  </si>
  <si>
    <t>20(o)</t>
  </si>
  <si>
    <t>0.41x0.25</t>
  </si>
  <si>
    <t>0.6x0.21</t>
  </si>
  <si>
    <t>0.4x0.38</t>
  </si>
  <si>
    <t>13x5</t>
  </si>
  <si>
    <t>19x4.9</t>
  </si>
  <si>
    <t>maybe a few blackish dots. orangeish and a little lobed at bottom.</t>
  </si>
  <si>
    <t>base of petiole, articulation, very short hairs on younger stems and few on inlf. Buds hairy the most</t>
  </si>
  <si>
    <t>y c5mm at top, tapers a bit</t>
  </si>
  <si>
    <t>articulation at top</t>
  </si>
  <si>
    <t>gland dots dark brown/black</t>
  </si>
  <si>
    <t>0.35x0.32</t>
  </si>
  <si>
    <t>0.41x0.45</t>
  </si>
  <si>
    <t>0.5x0.33</t>
  </si>
  <si>
    <t>buds, have faint yellow dots near tip, held very close together, look young. Male</t>
  </si>
  <si>
    <t>hairy infl, stem very sparsely and short haired, some on petiole base, do not see much if any on articulation</t>
  </si>
  <si>
    <t>y, doesn’t taper much almost 4mm wide. Rounds out a bit and goes a bit above the articulation</t>
  </si>
  <si>
    <t>art at top</t>
  </si>
  <si>
    <t>unifolilate</t>
  </si>
  <si>
    <t>sheet 2 R.B Drummond and J.H. Hemsley 3802, Kenya Kwale district, Buda Mafisini forest 8 miles wsw of Gazi. 80m, coastal forest small shrub, 16.8.1953</t>
  </si>
  <si>
    <t>sheet 3 R.B Drummond and J.H. Hemsley 3802, Kenya Kwale district, Buda Mafisini forest 8 miles wsw of Gazi. 80m, coastal forest small shrub, 16.8.1953</t>
  </si>
  <si>
    <t>6.5(vd)</t>
  </si>
  <si>
    <t>4(vd)</t>
  </si>
  <si>
    <t>3.4(vd)</t>
  </si>
  <si>
    <t>7(d)</t>
  </si>
  <si>
    <t>9(d)</t>
  </si>
  <si>
    <t>13(d)</t>
  </si>
  <si>
    <t>0.5x0.32</t>
  </si>
  <si>
    <t>0.8x0.5</t>
  </si>
  <si>
    <t>0.4x0.35</t>
  </si>
  <si>
    <t>0.6x0.29</t>
  </si>
  <si>
    <t>0.4x0.32</t>
  </si>
  <si>
    <t>0.48x0.2</t>
  </si>
  <si>
    <t>0.7x0.4</t>
  </si>
  <si>
    <t>0.5x0.35</t>
  </si>
  <si>
    <t>0.4x0.41</t>
  </si>
  <si>
    <t>0.3x0.3</t>
  </si>
  <si>
    <t>0.21x0.41</t>
  </si>
  <si>
    <t>0.45x2</t>
  </si>
  <si>
    <t>0.31x0.51</t>
  </si>
  <si>
    <t>0.4x0.3</t>
  </si>
  <si>
    <t>0.6x0.4</t>
  </si>
  <si>
    <t>0.5x0.49</t>
  </si>
  <si>
    <t>0.5x0.3</t>
  </si>
  <si>
    <t>10.5x5</t>
  </si>
  <si>
    <t>9x4</t>
  </si>
  <si>
    <t>12x5</t>
  </si>
  <si>
    <t>10x5</t>
  </si>
  <si>
    <t>12x4</t>
  </si>
  <si>
    <t>9.8x5.5</t>
  </si>
  <si>
    <t>11.5x4.9</t>
  </si>
  <si>
    <t>Inflr hairy, buds a few hairs. Pedicel and sepals not very hairy, edges of sepals more haired. Very faint yellow dots on petals</t>
  </si>
  <si>
    <t>Male flowers, infl somewhat hariy, bracts and sepals hairy. Buds have yellowish dots near tip. Has hairy repcepticle</t>
  </si>
  <si>
    <t>a few hairs here and there, brown black dots</t>
  </si>
  <si>
    <t>a couple of long hairs, few yellowish dots, small brown dots. A bit orange and lobed at bottom.</t>
  </si>
  <si>
    <t>slightly haired, pittedorange and lobedish on the bottom.</t>
  </si>
  <si>
    <t>hairs on growing tip but very sparsely and minutely in other places, articulation, petiole bases. Whats left of infl not really hairy at all</t>
  </si>
  <si>
    <t>axillary buds hairy, bottoms of petioles, articulation, young stem short hairs not super dense.</t>
  </si>
  <si>
    <t>very shrot hais on stems and infl. Not very dense on infl. Top bottom of petioles, not very dense and very short.</t>
  </si>
  <si>
    <t xml:space="preserve">Very short hairs on stem, some on ifl. Very little on top and bottom of petiole. </t>
  </si>
  <si>
    <t>hairs on infl, stem hairyish, very small and sparse hairs on articulation</t>
  </si>
  <si>
    <t>y, broader at top c3mm</t>
  </si>
  <si>
    <t>y, 2.4 at top, ffairly regular</t>
  </si>
  <si>
    <t>y, about 1.8mm at top</t>
  </si>
  <si>
    <t>y, 2.2 at top</t>
  </si>
  <si>
    <t>y c2.4 at top</t>
  </si>
  <si>
    <t>articulation at top yes</t>
  </si>
  <si>
    <t>articulation</t>
  </si>
  <si>
    <t>yes both ends</t>
  </si>
  <si>
    <t>articulation top and bottom</t>
  </si>
  <si>
    <t>Most leaves are damaged</t>
  </si>
  <si>
    <t>gland dots obscured</t>
  </si>
  <si>
    <t>some uni some trifolilate</t>
  </si>
  <si>
    <t>very damaged</t>
  </si>
  <si>
    <t>trifolilate</t>
  </si>
  <si>
    <t>S.P. Kibuwa 5459, Tanzania, kiwanda to bulwa footpath, small shrub with greenish white fruit, 10/11/1981</t>
  </si>
  <si>
    <t>0.7x0.3</t>
  </si>
  <si>
    <t>0.3x0.4</t>
  </si>
  <si>
    <t>0.3x0.35</t>
  </si>
  <si>
    <t>0.4x0.5</t>
  </si>
  <si>
    <t>0.5x0.5</t>
  </si>
  <si>
    <t>0.3x0.5</t>
  </si>
  <si>
    <t>11x5.5</t>
  </si>
  <si>
    <t>y</t>
  </si>
  <si>
    <t>0.2x0.28</t>
  </si>
  <si>
    <t>0.2x0.2</t>
  </si>
  <si>
    <t>sheet 1 R.B. Drummond and J.H. Hemsley 3456, 15/7/1953, Tanganyika, Lushoto district, Amani-Kwamkoro road 2mse of amani, 950m50cm shrub</t>
  </si>
  <si>
    <t>sheet 2 R.B. Drummond and J.H. Hemsley 3456, 15/7/1953, Tanganyika, Lushoto district, Amani-Kwamkoro road 2mse of amani, 950m50cm shrub</t>
  </si>
  <si>
    <t>8.45(d)</t>
  </si>
  <si>
    <t>6.9(d)</t>
  </si>
  <si>
    <t>3.95(d)</t>
  </si>
  <si>
    <t>12(l)</t>
  </si>
  <si>
    <t>11(d)</t>
  </si>
  <si>
    <t>0.5 (d)</t>
  </si>
  <si>
    <t>0.85(l)</t>
  </si>
  <si>
    <t>5 (d)</t>
  </si>
  <si>
    <t>0.9x.41</t>
  </si>
  <si>
    <t>0.5x0.4</t>
  </si>
  <si>
    <t>0.3x0.38</t>
  </si>
  <si>
    <t>0.31x0.32</t>
  </si>
  <si>
    <t>0.35x0.5</t>
  </si>
  <si>
    <t>0.3x0.31</t>
  </si>
  <si>
    <t>0.4x0.27</t>
  </si>
  <si>
    <t>0.2x0.4</t>
  </si>
  <si>
    <t>0.41x0.3</t>
  </si>
  <si>
    <t>0.52x0.5</t>
  </si>
  <si>
    <t>0.24x0.23</t>
  </si>
  <si>
    <t>1.25x0.92</t>
  </si>
  <si>
    <t>10x5.5</t>
  </si>
  <si>
    <t>5x3</t>
  </si>
  <si>
    <t>12x6</t>
  </si>
  <si>
    <t>5x3.4</t>
  </si>
  <si>
    <t>4x2.4</t>
  </si>
  <si>
    <t>not visible for adaxial side</t>
  </si>
  <si>
    <t>hairy, buds sparsely and randomly</t>
  </si>
  <si>
    <t>all hairy and immature, petal surface not hairy</t>
  </si>
  <si>
    <t>covered in s mall purpleish glands. Orangish and slightly lobed at bottom</t>
  </si>
  <si>
    <t>see left</t>
  </si>
  <si>
    <t>dark brown spots, four lobed orange bit on bottom</t>
  </si>
  <si>
    <t>small black dots, have older four lobed organge part at the bottom, some missing or shrunk? Absorbed in?</t>
  </si>
  <si>
    <t>very short fine hairs on petioles and younger stem, in wing grooves</t>
  </si>
  <si>
    <t>very small on tips, axillary buds petiole bases</t>
  </si>
  <si>
    <t>all of petiole hairy, extending onto the midrib on abaxial side. Stem hairy, insfl hairy. Sepals on endges hairy , buds slightly hairy.</t>
  </si>
  <si>
    <t>finely haired on stems, younger especially, densely hairy on inflor axiliary bud. Top and bottom of petiole , also on articulation</t>
  </si>
  <si>
    <t xml:space="preserve">infl hairy stems have shrt not super dense hair, on petiole base and articulation, more hiar on tips, </t>
  </si>
  <si>
    <t>On petiole and articulation, densely hairy on young stems.</t>
  </si>
  <si>
    <t>y, small</t>
  </si>
  <si>
    <t>y very small</t>
  </si>
  <si>
    <t>y very small if at all</t>
  </si>
  <si>
    <t>y small</t>
  </si>
  <si>
    <t>yes, small but apparent</t>
  </si>
  <si>
    <t>yes top</t>
  </si>
  <si>
    <t>some not very thick top</t>
  </si>
  <si>
    <t>leaves uni and difolilate</t>
  </si>
  <si>
    <t>some trifolilate leaves</t>
  </si>
  <si>
    <t>trifolilate for the most part</t>
  </si>
  <si>
    <t>shows a trifolilate lf</t>
  </si>
  <si>
    <t>female flowers!</t>
  </si>
  <si>
    <t>uni up tp trifololate</t>
  </si>
  <si>
    <t>0.25x0.25</t>
  </si>
  <si>
    <t>0.4x0.25</t>
  </si>
  <si>
    <t>11.5x6</t>
  </si>
  <si>
    <t>9.5x4.5</t>
  </si>
  <si>
    <t>10x7</t>
  </si>
  <si>
    <t>6x3</t>
  </si>
  <si>
    <t>Redish fruit coered in red glands, reains of bud and speals hae spots and yellow hairs similar to the preceeding speisn. Pediel has reains of hairs. Growing tip covered in yellow simple hairs</t>
  </si>
  <si>
    <t>pulinus at petiole apex, sloghtly hairy on pedicel, hairy on bracts. Smallish balack dotson fruit .you g stems and nearby petioles hairy, short hairs. Longer ones on bracts.</t>
  </si>
  <si>
    <t>0.8(d)</t>
  </si>
  <si>
    <t>4(d)</t>
  </si>
  <si>
    <t>0.21x0.3</t>
  </si>
  <si>
    <t>0.33x0.2</t>
  </si>
  <si>
    <t>0.34x0.31</t>
  </si>
  <si>
    <t>0.2x0.33</t>
  </si>
  <si>
    <t>0.4x0.15</t>
  </si>
  <si>
    <t>0.31x0.21</t>
  </si>
  <si>
    <t>0.3x0.15</t>
  </si>
  <si>
    <t>0.5x0.2</t>
  </si>
  <si>
    <t>9x6</t>
  </si>
  <si>
    <t>9x7</t>
  </si>
  <si>
    <t>13x8</t>
  </si>
  <si>
    <t>9.5x6.4</t>
  </si>
  <si>
    <t>8.5x6.5</t>
  </si>
  <si>
    <t>14x9</t>
  </si>
  <si>
    <t>14x7</t>
  </si>
  <si>
    <t>13.5x8.5</t>
  </si>
  <si>
    <t>9.5x5</t>
  </si>
  <si>
    <t>very young buds, hairy all over</t>
  </si>
  <si>
    <t>Large black dots, remainig long hairs, orangish and a bit lobed at bottom</t>
  </si>
  <si>
    <t>large black dots, long hairs, whiteish ring at bottom lobed, then orange at base. A bit hairy on pedicel</t>
  </si>
  <si>
    <t>large, hints of black cratered glands, no hair on the older big ones.young ones have the small balck glands. Orange lobed ish thing at bottom</t>
  </si>
  <si>
    <t>fruits with small black glands, a few long hairs, orangish lobish at the bottom,</t>
  </si>
  <si>
    <t>on young stems, axillary buds, infl bases, pedicels a bit, whole petioles especially neary tip</t>
  </si>
  <si>
    <t xml:space="preserve">on infl, fruit, on young stem and petioles-mostly on base and articulation </t>
  </si>
  <si>
    <t>young fruit, yong inflr, bracts definitly, stem not so much, entirepetiole near young fruit.</t>
  </si>
  <si>
    <t>young stems and petioles, reminants on ifl</t>
  </si>
  <si>
    <t>a bit more persistant on older stems, all of petiole, articulation, goes up a bit under leaf</t>
  </si>
  <si>
    <t>stem minutely hairy, bottom/articulation of petiolea a bit hairy</t>
  </si>
  <si>
    <t>no</t>
  </si>
  <si>
    <t>no? bit o f a groove</t>
  </si>
  <si>
    <t>articulation at top petiole</t>
  </si>
  <si>
    <t>pulvinusy art at top</t>
  </si>
  <si>
    <t>pulvinusy at top</t>
  </si>
  <si>
    <t>pulvinus, top</t>
  </si>
  <si>
    <t>lenticels pretty much absent on one stem. Unifolilate, leaf blade base 'wings' a bit as it gets to articulation.</t>
  </si>
  <si>
    <t>lenticells ahrd to find, 'winged' slightly at leaf base before articulation</t>
  </si>
  <si>
    <t>leaves much more lanceollate than others, older fruit</t>
  </si>
  <si>
    <t>lanceollate leaves again</t>
  </si>
  <si>
    <t>large morelinear leaves, couple look cordate bc of damage</t>
  </si>
  <si>
    <t>kind of a mess of a specimen</t>
  </si>
  <si>
    <t>Ratio lxb leaf 1</t>
  </si>
  <si>
    <t>leaf 2</t>
  </si>
  <si>
    <t>leaf 3</t>
  </si>
  <si>
    <t>Range leaf length</t>
  </si>
  <si>
    <t>Range leaf width</t>
  </si>
  <si>
    <t>Petiole is winged being slightly wider near the leaf base than near the stem (2-3mm wide).</t>
  </si>
  <si>
    <t>Artiulation at base of petiole</t>
  </si>
  <si>
    <t>Younger stems covered in fine simple hairs yellow</t>
  </si>
  <si>
    <t>not many lenticels</t>
  </si>
  <si>
    <t>Fruit surface has gland dots espeially hairy on stem</t>
  </si>
  <si>
    <t>Sepals and bracts slightly hairy at edges hairs are simple and yellow. Pediels lightly haired as well and also carry gland dots</t>
  </si>
  <si>
    <t>Petiole is winged.1.6mm across</t>
  </si>
  <si>
    <t xml:space="preserve">Flower buds covered in yellow gland dots, most clustered around the apex. .  Male flowers. Flower buds brownish red, are elliposoid 1-3mm long. Bracts form a four lobed cup at the base of pedicels. Raceme?  </t>
  </si>
  <si>
    <t>stem near apex lightly haired, otherwise generally glabrous</t>
  </si>
  <si>
    <t xml:space="preserve">All parts of leaves and inflorecesnse have gland dots. Teriaries hard to distinguish from secondaries </t>
  </si>
  <si>
    <t>petioles winged at about 2mm</t>
  </si>
  <si>
    <t>some hair on stems near petiole base and on underside of petiole. Young branch with yellow simple hairs</t>
  </si>
  <si>
    <t>winged</t>
  </si>
  <si>
    <t>flower buds with hairy brats and sepals with outside petals with yellow dots</t>
  </si>
  <si>
    <t>stems and leaves</t>
  </si>
  <si>
    <t>see sheet 1</t>
  </si>
  <si>
    <t>8.1 (d)</t>
  </si>
  <si>
    <t>13 (d)</t>
  </si>
  <si>
    <r>
      <t>Kisena 1631, Tanzania T3 Muheza dist, Mtai F.H.,</t>
    </r>
    <r>
      <rPr>
        <sz val="11"/>
        <color rgb="FFFF0000"/>
        <rFont val="Calibri"/>
        <family val="2"/>
        <scheme val="minor"/>
      </rPr>
      <t>c.4 50s 38 46e</t>
    </r>
    <r>
      <rPr>
        <sz val="11"/>
        <color theme="1"/>
        <rFont val="Calibri"/>
        <family val="2"/>
        <scheme val="minor"/>
      </rPr>
      <t xml:space="preserve">,  670m, 13-9-1996, shrub 2.5m high, K! </t>
    </r>
    <r>
      <rPr>
        <sz val="11"/>
        <color rgb="FFFF0000"/>
        <rFont val="Calibri"/>
        <family val="2"/>
        <scheme val="minor"/>
      </rPr>
      <t>flower disection</t>
    </r>
  </si>
  <si>
    <r>
      <t xml:space="preserve">B. Mhoro, UMBCP 329, 13 aug 2000, Tanzania, Mkungwe forest reserve FTEA reagion T6, 1000m, </t>
    </r>
    <r>
      <rPr>
        <sz val="11"/>
        <color rgb="FFFF0000"/>
        <rFont val="Calibri"/>
        <family val="2"/>
        <scheme val="minor"/>
      </rPr>
      <t>06deg, 53'S, 037deg55'E</t>
    </r>
    <r>
      <rPr>
        <sz val="11"/>
        <color theme="1"/>
        <rFont val="Calibri"/>
        <family val="2"/>
        <scheme val="minor"/>
      </rPr>
      <t>, forest shrub 0.5m high, MO!, K!</t>
    </r>
  </si>
  <si>
    <r>
      <t xml:space="preserve"> sheet 1R.B Drummond and J.H. Hemsley 3802, Kenya Kwale district, Buda Mafisini forest (</t>
    </r>
    <r>
      <rPr>
        <sz val="11"/>
        <color rgb="FFFF0000"/>
        <rFont val="Calibri"/>
        <family val="2"/>
        <scheme val="minor"/>
      </rPr>
      <t>4 28s 39 22e)</t>
    </r>
    <r>
      <rPr>
        <sz val="11"/>
        <color theme="1"/>
        <rFont val="Calibri"/>
        <family val="2"/>
        <scheme val="minor"/>
      </rPr>
      <t xml:space="preserve"> 8 miles wsw of Gazi. 80m, coastal forest small shrub, 16.8.1953</t>
    </r>
  </si>
  <si>
    <r>
      <t xml:space="preserve">Robertson and Luke 4538, Kenya Kwale district Muhaka forest, </t>
    </r>
    <r>
      <rPr>
        <sz val="11"/>
        <color rgb="FFFF0000"/>
        <rFont val="Calibri"/>
        <family val="2"/>
        <scheme val="minor"/>
      </rPr>
      <t>0420S 3931E</t>
    </r>
    <r>
      <rPr>
        <sz val="11"/>
        <color theme="1"/>
        <rFont val="Calibri"/>
        <family val="2"/>
        <scheme val="minor"/>
      </rPr>
      <t>, 40m, 19/2/87. shrub 2.5m</t>
    </r>
  </si>
  <si>
    <r>
      <t xml:space="preserve">D. Napper 1380, Kenya, Buda forest reserve Kwale district. Shrub 1-1.5m. 3Nov 1959 </t>
    </r>
    <r>
      <rPr>
        <sz val="11"/>
        <color rgb="FFFF0000"/>
        <rFont val="Calibri"/>
        <family val="2"/>
        <scheme val="minor"/>
      </rPr>
      <t>c.4 27s 39 24e</t>
    </r>
    <r>
      <rPr>
        <sz val="11"/>
        <color theme="1"/>
        <rFont val="Calibri"/>
        <family val="2"/>
        <scheme val="minor"/>
      </rPr>
      <t xml:space="preserve"> </t>
    </r>
    <r>
      <rPr>
        <sz val="11"/>
        <color rgb="FFFF0000"/>
        <rFont val="Calibri"/>
        <family val="2"/>
        <scheme val="minor"/>
      </rPr>
      <t>fruit disection</t>
    </r>
  </si>
  <si>
    <r>
      <t xml:space="preserve">Roberston and Luke 5848, 21.8.89, </t>
    </r>
    <r>
      <rPr>
        <sz val="11"/>
        <color rgb="FFFF0000"/>
        <rFont val="Calibri"/>
        <family val="2"/>
        <scheme val="minor"/>
      </rPr>
      <t>0354S 3936E</t>
    </r>
    <r>
      <rPr>
        <sz val="11"/>
        <color theme="1"/>
        <rFont val="Calibri"/>
        <family val="2"/>
        <scheme val="minor"/>
      </rPr>
      <t>, 120m, Kenya Kilifi district, Kombeni R valley edge of Kaya fimboni, 2m shrub</t>
    </r>
  </si>
  <si>
    <r>
      <t xml:space="preserve">Luke and Robertson 1716, Kenya 102 Kwale Dist- Buda Mafisini forest reserve, 60m, </t>
    </r>
    <r>
      <rPr>
        <sz val="11"/>
        <color rgb="FFFF0000"/>
        <rFont val="Calibri"/>
        <family val="2"/>
        <scheme val="minor"/>
      </rPr>
      <t>39 24E 4 27S</t>
    </r>
    <r>
      <rPr>
        <sz val="11"/>
        <color theme="1"/>
        <rFont val="Calibri"/>
        <family val="2"/>
        <scheme val="minor"/>
      </rPr>
      <t>, 75cm shrub, fruit green, glabrous(?), petioles winged. Feb 24 89</t>
    </r>
  </si>
  <si>
    <r>
      <t xml:space="preserve">Luke and robinson 1900, Kenya Kilifi dist, Pangani Rocks, </t>
    </r>
    <r>
      <rPr>
        <sz val="11"/>
        <color rgb="FFFF0000"/>
        <rFont val="Calibri"/>
        <family val="2"/>
        <scheme val="minor"/>
      </rPr>
      <t>3940E 0351S</t>
    </r>
    <r>
      <rPr>
        <sz val="11"/>
        <color theme="1"/>
        <rFont val="Calibri"/>
        <family val="2"/>
        <scheme val="minor"/>
      </rPr>
      <t>, 80m 2m shrub, 16 Aug 89</t>
    </r>
  </si>
  <si>
    <r>
      <t xml:space="preserve">Ruffo and Amari 2307, 22/1/87, tanzania korogie district </t>
    </r>
    <r>
      <rPr>
        <sz val="11"/>
        <color rgb="FFFF0000"/>
        <rFont val="Calibri"/>
        <family val="2"/>
        <scheme val="minor"/>
      </rPr>
      <t>5 09s 38 28 e</t>
    </r>
    <r>
      <rPr>
        <sz val="11"/>
        <color theme="1"/>
        <rFont val="Calibri"/>
        <family val="2"/>
        <scheme val="minor"/>
      </rPr>
      <t xml:space="preserve"> </t>
    </r>
  </si>
  <si>
    <r>
      <t xml:space="preserve">D&amp;H 1101, 4.2.1953, Kenya, Mwele mdogo forest shimba hills 12 miles sw of kwale, 400m. 1m shrub </t>
    </r>
    <r>
      <rPr>
        <sz val="11"/>
        <color rgb="FFFF0000"/>
        <rFont val="Calibri"/>
        <family val="2"/>
        <scheme val="minor"/>
      </rPr>
      <t>4 18s 39 21e</t>
    </r>
  </si>
  <si>
    <r>
      <t xml:space="preserve">Tanzania Muhera district, Ruffo and Amari 2170 28/6/87 </t>
    </r>
    <r>
      <rPr>
        <sz val="11"/>
        <color rgb="FFFF0000"/>
        <rFont val="Calibri"/>
        <family val="2"/>
        <scheme val="minor"/>
      </rPr>
      <t xml:space="preserve">5 10s 38 48 e </t>
    </r>
  </si>
  <si>
    <r>
      <t xml:space="preserve">R.M. Polhill, J.M. Lovett 5007, Tanzania Ambangulu tea estate </t>
    </r>
    <r>
      <rPr>
        <sz val="11"/>
        <color rgb="FFFF0000"/>
        <rFont val="Calibri"/>
        <family val="2"/>
        <scheme val="minor"/>
      </rPr>
      <t>0502s 3823E</t>
    </r>
    <r>
      <rPr>
        <sz val="11"/>
        <color theme="1"/>
        <rFont val="Calibri"/>
        <family val="2"/>
        <scheme val="minor"/>
      </rPr>
      <t>, sapling fruits green 17/7/1983</t>
    </r>
  </si>
  <si>
    <r>
      <t xml:space="preserve">Luke &amp;al 5242, Tanzania East usambara mt, Kwamkoro forest trail 3 mar. 1998 </t>
    </r>
    <r>
      <rPr>
        <sz val="11"/>
        <color rgb="FFFF0000"/>
        <rFont val="Calibri"/>
        <family val="2"/>
        <scheme val="minor"/>
      </rPr>
      <t>5 10S 38 36e</t>
    </r>
  </si>
  <si>
    <r>
      <t xml:space="preserve">P.J. Greenway 4895, 10/2/1937, 3500ft, Mgue Sangerawe, 2m shrub </t>
    </r>
    <r>
      <rPr>
        <sz val="11"/>
        <color rgb="FFFF0000"/>
        <rFont val="Calibri"/>
        <family val="2"/>
        <scheme val="minor"/>
      </rPr>
      <t>5 08 S 38 37 E</t>
    </r>
  </si>
  <si>
    <r>
      <t>E.B. wallace 939, Oct 1940, West Usambaras, Ambangulis estate, east end of W usambara mts</t>
    </r>
    <r>
      <rPr>
        <sz val="11"/>
        <color rgb="FFFF0000"/>
        <rFont val="Calibri"/>
        <family val="2"/>
        <scheme val="minor"/>
      </rPr>
      <t xml:space="preserve"> 5 05S 38 26 E</t>
    </r>
  </si>
  <si>
    <r>
      <t xml:space="preserve">Ruffo and Amari 2306, aug 86, Tanzania, Korogwe dist, lutindi fr, shrub </t>
    </r>
    <r>
      <rPr>
        <sz val="11"/>
        <color rgb="FFFF0000"/>
        <rFont val="Calibri"/>
        <family val="2"/>
        <scheme val="minor"/>
      </rPr>
      <t>c.4 53S 3838E</t>
    </r>
  </si>
  <si>
    <r>
      <t xml:space="preserve">Ruffo and Amari 1785, 24/8/86, Tanzania, Korogwe dist, Kilanga fr, shrub </t>
    </r>
    <r>
      <rPr>
        <sz val="11"/>
        <color rgb="FFFF0000"/>
        <rFont val="Calibri"/>
        <family val="2"/>
        <scheme val="minor"/>
      </rPr>
      <t>5 18.5 S 38 38 e</t>
    </r>
  </si>
  <si>
    <r>
      <t xml:space="preserve">Mgaya 157, July 1957, manyangu fr Morogoro district eastern province, </t>
    </r>
    <r>
      <rPr>
        <sz val="11"/>
        <color rgb="FFFF0000"/>
        <rFont val="Calibri"/>
        <family val="2"/>
        <scheme val="minor"/>
      </rPr>
      <t xml:space="preserve">c.6 57 37 34e </t>
    </r>
  </si>
  <si>
    <r>
      <t xml:space="preserve">S. Paulo 168, shrub,  Turiani Morogoro district, November 1953 </t>
    </r>
    <r>
      <rPr>
        <sz val="11"/>
        <color rgb="FFFF0000"/>
        <rFont val="Calibri"/>
        <family val="2"/>
        <scheme val="minor"/>
      </rPr>
      <t xml:space="preserve">6 09s 37 35e </t>
    </r>
  </si>
  <si>
    <r>
      <t xml:space="preserve">S.R. Semsei 1508, common shrub, Mtibwa forest reserve, Morogoro district, Nov 1953 </t>
    </r>
    <r>
      <rPr>
        <sz val="11"/>
        <color rgb="FFFF0000"/>
        <rFont val="Calibri"/>
        <family val="2"/>
        <scheme val="minor"/>
      </rPr>
      <t>c. 6 07s 37 39e</t>
    </r>
  </si>
  <si>
    <r>
      <t xml:space="preserve">Andrews R. Marshall 1423, 7/3/2008, Tanzania near Mazumbai HQ, Muzambai forest reserce West Usambara Mts, Mature forest, 5mtree, 1500m, </t>
    </r>
    <r>
      <rPr>
        <sz val="11"/>
        <color rgb="FFFF0000"/>
        <rFont val="Calibri"/>
        <family val="2"/>
        <scheme val="minor"/>
      </rPr>
      <t>444477E 9467127S  4 48s 38 30 e flower dissection</t>
    </r>
  </si>
  <si>
    <r>
      <t xml:space="preserve">Ruffo and Amari 2243, 1/7/85, tanzania Muhnea dist, Kwamkoro fr, shrub. </t>
    </r>
    <r>
      <rPr>
        <sz val="11"/>
        <color rgb="FFFF0000"/>
        <rFont val="Calibri"/>
        <family val="2"/>
        <scheme val="minor"/>
      </rPr>
      <t xml:space="preserve"> 5 10S  38 36E</t>
    </r>
  </si>
  <si>
    <r>
      <t>Mziray 85240, small tree, Tanzania Lushoto district, Usambara mts, Mahezangulu F.R. submontane rainforest, 1200m jan 24, 1985</t>
    </r>
    <r>
      <rPr>
        <sz val="11"/>
        <color rgb="FFFF0000"/>
        <rFont val="Calibri"/>
        <family val="2"/>
        <scheme val="minor"/>
      </rPr>
      <t>? C4. 25 -5 15s 38 10-38 50e</t>
    </r>
  </si>
  <si>
    <r>
      <t xml:space="preserve">Tanzania korgot? district,lutindi FR 820m Ruffo and Mmari 1724 24/8/86 </t>
    </r>
    <r>
      <rPr>
        <sz val="11"/>
        <color rgb="FFFF0000"/>
        <rFont val="Calibri"/>
        <family val="2"/>
        <scheme val="minor"/>
      </rPr>
      <t>c. 4 53S 3838E</t>
    </r>
  </si>
  <si>
    <t xml:space="preserve">GT- canaliculate and shows multiple folilacy. Inconspicuous  gland dots on petals in bud, open flws only on two buet petals higly reflexed on both. Fruits with distinct lobing +orange at bases, can be slightly beaked. Lobing found in carpels as well. </t>
  </si>
  <si>
    <t>2-fioliate a few areas</t>
  </si>
  <si>
    <t>unifolilate, very similar overall to Robertson and Luke 5848. just the folilacy that is different.</t>
  </si>
  <si>
    <t>WT- winged and displays multiple folilacy, if predominantly uni, there will be tri somewhere. Mostly only buds available andthey have conspicuous gland dots on outside of petals, esp near top. Where open, they are open just barely. Petals thickned at apex. SOme lobing and orange on fruits, some beak</t>
  </si>
  <si>
    <t xml:space="preserve">tertiary veins prominent but easy to distinguish from secondaries. </t>
  </si>
  <si>
    <t>y c1.5 at top, really wings or canaliculate?</t>
  </si>
  <si>
    <t>orangish, small brown dots, long yellow hairs sparsely, similar to Gu broad leaf</t>
  </si>
  <si>
    <r>
      <rPr>
        <sz val="11"/>
        <color rgb="FFFF0000"/>
        <rFont val="Calibri"/>
        <family val="2"/>
        <scheme val="minor"/>
      </rPr>
      <t>VAK</t>
    </r>
    <r>
      <rPr>
        <sz val="11"/>
        <color theme="1"/>
        <rFont val="Calibri"/>
        <family val="2"/>
        <scheme val="minor"/>
      </rPr>
      <t xml:space="preserve"> K7, Luke WRQ, 18906, fno 194, Vepris sp. aff. amaniensis (Engl.) Mziray, K, Kenya kwale county Gongoni FR, 4.42892S 39.46425E, 40m lowland forest, 1.5m shrub, 12/31/2022</t>
    </r>
  </si>
  <si>
    <t>petiole length to median leaf length</t>
  </si>
  <si>
    <t>petiol to leaf length</t>
  </si>
  <si>
    <t>petiole to leaf length</t>
  </si>
  <si>
    <t>amaniensis verifiedd</t>
  </si>
  <si>
    <t>SP Kibuwa 5343, 27-8-1980, bulwa ukunda, e usambara, mountain evergreen dense forest. Slender shrub 3mtall, bark smooth grey, lvss unifoliate, flws white</t>
  </si>
  <si>
    <t>17x6</t>
  </si>
  <si>
    <t>nan</t>
  </si>
  <si>
    <t xml:space="preserve">1, oblong matue dark brownish and 2 seeded. </t>
  </si>
  <si>
    <t>y, male, vestigial conical overy covered in hairs, our petals/sstamens. Gland dots at tips. Sepals 4lobed and cupifilorm. Not many hairs</t>
  </si>
  <si>
    <t>cannaliculate/teret, obvious pulvinus</t>
  </si>
  <si>
    <t>obious and scabby</t>
  </si>
  <si>
    <t>new buds are hairy, stem not really, even at apex.</t>
  </si>
  <si>
    <t>1x0.4</t>
  </si>
  <si>
    <t>1.5x.6</t>
  </si>
  <si>
    <t>1, brownish, galnd dots and orange lobish ring at bottom - v similar to samples</t>
  </si>
  <si>
    <t>terete/cancalicualte barely</t>
  </si>
  <si>
    <t>obvious but not v scabby.</t>
  </si>
  <si>
    <t>just the very apex of stem puberelent</t>
  </si>
  <si>
    <t>J lovett, india ellis and alison keeley 869, aug 3 1986. Muhezz dist, amani forest near guest house, moist forest. 1000m 05 10S 388 35E, small shrub 0.5m tall, fruits reen w orange ring at base.</t>
  </si>
  <si>
    <t>sp kibuwa 5342, 27-8-1980, bulwa ukunda, e usambara, mt evergreen forest, tall slender shrub 3.5mtall bark smooth grey, fruits greenish white with glands.</t>
  </si>
  <si>
    <t>female, begingin to be fruit</t>
  </si>
  <si>
    <t>somestill on ovary, puberelent only at very tip of stem</t>
  </si>
  <si>
    <t>no see left</t>
  </si>
  <si>
    <t>articulation yes, pulvinous no</t>
  </si>
  <si>
    <t>0.4x0.6</t>
  </si>
  <si>
    <t>very immature, still have stiggma. Have lobedish orange base.</t>
  </si>
  <si>
    <t>AH 3416 22/4/1911</t>
  </si>
  <si>
    <t>15x8</t>
  </si>
  <si>
    <t>na'</t>
  </si>
  <si>
    <t>0.2x0.5</t>
  </si>
  <si>
    <t>.25x.25</t>
  </si>
  <si>
    <t>.3x.2</t>
  </si>
  <si>
    <t>one, brwonish, galnd dots, orange lobed base</t>
  </si>
  <si>
    <t>mostly glabrous, some tiny ones in apex buds</t>
  </si>
  <si>
    <t>terete to slighltly cancliculate.</t>
  </si>
  <si>
    <t>thickend around articulation, ut not scabby</t>
  </si>
  <si>
    <t>Neotype, RS alumon 6171 5/4/1922, amani (K000593352)</t>
  </si>
  <si>
    <t>miissing</t>
  </si>
  <si>
    <t>misisng</t>
  </si>
  <si>
    <t>10(o)</t>
  </si>
  <si>
    <t>0.1x0.5</t>
  </si>
  <si>
    <t xml:space="preserve">buds, have gland dots </t>
  </si>
  <si>
    <t>again only very tip has some hairs, sepals cpifilorm/lobed cliate bracteoles a bit hairy</t>
  </si>
  <si>
    <t>terete</t>
  </si>
  <si>
    <t>bit of a pulvinous</t>
  </si>
  <si>
    <t>salemani bin kilius? 6142 4/4/1919, amani, Neotype (K000593351)</t>
  </si>
  <si>
    <t>0.2x.15</t>
  </si>
  <si>
    <t>0.2x0.1</t>
  </si>
  <si>
    <t>buds w gland dots</t>
  </si>
  <si>
    <t>see lefft</t>
  </si>
  <si>
    <t>terete to ery slightly canaliculate</t>
  </si>
  <si>
    <t>barely any articulation</t>
  </si>
  <si>
    <t>almost no lenticells, just at the ery bottom.</t>
  </si>
  <si>
    <t>Verdcourt 122 20iii1950, , small shrub 2-4ft with rather smooth grey bark. Flws greenishovary vermillion, uncomomon. Allanblaclla myrianthus rain forest just below amani, 2900ft. Sheet 1</t>
  </si>
  <si>
    <t>0.4x1</t>
  </si>
  <si>
    <t>0.6x0.3</t>
  </si>
  <si>
    <t>femal? Bi? See pollen on four stamens, but also ovary looks ertile, is mostly not airy and is like an inverted wineglass without the standing disk. Gland dots on petlas</t>
  </si>
  <si>
    <t>moslty glabrous</t>
  </si>
  <si>
    <t>subtle articulation</t>
  </si>
  <si>
    <t>sheet 2</t>
  </si>
  <si>
    <t>grooe</t>
  </si>
  <si>
    <t>male?  Have the hairy conical receptical in middle, petals slightly hairy. Peduncle 0.1cm, rahcis 0.5, I nternodes 0.3-0.1</t>
  </si>
  <si>
    <t>peduncle 0.3, 0.7cm, rachis 0.9-1.5cm, internodes 0.2,0.4,0.5</t>
  </si>
  <si>
    <t xml:space="preserve">Jon Lovett 263, Tanzania Lushoto distr, Mazumbai (4 48S 38 30E) west usambara, small tree, university forest reserve, march 1984 </t>
  </si>
  <si>
    <t>Female flowers, four petaled, ovary bumpy 2.4mm tall  diameter 1.6mm, stigma oval 1.4mm diameter, infl hairy up until the petals. 4lobed cupifillorm sepals. Petals stronly reflexed c3.2x1.2-1.5mm. Disk 4? Lobed. Peduncle 0.3cm, rachis 0.5cm internodes 0.2</t>
  </si>
  <si>
    <t>Male, 4-5? Stamens, all infl hairy, sepals hairy at edges, petals not hairy. Hairy conical receptical in the middle. Petals 4 c3.7mm long 0.65mm wide. Pedicel only a few hairs near bottom. Buds have a few hairs on top. Peduncle 0.3cm , rachis 0.9-1.1 internodes 0.1-0.4cm</t>
  </si>
  <si>
    <r>
      <t xml:space="preserve">Ruffo and Mmari 2304, Aug 86, Tanzania Korogwe district, Lutindi forest reserve, shrub </t>
    </r>
    <r>
      <rPr>
        <sz val="11"/>
        <color rgb="FFFF0000"/>
        <rFont val="Calibri"/>
        <family val="2"/>
        <scheme val="minor"/>
      </rPr>
      <t>c.4 53S 3838E</t>
    </r>
  </si>
  <si>
    <r>
      <t xml:space="preserve">Ruffo and Amari 2354, 18/7/86, Tanzania Muheza district, Kwamkoro F.R. Monga, 1000m </t>
    </r>
    <r>
      <rPr>
        <sz val="11"/>
        <color rgb="FFFF0000"/>
        <rFont val="Calibri"/>
        <family val="2"/>
        <scheme val="minor"/>
      </rPr>
      <t>5 10S 38 36e</t>
    </r>
  </si>
  <si>
    <t>surfae area</t>
  </si>
  <si>
    <t>surface area</t>
  </si>
  <si>
    <t>percentage smaller</t>
  </si>
  <si>
    <t>median leaf surface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</si>
</sst>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9"/>
      <color indexed="81"/>
      <name val="Tahoma"/>
      <charset val="1"/>
    </font>
    <font>
      <b/>
      <sz val="9"/>
      <color indexed="81"/>
      <name val="Tahoma"/>
      <charset val="1"/>
    </font>
    <font>
      <sz val="11"/>
      <color theme="1"/>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0000"/>
        <bgColor indexed="64"/>
      </patternFill>
    </fill>
    <fill>
      <patternFill patternType="solid">
        <fgColor rgb="FFFFC0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3">
    <xf numFmtId="0" fontId="0" fillId="0" borderId="0"/>
    <xf numFmtId="0" fontId="4" fillId="0" borderId="0" applyNumberFormat="0" applyFill="0" applyBorder="0" applyAlignment="0" applyProtection="0"/>
    <xf numFmtId="9" fontId="8" fillId="0" borderId="0" applyFont="0" applyFill="0" applyBorder="0" applyAlignment="0" applyProtection="0"/>
  </cellStyleXfs>
  <cellXfs count="50">
    <xf numFmtId="0" fontId="0" fillId="0" borderId="0" xfId="0"/>
    <xf numFmtId="0" fontId="0" fillId="0" borderId="0" xfId="0" applyAlignment="1">
      <alignment vertical="top" wrapText="1"/>
    </xf>
    <xf numFmtId="0" fontId="0" fillId="2" borderId="1" xfId="0" applyFill="1" applyBorder="1" applyAlignment="1">
      <alignment horizontal="right" vertical="top" wrapText="1"/>
    </xf>
    <xf numFmtId="0" fontId="0" fillId="2" borderId="1" xfId="0" applyFill="1" applyBorder="1" applyAlignment="1">
      <alignment horizontal="right"/>
    </xf>
    <xf numFmtId="0" fontId="0" fillId="0" borderId="0" xfId="0" applyAlignment="1">
      <alignment horizontal="right"/>
    </xf>
    <xf numFmtId="0" fontId="0" fillId="2" borderId="1" xfId="0" applyFill="1" applyBorder="1" applyAlignment="1">
      <alignment horizontal="right" vertical="top"/>
    </xf>
    <xf numFmtId="0" fontId="0" fillId="0" borderId="0" xfId="0" applyAlignment="1">
      <alignment horizontal="left" vertical="top" wrapText="1"/>
    </xf>
    <xf numFmtId="0" fontId="0" fillId="0" borderId="1" xfId="0" applyBorder="1" applyAlignment="1">
      <alignment horizontal="left" vertical="top" wrapText="1"/>
    </xf>
    <xf numFmtId="0" fontId="0" fillId="0" borderId="0" xfId="0" applyAlignment="1">
      <alignment horizontal="right" vertical="top"/>
    </xf>
    <xf numFmtId="0" fontId="0" fillId="4" borderId="1" xfId="0" applyFill="1" applyBorder="1" applyAlignment="1">
      <alignment horizontal="right" vertical="top"/>
    </xf>
    <xf numFmtId="0" fontId="0" fillId="0" borderId="0" xfId="0" applyAlignment="1">
      <alignment wrapText="1"/>
    </xf>
    <xf numFmtId="0" fontId="0" fillId="0" borderId="0" xfId="0" applyAlignment="1">
      <alignment horizontal="left" wrapText="1"/>
    </xf>
    <xf numFmtId="0" fontId="0" fillId="2" borderId="2" xfId="0" applyFill="1" applyBorder="1" applyAlignment="1">
      <alignment horizontal="right" vertical="top" wrapText="1"/>
    </xf>
    <xf numFmtId="0" fontId="0" fillId="2" borderId="2" xfId="0" applyFill="1" applyBorder="1" applyAlignment="1">
      <alignment horizontal="right"/>
    </xf>
    <xf numFmtId="0" fontId="0" fillId="2" borderId="2" xfId="0" applyFill="1" applyBorder="1" applyAlignment="1">
      <alignment horizontal="right" vertical="top"/>
    </xf>
    <xf numFmtId="0" fontId="0" fillId="2" borderId="3" xfId="0" applyFill="1" applyBorder="1" applyAlignment="1">
      <alignment horizontal="right"/>
    </xf>
    <xf numFmtId="0" fontId="0" fillId="5" borderId="1" xfId="0" applyFill="1" applyBorder="1" applyAlignment="1">
      <alignment horizontal="right" vertical="top" wrapText="1"/>
    </xf>
    <xf numFmtId="0" fontId="0" fillId="5" borderId="1" xfId="0" applyFill="1" applyBorder="1" applyAlignment="1">
      <alignment horizontal="left" vertical="top" wrapText="1"/>
    </xf>
    <xf numFmtId="0" fontId="0" fillId="5" borderId="1" xfId="0" applyFill="1" applyBorder="1" applyAlignment="1">
      <alignment vertical="top" wrapText="1"/>
    </xf>
    <xf numFmtId="0" fontId="0" fillId="5" borderId="1" xfId="0" applyFill="1" applyBorder="1" applyAlignment="1">
      <alignment horizontal="right"/>
    </xf>
    <xf numFmtId="0" fontId="0" fillId="5" borderId="1" xfId="0" applyFill="1" applyBorder="1" applyAlignment="1">
      <alignment horizontal="right" vertical="top"/>
    </xf>
    <xf numFmtId="0" fontId="0" fillId="5" borderId="1" xfId="0" applyFill="1" applyBorder="1"/>
    <xf numFmtId="0" fontId="0" fillId="5" borderId="1" xfId="0" applyFill="1" applyBorder="1" applyAlignment="1">
      <alignment horizontal="right" wrapText="1"/>
    </xf>
    <xf numFmtId="0" fontId="0" fillId="5" borderId="1" xfId="0" applyFill="1" applyBorder="1" applyAlignment="1">
      <alignment horizontal="left" wrapText="1"/>
    </xf>
    <xf numFmtId="0" fontId="0" fillId="3" borderId="1" xfId="0" applyFill="1" applyBorder="1" applyAlignment="1">
      <alignment vertical="top" wrapText="1"/>
    </xf>
    <xf numFmtId="0" fontId="0" fillId="3" borderId="1" xfId="0" applyFill="1" applyBorder="1" applyAlignment="1">
      <alignment horizontal="left" vertical="top" wrapText="1"/>
    </xf>
    <xf numFmtId="0" fontId="0" fillId="3" borderId="1" xfId="0" applyFill="1" applyBorder="1" applyAlignment="1">
      <alignment horizontal="right"/>
    </xf>
    <xf numFmtId="0" fontId="0" fillId="3" borderId="1" xfId="0" applyFill="1" applyBorder="1" applyAlignment="1">
      <alignment horizontal="right" vertical="top"/>
    </xf>
    <xf numFmtId="0" fontId="0" fillId="3" borderId="1" xfId="0" applyFill="1" applyBorder="1" applyAlignment="1">
      <alignment horizontal="right" vertical="top" wrapText="1"/>
    </xf>
    <xf numFmtId="0" fontId="0" fillId="3" borderId="1" xfId="0" applyFill="1" applyBorder="1"/>
    <xf numFmtId="0" fontId="0" fillId="4" borderId="1" xfId="0" applyFill="1" applyBorder="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horizontal="right"/>
    </xf>
    <xf numFmtId="0" fontId="0" fillId="0" borderId="2" xfId="0" applyBorder="1" applyAlignment="1">
      <alignment horizontal="left" vertical="top" wrapText="1"/>
    </xf>
    <xf numFmtId="0" fontId="0" fillId="6" borderId="1" xfId="0" applyFill="1" applyBorder="1" applyAlignment="1">
      <alignment horizontal="left" vertical="top" wrapText="1"/>
    </xf>
    <xf numFmtId="0" fontId="0" fillId="7" borderId="1" xfId="0" applyFill="1" applyBorder="1" applyAlignment="1">
      <alignment horizontal="left" vertical="top" wrapText="1"/>
    </xf>
    <xf numFmtId="0" fontId="0" fillId="6" borderId="1" xfId="0" applyFill="1" applyBorder="1" applyAlignment="1">
      <alignment horizontal="right"/>
    </xf>
    <xf numFmtId="0" fontId="0" fillId="7" borderId="1" xfId="0" applyFill="1" applyBorder="1" applyAlignment="1">
      <alignment horizontal="right"/>
    </xf>
    <xf numFmtId="0" fontId="5" fillId="6" borderId="1" xfId="1" applyFont="1" applyFill="1" applyBorder="1" applyAlignment="1">
      <alignment horizontal="right"/>
    </xf>
    <xf numFmtId="0" fontId="0" fillId="4" borderId="1" xfId="0" applyFill="1" applyBorder="1" applyAlignment="1">
      <alignment horizontal="right" vertical="top" wrapText="1"/>
    </xf>
    <xf numFmtId="0" fontId="0" fillId="4" borderId="1" xfId="0" applyFill="1" applyBorder="1" applyAlignment="1">
      <alignment horizontal="right" wrapText="1"/>
    </xf>
    <xf numFmtId="0" fontId="0" fillId="2" borderId="2" xfId="0" applyFill="1" applyBorder="1" applyAlignment="1">
      <alignment horizontal="right" wrapText="1"/>
    </xf>
    <xf numFmtId="0" fontId="0" fillId="6" borderId="1" xfId="0" applyFill="1" applyBorder="1" applyAlignment="1">
      <alignment vertical="top" wrapText="1"/>
    </xf>
    <xf numFmtId="14" fontId="0" fillId="0" borderId="0" xfId="0" applyNumberFormat="1" applyAlignment="1">
      <alignment vertical="top" wrapText="1"/>
    </xf>
    <xf numFmtId="0" fontId="0" fillId="2" borderId="4" xfId="0" applyFill="1" applyBorder="1" applyAlignment="1">
      <alignment horizontal="right" vertical="top"/>
    </xf>
    <xf numFmtId="0" fontId="0" fillId="8" borderId="0" xfId="0" applyFill="1" applyAlignment="1">
      <alignment horizontal="right"/>
    </xf>
    <xf numFmtId="0" fontId="0" fillId="8" borderId="1" xfId="0" applyFill="1" applyBorder="1" applyAlignment="1">
      <alignment horizontal="right"/>
    </xf>
    <xf numFmtId="0" fontId="0" fillId="9" borderId="1" xfId="0" applyFill="1" applyBorder="1" applyAlignment="1">
      <alignment horizontal="right"/>
    </xf>
    <xf numFmtId="0" fontId="0" fillId="10" borderId="1" xfId="0" applyFill="1" applyBorder="1" applyAlignment="1">
      <alignment horizontal="right" vertical="top"/>
    </xf>
    <xf numFmtId="9" fontId="0" fillId="0" borderId="0" xfId="2" applyFont="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9D305-D27F-4D05-AF11-D33BAB7E277F}">
  <dimension ref="A1:M60"/>
  <sheetViews>
    <sheetView topLeftCell="B3" workbookViewId="0">
      <selection activeCell="H1" sqref="H1"/>
    </sheetView>
  </sheetViews>
  <sheetFormatPr defaultRowHeight="14.5" x14ac:dyDescent="0.35"/>
  <cols>
    <col min="1" max="1" width="13.54296875" customWidth="1"/>
    <col min="2" max="2" width="30.81640625" customWidth="1"/>
    <col min="3" max="3" width="21" style="36" customWidth="1"/>
    <col min="4" max="4" width="17" style="36" customWidth="1"/>
    <col min="5" max="5" width="14.81640625" style="36" customWidth="1"/>
    <col min="6" max="6" width="17.26953125" style="36" customWidth="1"/>
    <col min="7" max="7" width="15.1796875" style="37" customWidth="1"/>
    <col min="8" max="8" width="15" style="37" customWidth="1"/>
    <col min="9" max="11" width="8.7265625" style="4"/>
  </cols>
  <sheetData>
    <row r="1" spans="1:13" s="6" customFormat="1" ht="101.5" x14ac:dyDescent="0.35">
      <c r="B1" s="33" t="s">
        <v>1</v>
      </c>
      <c r="C1" s="34" t="s">
        <v>406</v>
      </c>
      <c r="D1" s="34" t="s">
        <v>329</v>
      </c>
      <c r="E1" s="34" t="s">
        <v>321</v>
      </c>
      <c r="F1" s="34" t="s">
        <v>322</v>
      </c>
      <c r="G1" s="35" t="s">
        <v>323</v>
      </c>
      <c r="H1" s="35" t="s">
        <v>324</v>
      </c>
    </row>
    <row r="2" spans="1:13" x14ac:dyDescent="0.35">
      <c r="A2" s="8"/>
      <c r="B2" s="14" t="s">
        <v>2</v>
      </c>
      <c r="C2" s="36">
        <v>8</v>
      </c>
      <c r="D2" s="36">
        <v>11.35</v>
      </c>
      <c r="E2" s="36">
        <v>17.3</v>
      </c>
      <c r="F2" s="36">
        <v>20.6</v>
      </c>
      <c r="G2" s="37">
        <v>11.6</v>
      </c>
      <c r="H2" s="37">
        <v>15.3</v>
      </c>
    </row>
    <row r="3" spans="1:13" x14ac:dyDescent="0.35">
      <c r="A3" s="8" t="s">
        <v>3</v>
      </c>
      <c r="B3" s="14" t="s">
        <v>4</v>
      </c>
      <c r="C3" s="36">
        <v>10.25</v>
      </c>
      <c r="D3" s="36">
        <v>9.3000000000000007</v>
      </c>
      <c r="E3" s="36">
        <v>13.5</v>
      </c>
      <c r="F3" s="36">
        <v>14.2</v>
      </c>
      <c r="G3" s="37">
        <v>11.25</v>
      </c>
      <c r="H3" s="37">
        <v>17.3</v>
      </c>
    </row>
    <row r="4" spans="1:13" x14ac:dyDescent="0.35">
      <c r="A4" s="8"/>
      <c r="B4" s="14" t="s">
        <v>5</v>
      </c>
      <c r="C4" s="36">
        <v>8.8000000000000007</v>
      </c>
      <c r="D4" s="36">
        <v>12.1</v>
      </c>
      <c r="E4" s="36">
        <v>12.4</v>
      </c>
      <c r="F4" s="36">
        <v>13.9</v>
      </c>
      <c r="G4" s="37">
        <v>12.2</v>
      </c>
      <c r="H4" s="37">
        <v>12</v>
      </c>
      <c r="I4"/>
    </row>
    <row r="5" spans="1:13" x14ac:dyDescent="0.35">
      <c r="A5" s="8"/>
      <c r="B5" s="14" t="s">
        <v>6</v>
      </c>
      <c r="C5" s="36">
        <v>3.82</v>
      </c>
      <c r="D5" s="36">
        <v>4.8</v>
      </c>
      <c r="E5" s="36">
        <v>6.2</v>
      </c>
      <c r="F5" s="36">
        <v>7.55</v>
      </c>
      <c r="G5" s="37">
        <v>3.29</v>
      </c>
      <c r="H5" s="37">
        <v>4</v>
      </c>
      <c r="I5"/>
    </row>
    <row r="6" spans="1:13" x14ac:dyDescent="0.35">
      <c r="A6" s="8"/>
      <c r="B6" s="14" t="s">
        <v>7</v>
      </c>
      <c r="C6" s="38">
        <v>4.2300000000000004</v>
      </c>
      <c r="D6" s="36">
        <v>4.5</v>
      </c>
      <c r="E6" s="36">
        <v>5.9</v>
      </c>
      <c r="F6" s="36">
        <v>6.2</v>
      </c>
      <c r="G6" s="37">
        <v>3</v>
      </c>
      <c r="H6" s="37">
        <v>4.0999999999999996</v>
      </c>
      <c r="I6"/>
    </row>
    <row r="7" spans="1:13" s="4" customFormat="1" x14ac:dyDescent="0.35">
      <c r="A7" s="8"/>
      <c r="B7" s="14" t="s">
        <v>8</v>
      </c>
      <c r="C7" s="36">
        <v>4.0999999999999996</v>
      </c>
      <c r="D7" s="36">
        <v>5.2</v>
      </c>
      <c r="E7" s="36">
        <v>4.5</v>
      </c>
      <c r="F7" s="36">
        <v>5.75</v>
      </c>
      <c r="G7" s="37">
        <v>2.95</v>
      </c>
      <c r="H7" s="37">
        <v>2.6</v>
      </c>
      <c r="I7"/>
      <c r="L7"/>
      <c r="M7"/>
    </row>
    <row r="8" spans="1:13" s="4" customFormat="1" x14ac:dyDescent="0.35">
      <c r="A8" s="8"/>
      <c r="B8" s="14" t="s">
        <v>285</v>
      </c>
      <c r="C8" s="36" t="str">
        <f>ROUND((C2/C5),2)&amp;":"&amp;ROUND((C5/C5),2)</f>
        <v>2.09:1</v>
      </c>
      <c r="D8" s="36" t="str">
        <f t="shared" ref="D8:H8" si="0">ROUND((D2/D5),2)&amp;":"&amp;ROUND((D5/D5),2)</f>
        <v>2.36:1</v>
      </c>
      <c r="E8" s="36" t="str">
        <f t="shared" si="0"/>
        <v>2.79:1</v>
      </c>
      <c r="F8" s="36" t="str">
        <f t="shared" si="0"/>
        <v>2.73:1</v>
      </c>
      <c r="G8" s="47" t="str">
        <f t="shared" si="0"/>
        <v>3.53:1</v>
      </c>
      <c r="H8" s="47" t="str">
        <f t="shared" si="0"/>
        <v>3.83:1</v>
      </c>
      <c r="I8"/>
      <c r="L8"/>
      <c r="M8"/>
    </row>
    <row r="9" spans="1:13" s="4" customFormat="1" x14ac:dyDescent="0.35">
      <c r="A9" s="8"/>
      <c r="B9" s="14" t="s">
        <v>286</v>
      </c>
      <c r="C9" s="36" t="str">
        <f t="shared" ref="C9:H10" si="1">ROUND((C3/C6),2)&amp;":"&amp;ROUND((C6/C6),2)</f>
        <v>2.42:1</v>
      </c>
      <c r="D9" s="36" t="str">
        <f t="shared" si="1"/>
        <v>2.07:1</v>
      </c>
      <c r="E9" s="36" t="str">
        <f t="shared" si="1"/>
        <v>2.29:1</v>
      </c>
      <c r="F9" s="36" t="str">
        <f t="shared" si="1"/>
        <v>2.29:1</v>
      </c>
      <c r="G9" s="47" t="str">
        <f t="shared" si="1"/>
        <v>3.75:1</v>
      </c>
      <c r="H9" s="47" t="str">
        <f t="shared" si="1"/>
        <v>4.22:1</v>
      </c>
      <c r="I9"/>
      <c r="L9"/>
      <c r="M9"/>
    </row>
    <row r="10" spans="1:13" s="4" customFormat="1" x14ac:dyDescent="0.35">
      <c r="A10" s="8"/>
      <c r="B10" s="14" t="s">
        <v>287</v>
      </c>
      <c r="C10" s="36" t="str">
        <f t="shared" si="1"/>
        <v>2.15:1</v>
      </c>
      <c r="D10" s="36" t="str">
        <f t="shared" si="1"/>
        <v>2.33:1</v>
      </c>
      <c r="E10" s="36" t="str">
        <f t="shared" si="1"/>
        <v>2.76:1</v>
      </c>
      <c r="F10" s="36" t="str">
        <f t="shared" si="1"/>
        <v>2.42:1</v>
      </c>
      <c r="G10" s="47" t="str">
        <f t="shared" si="1"/>
        <v>4.14:1</v>
      </c>
      <c r="H10" s="47" t="str">
        <f t="shared" si="1"/>
        <v>4.62:1</v>
      </c>
      <c r="I10"/>
      <c r="L10"/>
      <c r="M10"/>
    </row>
    <row r="11" spans="1:13" s="4" customFormat="1" x14ac:dyDescent="0.35">
      <c r="A11" s="8"/>
      <c r="B11" s="14" t="s">
        <v>288</v>
      </c>
      <c r="C11" s="36" t="str">
        <f>MIN(C2:C4)&amp;"-"&amp;MAX(C2:C4)</f>
        <v>8-10.25</v>
      </c>
      <c r="D11" s="36" t="str">
        <f t="shared" ref="D11:H11" si="2">MIN(D2:D4)&amp;"-"&amp;MAX(D2:D4)</f>
        <v>9.3-12.1</v>
      </c>
      <c r="E11" s="36" t="str">
        <f t="shared" si="2"/>
        <v>12.4-17.3</v>
      </c>
      <c r="F11" s="36" t="str">
        <f t="shared" si="2"/>
        <v>13.9-20.6</v>
      </c>
      <c r="G11" s="37" t="str">
        <f t="shared" si="2"/>
        <v>11.25-12.2</v>
      </c>
      <c r="H11" s="37" t="str">
        <f t="shared" si="2"/>
        <v>12-17.3</v>
      </c>
      <c r="I11"/>
      <c r="L11"/>
      <c r="M11"/>
    </row>
    <row r="12" spans="1:13" s="4" customFormat="1" x14ac:dyDescent="0.35">
      <c r="A12" s="8"/>
      <c r="B12" s="14" t="s">
        <v>289</v>
      </c>
      <c r="C12" s="36" t="str">
        <f>MIN(C5:C7)&amp;"-"&amp;MAX(C5:C7)</f>
        <v>3.82-4.23</v>
      </c>
      <c r="D12" s="36" t="str">
        <f t="shared" ref="D12:H12" si="3">MIN(D5:D7)&amp;"-"&amp;MAX(D5:D7)</f>
        <v>4.5-5.2</v>
      </c>
      <c r="E12" s="36" t="str">
        <f t="shared" si="3"/>
        <v>4.5-6.2</v>
      </c>
      <c r="F12" s="36" t="str">
        <f t="shared" si="3"/>
        <v>5.75-7.55</v>
      </c>
      <c r="G12" s="37" t="str">
        <f t="shared" si="3"/>
        <v>2.95-3.29</v>
      </c>
      <c r="H12" s="37" t="str">
        <f t="shared" si="3"/>
        <v>2.6-4.1</v>
      </c>
      <c r="I12"/>
      <c r="L12"/>
      <c r="M12"/>
    </row>
    <row r="13" spans="1:13" s="4" customFormat="1" x14ac:dyDescent="0.35">
      <c r="A13" s="8"/>
      <c r="B13" s="14" t="s">
        <v>10</v>
      </c>
      <c r="C13" s="36" t="s">
        <v>11</v>
      </c>
      <c r="D13" s="36" t="s">
        <v>11</v>
      </c>
      <c r="E13" s="36" t="s">
        <v>11</v>
      </c>
      <c r="F13" s="36" t="s">
        <v>11</v>
      </c>
      <c r="G13" s="37" t="s">
        <v>11</v>
      </c>
      <c r="H13" s="37" t="s">
        <v>11</v>
      </c>
      <c r="I13"/>
      <c r="L13"/>
      <c r="M13"/>
    </row>
    <row r="14" spans="1:13" s="4" customFormat="1" x14ac:dyDescent="0.35">
      <c r="A14" s="8"/>
      <c r="B14" s="14" t="s">
        <v>12</v>
      </c>
      <c r="C14" s="36" t="s">
        <v>11</v>
      </c>
      <c r="D14" s="36" t="s">
        <v>11</v>
      </c>
      <c r="E14" s="36" t="s">
        <v>11</v>
      </c>
      <c r="F14" s="36" t="s">
        <v>11</v>
      </c>
      <c r="G14" s="37" t="s">
        <v>11</v>
      </c>
      <c r="H14" s="37" t="s">
        <v>11</v>
      </c>
      <c r="L14"/>
      <c r="M14"/>
    </row>
    <row r="15" spans="1:13" s="4" customFormat="1" x14ac:dyDescent="0.35">
      <c r="A15" s="8"/>
      <c r="B15" s="14" t="s">
        <v>13</v>
      </c>
      <c r="C15" s="36" t="s">
        <v>11</v>
      </c>
      <c r="D15" s="36" t="s">
        <v>11</v>
      </c>
      <c r="E15" s="36" t="s">
        <v>11</v>
      </c>
      <c r="F15" s="36" t="s">
        <v>11</v>
      </c>
      <c r="G15" s="37" t="s">
        <v>11</v>
      </c>
      <c r="H15" s="37" t="s">
        <v>11</v>
      </c>
      <c r="L15"/>
      <c r="M15"/>
    </row>
    <row r="16" spans="1:13" s="4" customFormat="1" x14ac:dyDescent="0.35">
      <c r="A16" s="8"/>
      <c r="B16" s="14" t="s">
        <v>14</v>
      </c>
      <c r="C16" s="36" t="s">
        <v>11</v>
      </c>
      <c r="D16" s="36" t="s">
        <v>11</v>
      </c>
      <c r="E16" s="36" t="s">
        <v>11</v>
      </c>
      <c r="F16" s="36" t="s">
        <v>11</v>
      </c>
      <c r="G16" s="37" t="s">
        <v>11</v>
      </c>
      <c r="H16" s="37" t="s">
        <v>11</v>
      </c>
      <c r="L16"/>
      <c r="M16"/>
    </row>
    <row r="17" spans="1:13" s="4" customFormat="1" x14ac:dyDescent="0.35">
      <c r="A17" s="8"/>
      <c r="B17" s="14" t="s">
        <v>15</v>
      </c>
      <c r="C17" s="36" t="s">
        <v>11</v>
      </c>
      <c r="D17" s="36" t="s">
        <v>11</v>
      </c>
      <c r="E17" s="36" t="s">
        <v>11</v>
      </c>
      <c r="F17" s="36" t="s">
        <v>11</v>
      </c>
      <c r="G17" s="37" t="s">
        <v>11</v>
      </c>
      <c r="H17" s="37" t="s">
        <v>11</v>
      </c>
      <c r="L17"/>
      <c r="M17"/>
    </row>
    <row r="18" spans="1:13" s="4" customFormat="1" x14ac:dyDescent="0.35">
      <c r="A18" s="8"/>
      <c r="B18" s="14" t="s">
        <v>16</v>
      </c>
      <c r="C18" s="36" t="s">
        <v>11</v>
      </c>
      <c r="D18" s="36" t="s">
        <v>11</v>
      </c>
      <c r="E18" s="36" t="s">
        <v>11</v>
      </c>
      <c r="F18" s="36" t="s">
        <v>11</v>
      </c>
      <c r="G18" s="37" t="s">
        <v>11</v>
      </c>
      <c r="H18" s="37" t="s">
        <v>11</v>
      </c>
      <c r="L18"/>
      <c r="M18"/>
    </row>
    <row r="19" spans="1:13" s="4" customFormat="1" x14ac:dyDescent="0.35">
      <c r="A19" s="8"/>
      <c r="B19" s="14" t="s">
        <v>17</v>
      </c>
      <c r="C19" s="36">
        <v>14</v>
      </c>
      <c r="D19" s="36">
        <v>19</v>
      </c>
      <c r="E19" s="36">
        <v>16</v>
      </c>
      <c r="F19" s="36">
        <v>17</v>
      </c>
      <c r="G19" s="37">
        <v>18</v>
      </c>
      <c r="H19" s="37">
        <v>20</v>
      </c>
      <c r="L19"/>
      <c r="M19"/>
    </row>
    <row r="20" spans="1:13" s="4" customFormat="1" x14ac:dyDescent="0.35">
      <c r="A20" s="8"/>
      <c r="B20" s="14" t="s">
        <v>18</v>
      </c>
      <c r="C20" s="36">
        <v>15</v>
      </c>
      <c r="D20" s="36">
        <v>17</v>
      </c>
      <c r="E20" s="36" t="s">
        <v>122</v>
      </c>
      <c r="F20" s="36" t="s">
        <v>122</v>
      </c>
      <c r="G20" s="37">
        <v>16</v>
      </c>
      <c r="H20" s="37">
        <v>22</v>
      </c>
      <c r="L20"/>
      <c r="M20"/>
    </row>
    <row r="21" spans="1:13" s="4" customFormat="1" x14ac:dyDescent="0.35">
      <c r="A21" s="8"/>
      <c r="B21" s="14" t="s">
        <v>19</v>
      </c>
      <c r="C21" s="36">
        <v>18</v>
      </c>
      <c r="D21" s="36">
        <v>23</v>
      </c>
      <c r="E21" s="36">
        <v>11</v>
      </c>
      <c r="F21" s="36" t="s">
        <v>122</v>
      </c>
      <c r="G21" s="37">
        <v>21</v>
      </c>
      <c r="H21" s="37">
        <v>19</v>
      </c>
      <c r="L21"/>
      <c r="M21"/>
    </row>
    <row r="22" spans="1:13" s="4" customFormat="1" x14ac:dyDescent="0.35">
      <c r="A22" s="8"/>
      <c r="B22" s="14" t="s">
        <v>20</v>
      </c>
      <c r="C22" s="36">
        <v>0.9</v>
      </c>
      <c r="D22" s="36">
        <v>0.9</v>
      </c>
      <c r="E22" s="36">
        <v>0.8</v>
      </c>
      <c r="F22" s="36">
        <v>0.8</v>
      </c>
      <c r="G22" s="37">
        <v>1.3</v>
      </c>
      <c r="H22" s="37">
        <v>1.1000000000000001</v>
      </c>
      <c r="L22"/>
      <c r="M22"/>
    </row>
    <row r="23" spans="1:13" s="4" customFormat="1" x14ac:dyDescent="0.35">
      <c r="A23" s="8"/>
      <c r="B23" s="14" t="s">
        <v>22</v>
      </c>
      <c r="C23" s="36">
        <v>1.1000000000000001</v>
      </c>
      <c r="D23" s="36">
        <v>0.9</v>
      </c>
      <c r="E23" s="36" t="s">
        <v>21</v>
      </c>
      <c r="F23" s="36" t="s">
        <v>21</v>
      </c>
      <c r="G23" s="37">
        <v>1</v>
      </c>
      <c r="H23" s="37">
        <v>1.6</v>
      </c>
      <c r="L23"/>
      <c r="M23"/>
    </row>
    <row r="24" spans="1:13" s="4" customFormat="1" x14ac:dyDescent="0.35">
      <c r="A24" s="8"/>
      <c r="B24" s="14" t="s">
        <v>23</v>
      </c>
      <c r="C24" s="36">
        <v>0.9</v>
      </c>
      <c r="D24" s="36" t="s">
        <v>243</v>
      </c>
      <c r="E24" s="36">
        <v>0.7</v>
      </c>
      <c r="F24" s="36" t="s">
        <v>21</v>
      </c>
      <c r="G24" s="37">
        <v>1.2</v>
      </c>
      <c r="H24" s="37">
        <v>0.8</v>
      </c>
      <c r="L24"/>
      <c r="M24"/>
    </row>
    <row r="25" spans="1:13" s="4" customFormat="1" x14ac:dyDescent="0.35">
      <c r="A25" s="8"/>
      <c r="B25" s="14" t="s">
        <v>24</v>
      </c>
      <c r="C25" s="36">
        <v>2.5</v>
      </c>
      <c r="D25" s="36">
        <v>2</v>
      </c>
      <c r="E25" s="36">
        <v>1.8</v>
      </c>
      <c r="F25" s="36">
        <v>4</v>
      </c>
      <c r="G25" s="37">
        <v>2.5</v>
      </c>
      <c r="H25" s="37">
        <v>3.5</v>
      </c>
      <c r="L25"/>
      <c r="M25"/>
    </row>
    <row r="26" spans="1:13" s="4" customFormat="1" x14ac:dyDescent="0.35">
      <c r="A26" s="8"/>
      <c r="B26" s="14" t="s">
        <v>25</v>
      </c>
      <c r="C26" s="36">
        <v>3</v>
      </c>
      <c r="D26" s="36">
        <v>3</v>
      </c>
      <c r="E26" s="36" t="s">
        <v>21</v>
      </c>
      <c r="F26" s="36" t="s">
        <v>21</v>
      </c>
      <c r="G26" s="37">
        <v>3</v>
      </c>
      <c r="H26" s="37">
        <v>3</v>
      </c>
      <c r="L26"/>
      <c r="M26"/>
    </row>
    <row r="27" spans="1:13" s="4" customFormat="1" x14ac:dyDescent="0.35">
      <c r="A27" s="8"/>
      <c r="B27" s="14" t="s">
        <v>26</v>
      </c>
      <c r="C27" s="36">
        <v>5</v>
      </c>
      <c r="D27" s="36" t="s">
        <v>244</v>
      </c>
      <c r="E27" s="36">
        <v>4</v>
      </c>
      <c r="F27" s="36" t="s">
        <v>21</v>
      </c>
      <c r="G27" s="37">
        <v>3</v>
      </c>
      <c r="H27" s="37">
        <v>3</v>
      </c>
      <c r="L27"/>
      <c r="M27"/>
    </row>
    <row r="28" spans="1:13" s="4" customFormat="1" x14ac:dyDescent="0.35">
      <c r="A28" s="8"/>
      <c r="B28" s="14" t="s">
        <v>27</v>
      </c>
      <c r="C28" s="36">
        <v>0.19</v>
      </c>
      <c r="D28" s="36">
        <v>0.15</v>
      </c>
      <c r="E28" s="36">
        <v>0.4</v>
      </c>
      <c r="F28" s="36">
        <v>0.5</v>
      </c>
      <c r="G28" s="37">
        <v>0.2</v>
      </c>
      <c r="H28" s="37">
        <v>0.1</v>
      </c>
      <c r="L28"/>
      <c r="M28"/>
    </row>
    <row r="29" spans="1:13" s="4" customFormat="1" x14ac:dyDescent="0.35">
      <c r="A29" s="8"/>
      <c r="B29" s="14" t="s">
        <v>29</v>
      </c>
      <c r="C29" s="36">
        <v>0.2</v>
      </c>
      <c r="D29" s="36">
        <v>0.3</v>
      </c>
      <c r="E29" s="36">
        <v>0.28000000000000003</v>
      </c>
      <c r="F29" s="36">
        <v>0.4</v>
      </c>
      <c r="G29" s="37">
        <v>0.1</v>
      </c>
      <c r="H29" s="37">
        <v>0.2</v>
      </c>
      <c r="L29"/>
      <c r="M29"/>
    </row>
    <row r="30" spans="1:13" s="4" customFormat="1" x14ac:dyDescent="0.35">
      <c r="A30" s="8"/>
      <c r="B30" s="14" t="s">
        <v>31</v>
      </c>
      <c r="C30" s="36">
        <v>0.2</v>
      </c>
      <c r="D30" s="36">
        <v>0.3</v>
      </c>
      <c r="E30" s="36">
        <v>0.1</v>
      </c>
      <c r="F30" s="36">
        <v>0.35</v>
      </c>
      <c r="G30" s="37">
        <v>0.1</v>
      </c>
      <c r="H30" s="37">
        <v>0.1</v>
      </c>
      <c r="L30"/>
      <c r="M30"/>
    </row>
    <row r="31" spans="1:13" s="4" customFormat="1" x14ac:dyDescent="0.35">
      <c r="A31" s="8"/>
      <c r="B31" s="14" t="s">
        <v>32</v>
      </c>
      <c r="C31" s="36">
        <v>0.95</v>
      </c>
      <c r="D31" s="36">
        <v>1.95</v>
      </c>
      <c r="E31" s="36">
        <v>1.8</v>
      </c>
      <c r="F31" s="36">
        <v>2.4</v>
      </c>
      <c r="G31" s="37">
        <v>1</v>
      </c>
      <c r="H31" s="37">
        <v>0.9</v>
      </c>
      <c r="L31"/>
      <c r="M31"/>
    </row>
    <row r="32" spans="1:13" s="4" customFormat="1" x14ac:dyDescent="0.35">
      <c r="A32" s="8"/>
      <c r="B32" s="14" t="s">
        <v>29</v>
      </c>
      <c r="C32" s="36">
        <v>1.35</v>
      </c>
      <c r="D32" s="36">
        <v>1.3</v>
      </c>
      <c r="E32" s="36">
        <v>1.9</v>
      </c>
      <c r="F32" s="36">
        <v>1.85</v>
      </c>
      <c r="G32" s="37">
        <v>0.98</v>
      </c>
      <c r="H32" s="37">
        <v>1.3</v>
      </c>
      <c r="L32"/>
      <c r="M32"/>
    </row>
    <row r="33" spans="1:13" s="4" customFormat="1" x14ac:dyDescent="0.35">
      <c r="A33" s="8"/>
      <c r="B33" s="14" t="s">
        <v>31</v>
      </c>
      <c r="C33" s="36">
        <v>1.38</v>
      </c>
      <c r="D33" s="36">
        <v>1.9</v>
      </c>
      <c r="E33" s="36">
        <v>1.9</v>
      </c>
      <c r="F33" s="36">
        <v>4.2</v>
      </c>
      <c r="G33" s="37">
        <v>0.7</v>
      </c>
      <c r="H33" s="37">
        <v>1.1000000000000001</v>
      </c>
      <c r="L33"/>
      <c r="M33"/>
    </row>
    <row r="34" spans="1:13" s="4" customFormat="1" x14ac:dyDescent="0.35">
      <c r="A34" s="8"/>
      <c r="B34" s="14" t="s">
        <v>341</v>
      </c>
      <c r="C34" s="36" t="str">
        <f>ROUND((C31/C2),2)&amp;":"&amp;ROUND((C2/C2),2)</f>
        <v>0.12:1</v>
      </c>
      <c r="D34" s="46" t="str">
        <f t="shared" ref="D34:H34" si="4">ROUND((D31/D2),2)&amp;":"&amp;ROUND((D2/D2),2)</f>
        <v>0.17:1</v>
      </c>
      <c r="E34" s="36" t="str">
        <f t="shared" si="4"/>
        <v>0.1:1</v>
      </c>
      <c r="F34" s="36" t="str">
        <f t="shared" si="4"/>
        <v>0.12:1</v>
      </c>
      <c r="G34" s="47" t="str">
        <f t="shared" si="4"/>
        <v>0.09:1</v>
      </c>
      <c r="H34" s="47" t="str">
        <f t="shared" si="4"/>
        <v>0.06:1</v>
      </c>
      <c r="L34"/>
      <c r="M34"/>
    </row>
    <row r="35" spans="1:13" s="4" customFormat="1" x14ac:dyDescent="0.35">
      <c r="A35" s="8" t="s">
        <v>33</v>
      </c>
      <c r="B35" s="14" t="s">
        <v>34</v>
      </c>
      <c r="C35" s="36">
        <v>1.65</v>
      </c>
      <c r="D35" s="36">
        <v>2.1</v>
      </c>
      <c r="E35" s="36">
        <v>1.1000000000000001</v>
      </c>
      <c r="F35" s="36" t="s">
        <v>11</v>
      </c>
      <c r="G35" s="37">
        <v>1</v>
      </c>
      <c r="H35" s="37">
        <v>3</v>
      </c>
      <c r="L35"/>
      <c r="M35"/>
    </row>
    <row r="36" spans="1:13" s="4" customFormat="1" x14ac:dyDescent="0.35">
      <c r="A36" s="8"/>
      <c r="B36" s="14" t="s">
        <v>35</v>
      </c>
      <c r="C36" s="36">
        <v>1.55</v>
      </c>
      <c r="D36" s="36">
        <v>2.1</v>
      </c>
      <c r="E36" s="36" t="s">
        <v>11</v>
      </c>
      <c r="F36" s="36" t="s">
        <v>11</v>
      </c>
      <c r="G36" s="37">
        <v>2.5</v>
      </c>
      <c r="H36" s="37">
        <v>1.6</v>
      </c>
      <c r="L36"/>
      <c r="M36"/>
    </row>
    <row r="37" spans="1:13" s="4" customFormat="1" x14ac:dyDescent="0.35">
      <c r="A37" s="8"/>
      <c r="B37" s="14" t="s">
        <v>36</v>
      </c>
      <c r="C37" s="36">
        <v>1.9</v>
      </c>
      <c r="D37" s="36">
        <v>1.8</v>
      </c>
      <c r="E37" s="36" t="s">
        <v>11</v>
      </c>
      <c r="F37" s="36" t="s">
        <v>11</v>
      </c>
      <c r="G37" s="37">
        <v>2.1</v>
      </c>
      <c r="H37" s="37">
        <v>2.1</v>
      </c>
      <c r="L37"/>
      <c r="M37"/>
    </row>
    <row r="38" spans="1:13" s="4" customFormat="1" x14ac:dyDescent="0.35">
      <c r="A38" s="8"/>
      <c r="B38" s="14" t="s">
        <v>37</v>
      </c>
      <c r="C38" s="36">
        <v>1.2</v>
      </c>
      <c r="D38" s="36">
        <v>3</v>
      </c>
      <c r="E38" s="36">
        <v>3</v>
      </c>
      <c r="F38" s="36">
        <v>5</v>
      </c>
      <c r="G38" s="37">
        <v>2</v>
      </c>
      <c r="H38" s="37">
        <v>2.5</v>
      </c>
      <c r="L38"/>
      <c r="M38"/>
    </row>
    <row r="39" spans="1:13" s="4" customFormat="1" x14ac:dyDescent="0.35">
      <c r="A39" s="8"/>
      <c r="B39" s="14" t="s">
        <v>38</v>
      </c>
      <c r="C39" s="36">
        <v>1</v>
      </c>
      <c r="D39" s="36">
        <v>2</v>
      </c>
      <c r="E39" s="36" t="s">
        <v>11</v>
      </c>
      <c r="F39" s="36" t="s">
        <v>11</v>
      </c>
      <c r="G39" s="37">
        <v>2</v>
      </c>
      <c r="H39" s="37">
        <v>1</v>
      </c>
      <c r="L39"/>
      <c r="M39"/>
    </row>
    <row r="40" spans="1:13" s="4" customFormat="1" x14ac:dyDescent="0.35">
      <c r="A40" s="8"/>
      <c r="B40" s="14" t="s">
        <v>39</v>
      </c>
      <c r="C40" s="36">
        <v>2</v>
      </c>
      <c r="D40" s="36">
        <v>1.5</v>
      </c>
      <c r="E40" s="36" t="s">
        <v>11</v>
      </c>
      <c r="F40" s="36" t="s">
        <v>11</v>
      </c>
      <c r="G40" s="37">
        <v>1</v>
      </c>
      <c r="H40" s="37" t="s">
        <v>11</v>
      </c>
      <c r="L40"/>
      <c r="M40"/>
    </row>
    <row r="41" spans="1:13" s="4" customFormat="1" x14ac:dyDescent="0.35">
      <c r="A41" s="8"/>
      <c r="B41" s="14" t="s">
        <v>40</v>
      </c>
      <c r="C41" s="36" t="s">
        <v>52</v>
      </c>
      <c r="D41" s="36" t="s">
        <v>245</v>
      </c>
      <c r="E41" s="36" t="s">
        <v>176</v>
      </c>
      <c r="F41" s="36" t="s">
        <v>52</v>
      </c>
      <c r="G41" s="37" t="s">
        <v>246</v>
      </c>
      <c r="H41" s="37" t="s">
        <v>132</v>
      </c>
      <c r="L41"/>
      <c r="M41"/>
    </row>
    <row r="42" spans="1:13" s="4" customFormat="1" x14ac:dyDescent="0.35">
      <c r="A42" s="8"/>
      <c r="B42" s="14" t="s">
        <v>45</v>
      </c>
      <c r="C42" s="36" t="s">
        <v>132</v>
      </c>
      <c r="D42" s="36" t="s">
        <v>247</v>
      </c>
      <c r="E42" s="36" t="s">
        <v>47</v>
      </c>
      <c r="F42" s="36" t="s">
        <v>136</v>
      </c>
      <c r="G42" s="37" t="s">
        <v>248</v>
      </c>
      <c r="H42" s="37" t="s">
        <v>52</v>
      </c>
      <c r="L42"/>
      <c r="M42"/>
    </row>
    <row r="43" spans="1:13" s="4" customFormat="1" x14ac:dyDescent="0.35">
      <c r="A43" s="8"/>
      <c r="B43" s="14" t="s">
        <v>50</v>
      </c>
      <c r="C43" s="36" t="s">
        <v>136</v>
      </c>
      <c r="D43" s="36" t="s">
        <v>249</v>
      </c>
      <c r="E43" s="36" t="s">
        <v>52</v>
      </c>
      <c r="F43" s="36" t="s">
        <v>252</v>
      </c>
      <c r="G43" s="37" t="s">
        <v>250</v>
      </c>
      <c r="H43" s="37" t="s">
        <v>251</v>
      </c>
      <c r="L43"/>
      <c r="M43"/>
    </row>
    <row r="44" spans="1:13" s="4" customFormat="1" x14ac:dyDescent="0.35">
      <c r="A44" s="8"/>
      <c r="B44" s="14" t="s">
        <v>55</v>
      </c>
      <c r="C44" s="36">
        <v>1.45</v>
      </c>
      <c r="D44" s="36">
        <v>2.6</v>
      </c>
      <c r="E44" s="36">
        <v>2</v>
      </c>
      <c r="F44" s="36">
        <v>1.9</v>
      </c>
      <c r="G44" s="37">
        <v>1.9</v>
      </c>
      <c r="H44" s="37">
        <v>1.7</v>
      </c>
      <c r="L44"/>
      <c r="M44"/>
    </row>
    <row r="45" spans="1:13" s="4" customFormat="1" x14ac:dyDescent="0.35">
      <c r="A45" s="8"/>
      <c r="B45" s="14" t="s">
        <v>56</v>
      </c>
      <c r="C45" s="36">
        <v>1.95</v>
      </c>
      <c r="D45" s="36">
        <v>1.6</v>
      </c>
      <c r="E45" s="36">
        <v>2.6</v>
      </c>
      <c r="F45" s="36">
        <v>2</v>
      </c>
      <c r="G45" s="37">
        <v>1.25</v>
      </c>
      <c r="H45" s="37">
        <v>1.8</v>
      </c>
      <c r="L45"/>
      <c r="M45"/>
    </row>
    <row r="46" spans="1:13" s="4" customFormat="1" x14ac:dyDescent="0.35">
      <c r="A46" s="8"/>
      <c r="B46" s="14" t="s">
        <v>57</v>
      </c>
      <c r="C46" s="36">
        <v>0.75</v>
      </c>
      <c r="D46" s="36">
        <v>3.5</v>
      </c>
      <c r="E46" s="36">
        <v>3</v>
      </c>
      <c r="F46" s="36">
        <v>1.4</v>
      </c>
      <c r="G46" s="37">
        <v>0.95</v>
      </c>
      <c r="H46" s="37">
        <v>1.05</v>
      </c>
      <c r="L46"/>
      <c r="M46"/>
    </row>
    <row r="47" spans="1:13" s="4" customFormat="1" x14ac:dyDescent="0.35">
      <c r="A47" s="8" t="s">
        <v>58</v>
      </c>
      <c r="B47" s="14" t="s">
        <v>59</v>
      </c>
      <c r="C47" s="36" t="s">
        <v>253</v>
      </c>
      <c r="D47" s="36" t="s">
        <v>254</v>
      </c>
      <c r="E47" s="36" t="s">
        <v>11</v>
      </c>
      <c r="F47" s="36" t="s">
        <v>11</v>
      </c>
      <c r="G47" s="37" t="s">
        <v>178</v>
      </c>
      <c r="H47" s="37" t="s">
        <v>255</v>
      </c>
      <c r="L47"/>
      <c r="M47"/>
    </row>
    <row r="48" spans="1:13" s="4" customFormat="1" x14ac:dyDescent="0.35">
      <c r="A48" s="8"/>
      <c r="B48" s="14" t="s">
        <v>63</v>
      </c>
      <c r="C48" s="36" t="s">
        <v>256</v>
      </c>
      <c r="D48" s="36" t="s">
        <v>257</v>
      </c>
      <c r="E48" s="36" t="s">
        <v>11</v>
      </c>
      <c r="F48" s="36" t="s">
        <v>11</v>
      </c>
      <c r="G48" s="37" t="s">
        <v>258</v>
      </c>
      <c r="H48" s="37" t="s">
        <v>259</v>
      </c>
      <c r="L48"/>
      <c r="M48"/>
    </row>
    <row r="49" spans="1:13" s="4" customFormat="1" x14ac:dyDescent="0.35">
      <c r="A49" s="8"/>
      <c r="B49" s="14" t="s">
        <v>67</v>
      </c>
      <c r="C49" s="36" t="s">
        <v>239</v>
      </c>
      <c r="D49" s="36" t="s">
        <v>239</v>
      </c>
      <c r="E49" s="36" t="s">
        <v>11</v>
      </c>
      <c r="F49" s="36" t="s">
        <v>11</v>
      </c>
      <c r="G49" s="37" t="s">
        <v>260</v>
      </c>
      <c r="H49" s="37" t="s">
        <v>261</v>
      </c>
      <c r="L49"/>
      <c r="M49"/>
    </row>
    <row r="50" spans="1:13" s="4" customFormat="1" x14ac:dyDescent="0.35">
      <c r="A50" s="8"/>
      <c r="B50" s="14" t="s">
        <v>71</v>
      </c>
      <c r="C50" s="36">
        <v>4</v>
      </c>
      <c r="D50" s="36">
        <v>6.5</v>
      </c>
      <c r="E50" s="36" t="s">
        <v>11</v>
      </c>
      <c r="F50" s="36" t="s">
        <v>11</v>
      </c>
      <c r="G50" s="37">
        <v>4</v>
      </c>
      <c r="H50" s="37">
        <v>2.2000000000000002</v>
      </c>
      <c r="L50"/>
      <c r="M50"/>
    </row>
    <row r="51" spans="1:13" s="4" customFormat="1" x14ac:dyDescent="0.35">
      <c r="A51" s="8"/>
      <c r="B51" s="14" t="s">
        <v>72</v>
      </c>
      <c r="C51" s="36">
        <v>5.2</v>
      </c>
      <c r="D51" s="36">
        <v>6</v>
      </c>
      <c r="E51" s="36" t="s">
        <v>11</v>
      </c>
      <c r="F51" s="36" t="s">
        <v>11</v>
      </c>
      <c r="G51" s="37">
        <v>2.5</v>
      </c>
      <c r="H51" s="37">
        <v>2</v>
      </c>
      <c r="L51"/>
      <c r="M51"/>
    </row>
    <row r="52" spans="1:13" s="4" customFormat="1" x14ac:dyDescent="0.35">
      <c r="A52" s="8"/>
      <c r="B52" s="14" t="s">
        <v>73</v>
      </c>
      <c r="C52" s="36">
        <v>3.5</v>
      </c>
      <c r="D52" s="36">
        <v>4</v>
      </c>
      <c r="E52" s="36" t="s">
        <v>11</v>
      </c>
      <c r="F52" s="36" t="s">
        <v>11</v>
      </c>
      <c r="G52" s="37">
        <v>3</v>
      </c>
      <c r="H52" s="37">
        <v>3</v>
      </c>
      <c r="L52"/>
      <c r="M52"/>
    </row>
    <row r="53" spans="1:13" s="4" customFormat="1" x14ac:dyDescent="0.35">
      <c r="A53" s="8" t="s">
        <v>74</v>
      </c>
      <c r="B53" s="14" t="s">
        <v>75</v>
      </c>
      <c r="C53" s="36">
        <v>0.1</v>
      </c>
      <c r="D53" s="36">
        <v>0.1</v>
      </c>
      <c r="E53" s="36">
        <v>0.1</v>
      </c>
      <c r="F53" s="36">
        <v>0.1</v>
      </c>
      <c r="G53" s="37">
        <v>0.2</v>
      </c>
      <c r="H53" s="37">
        <v>0.1</v>
      </c>
      <c r="L53"/>
      <c r="M53"/>
    </row>
    <row r="54" spans="1:13" s="4" customFormat="1" x14ac:dyDescent="0.35">
      <c r="A54" s="8"/>
      <c r="B54" s="14" t="s">
        <v>76</v>
      </c>
      <c r="C54" s="36">
        <v>7</v>
      </c>
      <c r="D54" s="36">
        <v>5</v>
      </c>
      <c r="E54" s="36">
        <v>9</v>
      </c>
      <c r="F54" s="36">
        <v>11</v>
      </c>
      <c r="G54" s="37">
        <v>6</v>
      </c>
      <c r="H54" s="37">
        <v>7</v>
      </c>
      <c r="L54"/>
      <c r="M54"/>
    </row>
    <row r="55" spans="1:13" s="11" customFormat="1" ht="43.5" x14ac:dyDescent="0.35">
      <c r="A55" s="6" t="s">
        <v>77</v>
      </c>
      <c r="B55" s="12" t="s">
        <v>78</v>
      </c>
      <c r="C55" s="34" t="s">
        <v>11</v>
      </c>
      <c r="D55" s="34" t="s">
        <v>11</v>
      </c>
      <c r="E55" s="34" t="s">
        <v>262</v>
      </c>
      <c r="F55" s="34" t="s">
        <v>11</v>
      </c>
      <c r="G55" s="35" t="s">
        <v>11</v>
      </c>
      <c r="H55" s="35" t="s">
        <v>11</v>
      </c>
    </row>
    <row r="56" spans="1:13" s="11" customFormat="1" ht="130.5" x14ac:dyDescent="0.35">
      <c r="A56" s="6"/>
      <c r="B56" s="12" t="s">
        <v>79</v>
      </c>
      <c r="C56" s="34" t="s">
        <v>263</v>
      </c>
      <c r="D56" s="34" t="s">
        <v>264</v>
      </c>
      <c r="E56" s="34" t="s">
        <v>11</v>
      </c>
      <c r="F56" s="34" t="s">
        <v>11</v>
      </c>
      <c r="G56" s="35" t="s">
        <v>265</v>
      </c>
      <c r="H56" s="35" t="s">
        <v>266</v>
      </c>
    </row>
    <row r="57" spans="1:13" s="11" customFormat="1" ht="101.5" x14ac:dyDescent="0.35">
      <c r="A57" s="6"/>
      <c r="B57" s="12" t="s">
        <v>82</v>
      </c>
      <c r="C57" s="34" t="s">
        <v>267</v>
      </c>
      <c r="D57" s="34" t="s">
        <v>268</v>
      </c>
      <c r="E57" s="34" t="s">
        <v>271</v>
      </c>
      <c r="F57" s="34" t="s">
        <v>272</v>
      </c>
      <c r="G57" s="35" t="s">
        <v>269</v>
      </c>
      <c r="H57" s="35" t="s">
        <v>270</v>
      </c>
    </row>
    <row r="58" spans="1:13" s="11" customFormat="1" x14ac:dyDescent="0.35">
      <c r="A58" s="6"/>
      <c r="B58" s="12" t="s">
        <v>87</v>
      </c>
      <c r="C58" s="34" t="s">
        <v>273</v>
      </c>
      <c r="D58" s="34" t="s">
        <v>273</v>
      </c>
      <c r="E58" s="34" t="s">
        <v>273</v>
      </c>
      <c r="F58" s="34" t="s">
        <v>274</v>
      </c>
      <c r="G58" s="35" t="s">
        <v>400</v>
      </c>
      <c r="H58" s="35" t="s">
        <v>400</v>
      </c>
    </row>
    <row r="59" spans="1:13" s="11" customFormat="1" ht="29" x14ac:dyDescent="0.35">
      <c r="A59" s="6"/>
      <c r="B59" s="12" t="s">
        <v>91</v>
      </c>
      <c r="C59" s="34" t="s">
        <v>275</v>
      </c>
      <c r="D59" s="34" t="s">
        <v>105</v>
      </c>
      <c r="E59" s="34" t="s">
        <v>278</v>
      </c>
      <c r="F59" s="34" t="s">
        <v>163</v>
      </c>
      <c r="G59" s="35" t="s">
        <v>276</v>
      </c>
      <c r="H59" s="35" t="s">
        <v>277</v>
      </c>
    </row>
    <row r="60" spans="1:13" s="11" customFormat="1" ht="72.5" x14ac:dyDescent="0.35">
      <c r="A60" s="6"/>
      <c r="B60" s="12" t="s">
        <v>93</v>
      </c>
      <c r="C60" s="34" t="s">
        <v>279</v>
      </c>
      <c r="D60" s="34" t="s">
        <v>280</v>
      </c>
      <c r="E60" s="34" t="s">
        <v>283</v>
      </c>
      <c r="F60" s="34" t="s">
        <v>284</v>
      </c>
      <c r="G60" s="35" t="s">
        <v>281</v>
      </c>
      <c r="H60" s="35" t="s">
        <v>282</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E01D-880B-43F6-974C-D077CDE16287}">
  <dimension ref="A1:L62"/>
  <sheetViews>
    <sheetView topLeftCell="E1" workbookViewId="0">
      <selection activeCell="G1" sqref="G1"/>
    </sheetView>
  </sheetViews>
  <sheetFormatPr defaultRowHeight="14.5" x14ac:dyDescent="0.35"/>
  <cols>
    <col min="1" max="1" width="14.54296875" customWidth="1"/>
    <col min="2" max="2" width="36.453125" style="4" customWidth="1"/>
    <col min="3" max="3" width="17.81640625" style="29" customWidth="1"/>
    <col min="4" max="4" width="17.453125" style="29" customWidth="1"/>
    <col min="5" max="5" width="18" style="29" customWidth="1"/>
    <col min="6" max="6" width="14.81640625" style="29" customWidth="1"/>
    <col min="7" max="7" width="19.81640625" style="29" customWidth="1"/>
    <col min="8" max="8" width="32.54296875" customWidth="1"/>
  </cols>
  <sheetData>
    <row r="1" spans="1:12" s="1" customFormat="1" ht="89.5" customHeight="1" x14ac:dyDescent="0.35">
      <c r="A1" s="1" t="s">
        <v>0</v>
      </c>
      <c r="B1" s="12" t="s">
        <v>1</v>
      </c>
      <c r="C1" s="24" t="s">
        <v>326</v>
      </c>
      <c r="D1" s="42" t="s">
        <v>327</v>
      </c>
      <c r="E1" s="24" t="s">
        <v>325</v>
      </c>
      <c r="F1" s="25" t="s">
        <v>317</v>
      </c>
      <c r="G1" s="25" t="s">
        <v>315</v>
      </c>
      <c r="H1" s="1" t="s">
        <v>339</v>
      </c>
      <c r="L1" s="43"/>
    </row>
    <row r="2" spans="1:12" x14ac:dyDescent="0.35">
      <c r="B2" s="13" t="s">
        <v>2</v>
      </c>
      <c r="C2" s="26">
        <v>16.8</v>
      </c>
      <c r="D2" s="26">
        <v>12.5</v>
      </c>
      <c r="E2" s="26">
        <v>9.8000000000000007</v>
      </c>
      <c r="F2" s="27">
        <v>13.55</v>
      </c>
      <c r="G2" s="27">
        <v>12.3</v>
      </c>
      <c r="H2" s="4"/>
    </row>
    <row r="3" spans="1:12" x14ac:dyDescent="0.35">
      <c r="A3" t="s">
        <v>3</v>
      </c>
      <c r="B3" s="13" t="s">
        <v>4</v>
      </c>
      <c r="C3" s="26">
        <v>12.1</v>
      </c>
      <c r="D3" s="26">
        <v>7.9</v>
      </c>
      <c r="E3" s="26">
        <v>13.8</v>
      </c>
      <c r="F3" s="27">
        <v>15.35</v>
      </c>
      <c r="G3" s="27">
        <v>9.6</v>
      </c>
      <c r="H3" s="4"/>
    </row>
    <row r="4" spans="1:12" x14ac:dyDescent="0.35">
      <c r="B4" s="13" t="s">
        <v>5</v>
      </c>
      <c r="C4" s="26">
        <v>18.7</v>
      </c>
      <c r="D4" s="26">
        <v>10.6</v>
      </c>
      <c r="E4" s="26">
        <v>16.5</v>
      </c>
      <c r="F4" s="27">
        <v>14.7</v>
      </c>
      <c r="G4" s="27">
        <v>8.75</v>
      </c>
      <c r="H4" s="4"/>
    </row>
    <row r="5" spans="1:12" x14ac:dyDescent="0.35">
      <c r="B5" s="13" t="s">
        <v>6</v>
      </c>
      <c r="C5" s="26">
        <v>4.5999999999999996</v>
      </c>
      <c r="D5" s="26">
        <v>4.4000000000000004</v>
      </c>
      <c r="E5" s="26">
        <v>3.4</v>
      </c>
      <c r="F5" s="27">
        <v>6.49</v>
      </c>
      <c r="G5" s="27">
        <v>5.35</v>
      </c>
      <c r="H5" s="4"/>
    </row>
    <row r="6" spans="1:12" x14ac:dyDescent="0.35">
      <c r="B6" s="13" t="s">
        <v>7</v>
      </c>
      <c r="C6" s="26">
        <v>3.4</v>
      </c>
      <c r="D6" s="26">
        <v>3</v>
      </c>
      <c r="E6" s="26">
        <v>4.0999999999999996</v>
      </c>
      <c r="F6" s="27">
        <v>5.49</v>
      </c>
      <c r="G6" s="27">
        <v>3.9</v>
      </c>
      <c r="H6" s="4"/>
    </row>
    <row r="7" spans="1:12" x14ac:dyDescent="0.35">
      <c r="B7" s="13" t="s">
        <v>8</v>
      </c>
      <c r="C7" s="26">
        <v>5.4</v>
      </c>
      <c r="D7" s="26">
        <v>4.42</v>
      </c>
      <c r="E7" s="26">
        <v>5.3</v>
      </c>
      <c r="F7" s="27">
        <f>2.9*2</f>
        <v>5.8</v>
      </c>
      <c r="G7" s="27">
        <v>3.75</v>
      </c>
      <c r="H7" s="4"/>
    </row>
    <row r="8" spans="1:12" x14ac:dyDescent="0.35">
      <c r="B8" s="3" t="s">
        <v>9</v>
      </c>
      <c r="C8" s="47" t="str">
        <f>ROUND((C2/C5),2)&amp;":"&amp;ROUND((C5/C5),2)</f>
        <v>3.65:1</v>
      </c>
      <c r="D8" s="26" t="str">
        <f t="shared" ref="D8:G8" si="0">ROUND((D2/D5),2)&amp;":"&amp;ROUND((D5/D5),2)</f>
        <v>2.84:1</v>
      </c>
      <c r="E8" s="26" t="str">
        <f t="shared" si="0"/>
        <v>2.88:1</v>
      </c>
      <c r="F8" s="26" t="str">
        <f t="shared" si="0"/>
        <v>2.09:1</v>
      </c>
      <c r="G8" s="26" t="str">
        <f t="shared" si="0"/>
        <v>2.3:1</v>
      </c>
      <c r="H8" s="4"/>
    </row>
    <row r="9" spans="1:12" x14ac:dyDescent="0.35">
      <c r="B9" s="3"/>
      <c r="C9" s="47" t="str">
        <f t="shared" ref="C9:G9" si="1">ROUND((C3/C6),2)&amp;":"&amp;ROUND((C6/C6),2)</f>
        <v>3.56:1</v>
      </c>
      <c r="D9" s="26" t="str">
        <f t="shared" si="1"/>
        <v>2.63:1</v>
      </c>
      <c r="E9" s="26" t="str">
        <f t="shared" si="1"/>
        <v>3.37:1</v>
      </c>
      <c r="F9" s="26" t="str">
        <f t="shared" si="1"/>
        <v>2.8:1</v>
      </c>
      <c r="G9" s="26" t="str">
        <f t="shared" si="1"/>
        <v>2.46:1</v>
      </c>
      <c r="H9" s="4"/>
    </row>
    <row r="10" spans="1:12" x14ac:dyDescent="0.35">
      <c r="B10" s="3"/>
      <c r="C10" s="47" t="str">
        <f t="shared" ref="C10:G10" si="2">ROUND((C4/C7),2)&amp;":"&amp;ROUND((C7/C7),2)</f>
        <v>3.46:1</v>
      </c>
      <c r="D10" s="26" t="str">
        <f t="shared" si="2"/>
        <v>2.4:1</v>
      </c>
      <c r="E10" s="26" t="str">
        <f t="shared" si="2"/>
        <v>3.11:1</v>
      </c>
      <c r="F10" s="26" t="str">
        <f t="shared" si="2"/>
        <v>2.53:1</v>
      </c>
      <c r="G10" s="26" t="str">
        <f t="shared" si="2"/>
        <v>2.33:1</v>
      </c>
    </row>
    <row r="11" spans="1:12" x14ac:dyDescent="0.35">
      <c r="B11" s="3" t="s">
        <v>288</v>
      </c>
      <c r="C11" s="26" t="str">
        <f>MIN(C2:C4)&amp;"-"&amp;MAX(C2:C4)</f>
        <v>12.1-18.7</v>
      </c>
      <c r="D11" s="26" t="str">
        <f t="shared" ref="D11:G11" si="3">MIN(D2:D4)&amp;"-"&amp;MAX(D2:D4)</f>
        <v>7.9-12.5</v>
      </c>
      <c r="E11" s="26" t="str">
        <f t="shared" si="3"/>
        <v>9.8-16.5</v>
      </c>
      <c r="F11" s="26" t="str">
        <f t="shared" si="3"/>
        <v>13.55-15.35</v>
      </c>
      <c r="G11" s="26" t="str">
        <f t="shared" si="3"/>
        <v>8.75-12.3</v>
      </c>
    </row>
    <row r="12" spans="1:12" x14ac:dyDescent="0.35">
      <c r="B12" s="3" t="s">
        <v>289</v>
      </c>
      <c r="C12" s="26" t="str">
        <f>MIN(C5:C7)&amp;"-"&amp;MAX(C5:C7)</f>
        <v>3.4-5.4</v>
      </c>
      <c r="D12" s="26" t="str">
        <f t="shared" ref="D12:G12" si="4">MIN(D5:D7)&amp;"-"&amp;MAX(D5:D7)</f>
        <v>3-4.42</v>
      </c>
      <c r="E12" s="26" t="str">
        <f t="shared" si="4"/>
        <v>3.4-5.3</v>
      </c>
      <c r="F12" s="26" t="str">
        <f t="shared" si="4"/>
        <v>5.49-6.49</v>
      </c>
      <c r="G12" s="26" t="str">
        <f t="shared" si="4"/>
        <v>3.75-5.35</v>
      </c>
    </row>
    <row r="13" spans="1:12" x14ac:dyDescent="0.35">
      <c r="B13" s="13" t="s">
        <v>10</v>
      </c>
      <c r="C13" s="26" t="s">
        <v>11</v>
      </c>
      <c r="D13" s="26" t="s">
        <v>11</v>
      </c>
      <c r="E13" s="26" t="s">
        <v>11</v>
      </c>
      <c r="F13" s="27" t="s">
        <v>11</v>
      </c>
      <c r="G13" s="27" t="s">
        <v>11</v>
      </c>
      <c r="H13" s="4"/>
    </row>
    <row r="14" spans="1:12" x14ac:dyDescent="0.35">
      <c r="B14" s="13" t="s">
        <v>12</v>
      </c>
      <c r="C14" s="26" t="s">
        <v>11</v>
      </c>
      <c r="D14" s="26" t="s">
        <v>11</v>
      </c>
      <c r="E14" s="26" t="s">
        <v>11</v>
      </c>
      <c r="F14" s="27" t="s">
        <v>11</v>
      </c>
      <c r="G14" s="27" t="s">
        <v>11</v>
      </c>
      <c r="H14" s="4"/>
    </row>
    <row r="15" spans="1:12" x14ac:dyDescent="0.35">
      <c r="B15" s="13" t="s">
        <v>13</v>
      </c>
      <c r="C15" s="26" t="s">
        <v>11</v>
      </c>
      <c r="D15" s="26" t="s">
        <v>11</v>
      </c>
      <c r="E15" s="26" t="s">
        <v>11</v>
      </c>
      <c r="F15" s="27" t="s">
        <v>11</v>
      </c>
      <c r="G15" s="27" t="s">
        <v>11</v>
      </c>
      <c r="H15" s="4"/>
    </row>
    <row r="16" spans="1:12" x14ac:dyDescent="0.35">
      <c r="B16" s="13" t="s">
        <v>14</v>
      </c>
      <c r="C16" s="26" t="s">
        <v>11</v>
      </c>
      <c r="D16" s="26" t="s">
        <v>11</v>
      </c>
      <c r="E16" s="26" t="s">
        <v>11</v>
      </c>
      <c r="F16" s="27" t="s">
        <v>11</v>
      </c>
      <c r="G16" s="27" t="s">
        <v>11</v>
      </c>
      <c r="H16" s="4"/>
    </row>
    <row r="17" spans="2:8" x14ac:dyDescent="0.35">
      <c r="B17" s="13" t="s">
        <v>15</v>
      </c>
      <c r="C17" s="26" t="s">
        <v>11</v>
      </c>
      <c r="D17" s="26" t="s">
        <v>11</v>
      </c>
      <c r="E17" s="26" t="s">
        <v>11</v>
      </c>
      <c r="F17" s="27" t="s">
        <v>11</v>
      </c>
      <c r="G17" s="27" t="s">
        <v>11</v>
      </c>
      <c r="H17" s="4"/>
    </row>
    <row r="18" spans="2:8" x14ac:dyDescent="0.35">
      <c r="B18" s="13" t="s">
        <v>16</v>
      </c>
      <c r="C18" s="26" t="s">
        <v>11</v>
      </c>
      <c r="D18" s="26" t="s">
        <v>11</v>
      </c>
      <c r="E18" s="26" t="s">
        <v>11</v>
      </c>
      <c r="F18" s="27" t="s">
        <v>11</v>
      </c>
      <c r="G18" s="27" t="s">
        <v>11</v>
      </c>
      <c r="H18" s="4"/>
    </row>
    <row r="19" spans="2:8" x14ac:dyDescent="0.35">
      <c r="B19" s="13" t="s">
        <v>17</v>
      </c>
      <c r="C19" s="26">
        <v>16</v>
      </c>
      <c r="D19" s="26">
        <v>17</v>
      </c>
      <c r="E19" s="26">
        <v>12</v>
      </c>
      <c r="F19" s="27">
        <v>17</v>
      </c>
      <c r="G19" s="27">
        <v>13</v>
      </c>
      <c r="H19" s="4"/>
    </row>
    <row r="20" spans="2:8" x14ac:dyDescent="0.35">
      <c r="B20" s="13" t="s">
        <v>18</v>
      </c>
      <c r="C20" s="26">
        <v>13</v>
      </c>
      <c r="D20" s="26">
        <v>13</v>
      </c>
      <c r="E20" s="26">
        <v>13</v>
      </c>
      <c r="F20" s="27">
        <v>16</v>
      </c>
      <c r="G20" s="27">
        <v>12</v>
      </c>
      <c r="H20" s="4"/>
    </row>
    <row r="21" spans="2:8" x14ac:dyDescent="0.35">
      <c r="B21" s="13" t="s">
        <v>19</v>
      </c>
      <c r="C21" s="26">
        <v>17</v>
      </c>
      <c r="D21" s="26">
        <v>16</v>
      </c>
      <c r="E21" s="26">
        <v>16</v>
      </c>
      <c r="F21" s="27" t="s">
        <v>96</v>
      </c>
      <c r="G21" s="27">
        <v>11</v>
      </c>
      <c r="H21" s="4"/>
    </row>
    <row r="22" spans="2:8" x14ac:dyDescent="0.35">
      <c r="B22" s="13" t="s">
        <v>20</v>
      </c>
      <c r="C22" s="26">
        <v>1.6</v>
      </c>
      <c r="D22" s="26">
        <v>0.5</v>
      </c>
      <c r="E22" s="26" t="s">
        <v>21</v>
      </c>
      <c r="F22" s="27">
        <v>1.1000000000000001</v>
      </c>
      <c r="G22" s="27">
        <v>0.9</v>
      </c>
      <c r="H22" s="4"/>
    </row>
    <row r="23" spans="2:8" x14ac:dyDescent="0.35">
      <c r="B23" s="13" t="s">
        <v>22</v>
      </c>
      <c r="C23" s="26">
        <v>1.2</v>
      </c>
      <c r="D23" s="26">
        <v>1</v>
      </c>
      <c r="E23" s="26" t="s">
        <v>21</v>
      </c>
      <c r="F23" s="27">
        <v>0.8</v>
      </c>
      <c r="G23" s="27">
        <v>0.6</v>
      </c>
      <c r="H23" s="4"/>
    </row>
    <row r="24" spans="2:8" x14ac:dyDescent="0.35">
      <c r="B24" s="13" t="s">
        <v>23</v>
      </c>
      <c r="C24" s="26">
        <v>1.45</v>
      </c>
      <c r="D24" s="26">
        <v>0.3</v>
      </c>
      <c r="E24" s="26" t="s">
        <v>21</v>
      </c>
      <c r="F24" s="27">
        <v>0.9</v>
      </c>
      <c r="G24" s="27">
        <v>0.4</v>
      </c>
      <c r="H24" s="4"/>
    </row>
    <row r="25" spans="2:8" x14ac:dyDescent="0.35">
      <c r="B25" s="13" t="s">
        <v>24</v>
      </c>
      <c r="C25" s="26">
        <v>4</v>
      </c>
      <c r="D25" s="26">
        <v>5</v>
      </c>
      <c r="E25" s="26" t="s">
        <v>21</v>
      </c>
      <c r="F25" s="27">
        <v>3.5</v>
      </c>
      <c r="G25" s="27">
        <v>5</v>
      </c>
      <c r="H25" s="4"/>
    </row>
    <row r="26" spans="2:8" x14ac:dyDescent="0.35">
      <c r="B26" s="13" t="s">
        <v>25</v>
      </c>
      <c r="C26" s="26">
        <v>5.5</v>
      </c>
      <c r="D26" s="26">
        <v>5</v>
      </c>
      <c r="E26" s="26" t="s">
        <v>21</v>
      </c>
      <c r="F26" s="27">
        <v>4.5</v>
      </c>
      <c r="G26" s="27">
        <v>3</v>
      </c>
      <c r="H26" s="4"/>
    </row>
    <row r="27" spans="2:8" x14ac:dyDescent="0.35">
      <c r="B27" s="13" t="s">
        <v>26</v>
      </c>
      <c r="C27" s="26">
        <v>3</v>
      </c>
      <c r="D27" s="26">
        <v>6.5</v>
      </c>
      <c r="E27" s="26" t="s">
        <v>21</v>
      </c>
      <c r="F27" s="27">
        <v>5.5</v>
      </c>
      <c r="G27" s="27">
        <v>2</v>
      </c>
      <c r="H27" s="4"/>
    </row>
    <row r="28" spans="2:8" x14ac:dyDescent="0.35">
      <c r="B28" s="13" t="s">
        <v>27</v>
      </c>
      <c r="C28" s="26">
        <v>0.1</v>
      </c>
      <c r="D28" s="26">
        <v>0.1</v>
      </c>
      <c r="E28" s="26" t="s">
        <v>28</v>
      </c>
      <c r="F28" s="27" t="s">
        <v>28</v>
      </c>
      <c r="G28" s="27">
        <v>0.08</v>
      </c>
      <c r="H28" s="4"/>
    </row>
    <row r="29" spans="2:8" x14ac:dyDescent="0.35">
      <c r="B29" s="13" t="s">
        <v>29</v>
      </c>
      <c r="C29" s="26">
        <v>0.1</v>
      </c>
      <c r="D29" s="26" t="s">
        <v>30</v>
      </c>
      <c r="E29" s="26" t="s">
        <v>28</v>
      </c>
      <c r="F29" s="27" t="s">
        <v>28</v>
      </c>
      <c r="G29" s="27" t="s">
        <v>28</v>
      </c>
      <c r="H29" s="4"/>
    </row>
    <row r="30" spans="2:8" x14ac:dyDescent="0.35">
      <c r="B30" s="13" t="s">
        <v>31</v>
      </c>
      <c r="C30" s="26">
        <v>0.1</v>
      </c>
      <c r="D30" s="26">
        <v>0.05</v>
      </c>
      <c r="E30" s="26" t="s">
        <v>28</v>
      </c>
      <c r="F30" s="27" t="s">
        <v>28</v>
      </c>
      <c r="G30" s="27" t="s">
        <v>28</v>
      </c>
      <c r="H30" s="4"/>
    </row>
    <row r="31" spans="2:8" x14ac:dyDescent="0.35">
      <c r="B31" s="13" t="s">
        <v>32</v>
      </c>
      <c r="C31" s="26">
        <v>2.1</v>
      </c>
      <c r="D31" s="26">
        <v>0.9</v>
      </c>
      <c r="E31" s="26">
        <v>0.5</v>
      </c>
      <c r="F31" s="27">
        <v>3</v>
      </c>
      <c r="G31" s="27">
        <v>2.6</v>
      </c>
      <c r="H31" s="4"/>
    </row>
    <row r="32" spans="2:8" x14ac:dyDescent="0.35">
      <c r="B32" s="13" t="s">
        <v>29</v>
      </c>
      <c r="C32" s="26">
        <v>0.8</v>
      </c>
      <c r="D32" s="26" t="s">
        <v>30</v>
      </c>
      <c r="E32" s="26">
        <v>0.4</v>
      </c>
      <c r="F32" s="27">
        <v>4.22</v>
      </c>
      <c r="G32" s="27">
        <v>1.7</v>
      </c>
      <c r="H32" s="4"/>
    </row>
    <row r="33" spans="1:8" x14ac:dyDescent="0.35">
      <c r="B33" s="13" t="s">
        <v>31</v>
      </c>
      <c r="C33" s="26">
        <v>1.8</v>
      </c>
      <c r="D33" s="26">
        <v>0.8</v>
      </c>
      <c r="E33" s="26">
        <v>0.95</v>
      </c>
      <c r="F33" s="27">
        <v>3.6</v>
      </c>
      <c r="G33" s="27">
        <v>1.7</v>
      </c>
      <c r="H33" s="4"/>
    </row>
    <row r="34" spans="1:8" x14ac:dyDescent="0.35">
      <c r="B34" s="13" t="s">
        <v>342</v>
      </c>
      <c r="C34" s="47" t="str">
        <f>ROUND((C31/C2),2)&amp;":"&amp;ROUND((C2/C2),2)</f>
        <v>0.13:1</v>
      </c>
      <c r="D34" s="46" t="str">
        <f t="shared" ref="D34:G34" si="5">ROUND((D31/D2),2)&amp;":"&amp;ROUND((D2/D2),2)</f>
        <v>0.07:1</v>
      </c>
      <c r="E34" s="46" t="str">
        <f t="shared" si="5"/>
        <v>0.05:1</v>
      </c>
      <c r="F34" s="26" t="str">
        <f t="shared" si="5"/>
        <v>0.22:1</v>
      </c>
      <c r="G34" s="26" t="str">
        <f t="shared" si="5"/>
        <v>0.21:1</v>
      </c>
      <c r="H34" s="4"/>
    </row>
    <row r="35" spans="1:8" x14ac:dyDescent="0.35">
      <c r="A35" t="s">
        <v>33</v>
      </c>
      <c r="B35" s="13" t="s">
        <v>34</v>
      </c>
      <c r="C35" s="26">
        <v>1.9</v>
      </c>
      <c r="D35" s="26" t="s">
        <v>30</v>
      </c>
      <c r="E35" s="26">
        <v>1.5</v>
      </c>
      <c r="F35" s="27">
        <v>2.1</v>
      </c>
      <c r="G35" s="27">
        <v>0.4</v>
      </c>
      <c r="H35" s="4"/>
    </row>
    <row r="36" spans="1:8" x14ac:dyDescent="0.35">
      <c r="B36" s="13" t="s">
        <v>35</v>
      </c>
      <c r="C36" s="26">
        <v>1.05</v>
      </c>
      <c r="D36" s="26" t="s">
        <v>30</v>
      </c>
      <c r="E36" s="26">
        <v>1.1499999999999999</v>
      </c>
      <c r="F36" s="27">
        <v>2</v>
      </c>
      <c r="G36" s="27">
        <v>0.5</v>
      </c>
      <c r="H36" s="4"/>
    </row>
    <row r="37" spans="1:8" x14ac:dyDescent="0.35">
      <c r="B37" s="13" t="s">
        <v>36</v>
      </c>
      <c r="C37" s="26">
        <v>0.9</v>
      </c>
      <c r="D37" s="26" t="s">
        <v>30</v>
      </c>
      <c r="E37" s="26">
        <v>0.7</v>
      </c>
      <c r="F37" s="27" t="s">
        <v>11</v>
      </c>
      <c r="G37" s="27">
        <v>0.55000000000000004</v>
      </c>
      <c r="H37" s="4"/>
    </row>
    <row r="38" spans="1:8" x14ac:dyDescent="0.35">
      <c r="B38" s="13" t="s">
        <v>37</v>
      </c>
      <c r="C38" s="26">
        <v>2.8</v>
      </c>
      <c r="D38" s="26">
        <v>2.5</v>
      </c>
      <c r="E38" s="26">
        <v>3.5</v>
      </c>
      <c r="F38" s="27">
        <v>3</v>
      </c>
      <c r="G38" s="27">
        <v>3</v>
      </c>
      <c r="H38" s="4"/>
    </row>
    <row r="39" spans="1:8" x14ac:dyDescent="0.35">
      <c r="B39" s="13" t="s">
        <v>38</v>
      </c>
      <c r="C39" s="26" t="s">
        <v>11</v>
      </c>
      <c r="D39" s="26" t="s">
        <v>11</v>
      </c>
      <c r="E39" s="26" t="s">
        <v>11</v>
      </c>
      <c r="F39" s="27" t="s">
        <v>11</v>
      </c>
      <c r="G39" s="27">
        <v>2</v>
      </c>
      <c r="H39" s="4"/>
    </row>
    <row r="40" spans="1:8" x14ac:dyDescent="0.35">
      <c r="B40" s="13" t="s">
        <v>39</v>
      </c>
      <c r="C40" s="26" t="s">
        <v>11</v>
      </c>
      <c r="D40" s="26" t="s">
        <v>11</v>
      </c>
      <c r="E40" s="26" t="s">
        <v>11</v>
      </c>
      <c r="F40" s="27" t="s">
        <v>11</v>
      </c>
      <c r="G40" s="27" t="s">
        <v>11</v>
      </c>
      <c r="H40" s="4"/>
    </row>
    <row r="41" spans="1:8" x14ac:dyDescent="0.35">
      <c r="B41" s="13" t="s">
        <v>40</v>
      </c>
      <c r="C41" s="26" t="s">
        <v>41</v>
      </c>
      <c r="D41" s="26" t="s">
        <v>42</v>
      </c>
      <c r="E41" s="26" t="s">
        <v>43</v>
      </c>
      <c r="F41" s="27" t="s">
        <v>97</v>
      </c>
      <c r="G41" s="27" t="s">
        <v>107</v>
      </c>
      <c r="H41" s="4"/>
    </row>
    <row r="42" spans="1:8" x14ac:dyDescent="0.35">
      <c r="B42" s="13" t="s">
        <v>45</v>
      </c>
      <c r="C42" s="26" t="s">
        <v>46</v>
      </c>
      <c r="D42" s="26" t="s">
        <v>47</v>
      </c>
      <c r="E42" s="26" t="s">
        <v>48</v>
      </c>
      <c r="F42" s="27" t="s">
        <v>98</v>
      </c>
      <c r="G42" s="27" t="s">
        <v>108</v>
      </c>
      <c r="H42" s="4"/>
    </row>
    <row r="43" spans="1:8" x14ac:dyDescent="0.35">
      <c r="B43" s="13" t="s">
        <v>50</v>
      </c>
      <c r="C43" s="26" t="s">
        <v>51</v>
      </c>
      <c r="D43" s="26" t="s">
        <v>52</v>
      </c>
      <c r="E43" s="26" t="s">
        <v>53</v>
      </c>
      <c r="F43" s="27" t="s">
        <v>99</v>
      </c>
      <c r="G43" s="27" t="s">
        <v>109</v>
      </c>
      <c r="H43" s="4"/>
    </row>
    <row r="44" spans="1:8" x14ac:dyDescent="0.35">
      <c r="B44" s="13" t="s">
        <v>55</v>
      </c>
      <c r="C44" s="26">
        <v>1.2</v>
      </c>
      <c r="D44" s="26">
        <v>0.5</v>
      </c>
      <c r="E44" s="26">
        <v>5</v>
      </c>
      <c r="F44" s="27">
        <v>2.5</v>
      </c>
      <c r="G44" s="27">
        <v>1.8</v>
      </c>
      <c r="H44" s="4"/>
    </row>
    <row r="45" spans="1:8" x14ac:dyDescent="0.35">
      <c r="B45" s="13" t="s">
        <v>56</v>
      </c>
      <c r="C45" s="26">
        <v>1.25</v>
      </c>
      <c r="D45" s="26">
        <v>0.7</v>
      </c>
      <c r="E45" s="26">
        <v>2.8</v>
      </c>
      <c r="F45" s="27">
        <v>0.5</v>
      </c>
      <c r="G45" s="27">
        <v>1.6</v>
      </c>
      <c r="H45" s="4"/>
    </row>
    <row r="46" spans="1:8" x14ac:dyDescent="0.35">
      <c r="B46" s="13" t="s">
        <v>57</v>
      </c>
      <c r="C46" s="26">
        <v>1.75</v>
      </c>
      <c r="D46" s="26">
        <v>1.1499999999999999</v>
      </c>
      <c r="E46" s="26">
        <v>1.7</v>
      </c>
      <c r="F46" s="27">
        <v>1.4</v>
      </c>
      <c r="G46" s="27">
        <v>2</v>
      </c>
      <c r="H46" s="4"/>
    </row>
    <row r="47" spans="1:8" x14ac:dyDescent="0.35">
      <c r="A47" t="s">
        <v>58</v>
      </c>
      <c r="B47" s="13" t="s">
        <v>59</v>
      </c>
      <c r="C47" s="26" t="s">
        <v>60</v>
      </c>
      <c r="D47" s="26" t="s">
        <v>61</v>
      </c>
      <c r="E47" s="26" t="s">
        <v>11</v>
      </c>
      <c r="F47" s="27" t="s">
        <v>100</v>
      </c>
      <c r="G47" s="27" t="s">
        <v>11</v>
      </c>
      <c r="H47" s="4"/>
    </row>
    <row r="48" spans="1:8" x14ac:dyDescent="0.35">
      <c r="B48" s="13" t="s">
        <v>63</v>
      </c>
      <c r="C48" s="26" t="s">
        <v>64</v>
      </c>
      <c r="D48" s="26" t="s">
        <v>65</v>
      </c>
      <c r="E48" s="26" t="s">
        <v>11</v>
      </c>
      <c r="F48" s="27" t="s">
        <v>61</v>
      </c>
      <c r="G48" s="27" t="s">
        <v>11</v>
      </c>
      <c r="H48" s="4"/>
    </row>
    <row r="49" spans="1:8" x14ac:dyDescent="0.35">
      <c r="B49" s="13" t="s">
        <v>67</v>
      </c>
      <c r="C49" s="26" t="s">
        <v>68</v>
      </c>
      <c r="D49" s="26" t="s">
        <v>69</v>
      </c>
      <c r="E49" s="26" t="s">
        <v>11</v>
      </c>
      <c r="F49" s="27" t="s">
        <v>101</v>
      </c>
      <c r="G49" s="27" t="s">
        <v>11</v>
      </c>
      <c r="H49" s="4"/>
    </row>
    <row r="50" spans="1:8" x14ac:dyDescent="0.35">
      <c r="B50" s="13" t="s">
        <v>71</v>
      </c>
      <c r="C50" s="26">
        <v>3</v>
      </c>
      <c r="D50" s="26">
        <v>3</v>
      </c>
      <c r="E50" s="26" t="s">
        <v>11</v>
      </c>
      <c r="F50" s="27">
        <v>2</v>
      </c>
      <c r="G50" s="27" t="s">
        <v>11</v>
      </c>
      <c r="H50" s="4"/>
    </row>
    <row r="51" spans="1:8" x14ac:dyDescent="0.35">
      <c r="B51" s="13" t="s">
        <v>72</v>
      </c>
      <c r="C51" s="26">
        <v>3</v>
      </c>
      <c r="D51" s="26">
        <v>2.5</v>
      </c>
      <c r="E51" s="26" t="s">
        <v>11</v>
      </c>
      <c r="F51" s="27">
        <v>2.5</v>
      </c>
      <c r="G51" s="27" t="s">
        <v>11</v>
      </c>
      <c r="H51" s="4"/>
    </row>
    <row r="52" spans="1:8" x14ac:dyDescent="0.35">
      <c r="B52" s="13" t="s">
        <v>73</v>
      </c>
      <c r="C52" s="26">
        <v>2</v>
      </c>
      <c r="D52" s="26">
        <v>3</v>
      </c>
      <c r="E52" s="26" t="s">
        <v>11</v>
      </c>
      <c r="F52" s="27">
        <v>1.5</v>
      </c>
      <c r="G52" s="27" t="s">
        <v>11</v>
      </c>
      <c r="H52" s="4"/>
    </row>
    <row r="53" spans="1:8" x14ac:dyDescent="0.35">
      <c r="A53" t="s">
        <v>74</v>
      </c>
      <c r="B53" s="13" t="s">
        <v>75</v>
      </c>
      <c r="C53" s="26">
        <v>0.1</v>
      </c>
      <c r="D53" s="26">
        <v>0.11</v>
      </c>
      <c r="E53" s="26">
        <v>0.1</v>
      </c>
      <c r="F53" s="27">
        <v>0.08</v>
      </c>
      <c r="G53" s="27">
        <v>0.1</v>
      </c>
      <c r="H53" s="4"/>
    </row>
    <row r="54" spans="1:8" x14ac:dyDescent="0.35">
      <c r="B54" s="13" t="s">
        <v>76</v>
      </c>
      <c r="C54" s="26">
        <v>6</v>
      </c>
      <c r="D54" s="26">
        <v>5</v>
      </c>
      <c r="E54" s="26">
        <v>7</v>
      </c>
      <c r="F54" s="27">
        <v>7</v>
      </c>
      <c r="G54" s="27">
        <v>4</v>
      </c>
      <c r="H54" s="4"/>
    </row>
    <row r="55" spans="1:8" ht="98.5" customHeight="1" x14ac:dyDescent="0.35">
      <c r="A55" t="s">
        <v>77</v>
      </c>
      <c r="B55" s="14" t="s">
        <v>78</v>
      </c>
      <c r="C55" s="28" t="s">
        <v>11</v>
      </c>
      <c r="D55" s="28" t="s">
        <v>11</v>
      </c>
      <c r="E55" s="25" t="s">
        <v>401</v>
      </c>
      <c r="F55" s="25" t="s">
        <v>11</v>
      </c>
      <c r="G55" s="25" t="s">
        <v>110</v>
      </c>
      <c r="H55" s="4"/>
    </row>
    <row r="56" spans="1:8" ht="66.650000000000006" customHeight="1" x14ac:dyDescent="0.35">
      <c r="B56" s="14" t="s">
        <v>79</v>
      </c>
      <c r="C56" s="24" t="s">
        <v>80</v>
      </c>
      <c r="D56" s="24" t="s">
        <v>338</v>
      </c>
      <c r="E56" s="24" t="s">
        <v>11</v>
      </c>
      <c r="F56" s="25" t="s">
        <v>102</v>
      </c>
      <c r="G56" s="25" t="s">
        <v>11</v>
      </c>
    </row>
    <row r="57" spans="1:8" ht="98.5" customHeight="1" x14ac:dyDescent="0.35">
      <c r="B57" s="14" t="s">
        <v>82</v>
      </c>
      <c r="C57" s="24" t="s">
        <v>83</v>
      </c>
      <c r="D57" s="24" t="s">
        <v>84</v>
      </c>
      <c r="E57" s="24" t="s">
        <v>85</v>
      </c>
      <c r="F57" s="25" t="s">
        <v>103</v>
      </c>
      <c r="G57" s="25" t="s">
        <v>111</v>
      </c>
    </row>
    <row r="58" spans="1:8" ht="67" customHeight="1" x14ac:dyDescent="0.35">
      <c r="B58" s="14" t="s">
        <v>87</v>
      </c>
      <c r="C58" s="25" t="s">
        <v>88</v>
      </c>
      <c r="D58" s="28" t="s">
        <v>337</v>
      </c>
      <c r="E58" s="25" t="s">
        <v>89</v>
      </c>
      <c r="F58" s="25" t="s">
        <v>104</v>
      </c>
      <c r="G58" s="25" t="s">
        <v>112</v>
      </c>
    </row>
    <row r="59" spans="1:8" ht="29" x14ac:dyDescent="0.35">
      <c r="B59" s="14" t="s">
        <v>91</v>
      </c>
      <c r="C59" s="28" t="s">
        <v>92</v>
      </c>
      <c r="D59" s="28" t="s">
        <v>92</v>
      </c>
      <c r="E59" s="28" t="s">
        <v>92</v>
      </c>
      <c r="F59" s="25" t="s">
        <v>105</v>
      </c>
      <c r="G59" s="25" t="s">
        <v>113</v>
      </c>
    </row>
    <row r="60" spans="1:8" ht="69.650000000000006" customHeight="1" x14ac:dyDescent="0.35">
      <c r="B60" s="14" t="s">
        <v>93</v>
      </c>
      <c r="C60" s="24" t="s">
        <v>94</v>
      </c>
      <c r="D60" s="24" t="s">
        <v>336</v>
      </c>
      <c r="E60" s="24" t="s">
        <v>95</v>
      </c>
      <c r="F60" s="25" t="s">
        <v>106</v>
      </c>
      <c r="G60" s="25" t="s">
        <v>334</v>
      </c>
    </row>
    <row r="61" spans="1:8" x14ac:dyDescent="0.35">
      <c r="B61" s="13"/>
    </row>
    <row r="62" spans="1:8" x14ac:dyDescent="0.35">
      <c r="B62" s="15"/>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65BE4-B19A-4576-9074-D75A98EFE047}">
  <dimension ref="A1:T63"/>
  <sheetViews>
    <sheetView workbookViewId="0">
      <selection activeCell="N8" sqref="N8"/>
    </sheetView>
  </sheetViews>
  <sheetFormatPr defaultRowHeight="14.5" x14ac:dyDescent="0.35"/>
  <cols>
    <col min="1" max="1" width="14.54296875" customWidth="1"/>
    <col min="2" max="2" width="36.453125" style="4" customWidth="1"/>
    <col min="3" max="3" width="18" style="19" customWidth="1"/>
    <col min="4" max="4" width="16" style="20" customWidth="1"/>
    <col min="5" max="5" width="16.1796875" style="21" customWidth="1"/>
    <col min="6" max="6" width="17.26953125" style="21" customWidth="1"/>
    <col min="7" max="7" width="18.1796875" style="21" customWidth="1"/>
    <col min="8" max="8" width="17" style="21" customWidth="1"/>
    <col min="9" max="9" width="22.81640625" style="21" customWidth="1"/>
    <col min="10" max="10" width="18.1796875" style="21" customWidth="1"/>
    <col min="11" max="11" width="14.26953125" style="21" customWidth="1"/>
  </cols>
  <sheetData>
    <row r="1" spans="1:20" s="1" customFormat="1" ht="178.5" customHeight="1" x14ac:dyDescent="0.35">
      <c r="A1" s="1" t="s">
        <v>0</v>
      </c>
      <c r="B1" s="6" t="s">
        <v>332</v>
      </c>
      <c r="C1" s="16" t="s">
        <v>182</v>
      </c>
      <c r="D1" s="17" t="s">
        <v>183</v>
      </c>
      <c r="E1" s="18" t="s">
        <v>407</v>
      </c>
      <c r="F1" s="18" t="s">
        <v>320</v>
      </c>
      <c r="G1" s="18" t="s">
        <v>330</v>
      </c>
      <c r="H1" s="18" t="s">
        <v>403</v>
      </c>
      <c r="I1" s="18" t="s">
        <v>328</v>
      </c>
      <c r="J1" s="18" t="s">
        <v>319</v>
      </c>
      <c r="K1" s="18" t="s">
        <v>318</v>
      </c>
    </row>
    <row r="2" spans="1:20" x14ac:dyDescent="0.35">
      <c r="B2" s="41" t="s">
        <v>2</v>
      </c>
      <c r="C2" s="19">
        <v>9.8000000000000007</v>
      </c>
      <c r="D2" s="20">
        <v>9.8000000000000007</v>
      </c>
      <c r="E2" s="19">
        <v>11.5</v>
      </c>
      <c r="F2" s="20">
        <v>9.9499999999999993</v>
      </c>
      <c r="G2" s="21">
        <v>12.9</v>
      </c>
      <c r="H2" s="19">
        <v>11.8</v>
      </c>
      <c r="I2" s="19">
        <v>11.3</v>
      </c>
      <c r="J2" s="20">
        <v>11.3</v>
      </c>
      <c r="K2" s="20">
        <v>16.7</v>
      </c>
      <c r="L2" t="s">
        <v>409</v>
      </c>
    </row>
    <row r="3" spans="1:20" x14ac:dyDescent="0.35">
      <c r="A3" t="s">
        <v>3</v>
      </c>
      <c r="B3" s="13" t="s">
        <v>4</v>
      </c>
      <c r="C3" s="19">
        <v>9.25</v>
      </c>
      <c r="D3" s="20">
        <v>14.9</v>
      </c>
      <c r="E3" s="19">
        <v>7</v>
      </c>
      <c r="F3" s="20">
        <v>9.3000000000000007</v>
      </c>
      <c r="G3" s="21">
        <v>15.1</v>
      </c>
      <c r="H3" s="19">
        <v>15.8</v>
      </c>
      <c r="I3" s="19">
        <v>11.5</v>
      </c>
      <c r="J3" s="20">
        <v>15.2</v>
      </c>
      <c r="K3" s="20">
        <v>12.1</v>
      </c>
      <c r="L3">
        <f>C2*C5</f>
        <v>33.32</v>
      </c>
      <c r="M3">
        <f t="shared" ref="M3:T3" si="0">D2*D5</f>
        <v>34.300000000000004</v>
      </c>
      <c r="N3">
        <f t="shared" si="0"/>
        <v>59.800000000000004</v>
      </c>
      <c r="O3">
        <f t="shared" si="0"/>
        <v>40.297499999999992</v>
      </c>
      <c r="P3">
        <f t="shared" si="0"/>
        <v>54.825000000000003</v>
      </c>
      <c r="Q3">
        <f t="shared" si="0"/>
        <v>32.450000000000003</v>
      </c>
      <c r="R3">
        <f t="shared" si="0"/>
        <v>37.29</v>
      </c>
      <c r="S3">
        <f t="shared" si="0"/>
        <v>35.03</v>
      </c>
      <c r="T3">
        <f t="shared" si="0"/>
        <v>96.86</v>
      </c>
    </row>
    <row r="4" spans="1:20" x14ac:dyDescent="0.35">
      <c r="B4" s="13" t="s">
        <v>5</v>
      </c>
      <c r="C4" s="19">
        <v>12.72</v>
      </c>
      <c r="D4" s="20" t="s">
        <v>11</v>
      </c>
      <c r="E4" s="19">
        <v>13.5</v>
      </c>
      <c r="F4" s="20">
        <v>7.1</v>
      </c>
      <c r="G4" s="21">
        <v>22.7</v>
      </c>
      <c r="H4" s="19">
        <v>8.1</v>
      </c>
      <c r="I4" s="19">
        <v>7</v>
      </c>
      <c r="J4" s="20">
        <v>10.6</v>
      </c>
      <c r="K4" s="20">
        <v>13.4</v>
      </c>
      <c r="L4">
        <f t="shared" ref="L4:L5" si="1">C3*C6</f>
        <v>35.15</v>
      </c>
      <c r="M4">
        <f t="shared" ref="M4:M5" si="2">D3*D6</f>
        <v>70.03</v>
      </c>
      <c r="N4">
        <f t="shared" ref="N4:N5" si="3">E3*E6</f>
        <v>26.599999999999998</v>
      </c>
      <c r="O4">
        <f t="shared" ref="O4:O5" si="4">F3*F6</f>
        <v>53.010000000000005</v>
      </c>
      <c r="P4">
        <f t="shared" ref="P4:P5" si="5">G3*G6</f>
        <v>64.929999999999993</v>
      </c>
      <c r="Q4">
        <f t="shared" ref="Q4:Q5" si="6">H3*H6</f>
        <v>90.06</v>
      </c>
      <c r="R4">
        <f t="shared" ref="R4:R5" si="7">I3*I6</f>
        <v>51.175000000000004</v>
      </c>
      <c r="S4">
        <f t="shared" ref="S4:S5" si="8">J3*J6</f>
        <v>69.919999999999987</v>
      </c>
      <c r="T4">
        <f t="shared" ref="T4:T5" si="9">K3*K6</f>
        <v>61.709999999999994</v>
      </c>
    </row>
    <row r="5" spans="1:20" x14ac:dyDescent="0.35">
      <c r="B5" s="13" t="s">
        <v>6</v>
      </c>
      <c r="C5" s="19">
        <v>3.4</v>
      </c>
      <c r="D5" s="20">
        <v>3.5</v>
      </c>
      <c r="E5" s="19">
        <v>5.2</v>
      </c>
      <c r="F5" s="20">
        <v>4.05</v>
      </c>
      <c r="G5" s="21">
        <v>4.25</v>
      </c>
      <c r="H5" s="19">
        <v>2.75</v>
      </c>
      <c r="I5" s="19">
        <v>3.3</v>
      </c>
      <c r="J5" s="20">
        <v>3.1</v>
      </c>
      <c r="K5" s="20">
        <v>5.8</v>
      </c>
      <c r="L5">
        <f t="shared" si="1"/>
        <v>63.6</v>
      </c>
      <c r="M5" t="e">
        <f t="shared" si="2"/>
        <v>#VALUE!</v>
      </c>
      <c r="N5">
        <f t="shared" si="3"/>
        <v>60.75</v>
      </c>
      <c r="O5">
        <f t="shared" si="4"/>
        <v>24.139999999999997</v>
      </c>
      <c r="P5">
        <f t="shared" si="5"/>
        <v>161.16999999999999</v>
      </c>
      <c r="Q5">
        <f t="shared" si="6"/>
        <v>28.349999999999998</v>
      </c>
      <c r="R5">
        <f t="shared" si="7"/>
        <v>16.099999999999998</v>
      </c>
      <c r="S5">
        <f t="shared" si="8"/>
        <v>29.679999999999996</v>
      </c>
      <c r="T5">
        <f t="shared" si="9"/>
        <v>80.400000000000006</v>
      </c>
    </row>
    <row r="6" spans="1:20" x14ac:dyDescent="0.35">
      <c r="B6" s="13" t="s">
        <v>7</v>
      </c>
      <c r="C6" s="19">
        <v>3.8</v>
      </c>
      <c r="D6" s="20">
        <v>4.7</v>
      </c>
      <c r="E6" s="19">
        <v>3.8</v>
      </c>
      <c r="F6" s="20">
        <v>5.7</v>
      </c>
      <c r="G6" s="21">
        <v>4.3</v>
      </c>
      <c r="H6" s="19">
        <v>5.7</v>
      </c>
      <c r="I6" s="19">
        <v>4.45</v>
      </c>
      <c r="J6" s="20">
        <v>4.5999999999999996</v>
      </c>
      <c r="K6" s="20">
        <v>5.0999999999999996</v>
      </c>
    </row>
    <row r="7" spans="1:20" x14ac:dyDescent="0.35">
      <c r="B7" s="13" t="s">
        <v>8</v>
      </c>
      <c r="C7" s="19">
        <v>5</v>
      </c>
      <c r="D7" s="20" t="s">
        <v>11</v>
      </c>
      <c r="E7" s="19">
        <v>4.5</v>
      </c>
      <c r="F7" s="20">
        <v>3.4</v>
      </c>
      <c r="G7" s="21">
        <v>7.1</v>
      </c>
      <c r="H7" s="19">
        <v>3.5</v>
      </c>
      <c r="I7" s="19">
        <v>2.2999999999999998</v>
      </c>
      <c r="J7" s="20">
        <v>2.8</v>
      </c>
      <c r="K7" s="20">
        <v>6</v>
      </c>
    </row>
    <row r="8" spans="1:20" x14ac:dyDescent="0.35">
      <c r="B8" s="13" t="s">
        <v>285</v>
      </c>
      <c r="C8" s="19" t="str">
        <f>ROUND((C2/C5),2)&amp;":"&amp;ROUND((C5/C5),2)</f>
        <v>2.88:1</v>
      </c>
      <c r="D8" s="19" t="str">
        <f t="shared" ref="D8:K8" si="10">ROUND((D2/D5),2)&amp;":"&amp;ROUND((D5/D5),2)</f>
        <v>2.8:1</v>
      </c>
      <c r="E8" s="19" t="str">
        <f t="shared" si="10"/>
        <v>2.21:1</v>
      </c>
      <c r="F8" s="19" t="str">
        <f t="shared" si="10"/>
        <v>2.46:1</v>
      </c>
      <c r="G8" s="19" t="str">
        <f t="shared" si="10"/>
        <v>3.04:1</v>
      </c>
      <c r="H8" s="46" t="str">
        <f t="shared" si="10"/>
        <v>4.29:1</v>
      </c>
      <c r="I8" s="47" t="str">
        <f t="shared" si="10"/>
        <v>3.42:1</v>
      </c>
      <c r="J8" s="47" t="str">
        <f t="shared" si="10"/>
        <v>3.65:1</v>
      </c>
      <c r="K8" s="19" t="str">
        <f t="shared" si="10"/>
        <v>2.88:1</v>
      </c>
    </row>
    <row r="9" spans="1:20" x14ac:dyDescent="0.35">
      <c r="B9" s="13" t="s">
        <v>286</v>
      </c>
      <c r="C9" s="19" t="str">
        <f t="shared" ref="C9:K10" si="11">ROUND((C3/C6),2)&amp;":"&amp;ROUND((C6/C6),2)</f>
        <v>2.43:1</v>
      </c>
      <c r="D9" s="19" t="str">
        <f t="shared" si="11"/>
        <v>3.17:1</v>
      </c>
      <c r="E9" s="47" t="str">
        <f t="shared" si="11"/>
        <v>1.84:1</v>
      </c>
      <c r="F9" s="47" t="str">
        <f t="shared" si="11"/>
        <v>1.63:1</v>
      </c>
      <c r="G9" s="47" t="str">
        <f t="shared" si="11"/>
        <v>3.51:1</v>
      </c>
      <c r="H9" s="19" t="str">
        <f t="shared" si="11"/>
        <v>2.77:1</v>
      </c>
      <c r="I9" s="19" t="str">
        <f t="shared" si="11"/>
        <v>2.58:1</v>
      </c>
      <c r="J9" s="47" t="str">
        <f t="shared" si="11"/>
        <v>3.3:1</v>
      </c>
      <c r="K9" s="19" t="str">
        <f t="shared" si="11"/>
        <v>2.37:1</v>
      </c>
    </row>
    <row r="10" spans="1:20" x14ac:dyDescent="0.35">
      <c r="B10" s="13" t="s">
        <v>287</v>
      </c>
      <c r="C10" s="19" t="str">
        <f t="shared" si="11"/>
        <v>2.54:1</v>
      </c>
      <c r="D10" s="19" t="e">
        <f t="shared" si="11"/>
        <v>#VALUE!</v>
      </c>
      <c r="E10" s="19" t="str">
        <f t="shared" si="11"/>
        <v>3:1</v>
      </c>
      <c r="F10" s="19" t="str">
        <f t="shared" si="11"/>
        <v>2.09:1</v>
      </c>
      <c r="G10" s="19" t="str">
        <f t="shared" si="11"/>
        <v>3.2:1</v>
      </c>
      <c r="H10" s="19" t="str">
        <f t="shared" si="11"/>
        <v>2.31:1</v>
      </c>
      <c r="I10" s="19" t="str">
        <f t="shared" si="11"/>
        <v>3.04:1</v>
      </c>
      <c r="J10" s="47" t="str">
        <f t="shared" si="11"/>
        <v>3.79:1</v>
      </c>
      <c r="K10" s="19" t="str">
        <f t="shared" si="11"/>
        <v>2.23:1</v>
      </c>
    </row>
    <row r="11" spans="1:20" x14ac:dyDescent="0.35">
      <c r="B11" s="13" t="s">
        <v>288</v>
      </c>
      <c r="C11" s="19" t="str">
        <f>MIN(C2:C4)&amp;"-"&amp;MAX(C2:C4)</f>
        <v>9.25-12.72</v>
      </c>
      <c r="D11" s="19" t="str">
        <f t="shared" ref="D11:K11" si="12">MIN(D2:D4)&amp;"-"&amp;MAX(D2:D4)</f>
        <v>9.8-14.9</v>
      </c>
      <c r="E11" s="19" t="str">
        <f t="shared" si="12"/>
        <v>7-13.5</v>
      </c>
      <c r="F11" s="19" t="str">
        <f t="shared" si="12"/>
        <v>7.1-9.95</v>
      </c>
      <c r="G11" s="19" t="str">
        <f t="shared" si="12"/>
        <v>12.9-22.7</v>
      </c>
      <c r="H11" s="19" t="str">
        <f t="shared" si="12"/>
        <v>8.1-15.8</v>
      </c>
      <c r="I11" s="19" t="str">
        <f t="shared" si="12"/>
        <v>7-11.5</v>
      </c>
      <c r="J11" s="19" t="str">
        <f t="shared" si="12"/>
        <v>10.6-15.2</v>
      </c>
      <c r="K11" s="19" t="str">
        <f t="shared" si="12"/>
        <v>12.1-16.7</v>
      </c>
    </row>
    <row r="12" spans="1:20" x14ac:dyDescent="0.35">
      <c r="B12" s="13" t="s">
        <v>289</v>
      </c>
      <c r="C12" s="19" t="str">
        <f>MIN(C5:C7)&amp;"-"&amp;MAX(C5:C7)</f>
        <v>3.4-5</v>
      </c>
      <c r="D12" s="19" t="str">
        <f t="shared" ref="D12:K12" si="13">MIN(D5:D7)&amp;"-"&amp;MAX(D5:D7)</f>
        <v>3.5-4.7</v>
      </c>
      <c r="E12" s="19" t="str">
        <f t="shared" si="13"/>
        <v>3.8-5.2</v>
      </c>
      <c r="F12" s="19" t="str">
        <f t="shared" si="13"/>
        <v>3.4-5.7</v>
      </c>
      <c r="G12" s="47" t="str">
        <f t="shared" si="13"/>
        <v>4.25-7.1</v>
      </c>
      <c r="H12" s="19" t="str">
        <f t="shared" si="13"/>
        <v>2.75-5.7</v>
      </c>
      <c r="I12" s="19" t="str">
        <f t="shared" si="13"/>
        <v>2.3-4.45</v>
      </c>
      <c r="J12" s="19" t="str">
        <f t="shared" si="13"/>
        <v>2.8-4.6</v>
      </c>
      <c r="K12" s="19" t="str">
        <f t="shared" si="13"/>
        <v>5.1-6</v>
      </c>
    </row>
    <row r="13" spans="1:20" x14ac:dyDescent="0.35">
      <c r="B13" s="13" t="s">
        <v>10</v>
      </c>
      <c r="C13" s="19">
        <v>7.3</v>
      </c>
      <c r="D13" s="20">
        <v>5.3</v>
      </c>
      <c r="E13" s="19">
        <v>9.0500000000000007</v>
      </c>
      <c r="F13" s="20" t="s">
        <v>11</v>
      </c>
      <c r="G13" s="21">
        <v>9.1</v>
      </c>
      <c r="H13" s="19" t="s">
        <v>184</v>
      </c>
      <c r="I13" s="19" t="s">
        <v>11</v>
      </c>
      <c r="J13" s="20">
        <v>9.6</v>
      </c>
      <c r="K13" s="20">
        <v>11.6</v>
      </c>
      <c r="L13" t="s">
        <v>408</v>
      </c>
    </row>
    <row r="14" spans="1:20" x14ac:dyDescent="0.35">
      <c r="B14" s="13" t="s">
        <v>12</v>
      </c>
      <c r="C14" s="19" t="s">
        <v>11</v>
      </c>
      <c r="D14" s="20" t="s">
        <v>11</v>
      </c>
      <c r="E14" s="19">
        <v>9.6999999999999993</v>
      </c>
      <c r="F14" s="20" t="s">
        <v>11</v>
      </c>
      <c r="G14" s="21">
        <v>6.9</v>
      </c>
      <c r="H14" s="19" t="s">
        <v>11</v>
      </c>
      <c r="I14" s="19">
        <v>9</v>
      </c>
      <c r="J14" s="20" t="s">
        <v>11</v>
      </c>
      <c r="K14" s="20" t="s">
        <v>11</v>
      </c>
      <c r="L14">
        <f>C13*C16</f>
        <v>20.439999999999998</v>
      </c>
      <c r="M14">
        <f t="shared" ref="M14:T14" si="14">D13*D16</f>
        <v>10.6</v>
      </c>
      <c r="N14">
        <f t="shared" si="14"/>
        <v>30.770000000000003</v>
      </c>
      <c r="O14" t="e">
        <f t="shared" si="14"/>
        <v>#VALUE!</v>
      </c>
      <c r="P14">
        <f t="shared" si="14"/>
        <v>29.12</v>
      </c>
      <c r="Q14" t="e">
        <f t="shared" si="14"/>
        <v>#VALUE!</v>
      </c>
      <c r="R14" t="e">
        <f t="shared" si="14"/>
        <v>#VALUE!</v>
      </c>
      <c r="S14">
        <f t="shared" si="14"/>
        <v>33.6</v>
      </c>
      <c r="T14">
        <f t="shared" si="14"/>
        <v>59.16</v>
      </c>
    </row>
    <row r="15" spans="1:20" x14ac:dyDescent="0.35">
      <c r="B15" s="13" t="s">
        <v>13</v>
      </c>
      <c r="C15" s="19" t="s">
        <v>11</v>
      </c>
      <c r="E15" s="19" t="s">
        <v>11</v>
      </c>
      <c r="F15" s="20" t="s">
        <v>11</v>
      </c>
      <c r="G15" s="21" t="s">
        <v>11</v>
      </c>
      <c r="H15" s="19" t="s">
        <v>185</v>
      </c>
      <c r="I15" s="19">
        <v>4.8</v>
      </c>
      <c r="J15" s="20" t="s">
        <v>11</v>
      </c>
      <c r="K15" s="20" t="s">
        <v>11</v>
      </c>
      <c r="L15" t="e">
        <f>C14*C17</f>
        <v>#VALUE!</v>
      </c>
      <c r="M15" t="e">
        <f t="shared" ref="M15:M16" si="15">D14*D17</f>
        <v>#VALUE!</v>
      </c>
      <c r="N15">
        <f t="shared" ref="N15:N16" si="16">E14*E17</f>
        <v>42.68</v>
      </c>
      <c r="O15" t="e">
        <f t="shared" ref="O15:O16" si="17">F14*F17</f>
        <v>#VALUE!</v>
      </c>
      <c r="P15">
        <f t="shared" ref="P15:P16" si="18">G14*G17</f>
        <v>16.559999999999999</v>
      </c>
      <c r="Q15" t="e">
        <f t="shared" ref="Q15:Q16" si="19">H14*H17</f>
        <v>#VALUE!</v>
      </c>
      <c r="R15">
        <f t="shared" ref="R15:R16" si="20">I14*I17</f>
        <v>27.81</v>
      </c>
      <c r="S15" t="e">
        <f t="shared" ref="S15:S16" si="21">J14*J17</f>
        <v>#VALUE!</v>
      </c>
      <c r="T15" t="e">
        <f t="shared" ref="T15:T16" si="22">K14*K17</f>
        <v>#VALUE!</v>
      </c>
    </row>
    <row r="16" spans="1:20" x14ac:dyDescent="0.35">
      <c r="B16" s="13" t="s">
        <v>14</v>
      </c>
      <c r="C16" s="19">
        <v>2.8</v>
      </c>
      <c r="D16" s="20">
        <v>2</v>
      </c>
      <c r="E16" s="19">
        <v>3.4</v>
      </c>
      <c r="F16" s="20" t="s">
        <v>11</v>
      </c>
      <c r="G16" s="21">
        <v>3.2</v>
      </c>
      <c r="H16" s="19" t="s">
        <v>186</v>
      </c>
      <c r="I16" s="19" t="s">
        <v>11</v>
      </c>
      <c r="J16" s="20">
        <v>3.5</v>
      </c>
      <c r="K16" s="20">
        <v>5.0999999999999996</v>
      </c>
      <c r="L16" t="e">
        <f>C15*C18</f>
        <v>#VALUE!</v>
      </c>
      <c r="M16">
        <f t="shared" si="15"/>
        <v>0</v>
      </c>
      <c r="N16" t="e">
        <f t="shared" si="16"/>
        <v>#VALUE!</v>
      </c>
      <c r="O16" t="e">
        <f t="shared" si="17"/>
        <v>#VALUE!</v>
      </c>
      <c r="P16" t="e">
        <f t="shared" si="18"/>
        <v>#VALUE!</v>
      </c>
      <c r="Q16" t="e">
        <f t="shared" si="19"/>
        <v>#VALUE!</v>
      </c>
      <c r="R16">
        <f t="shared" si="20"/>
        <v>6.72</v>
      </c>
      <c r="S16" t="e">
        <f t="shared" si="21"/>
        <v>#VALUE!</v>
      </c>
      <c r="T16" t="e">
        <f t="shared" si="22"/>
        <v>#VALUE!</v>
      </c>
    </row>
    <row r="17" spans="2:20" x14ac:dyDescent="0.35">
      <c r="B17" s="13" t="s">
        <v>15</v>
      </c>
      <c r="C17" s="19" t="s">
        <v>11</v>
      </c>
      <c r="D17" s="20" t="s">
        <v>11</v>
      </c>
      <c r="E17" s="19">
        <v>4.4000000000000004</v>
      </c>
      <c r="F17" s="20" t="s">
        <v>11</v>
      </c>
      <c r="G17" s="21">
        <v>2.4</v>
      </c>
      <c r="H17" s="19" t="s">
        <v>11</v>
      </c>
      <c r="I17" s="19">
        <v>3.09</v>
      </c>
      <c r="J17" s="20" t="s">
        <v>11</v>
      </c>
      <c r="K17" s="20" t="s">
        <v>11</v>
      </c>
      <c r="L17" t="s">
        <v>410</v>
      </c>
    </row>
    <row r="18" spans="2:20" x14ac:dyDescent="0.35">
      <c r="B18" s="13" t="s">
        <v>16</v>
      </c>
      <c r="C18" s="19" t="s">
        <v>11</v>
      </c>
      <c r="E18" s="19" t="s">
        <v>11</v>
      </c>
      <c r="F18" s="20" t="s">
        <v>11</v>
      </c>
      <c r="G18" s="21" t="s">
        <v>11</v>
      </c>
      <c r="H18" s="19">
        <v>2.85</v>
      </c>
      <c r="I18" s="19">
        <v>1.4</v>
      </c>
      <c r="J18" s="20" t="s">
        <v>11</v>
      </c>
      <c r="K18" s="20" t="s">
        <v>11</v>
      </c>
      <c r="L18" s="49">
        <f>(L3-L14)/L3</f>
        <v>0.38655462184873957</v>
      </c>
      <c r="M18" s="49">
        <f t="shared" ref="M18:T18" si="23">(M3-M14)/M3</f>
        <v>0.69096209912536444</v>
      </c>
      <c r="N18" s="49">
        <f t="shared" si="23"/>
        <v>0.48545150501672241</v>
      </c>
      <c r="O18" s="49" t="e">
        <f t="shared" si="23"/>
        <v>#VALUE!</v>
      </c>
      <c r="P18" s="49">
        <f t="shared" si="23"/>
        <v>0.46885544915640676</v>
      </c>
      <c r="Q18" s="49" t="e">
        <f t="shared" si="23"/>
        <v>#VALUE!</v>
      </c>
      <c r="R18" s="49" t="e">
        <f t="shared" si="23"/>
        <v>#VALUE!</v>
      </c>
      <c r="S18" s="49">
        <f t="shared" si="23"/>
        <v>4.082215244076505E-2</v>
      </c>
      <c r="T18" s="49">
        <f t="shared" si="23"/>
        <v>0.38922155688622756</v>
      </c>
    </row>
    <row r="19" spans="2:20" x14ac:dyDescent="0.35">
      <c r="B19" s="13" t="s">
        <v>17</v>
      </c>
      <c r="C19" s="19">
        <v>20</v>
      </c>
      <c r="D19" s="20">
        <v>17</v>
      </c>
      <c r="E19" s="19">
        <v>14</v>
      </c>
      <c r="F19" s="20">
        <v>14</v>
      </c>
      <c r="G19" s="21">
        <v>16</v>
      </c>
      <c r="H19" s="19">
        <v>12</v>
      </c>
      <c r="I19" s="19">
        <v>12</v>
      </c>
      <c r="J19" s="20">
        <v>17</v>
      </c>
      <c r="K19" s="20">
        <v>21</v>
      </c>
      <c r="L19" s="49" t="e">
        <f t="shared" ref="L19:T19" si="24">(L4-L15)/L4</f>
        <v>#VALUE!</v>
      </c>
      <c r="M19" s="49" t="e">
        <f t="shared" si="24"/>
        <v>#VALUE!</v>
      </c>
      <c r="N19" s="49">
        <f t="shared" si="24"/>
        <v>-0.60451127819548889</v>
      </c>
      <c r="O19" s="49" t="e">
        <f t="shared" si="24"/>
        <v>#VALUE!</v>
      </c>
      <c r="P19" s="49">
        <f t="shared" si="24"/>
        <v>0.74495610657631284</v>
      </c>
      <c r="Q19" s="49" t="e">
        <f t="shared" si="24"/>
        <v>#VALUE!</v>
      </c>
      <c r="R19" s="49">
        <f t="shared" si="24"/>
        <v>0.45657059110893999</v>
      </c>
      <c r="S19" s="49" t="e">
        <f t="shared" si="24"/>
        <v>#VALUE!</v>
      </c>
      <c r="T19" s="49" t="e">
        <f t="shared" si="24"/>
        <v>#VALUE!</v>
      </c>
    </row>
    <row r="20" spans="2:20" x14ac:dyDescent="0.35">
      <c r="B20" s="13" t="s">
        <v>18</v>
      </c>
      <c r="C20" s="19">
        <v>16</v>
      </c>
      <c r="D20" s="20">
        <v>17</v>
      </c>
      <c r="E20" s="19" t="s">
        <v>187</v>
      </c>
      <c r="F20" s="20">
        <v>12</v>
      </c>
      <c r="G20" s="21">
        <v>17</v>
      </c>
      <c r="H20" s="19">
        <v>13</v>
      </c>
      <c r="I20" s="19">
        <v>11</v>
      </c>
      <c r="J20" s="20">
        <v>14</v>
      </c>
      <c r="K20" s="20">
        <v>16</v>
      </c>
      <c r="L20" s="49" t="e">
        <f t="shared" ref="L20:T20" si="25">(L5-L16)/L5</f>
        <v>#VALUE!</v>
      </c>
      <c r="M20" s="49" t="e">
        <f t="shared" si="25"/>
        <v>#VALUE!</v>
      </c>
      <c r="N20" s="49" t="e">
        <f t="shared" si="25"/>
        <v>#VALUE!</v>
      </c>
      <c r="O20" s="49" t="e">
        <f t="shared" si="25"/>
        <v>#VALUE!</v>
      </c>
      <c r="P20" s="49" t="e">
        <f t="shared" si="25"/>
        <v>#VALUE!</v>
      </c>
      <c r="Q20" s="49" t="e">
        <f t="shared" si="25"/>
        <v>#VALUE!</v>
      </c>
      <c r="R20" s="49">
        <f t="shared" si="25"/>
        <v>0.58260869565217388</v>
      </c>
      <c r="S20" s="49" t="e">
        <f t="shared" si="25"/>
        <v>#VALUE!</v>
      </c>
      <c r="T20" s="49" t="e">
        <f t="shared" si="25"/>
        <v>#VALUE!</v>
      </c>
    </row>
    <row r="21" spans="2:20" x14ac:dyDescent="0.35">
      <c r="B21" s="13" t="s">
        <v>19</v>
      </c>
      <c r="C21" s="19">
        <v>19</v>
      </c>
      <c r="E21" s="19">
        <v>12</v>
      </c>
      <c r="F21" s="20">
        <v>10</v>
      </c>
      <c r="G21" s="21">
        <v>20</v>
      </c>
      <c r="H21" s="19" t="s">
        <v>188</v>
      </c>
      <c r="I21" s="19">
        <v>8</v>
      </c>
      <c r="J21" s="20">
        <v>14</v>
      </c>
      <c r="K21" s="20">
        <v>20</v>
      </c>
      <c r="L21" s="49"/>
      <c r="M21" s="49"/>
      <c r="N21" s="49"/>
      <c r="O21" s="49"/>
      <c r="P21" s="49"/>
      <c r="Q21" s="49"/>
      <c r="R21" s="49"/>
      <c r="S21" s="49"/>
      <c r="T21" s="49"/>
    </row>
    <row r="22" spans="2:20" x14ac:dyDescent="0.35">
      <c r="B22" s="13" t="s">
        <v>20</v>
      </c>
      <c r="C22" s="19">
        <v>1.9</v>
      </c>
      <c r="D22" s="20">
        <v>0.5</v>
      </c>
      <c r="E22" s="19" t="s">
        <v>189</v>
      </c>
      <c r="F22" s="20">
        <v>1</v>
      </c>
      <c r="G22" s="21">
        <v>0.95</v>
      </c>
      <c r="H22" s="19">
        <v>0.7</v>
      </c>
      <c r="I22" s="19">
        <v>1</v>
      </c>
      <c r="J22" s="20">
        <v>1</v>
      </c>
      <c r="K22" s="20">
        <v>0.8</v>
      </c>
    </row>
    <row r="23" spans="2:20" x14ac:dyDescent="0.35">
      <c r="B23" s="13" t="s">
        <v>22</v>
      </c>
      <c r="C23" s="19">
        <v>0.4</v>
      </c>
      <c r="D23" s="20">
        <v>0.7</v>
      </c>
      <c r="E23" s="19" t="s">
        <v>190</v>
      </c>
      <c r="F23" s="20" t="s">
        <v>21</v>
      </c>
      <c r="G23" s="21">
        <v>0.75</v>
      </c>
      <c r="H23" s="19" t="s">
        <v>21</v>
      </c>
      <c r="I23" s="19">
        <v>0.6</v>
      </c>
      <c r="J23" s="20">
        <v>1.3</v>
      </c>
      <c r="K23" s="20">
        <v>0.8</v>
      </c>
    </row>
    <row r="24" spans="2:20" x14ac:dyDescent="0.35">
      <c r="B24" s="13" t="s">
        <v>23</v>
      </c>
      <c r="C24" s="19">
        <v>0.9</v>
      </c>
      <c r="E24" s="19">
        <v>0.6</v>
      </c>
      <c r="F24" s="20" t="s">
        <v>21</v>
      </c>
      <c r="G24" s="21">
        <v>1.05</v>
      </c>
      <c r="H24" s="19" t="s">
        <v>21</v>
      </c>
      <c r="I24" s="19">
        <v>0.4</v>
      </c>
      <c r="J24" s="20">
        <v>0.7</v>
      </c>
      <c r="K24" s="20">
        <v>0.6</v>
      </c>
    </row>
    <row r="25" spans="2:20" x14ac:dyDescent="0.35">
      <c r="B25" s="13" t="s">
        <v>24</v>
      </c>
      <c r="C25" s="19">
        <v>4</v>
      </c>
      <c r="D25" s="20">
        <v>2.9</v>
      </c>
      <c r="E25" s="19" t="s">
        <v>191</v>
      </c>
      <c r="F25" s="20">
        <v>4.5</v>
      </c>
      <c r="G25" s="21">
        <v>4.5</v>
      </c>
      <c r="H25" s="19">
        <v>3.5</v>
      </c>
      <c r="I25" s="19">
        <v>7</v>
      </c>
      <c r="J25" s="20">
        <v>5</v>
      </c>
      <c r="K25" s="20">
        <v>5</v>
      </c>
    </row>
    <row r="26" spans="2:20" x14ac:dyDescent="0.35">
      <c r="B26" s="13" t="s">
        <v>25</v>
      </c>
      <c r="C26" s="19">
        <v>2</v>
      </c>
      <c r="D26" s="20">
        <v>6</v>
      </c>
      <c r="E26" s="19">
        <v>4</v>
      </c>
      <c r="F26" s="20" t="s">
        <v>21</v>
      </c>
      <c r="G26" s="21">
        <v>4.9000000000000004</v>
      </c>
      <c r="H26" s="19" t="s">
        <v>21</v>
      </c>
      <c r="I26" s="19">
        <v>6</v>
      </c>
      <c r="J26" s="20">
        <v>6</v>
      </c>
      <c r="K26" s="20">
        <v>6</v>
      </c>
    </row>
    <row r="27" spans="2:20" x14ac:dyDescent="0.35">
      <c r="B27" s="13" t="s">
        <v>26</v>
      </c>
      <c r="C27" s="19">
        <v>4</v>
      </c>
      <c r="E27" s="19">
        <v>5</v>
      </c>
      <c r="F27" s="20" t="s">
        <v>21</v>
      </c>
      <c r="G27" s="21">
        <v>4</v>
      </c>
      <c r="H27" s="19" t="s">
        <v>21</v>
      </c>
      <c r="I27" s="19">
        <v>3</v>
      </c>
      <c r="J27" s="20">
        <v>3</v>
      </c>
      <c r="K27" s="20">
        <v>9</v>
      </c>
    </row>
    <row r="28" spans="2:20" x14ac:dyDescent="0.35">
      <c r="B28" s="13" t="s">
        <v>27</v>
      </c>
      <c r="C28" s="19" t="s">
        <v>28</v>
      </c>
      <c r="D28" s="20" t="s">
        <v>30</v>
      </c>
      <c r="E28" s="19">
        <v>0.2</v>
      </c>
      <c r="F28" s="20" t="s">
        <v>28</v>
      </c>
      <c r="G28" s="21">
        <v>0.2</v>
      </c>
      <c r="H28" s="19">
        <v>0.15</v>
      </c>
      <c r="I28" s="19">
        <v>0.15</v>
      </c>
      <c r="J28" s="20">
        <v>0.3</v>
      </c>
      <c r="K28" s="20" t="s">
        <v>11</v>
      </c>
    </row>
    <row r="29" spans="2:20" x14ac:dyDescent="0.35">
      <c r="B29" s="13" t="s">
        <v>29</v>
      </c>
      <c r="C29" s="19">
        <v>0.1</v>
      </c>
      <c r="D29" s="20">
        <v>2</v>
      </c>
      <c r="E29" s="19">
        <v>0.3</v>
      </c>
      <c r="F29" s="20">
        <v>0.1</v>
      </c>
      <c r="G29" s="21">
        <v>0.28999999999999998</v>
      </c>
      <c r="H29" s="19">
        <v>0.2</v>
      </c>
      <c r="I29" s="19">
        <v>0.2</v>
      </c>
      <c r="J29" s="20">
        <v>0.5</v>
      </c>
      <c r="K29" s="20">
        <v>0.4</v>
      </c>
    </row>
    <row r="30" spans="2:20" x14ac:dyDescent="0.35">
      <c r="B30" s="13" t="s">
        <v>31</v>
      </c>
      <c r="C30" s="19" t="s">
        <v>28</v>
      </c>
      <c r="E30" s="19">
        <v>0.28000000000000003</v>
      </c>
      <c r="F30" s="20">
        <v>0.12</v>
      </c>
      <c r="G30" s="21">
        <v>0.4</v>
      </c>
      <c r="H30" s="19">
        <v>0.1</v>
      </c>
      <c r="I30" s="19">
        <v>0.1</v>
      </c>
      <c r="J30" s="20">
        <v>0.3</v>
      </c>
      <c r="K30" s="20">
        <v>0.3</v>
      </c>
    </row>
    <row r="31" spans="2:20" x14ac:dyDescent="0.35">
      <c r="B31" s="13" t="s">
        <v>32</v>
      </c>
      <c r="C31" s="19">
        <v>4.5</v>
      </c>
      <c r="D31" s="20">
        <v>2.6</v>
      </c>
      <c r="E31" s="19">
        <v>4.8499999999999996</v>
      </c>
      <c r="F31" s="20">
        <v>1</v>
      </c>
      <c r="G31" s="21">
        <v>2.25</v>
      </c>
      <c r="H31" s="19">
        <v>1.7</v>
      </c>
      <c r="I31" s="19">
        <v>1.7</v>
      </c>
      <c r="J31" s="20">
        <v>5.5</v>
      </c>
      <c r="K31" s="20">
        <v>7</v>
      </c>
    </row>
    <row r="32" spans="2:20" x14ac:dyDescent="0.35">
      <c r="B32" s="13" t="s">
        <v>29</v>
      </c>
      <c r="C32" s="19">
        <v>3.3</v>
      </c>
      <c r="D32" s="20">
        <v>3.75</v>
      </c>
      <c r="E32" s="19">
        <v>3.2</v>
      </c>
      <c r="F32" s="20">
        <v>0.82</v>
      </c>
      <c r="G32" s="21">
        <v>1.9</v>
      </c>
      <c r="H32" s="19">
        <v>1.85</v>
      </c>
      <c r="I32" s="19">
        <v>2.95</v>
      </c>
      <c r="J32" s="20">
        <v>4</v>
      </c>
      <c r="K32" s="20">
        <v>2.2000000000000002</v>
      </c>
    </row>
    <row r="33" spans="1:11" x14ac:dyDescent="0.35">
      <c r="B33" s="13" t="s">
        <v>31</v>
      </c>
      <c r="C33" s="19">
        <v>4.2</v>
      </c>
      <c r="E33" s="19">
        <v>2.35</v>
      </c>
      <c r="F33" s="20">
        <v>0.9</v>
      </c>
      <c r="G33" s="21">
        <v>2.2000000000000002</v>
      </c>
      <c r="H33" s="19">
        <v>2.1</v>
      </c>
      <c r="I33" s="19">
        <v>2.1</v>
      </c>
      <c r="J33" s="20">
        <v>0.5</v>
      </c>
      <c r="K33" s="20">
        <v>3.5</v>
      </c>
    </row>
    <row r="34" spans="1:11" x14ac:dyDescent="0.35">
      <c r="B34" s="13" t="s">
        <v>342</v>
      </c>
      <c r="C34" s="19" t="str">
        <f>ROUND((C31/C2),2)&amp;":"&amp;ROUND((C2/C2),2)</f>
        <v>0.46:1</v>
      </c>
      <c r="D34" s="47" t="str">
        <f t="shared" ref="D34:K34" si="26">ROUND((D31/D2),2)&amp;":"&amp;ROUND((D2/D2),2)</f>
        <v>0.27:1</v>
      </c>
      <c r="E34" s="19" t="str">
        <f t="shared" si="26"/>
        <v>0.42:1</v>
      </c>
      <c r="F34" s="46" t="str">
        <f t="shared" si="26"/>
        <v>0.1:1</v>
      </c>
      <c r="G34" s="46" t="str">
        <f t="shared" si="26"/>
        <v>0.17:1</v>
      </c>
      <c r="H34" s="46" t="str">
        <f t="shared" si="26"/>
        <v>0.14:1</v>
      </c>
      <c r="I34" s="46" t="str">
        <f t="shared" si="26"/>
        <v>0.15:1</v>
      </c>
      <c r="J34" s="19" t="str">
        <f t="shared" si="26"/>
        <v>0.49:1</v>
      </c>
      <c r="K34" s="19" t="str">
        <f t="shared" si="26"/>
        <v>0.42:1</v>
      </c>
    </row>
    <row r="35" spans="1:11" x14ac:dyDescent="0.35">
      <c r="A35" t="s">
        <v>33</v>
      </c>
      <c r="B35" s="13" t="s">
        <v>34</v>
      </c>
      <c r="C35" s="19">
        <v>2</v>
      </c>
      <c r="E35" s="19">
        <v>2.9</v>
      </c>
      <c r="F35" s="20">
        <v>0.45</v>
      </c>
      <c r="G35" s="19">
        <v>0.9</v>
      </c>
      <c r="H35" s="19">
        <v>1.3</v>
      </c>
      <c r="I35" s="19">
        <v>1.9</v>
      </c>
      <c r="J35" s="20" t="s">
        <v>11</v>
      </c>
      <c r="K35" s="20" t="s">
        <v>11</v>
      </c>
    </row>
    <row r="36" spans="1:11" x14ac:dyDescent="0.35">
      <c r="B36" s="13" t="s">
        <v>35</v>
      </c>
      <c r="C36" s="19" t="s">
        <v>11</v>
      </c>
      <c r="E36" s="19">
        <v>3.8</v>
      </c>
      <c r="F36" s="20">
        <v>0.65</v>
      </c>
      <c r="G36" s="19">
        <v>0.6</v>
      </c>
      <c r="H36" s="19">
        <v>0.95</v>
      </c>
      <c r="I36" s="19">
        <v>1.2</v>
      </c>
      <c r="J36" s="20" t="s">
        <v>11</v>
      </c>
      <c r="K36" s="20" t="s">
        <v>11</v>
      </c>
    </row>
    <row r="37" spans="1:11" x14ac:dyDescent="0.35">
      <c r="B37" s="13" t="s">
        <v>36</v>
      </c>
      <c r="C37" s="19" t="s">
        <v>11</v>
      </c>
      <c r="E37" s="19">
        <v>1.8</v>
      </c>
      <c r="F37" s="20">
        <v>0.8</v>
      </c>
      <c r="G37" s="19">
        <v>1.3</v>
      </c>
      <c r="H37" s="19">
        <v>1.3</v>
      </c>
      <c r="I37" s="19">
        <v>1.4</v>
      </c>
      <c r="J37" s="20" t="s">
        <v>11</v>
      </c>
      <c r="K37" s="20" t="s">
        <v>11</v>
      </c>
    </row>
    <row r="38" spans="1:11" x14ac:dyDescent="0.35">
      <c r="B38" s="13" t="s">
        <v>37</v>
      </c>
      <c r="C38" s="19">
        <v>2</v>
      </c>
      <c r="E38" s="19">
        <v>1.8</v>
      </c>
      <c r="F38" s="20">
        <v>2</v>
      </c>
      <c r="G38" s="19">
        <v>4.8</v>
      </c>
      <c r="H38" s="19">
        <v>2</v>
      </c>
      <c r="I38" s="19">
        <v>3</v>
      </c>
      <c r="J38" s="20">
        <v>3</v>
      </c>
      <c r="K38" s="20">
        <v>5</v>
      </c>
    </row>
    <row r="39" spans="1:11" x14ac:dyDescent="0.35">
      <c r="B39" s="13" t="s">
        <v>38</v>
      </c>
      <c r="C39" s="19" t="s">
        <v>11</v>
      </c>
      <c r="E39" s="19">
        <v>1.5</v>
      </c>
      <c r="F39" s="20" t="s">
        <v>11</v>
      </c>
      <c r="G39" s="19" t="s">
        <v>11</v>
      </c>
      <c r="H39" s="19">
        <v>1</v>
      </c>
      <c r="I39" s="19">
        <v>2</v>
      </c>
      <c r="J39" s="20" t="s">
        <v>11</v>
      </c>
      <c r="K39" s="20">
        <v>4</v>
      </c>
    </row>
    <row r="40" spans="1:11" x14ac:dyDescent="0.35">
      <c r="B40" s="13" t="s">
        <v>39</v>
      </c>
      <c r="C40" s="19" t="s">
        <v>11</v>
      </c>
      <c r="E40" s="19" t="s">
        <v>11</v>
      </c>
      <c r="F40" s="20" t="s">
        <v>11</v>
      </c>
      <c r="G40" s="19" t="s">
        <v>11</v>
      </c>
      <c r="H40" s="19" t="s">
        <v>11</v>
      </c>
      <c r="I40" s="19" t="s">
        <v>11</v>
      </c>
      <c r="J40" s="20" t="s">
        <v>11</v>
      </c>
      <c r="K40" s="20" t="s">
        <v>11</v>
      </c>
    </row>
    <row r="41" spans="1:11" x14ac:dyDescent="0.35">
      <c r="B41" s="13" t="s">
        <v>40</v>
      </c>
      <c r="C41" s="19" t="s">
        <v>192</v>
      </c>
      <c r="E41" s="19" t="s">
        <v>193</v>
      </c>
      <c r="F41" s="20" t="s">
        <v>194</v>
      </c>
      <c r="G41" s="19" t="s">
        <v>51</v>
      </c>
      <c r="H41" s="19" t="s">
        <v>139</v>
      </c>
      <c r="I41" s="19" t="s">
        <v>195</v>
      </c>
      <c r="J41" s="20" t="s">
        <v>139</v>
      </c>
      <c r="K41" s="20" t="s">
        <v>235</v>
      </c>
    </row>
    <row r="42" spans="1:11" x14ac:dyDescent="0.35">
      <c r="B42" s="13" t="s">
        <v>45</v>
      </c>
      <c r="C42" s="19" t="s">
        <v>196</v>
      </c>
      <c r="E42" s="19" t="s">
        <v>197</v>
      </c>
      <c r="F42" s="20" t="s">
        <v>198</v>
      </c>
      <c r="G42" s="19" t="s">
        <v>199</v>
      </c>
      <c r="H42" s="19" t="s">
        <v>200</v>
      </c>
      <c r="I42" s="19" t="s">
        <v>132</v>
      </c>
      <c r="J42" s="20" t="s">
        <v>177</v>
      </c>
      <c r="K42" s="20" t="s">
        <v>236</v>
      </c>
    </row>
    <row r="43" spans="1:11" x14ac:dyDescent="0.35">
      <c r="B43" s="13" t="s">
        <v>50</v>
      </c>
      <c r="C43" s="19" t="s">
        <v>201</v>
      </c>
      <c r="E43" s="19" t="s">
        <v>202</v>
      </c>
      <c r="F43" s="20" t="s">
        <v>173</v>
      </c>
      <c r="G43" s="19" t="s">
        <v>176</v>
      </c>
      <c r="H43" s="19" t="s">
        <v>176</v>
      </c>
      <c r="I43" s="19" t="s">
        <v>173</v>
      </c>
      <c r="J43" s="20" t="s">
        <v>136</v>
      </c>
      <c r="K43" s="20" t="s">
        <v>52</v>
      </c>
    </row>
    <row r="44" spans="1:11" x14ac:dyDescent="0.35">
      <c r="B44" s="13" t="s">
        <v>55</v>
      </c>
      <c r="C44" s="19">
        <v>1</v>
      </c>
      <c r="E44" s="19">
        <v>2</v>
      </c>
      <c r="F44" s="20">
        <v>0.75</v>
      </c>
      <c r="G44" s="19">
        <v>11.6</v>
      </c>
      <c r="H44" s="19">
        <v>3.6</v>
      </c>
      <c r="I44" s="19">
        <v>0.75</v>
      </c>
      <c r="J44" s="20">
        <v>1</v>
      </c>
      <c r="K44" s="20">
        <v>5.3</v>
      </c>
    </row>
    <row r="45" spans="1:11" x14ac:dyDescent="0.35">
      <c r="B45" s="13" t="s">
        <v>56</v>
      </c>
      <c r="C45" s="19">
        <v>0.9</v>
      </c>
      <c r="E45" s="19">
        <v>1.8</v>
      </c>
      <c r="F45" s="20">
        <v>1.1000000000000001</v>
      </c>
      <c r="G45" s="19">
        <v>1.6</v>
      </c>
      <c r="H45" s="19">
        <v>0.9</v>
      </c>
      <c r="I45" s="19">
        <v>1.4</v>
      </c>
      <c r="J45" s="20">
        <v>1.6</v>
      </c>
      <c r="K45" s="20">
        <v>3.3</v>
      </c>
    </row>
    <row r="46" spans="1:11" x14ac:dyDescent="0.35">
      <c r="B46" s="13" t="s">
        <v>57</v>
      </c>
      <c r="C46" s="19">
        <v>1.45</v>
      </c>
      <c r="E46" s="19">
        <v>1.2</v>
      </c>
      <c r="F46" s="20">
        <v>1</v>
      </c>
      <c r="G46" s="19">
        <v>3.3</v>
      </c>
      <c r="H46" s="19">
        <v>0.8</v>
      </c>
      <c r="I46" s="19">
        <v>1.25</v>
      </c>
      <c r="J46" s="20">
        <v>1.4</v>
      </c>
      <c r="K46" s="20">
        <v>4.0999999999999996</v>
      </c>
    </row>
    <row r="47" spans="1:11" x14ac:dyDescent="0.35">
      <c r="A47" t="s">
        <v>58</v>
      </c>
      <c r="B47" s="13" t="s">
        <v>59</v>
      </c>
      <c r="C47" s="19" t="s">
        <v>203</v>
      </c>
      <c r="E47" s="19" t="s">
        <v>204</v>
      </c>
      <c r="F47" s="20" t="s">
        <v>11</v>
      </c>
      <c r="G47" s="19" t="s">
        <v>11</v>
      </c>
      <c r="H47" s="19" t="s">
        <v>205</v>
      </c>
      <c r="I47" s="19" t="s">
        <v>11</v>
      </c>
      <c r="J47" s="20" t="s">
        <v>237</v>
      </c>
      <c r="K47" s="20" t="s">
        <v>238</v>
      </c>
    </row>
    <row r="48" spans="1:11" x14ac:dyDescent="0.35">
      <c r="B48" s="13" t="s">
        <v>63</v>
      </c>
      <c r="C48" s="19" t="s">
        <v>11</v>
      </c>
      <c r="E48" s="19" t="s">
        <v>206</v>
      </c>
      <c r="F48" s="20" t="s">
        <v>11</v>
      </c>
      <c r="G48" s="19" t="s">
        <v>11</v>
      </c>
      <c r="H48" s="19" t="s">
        <v>207</v>
      </c>
      <c r="I48" s="19" t="s">
        <v>11</v>
      </c>
      <c r="J48" s="20" t="s">
        <v>239</v>
      </c>
      <c r="K48" s="20" t="s">
        <v>240</v>
      </c>
    </row>
    <row r="49" spans="1:14" x14ac:dyDescent="0.35">
      <c r="B49" s="13" t="s">
        <v>67</v>
      </c>
      <c r="C49" s="19" t="s">
        <v>11</v>
      </c>
      <c r="E49" s="19" t="s">
        <v>141</v>
      </c>
      <c r="F49" s="20" t="s">
        <v>11</v>
      </c>
      <c r="G49" s="19" t="s">
        <v>11</v>
      </c>
      <c r="H49" s="19" t="s">
        <v>208</v>
      </c>
      <c r="I49" s="19" t="s">
        <v>11</v>
      </c>
      <c r="J49" s="20" t="s">
        <v>206</v>
      </c>
      <c r="K49" s="20" t="s">
        <v>70</v>
      </c>
    </row>
    <row r="50" spans="1:14" x14ac:dyDescent="0.35">
      <c r="B50" s="13" t="s">
        <v>71</v>
      </c>
      <c r="C50" s="19">
        <v>7</v>
      </c>
      <c r="E50" s="19">
        <v>4.5</v>
      </c>
      <c r="F50" s="20" t="s">
        <v>11</v>
      </c>
      <c r="G50" s="19" t="s">
        <v>11</v>
      </c>
      <c r="H50" s="19">
        <v>5</v>
      </c>
      <c r="I50" s="19" t="s">
        <v>11</v>
      </c>
      <c r="J50" s="20">
        <v>5</v>
      </c>
      <c r="K50" s="20">
        <v>6</v>
      </c>
    </row>
    <row r="51" spans="1:14" x14ac:dyDescent="0.35">
      <c r="B51" s="13" t="s">
        <v>72</v>
      </c>
      <c r="C51" s="19" t="s">
        <v>11</v>
      </c>
      <c r="E51" s="19">
        <v>5</v>
      </c>
      <c r="F51" s="20" t="s">
        <v>11</v>
      </c>
      <c r="G51" s="19" t="s">
        <v>11</v>
      </c>
      <c r="H51" s="19">
        <v>5</v>
      </c>
      <c r="I51" s="19" t="s">
        <v>11</v>
      </c>
      <c r="J51" s="20">
        <v>3</v>
      </c>
      <c r="K51" s="20">
        <v>3</v>
      </c>
    </row>
    <row r="52" spans="1:14" x14ac:dyDescent="0.35">
      <c r="B52" s="13" t="s">
        <v>73</v>
      </c>
      <c r="C52" s="19" t="s">
        <v>11</v>
      </c>
      <c r="E52" s="19">
        <v>5</v>
      </c>
      <c r="F52" s="20" t="s">
        <v>11</v>
      </c>
      <c r="G52" s="19" t="s">
        <v>11</v>
      </c>
      <c r="H52" s="19">
        <v>4.5</v>
      </c>
      <c r="I52" s="19" t="s">
        <v>11</v>
      </c>
      <c r="J52" s="20">
        <v>3</v>
      </c>
      <c r="K52" s="20">
        <v>4</v>
      </c>
    </row>
    <row r="53" spans="1:14" x14ac:dyDescent="0.35">
      <c r="A53" t="s">
        <v>74</v>
      </c>
      <c r="B53" s="13" t="s">
        <v>75</v>
      </c>
      <c r="C53" s="19" t="s">
        <v>209</v>
      </c>
      <c r="D53" s="20">
        <v>0.1</v>
      </c>
      <c r="E53" s="19">
        <v>0.1</v>
      </c>
      <c r="F53" s="20">
        <v>0.1</v>
      </c>
      <c r="G53" s="19">
        <v>0.1</v>
      </c>
      <c r="H53" s="19">
        <v>0.1</v>
      </c>
      <c r="I53" s="19">
        <v>0.11</v>
      </c>
      <c r="J53" s="20">
        <v>0.1</v>
      </c>
      <c r="K53" s="20">
        <v>0.1</v>
      </c>
    </row>
    <row r="54" spans="1:14" x14ac:dyDescent="0.35">
      <c r="B54" s="13" t="s">
        <v>76</v>
      </c>
      <c r="C54" s="19" t="s">
        <v>209</v>
      </c>
      <c r="D54" s="20">
        <v>6</v>
      </c>
      <c r="E54" s="19">
        <v>6</v>
      </c>
      <c r="F54" s="20">
        <v>7</v>
      </c>
      <c r="G54" s="19">
        <v>5</v>
      </c>
      <c r="H54" s="19">
        <v>13</v>
      </c>
      <c r="I54" s="19">
        <v>9</v>
      </c>
      <c r="J54" s="20">
        <v>10</v>
      </c>
      <c r="K54" s="20">
        <v>5</v>
      </c>
    </row>
    <row r="55" spans="1:14" ht="139" customHeight="1" x14ac:dyDescent="0.35">
      <c r="A55" t="s">
        <v>77</v>
      </c>
      <c r="B55" s="14" t="s">
        <v>78</v>
      </c>
      <c r="C55" s="16" t="s">
        <v>11</v>
      </c>
      <c r="D55" s="17" t="s">
        <v>11</v>
      </c>
      <c r="E55" s="17" t="s">
        <v>11</v>
      </c>
      <c r="F55" s="17" t="s">
        <v>210</v>
      </c>
      <c r="G55" s="17" t="s">
        <v>211</v>
      </c>
      <c r="H55" s="17" t="s">
        <v>404</v>
      </c>
      <c r="I55" s="17" t="s">
        <v>405</v>
      </c>
      <c r="J55" s="20" t="s">
        <v>179</v>
      </c>
      <c r="K55" s="20" t="s">
        <v>179</v>
      </c>
      <c r="L55" s="10"/>
      <c r="M55" s="10"/>
      <c r="N55" s="10"/>
    </row>
    <row r="56" spans="1:14" ht="105" customHeight="1" x14ac:dyDescent="0.35">
      <c r="B56" s="14" t="s">
        <v>79</v>
      </c>
      <c r="C56" s="16" t="s">
        <v>212</v>
      </c>
      <c r="D56" s="17" t="s">
        <v>213</v>
      </c>
      <c r="E56" s="17" t="s">
        <v>214</v>
      </c>
      <c r="F56" s="17" t="s">
        <v>11</v>
      </c>
      <c r="G56" s="17" t="s">
        <v>11</v>
      </c>
      <c r="H56" s="17" t="s">
        <v>215</v>
      </c>
      <c r="I56" s="17" t="s">
        <v>11</v>
      </c>
      <c r="J56" s="20" t="s">
        <v>179</v>
      </c>
      <c r="K56" s="20" t="s">
        <v>179</v>
      </c>
      <c r="L56" s="6"/>
      <c r="M56" s="6"/>
      <c r="N56" s="11"/>
    </row>
    <row r="57" spans="1:14" ht="116" x14ac:dyDescent="0.35">
      <c r="B57" s="14" t="s">
        <v>82</v>
      </c>
      <c r="C57" s="16" t="s">
        <v>216</v>
      </c>
      <c r="D57" s="17" t="s">
        <v>213</v>
      </c>
      <c r="E57" s="17" t="s">
        <v>217</v>
      </c>
      <c r="F57" s="17" t="s">
        <v>218</v>
      </c>
      <c r="G57" s="17" t="s">
        <v>219</v>
      </c>
      <c r="H57" s="17" t="s">
        <v>220</v>
      </c>
      <c r="I57" s="17" t="s">
        <v>221</v>
      </c>
      <c r="J57" s="20" t="s">
        <v>179</v>
      </c>
      <c r="K57" s="20"/>
      <c r="L57" s="6"/>
      <c r="M57" s="6"/>
      <c r="N57" s="11"/>
    </row>
    <row r="58" spans="1:14" x14ac:dyDescent="0.35">
      <c r="B58" s="14" t="s">
        <v>87</v>
      </c>
      <c r="C58" s="22" t="s">
        <v>222</v>
      </c>
      <c r="D58" s="17" t="s">
        <v>213</v>
      </c>
      <c r="E58" s="23" t="s">
        <v>223</v>
      </c>
      <c r="F58" s="23" t="s">
        <v>224</v>
      </c>
      <c r="G58" s="23" t="s">
        <v>225</v>
      </c>
      <c r="H58" s="23" t="s">
        <v>225</v>
      </c>
      <c r="I58" s="23" t="s">
        <v>226</v>
      </c>
      <c r="J58" s="20"/>
      <c r="K58" s="20" t="s">
        <v>179</v>
      </c>
      <c r="L58" s="11"/>
      <c r="M58" s="11"/>
      <c r="N58" s="11"/>
    </row>
    <row r="59" spans="1:14" x14ac:dyDescent="0.35">
      <c r="B59" s="14" t="s">
        <v>91</v>
      </c>
      <c r="C59" s="22" t="s">
        <v>227</v>
      </c>
      <c r="D59" s="17" t="s">
        <v>213</v>
      </c>
      <c r="E59" s="23" t="s">
        <v>92</v>
      </c>
      <c r="F59" s="23" t="s">
        <v>92</v>
      </c>
      <c r="G59" s="23" t="s">
        <v>92</v>
      </c>
      <c r="H59" s="23" t="s">
        <v>92</v>
      </c>
      <c r="I59" s="23" t="s">
        <v>228</v>
      </c>
      <c r="J59" s="20"/>
      <c r="K59" s="20"/>
      <c r="L59" s="11"/>
      <c r="M59" s="11"/>
      <c r="N59" s="11"/>
    </row>
    <row r="60" spans="1:14" ht="29" x14ac:dyDescent="0.35">
      <c r="B60" s="14" t="s">
        <v>93</v>
      </c>
      <c r="C60" s="22" t="s">
        <v>229</v>
      </c>
      <c r="D60" s="17" t="s">
        <v>230</v>
      </c>
      <c r="E60" s="23" t="s">
        <v>231</v>
      </c>
      <c r="F60" s="23"/>
      <c r="G60" s="23" t="s">
        <v>232</v>
      </c>
      <c r="H60" s="23" t="s">
        <v>233</v>
      </c>
      <c r="I60" s="23" t="s">
        <v>234</v>
      </c>
      <c r="J60" s="19"/>
      <c r="K60" s="19"/>
      <c r="L60" s="11"/>
      <c r="M60" s="11"/>
      <c r="N60" s="11"/>
    </row>
    <row r="61" spans="1:14" x14ac:dyDescent="0.35">
      <c r="B61" s="13"/>
      <c r="J61" s="19"/>
      <c r="K61" s="19" t="s">
        <v>179</v>
      </c>
    </row>
    <row r="62" spans="1:14" x14ac:dyDescent="0.35">
      <c r="B62" s="15"/>
      <c r="J62" s="19"/>
      <c r="K62" s="19"/>
    </row>
    <row r="63" spans="1:14" ht="188.5" x14ac:dyDescent="0.35">
      <c r="J63" s="18" t="s">
        <v>241</v>
      </c>
      <c r="K63" s="18" t="s">
        <v>242</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99970-79E7-4838-A704-402272CCE208}">
  <dimension ref="A1:AB60"/>
  <sheetViews>
    <sheetView topLeftCell="M2" workbookViewId="0">
      <selection activeCell="Q8" sqref="Q8"/>
    </sheetView>
  </sheetViews>
  <sheetFormatPr defaultRowHeight="14.5" x14ac:dyDescent="0.35"/>
  <cols>
    <col min="1" max="1" width="15.54296875" customWidth="1"/>
    <col min="2" max="2" width="33" customWidth="1"/>
    <col min="3" max="3" width="22.1796875" customWidth="1"/>
    <col min="4" max="4" width="19.26953125" customWidth="1"/>
    <col min="5" max="5" width="15.54296875" customWidth="1"/>
    <col min="6" max="6" width="16.1796875" customWidth="1"/>
    <col min="7" max="7" width="19.1796875" customWidth="1"/>
    <col min="8" max="8" width="16.453125" customWidth="1"/>
    <col min="9" max="9" width="16.1796875" customWidth="1"/>
    <col min="10" max="10" width="22.81640625" customWidth="1"/>
    <col min="11" max="11" width="17.54296875" customWidth="1"/>
    <col min="12" max="12" width="16.453125" customWidth="1"/>
    <col min="13" max="13" width="16.7265625" customWidth="1"/>
    <col min="14" max="14" width="13.81640625" style="29" customWidth="1"/>
  </cols>
  <sheetData>
    <row r="1" spans="1:28" s="6" customFormat="1" ht="118" customHeight="1" x14ac:dyDescent="0.35">
      <c r="B1" s="7" t="s">
        <v>335</v>
      </c>
      <c r="C1" s="30" t="s">
        <v>314</v>
      </c>
      <c r="D1" s="30" t="s">
        <v>313</v>
      </c>
      <c r="E1" s="30" t="s">
        <v>312</v>
      </c>
      <c r="F1" s="30" t="s">
        <v>311</v>
      </c>
      <c r="G1" s="30" t="s">
        <v>310</v>
      </c>
      <c r="H1" s="30" t="s">
        <v>115</v>
      </c>
      <c r="I1" s="30" t="s">
        <v>116</v>
      </c>
      <c r="J1" s="31" t="s">
        <v>309</v>
      </c>
      <c r="K1" s="31" t="s">
        <v>308</v>
      </c>
      <c r="L1" s="31" t="s">
        <v>171</v>
      </c>
      <c r="M1" s="31" t="s">
        <v>331</v>
      </c>
      <c r="N1" s="24" t="s">
        <v>316</v>
      </c>
    </row>
    <row r="2" spans="1:28" s="8" customFormat="1" x14ac:dyDescent="0.35">
      <c r="B2" s="5" t="s">
        <v>2</v>
      </c>
      <c r="C2" s="9">
        <v>9.75</v>
      </c>
      <c r="D2" s="9">
        <v>13.3</v>
      </c>
      <c r="E2" s="9">
        <v>12.6</v>
      </c>
      <c r="F2" s="9">
        <v>8</v>
      </c>
      <c r="G2" s="9">
        <v>9.85</v>
      </c>
      <c r="H2" s="9">
        <v>17.399999999999999</v>
      </c>
      <c r="I2" s="9">
        <v>10.199999999999999</v>
      </c>
      <c r="J2" s="9">
        <v>18</v>
      </c>
      <c r="K2" s="9">
        <v>9.5</v>
      </c>
      <c r="L2" s="9">
        <v>11.9</v>
      </c>
      <c r="M2" s="9">
        <v>5.8</v>
      </c>
      <c r="N2" s="26">
        <v>12.4</v>
      </c>
      <c r="O2" t="s">
        <v>411</v>
      </c>
      <c r="P2"/>
      <c r="Q2"/>
      <c r="R2"/>
      <c r="S2"/>
      <c r="T2"/>
      <c r="U2"/>
      <c r="V2"/>
      <c r="W2"/>
    </row>
    <row r="3" spans="1:28" s="8" customFormat="1" x14ac:dyDescent="0.35">
      <c r="A3" s="8" t="s">
        <v>3</v>
      </c>
      <c r="B3" s="5" t="s">
        <v>4</v>
      </c>
      <c r="C3" s="9">
        <v>10.199999999999999</v>
      </c>
      <c r="D3" s="9">
        <v>10.1</v>
      </c>
      <c r="E3" s="9">
        <v>8.9</v>
      </c>
      <c r="F3" s="9">
        <v>6.4</v>
      </c>
      <c r="G3" s="9">
        <v>9.9499999999999993</v>
      </c>
      <c r="H3" s="9">
        <v>14.1</v>
      </c>
      <c r="I3" s="9">
        <v>8.9</v>
      </c>
      <c r="J3" s="9">
        <v>9.3000000000000007</v>
      </c>
      <c r="K3" s="9">
        <v>13.7</v>
      </c>
      <c r="L3" s="9">
        <v>8.1999999999999993</v>
      </c>
      <c r="M3" s="9">
        <v>7.7</v>
      </c>
      <c r="N3" s="26">
        <v>9.1999999999999993</v>
      </c>
      <c r="O3">
        <f>F2*F5</f>
        <v>17.600000000000001</v>
      </c>
      <c r="P3">
        <f t="shared" ref="P3:W5" si="0">G2*G5</f>
        <v>33.489999999999995</v>
      </c>
      <c r="Q3">
        <f t="shared" si="0"/>
        <v>107.00999999999999</v>
      </c>
      <c r="R3">
        <f t="shared" si="0"/>
        <v>46.919999999999995</v>
      </c>
      <c r="S3">
        <f t="shared" si="0"/>
        <v>93.600000000000009</v>
      </c>
      <c r="T3">
        <f t="shared" si="0"/>
        <v>27.55</v>
      </c>
      <c r="U3">
        <f t="shared" si="0"/>
        <v>47.6</v>
      </c>
      <c r="V3">
        <f t="shared" si="0"/>
        <v>14.5</v>
      </c>
      <c r="W3">
        <f t="shared" si="0"/>
        <v>39.06</v>
      </c>
      <c r="X3"/>
      <c r="Y3"/>
      <c r="Z3"/>
      <c r="AA3"/>
      <c r="AB3"/>
    </row>
    <row r="4" spans="1:28" s="8" customFormat="1" x14ac:dyDescent="0.35">
      <c r="B4" s="5" t="s">
        <v>5</v>
      </c>
      <c r="C4" s="9">
        <v>8.9</v>
      </c>
      <c r="D4" s="9">
        <v>11.2</v>
      </c>
      <c r="E4" s="9">
        <v>10.9</v>
      </c>
      <c r="F4" s="9">
        <v>6.15</v>
      </c>
      <c r="G4" s="9">
        <v>12.5</v>
      </c>
      <c r="H4" s="9">
        <v>7.7</v>
      </c>
      <c r="I4" s="9">
        <v>10</v>
      </c>
      <c r="J4" s="9">
        <v>10.3</v>
      </c>
      <c r="K4" s="9">
        <v>15</v>
      </c>
      <c r="L4" s="9">
        <v>7.5</v>
      </c>
      <c r="M4" s="9">
        <v>6.5</v>
      </c>
      <c r="N4" s="26">
        <v>14.4</v>
      </c>
      <c r="O4">
        <f t="shared" ref="O4:O5" si="1">F3*F6</f>
        <v>17.919999999999998</v>
      </c>
      <c r="P4">
        <f t="shared" si="0"/>
        <v>31.342499999999998</v>
      </c>
      <c r="Q4">
        <f t="shared" si="0"/>
        <v>73.320000000000007</v>
      </c>
      <c r="R4">
        <f t="shared" si="0"/>
        <v>25.365000000000002</v>
      </c>
      <c r="S4">
        <f t="shared" si="0"/>
        <v>25.110000000000003</v>
      </c>
      <c r="T4">
        <f t="shared" si="0"/>
        <v>52.059999999999995</v>
      </c>
      <c r="U4">
        <f t="shared" si="0"/>
        <v>30.34</v>
      </c>
      <c r="V4">
        <f t="shared" si="0"/>
        <v>16.940000000000001</v>
      </c>
      <c r="W4">
        <f t="shared" si="0"/>
        <v>28.52</v>
      </c>
      <c r="X4"/>
      <c r="Y4"/>
      <c r="Z4"/>
      <c r="AA4"/>
      <c r="AB4"/>
    </row>
    <row r="5" spans="1:28" s="8" customFormat="1" x14ac:dyDescent="0.35">
      <c r="B5" s="5" t="s">
        <v>6</v>
      </c>
      <c r="C5" s="9">
        <v>4.3</v>
      </c>
      <c r="D5" s="9">
        <v>5.05</v>
      </c>
      <c r="E5" s="9">
        <v>4.9000000000000004</v>
      </c>
      <c r="F5" s="9">
        <v>2.2000000000000002</v>
      </c>
      <c r="G5" s="9">
        <v>3.4</v>
      </c>
      <c r="H5" s="9">
        <v>6.15</v>
      </c>
      <c r="I5" s="9">
        <v>4.5999999999999996</v>
      </c>
      <c r="J5" s="9">
        <v>5.2</v>
      </c>
      <c r="K5" s="9">
        <v>2.9</v>
      </c>
      <c r="L5" s="9">
        <v>4</v>
      </c>
      <c r="M5" s="9">
        <v>2.5</v>
      </c>
      <c r="N5" s="26">
        <v>3.15</v>
      </c>
      <c r="O5">
        <f t="shared" si="1"/>
        <v>14.452500000000001</v>
      </c>
      <c r="P5">
        <f t="shared" si="0"/>
        <v>55.000000000000007</v>
      </c>
      <c r="Q5">
        <f t="shared" si="0"/>
        <v>24.64</v>
      </c>
      <c r="R5">
        <f t="shared" si="0"/>
        <v>40.5</v>
      </c>
      <c r="S5">
        <f t="shared" si="0"/>
        <v>32.96</v>
      </c>
      <c r="T5">
        <f t="shared" si="0"/>
        <v>70.5</v>
      </c>
      <c r="U5">
        <f t="shared" si="0"/>
        <v>24</v>
      </c>
      <c r="V5">
        <f t="shared" si="0"/>
        <v>14.95</v>
      </c>
      <c r="W5">
        <f t="shared" si="0"/>
        <v>54.72</v>
      </c>
      <c r="X5"/>
      <c r="Y5"/>
      <c r="Z5"/>
      <c r="AA5"/>
      <c r="AB5"/>
    </row>
    <row r="6" spans="1:28" s="8" customFormat="1" x14ac:dyDescent="0.35">
      <c r="B6" s="5" t="s">
        <v>7</v>
      </c>
      <c r="C6" s="9">
        <v>4.0999999999999996</v>
      </c>
      <c r="D6" s="9">
        <v>3.9</v>
      </c>
      <c r="E6" s="9">
        <v>4.5</v>
      </c>
      <c r="F6" s="9">
        <f>1.4*2</f>
        <v>2.8</v>
      </c>
      <c r="G6" s="9">
        <v>3.15</v>
      </c>
      <c r="H6" s="9">
        <v>5.2</v>
      </c>
      <c r="I6" s="9">
        <v>2.85</v>
      </c>
      <c r="J6" s="9">
        <v>2.7</v>
      </c>
      <c r="K6" s="9">
        <v>3.8</v>
      </c>
      <c r="L6" s="9">
        <v>3.7</v>
      </c>
      <c r="M6" s="9">
        <v>2.2000000000000002</v>
      </c>
      <c r="N6" s="26">
        <v>3.1</v>
      </c>
      <c r="O6"/>
      <c r="P6"/>
      <c r="Q6"/>
      <c r="R6"/>
      <c r="S6"/>
      <c r="T6"/>
      <c r="U6"/>
      <c r="V6"/>
      <c r="W6"/>
    </row>
    <row r="7" spans="1:28" s="8" customFormat="1" x14ac:dyDescent="0.35">
      <c r="B7" s="5" t="s">
        <v>8</v>
      </c>
      <c r="C7" s="9">
        <v>4.0999999999999996</v>
      </c>
      <c r="D7" s="9">
        <v>4.1900000000000004</v>
      </c>
      <c r="E7" s="9">
        <v>4.1500000000000004</v>
      </c>
      <c r="F7" s="9">
        <v>2.35</v>
      </c>
      <c r="G7" s="9">
        <v>4.4000000000000004</v>
      </c>
      <c r="H7" s="9">
        <v>3.2</v>
      </c>
      <c r="I7" s="9">
        <v>4.05</v>
      </c>
      <c r="J7" s="9">
        <v>3.2</v>
      </c>
      <c r="K7" s="9">
        <v>4.7</v>
      </c>
      <c r="L7" s="9">
        <v>3.2</v>
      </c>
      <c r="M7" s="9">
        <v>2.2999999999999998</v>
      </c>
      <c r="N7" s="26">
        <v>3.8</v>
      </c>
      <c r="O7"/>
      <c r="P7"/>
      <c r="Q7"/>
      <c r="R7"/>
      <c r="S7"/>
      <c r="T7"/>
      <c r="U7"/>
      <c r="V7"/>
      <c r="W7"/>
    </row>
    <row r="8" spans="1:28" s="8" customFormat="1" x14ac:dyDescent="0.35">
      <c r="B8" s="5" t="s">
        <v>285</v>
      </c>
      <c r="C8" s="9" t="str">
        <f>ROUND((C2/C5),2)&amp;":"&amp;ROUND((C5/C5),2)</f>
        <v>2.27:1</v>
      </c>
      <c r="D8" s="9" t="str">
        <f>ROUND((D2/D5),2)&amp;":"&amp;ROUND((D5/D5),2)</f>
        <v>2.63:1</v>
      </c>
      <c r="E8" s="9" t="str">
        <f t="shared" ref="E8:N8" si="2">ROUND((E2/E5),2)&amp;":"&amp;ROUND((E5/E5),2)</f>
        <v>2.57:1</v>
      </c>
      <c r="F8" s="9" t="str">
        <f t="shared" si="2"/>
        <v>3.64:1</v>
      </c>
      <c r="G8" s="9" t="str">
        <f t="shared" si="2"/>
        <v>2.9:1</v>
      </c>
      <c r="H8" s="9" t="str">
        <f t="shared" si="2"/>
        <v>2.83:1</v>
      </c>
      <c r="I8" s="9" t="str">
        <f t="shared" si="2"/>
        <v>2.22:1</v>
      </c>
      <c r="J8" s="9" t="str">
        <f t="shared" si="2"/>
        <v>3.46:1</v>
      </c>
      <c r="K8" s="9" t="str">
        <f t="shared" si="2"/>
        <v>3.28:1</v>
      </c>
      <c r="L8" s="9" t="str">
        <f t="shared" si="2"/>
        <v>2.98:1</v>
      </c>
      <c r="M8" s="9" t="str">
        <f t="shared" si="2"/>
        <v>2.32:1</v>
      </c>
      <c r="N8" s="9" t="str">
        <f t="shared" si="2"/>
        <v>3.94:1</v>
      </c>
      <c r="O8"/>
      <c r="P8"/>
      <c r="Q8"/>
      <c r="R8"/>
      <c r="S8"/>
      <c r="T8"/>
      <c r="U8"/>
      <c r="V8"/>
      <c r="W8"/>
    </row>
    <row r="9" spans="1:28" s="8" customFormat="1" x14ac:dyDescent="0.35">
      <c r="B9" s="5" t="s">
        <v>286</v>
      </c>
      <c r="C9" s="9" t="str">
        <f t="shared" ref="C9:D10" si="3">ROUND((C3/C6),2)&amp;":"&amp;ROUND((C6/C6),2)</f>
        <v>2.49:1</v>
      </c>
      <c r="D9" s="9" t="str">
        <f t="shared" si="3"/>
        <v>2.59:1</v>
      </c>
      <c r="E9" s="9" t="str">
        <f t="shared" ref="E9:N9" si="4">ROUND((E3/E6),2)&amp;":"&amp;ROUND((E6/E6),2)</f>
        <v>1.98:1</v>
      </c>
      <c r="F9" s="9" t="str">
        <f t="shared" si="4"/>
        <v>2.29:1</v>
      </c>
      <c r="G9" s="9" t="str">
        <f t="shared" si="4"/>
        <v>3.16:1</v>
      </c>
      <c r="H9" s="9" t="str">
        <f t="shared" si="4"/>
        <v>2.71:1</v>
      </c>
      <c r="I9" s="9" t="str">
        <f t="shared" si="4"/>
        <v>3.12:1</v>
      </c>
      <c r="J9" s="9" t="str">
        <f t="shared" si="4"/>
        <v>3.44:1</v>
      </c>
      <c r="K9" s="9" t="str">
        <f t="shared" si="4"/>
        <v>3.61:1</v>
      </c>
      <c r="L9" s="9" t="str">
        <f t="shared" si="4"/>
        <v>2.22:1</v>
      </c>
      <c r="M9" s="9" t="str">
        <f t="shared" si="4"/>
        <v>3.5:1</v>
      </c>
      <c r="N9" s="9" t="str">
        <f t="shared" si="4"/>
        <v>2.97:1</v>
      </c>
      <c r="O9"/>
      <c r="P9"/>
      <c r="Q9"/>
      <c r="R9"/>
      <c r="S9"/>
      <c r="T9"/>
      <c r="U9"/>
      <c r="V9"/>
      <c r="W9"/>
    </row>
    <row r="10" spans="1:28" s="8" customFormat="1" x14ac:dyDescent="0.35">
      <c r="B10" s="5" t="s">
        <v>287</v>
      </c>
      <c r="C10" s="9" t="str">
        <f t="shared" si="3"/>
        <v>2.17:1</v>
      </c>
      <c r="D10" s="9" t="str">
        <f t="shared" si="3"/>
        <v>2.67:1</v>
      </c>
      <c r="E10" s="9" t="str">
        <f t="shared" ref="E10:N10" si="5">ROUND((E4/E7),2)&amp;":"&amp;ROUND((E7/E7),2)</f>
        <v>2.63:1</v>
      </c>
      <c r="F10" s="9" t="str">
        <f t="shared" si="5"/>
        <v>2.62:1</v>
      </c>
      <c r="G10" s="9" t="str">
        <f t="shared" si="5"/>
        <v>2.84:1</v>
      </c>
      <c r="H10" s="9" t="str">
        <f t="shared" si="5"/>
        <v>2.41:1</v>
      </c>
      <c r="I10" s="9" t="str">
        <f t="shared" si="5"/>
        <v>2.47:1</v>
      </c>
      <c r="J10" s="9" t="str">
        <f t="shared" si="5"/>
        <v>3.22:1</v>
      </c>
      <c r="K10" s="9" t="str">
        <f t="shared" si="5"/>
        <v>3.19:1</v>
      </c>
      <c r="L10" s="9" t="str">
        <f t="shared" si="5"/>
        <v>2.34:1</v>
      </c>
      <c r="M10" s="9" t="str">
        <f t="shared" si="5"/>
        <v>2.83:1</v>
      </c>
      <c r="N10" s="9" t="str">
        <f t="shared" si="5"/>
        <v>3.79:1</v>
      </c>
      <c r="O10"/>
      <c r="P10"/>
      <c r="Q10"/>
      <c r="R10"/>
      <c r="S10"/>
      <c r="T10"/>
      <c r="U10"/>
      <c r="V10"/>
      <c r="W10"/>
    </row>
    <row r="11" spans="1:28" s="8" customFormat="1" x14ac:dyDescent="0.35">
      <c r="B11" s="5" t="s">
        <v>288</v>
      </c>
      <c r="C11" s="9" t="str">
        <f>MIN(C2:C4)&amp;"-"&amp;MAX(C2:C4)</f>
        <v>8.9-10.2</v>
      </c>
      <c r="D11" s="9" t="str">
        <f>MIN(D2:D4)&amp;"-"&amp;MAX(D2:D4)</f>
        <v>10.1-13.3</v>
      </c>
      <c r="E11" s="9" t="str">
        <f t="shared" ref="E11:N11" si="6">MIN(E2:E4)&amp;"-"&amp;MAX(E2:E4)</f>
        <v>8.9-12.6</v>
      </c>
      <c r="F11" s="9" t="str">
        <f t="shared" si="6"/>
        <v>6.15-8</v>
      </c>
      <c r="G11" s="9" t="str">
        <f t="shared" si="6"/>
        <v>9.85-12.5</v>
      </c>
      <c r="H11" s="9" t="str">
        <f t="shared" si="6"/>
        <v>7.7-17.4</v>
      </c>
      <c r="I11" s="9" t="str">
        <f t="shared" si="6"/>
        <v>8.9-10.2</v>
      </c>
      <c r="J11" s="9" t="str">
        <f t="shared" si="6"/>
        <v>9.3-18</v>
      </c>
      <c r="K11" s="9" t="str">
        <f t="shared" si="6"/>
        <v>9.5-15</v>
      </c>
      <c r="L11" s="9" t="str">
        <f t="shared" si="6"/>
        <v>7.5-11.9</v>
      </c>
      <c r="M11" s="9" t="str">
        <f t="shared" si="6"/>
        <v>5.8-7.7</v>
      </c>
      <c r="N11" s="26" t="str">
        <f t="shared" si="6"/>
        <v>9.2-14.4</v>
      </c>
      <c r="O11"/>
      <c r="P11"/>
      <c r="Q11"/>
      <c r="R11"/>
      <c r="S11"/>
      <c r="T11"/>
      <c r="U11"/>
      <c r="V11"/>
      <c r="W11"/>
    </row>
    <row r="12" spans="1:28" s="8" customFormat="1" x14ac:dyDescent="0.35">
      <c r="B12" s="5" t="s">
        <v>289</v>
      </c>
      <c r="C12" s="9" t="str">
        <f>MIN(C5:C7)&amp;"-"&amp;MAX(C5:C7)</f>
        <v>4.1-4.3</v>
      </c>
      <c r="D12" s="9" t="str">
        <f t="shared" ref="D12:N12" si="7">MIN(D5:D7)&amp;"-"&amp;MAX(D5:D7)</f>
        <v>3.9-5.05</v>
      </c>
      <c r="E12" s="9" t="str">
        <f t="shared" si="7"/>
        <v>4.15-4.9</v>
      </c>
      <c r="F12" s="9" t="str">
        <f t="shared" si="7"/>
        <v>2.2-2.8</v>
      </c>
      <c r="G12" s="9" t="str">
        <f t="shared" si="7"/>
        <v>3.15-4.4</v>
      </c>
      <c r="H12" s="9" t="str">
        <f t="shared" si="7"/>
        <v>3.2-6.15</v>
      </c>
      <c r="I12" s="9" t="str">
        <f>MIN(I5:I7)&amp;"-"&amp;MAX(I5:I7)</f>
        <v>2.85-4.6</v>
      </c>
      <c r="J12" s="9" t="str">
        <f t="shared" si="7"/>
        <v>2.7-5.2</v>
      </c>
      <c r="K12" s="9" t="str">
        <f t="shared" si="7"/>
        <v>2.9-4.7</v>
      </c>
      <c r="L12" s="9" t="str">
        <f t="shared" si="7"/>
        <v>3.2-4</v>
      </c>
      <c r="M12" s="9" t="str">
        <f t="shared" si="7"/>
        <v>2.2-2.5</v>
      </c>
      <c r="N12" s="26" t="str">
        <f t="shared" si="7"/>
        <v>3.1-3.8</v>
      </c>
      <c r="O12"/>
      <c r="P12"/>
      <c r="Q12"/>
      <c r="R12"/>
      <c r="S12"/>
      <c r="T12"/>
      <c r="U12"/>
      <c r="V12"/>
      <c r="W12"/>
    </row>
    <row r="13" spans="1:28" s="8" customFormat="1" x14ac:dyDescent="0.35">
      <c r="B13" s="5" t="s">
        <v>10</v>
      </c>
      <c r="C13" s="9">
        <v>6.6</v>
      </c>
      <c r="D13" s="9">
        <v>5.4</v>
      </c>
      <c r="E13" s="9" t="s">
        <v>11</v>
      </c>
      <c r="F13" s="9" t="s">
        <v>117</v>
      </c>
      <c r="G13" s="9" t="s">
        <v>11</v>
      </c>
      <c r="H13" s="9" t="s">
        <v>11</v>
      </c>
      <c r="I13" s="9">
        <v>7.05</v>
      </c>
      <c r="J13" s="9">
        <v>12.6</v>
      </c>
      <c r="K13" s="9">
        <v>7.7</v>
      </c>
      <c r="L13" s="9" t="s">
        <v>306</v>
      </c>
      <c r="M13" s="9">
        <v>4.2</v>
      </c>
      <c r="N13" s="26" t="s">
        <v>11</v>
      </c>
      <c r="O13" t="s">
        <v>408</v>
      </c>
      <c r="P13"/>
      <c r="Q13"/>
      <c r="R13"/>
      <c r="S13"/>
      <c r="T13"/>
      <c r="U13"/>
      <c r="V13"/>
      <c r="W13"/>
    </row>
    <row r="14" spans="1:28" s="8" customFormat="1" x14ac:dyDescent="0.35">
      <c r="B14" s="5" t="s">
        <v>12</v>
      </c>
      <c r="C14" s="9" t="s">
        <v>11</v>
      </c>
      <c r="D14" s="9" t="s">
        <v>11</v>
      </c>
      <c r="E14" s="9" t="s">
        <v>11</v>
      </c>
      <c r="F14" s="9">
        <v>2.4</v>
      </c>
      <c r="G14" s="9" t="s">
        <v>11</v>
      </c>
      <c r="H14" s="9" t="s">
        <v>11</v>
      </c>
      <c r="I14" s="9">
        <v>5.2</v>
      </c>
      <c r="J14" s="9">
        <v>6</v>
      </c>
      <c r="K14" s="9">
        <v>9.9</v>
      </c>
      <c r="L14" s="9">
        <v>6</v>
      </c>
      <c r="M14" s="9">
        <v>2.7</v>
      </c>
      <c r="N14" s="26" t="s">
        <v>11</v>
      </c>
      <c r="O14" t="e">
        <f>F13*F16</f>
        <v>#VALUE!</v>
      </c>
      <c r="P14" t="e">
        <f t="shared" ref="P14:W16" si="8">G13*G16</f>
        <v>#VALUE!</v>
      </c>
      <c r="Q14" t="e">
        <f t="shared" si="8"/>
        <v>#VALUE!</v>
      </c>
      <c r="R14">
        <f t="shared" si="8"/>
        <v>25.38</v>
      </c>
      <c r="S14">
        <f t="shared" si="8"/>
        <v>51.66</v>
      </c>
      <c r="T14">
        <f t="shared" si="8"/>
        <v>20.790000000000003</v>
      </c>
      <c r="U14" t="e">
        <f t="shared" si="8"/>
        <v>#VALUE!</v>
      </c>
      <c r="V14">
        <f t="shared" si="8"/>
        <v>7.5600000000000005</v>
      </c>
      <c r="W14" t="e">
        <f t="shared" si="8"/>
        <v>#VALUE!</v>
      </c>
    </row>
    <row r="15" spans="1:28" s="8" customFormat="1" x14ac:dyDescent="0.35">
      <c r="B15" s="5" t="s">
        <v>13</v>
      </c>
      <c r="C15" s="9" t="s">
        <v>11</v>
      </c>
      <c r="D15" s="9">
        <v>6.9</v>
      </c>
      <c r="E15" s="9">
        <v>8.1</v>
      </c>
      <c r="F15" s="9" t="s">
        <v>118</v>
      </c>
      <c r="G15" s="9" t="s">
        <v>11</v>
      </c>
      <c r="H15" s="9" t="s">
        <v>11</v>
      </c>
      <c r="I15" s="9">
        <v>7.2</v>
      </c>
      <c r="J15" s="9">
        <v>8.1999999999999993</v>
      </c>
      <c r="K15" s="9">
        <v>10.1</v>
      </c>
      <c r="L15" s="9" t="s">
        <v>11</v>
      </c>
      <c r="M15" s="9">
        <v>3.8</v>
      </c>
      <c r="N15" s="26" t="s">
        <v>11</v>
      </c>
      <c r="O15">
        <f>F14*F17</f>
        <v>2.64</v>
      </c>
      <c r="P15" t="e">
        <f t="shared" si="8"/>
        <v>#VALUE!</v>
      </c>
      <c r="Q15" t="e">
        <f t="shared" si="8"/>
        <v>#VALUE!</v>
      </c>
      <c r="R15">
        <f t="shared" si="8"/>
        <v>9.879999999999999</v>
      </c>
      <c r="S15">
        <f t="shared" si="8"/>
        <v>11.100000000000001</v>
      </c>
      <c r="T15">
        <f t="shared" si="8"/>
        <v>31.680000000000003</v>
      </c>
      <c r="U15">
        <f t="shared" si="8"/>
        <v>14.399999999999999</v>
      </c>
      <c r="V15">
        <f t="shared" si="8"/>
        <v>2.9700000000000006</v>
      </c>
      <c r="W15" t="e">
        <f t="shared" si="8"/>
        <v>#VALUE!</v>
      </c>
    </row>
    <row r="16" spans="1:28" s="8" customFormat="1" x14ac:dyDescent="0.35">
      <c r="B16" s="5" t="s">
        <v>14</v>
      </c>
      <c r="C16" s="9">
        <v>2.9</v>
      </c>
      <c r="D16" s="9">
        <v>2.1</v>
      </c>
      <c r="E16" s="9" t="s">
        <v>11</v>
      </c>
      <c r="F16" s="9">
        <v>2.9</v>
      </c>
      <c r="G16" s="9" t="s">
        <v>11</v>
      </c>
      <c r="H16" s="9" t="s">
        <v>11</v>
      </c>
      <c r="I16" s="9">
        <v>3.6</v>
      </c>
      <c r="J16" s="9">
        <v>4.0999999999999996</v>
      </c>
      <c r="K16" s="9">
        <v>2.7</v>
      </c>
      <c r="L16" s="9">
        <v>3.2</v>
      </c>
      <c r="M16" s="9">
        <v>1.8</v>
      </c>
      <c r="N16" s="26" t="s">
        <v>11</v>
      </c>
      <c r="O16" t="e">
        <f>F15*F18</f>
        <v>#VALUE!</v>
      </c>
      <c r="P16" t="e">
        <f t="shared" si="8"/>
        <v>#VALUE!</v>
      </c>
      <c r="Q16" t="e">
        <f t="shared" si="8"/>
        <v>#VALUE!</v>
      </c>
      <c r="R16">
        <f t="shared" si="8"/>
        <v>19.440000000000001</v>
      </c>
      <c r="S16">
        <f t="shared" si="8"/>
        <v>22.14</v>
      </c>
      <c r="T16">
        <f t="shared" si="8"/>
        <v>39.39</v>
      </c>
      <c r="U16" t="e">
        <f t="shared" si="8"/>
        <v>#VALUE!</v>
      </c>
      <c r="V16">
        <f t="shared" si="8"/>
        <v>7.22</v>
      </c>
      <c r="W16" t="e">
        <f t="shared" si="8"/>
        <v>#VALUE!</v>
      </c>
    </row>
    <row r="17" spans="2:23" s="8" customFormat="1" x14ac:dyDescent="0.35">
      <c r="B17" s="5" t="s">
        <v>15</v>
      </c>
      <c r="C17" s="9" t="s">
        <v>11</v>
      </c>
      <c r="D17" s="9" t="s">
        <v>11</v>
      </c>
      <c r="E17" s="9" t="s">
        <v>11</v>
      </c>
      <c r="F17" s="9">
        <v>1.1000000000000001</v>
      </c>
      <c r="G17" s="9" t="s">
        <v>11</v>
      </c>
      <c r="H17" s="9" t="s">
        <v>11</v>
      </c>
      <c r="I17" s="9">
        <v>1.9</v>
      </c>
      <c r="J17" s="9">
        <v>1.85</v>
      </c>
      <c r="K17" s="9">
        <v>3.2</v>
      </c>
      <c r="L17" s="9">
        <v>2.4</v>
      </c>
      <c r="M17" s="9">
        <v>1.1000000000000001</v>
      </c>
      <c r="N17" s="26" t="s">
        <v>11</v>
      </c>
      <c r="O17" t="s">
        <v>410</v>
      </c>
      <c r="P17"/>
      <c r="Q17"/>
      <c r="R17"/>
      <c r="S17"/>
      <c r="T17"/>
      <c r="U17"/>
      <c r="V17"/>
      <c r="W17"/>
    </row>
    <row r="18" spans="2:23" s="8" customFormat="1" x14ac:dyDescent="0.35">
      <c r="B18" s="5" t="s">
        <v>16</v>
      </c>
      <c r="C18" s="9" t="s">
        <v>11</v>
      </c>
      <c r="D18" s="9">
        <v>3.15</v>
      </c>
      <c r="E18" s="9">
        <f>1.7*2</f>
        <v>3.4</v>
      </c>
      <c r="F18" s="9" t="s">
        <v>119</v>
      </c>
      <c r="G18" s="9" t="s">
        <v>11</v>
      </c>
      <c r="H18" s="9" t="s">
        <v>11</v>
      </c>
      <c r="I18" s="9">
        <v>2.7</v>
      </c>
      <c r="J18" s="9">
        <v>2.7</v>
      </c>
      <c r="K18" s="9">
        <v>3.9</v>
      </c>
      <c r="L18" s="9" t="s">
        <v>11</v>
      </c>
      <c r="M18" s="9">
        <v>1.9</v>
      </c>
      <c r="N18" s="26" t="s">
        <v>11</v>
      </c>
      <c r="O18" s="49" t="e">
        <f>(O3-O14)/O3</f>
        <v>#VALUE!</v>
      </c>
      <c r="P18" s="49" t="e">
        <f t="shared" ref="P18:W18" si="9">(P3-P14)/P3</f>
        <v>#VALUE!</v>
      </c>
      <c r="Q18" s="49" t="e">
        <f t="shared" si="9"/>
        <v>#VALUE!</v>
      </c>
      <c r="R18" s="49">
        <f t="shared" si="9"/>
        <v>0.45907928388746799</v>
      </c>
      <c r="S18" s="49">
        <f t="shared" si="9"/>
        <v>0.44807692307692315</v>
      </c>
      <c r="T18" s="49">
        <f t="shared" si="9"/>
        <v>0.24537205081669683</v>
      </c>
      <c r="U18" s="49" t="e">
        <f t="shared" si="9"/>
        <v>#VALUE!</v>
      </c>
      <c r="V18" s="49">
        <f t="shared" si="9"/>
        <v>0.4786206896551724</v>
      </c>
      <c r="W18" s="49" t="e">
        <f t="shared" si="9"/>
        <v>#VALUE!</v>
      </c>
    </row>
    <row r="19" spans="2:23" s="8" customFormat="1" x14ac:dyDescent="0.35">
      <c r="B19" s="5" t="s">
        <v>17</v>
      </c>
      <c r="C19" s="9">
        <v>10</v>
      </c>
      <c r="D19" s="9">
        <v>19</v>
      </c>
      <c r="E19" s="9">
        <v>16</v>
      </c>
      <c r="F19" s="9" t="s">
        <v>120</v>
      </c>
      <c r="G19" s="9">
        <v>17</v>
      </c>
      <c r="H19" s="9">
        <v>16</v>
      </c>
      <c r="I19" s="9">
        <v>11</v>
      </c>
      <c r="J19" s="9">
        <v>22</v>
      </c>
      <c r="K19" s="9">
        <v>16</v>
      </c>
      <c r="L19" s="9">
        <v>15</v>
      </c>
      <c r="M19" s="9">
        <v>13</v>
      </c>
      <c r="N19" s="26">
        <v>15</v>
      </c>
      <c r="O19" s="49">
        <f t="shared" ref="O19:W20" si="10">(O4-O15)/O4</f>
        <v>0.8526785714285714</v>
      </c>
      <c r="P19" s="49" t="e">
        <f t="shared" si="10"/>
        <v>#VALUE!</v>
      </c>
      <c r="Q19" s="49" t="e">
        <f t="shared" si="10"/>
        <v>#VALUE!</v>
      </c>
      <c r="R19" s="49">
        <f t="shared" si="10"/>
        <v>0.61048689138576784</v>
      </c>
      <c r="S19" s="49">
        <f t="shared" si="10"/>
        <v>0.55794504181600957</v>
      </c>
      <c r="T19" s="49">
        <f t="shared" si="10"/>
        <v>0.39147137917787156</v>
      </c>
      <c r="U19" s="49">
        <f t="shared" si="10"/>
        <v>0.5253790375741596</v>
      </c>
      <c r="V19" s="49">
        <f t="shared" si="10"/>
        <v>0.82467532467532467</v>
      </c>
      <c r="W19" s="49" t="e">
        <f t="shared" si="10"/>
        <v>#VALUE!</v>
      </c>
    </row>
    <row r="20" spans="2:23" s="8" customFormat="1" x14ac:dyDescent="0.35">
      <c r="B20" s="5" t="s">
        <v>18</v>
      </c>
      <c r="C20" s="9" t="s">
        <v>121</v>
      </c>
      <c r="D20" s="9">
        <v>18</v>
      </c>
      <c r="E20" s="9">
        <v>12</v>
      </c>
      <c r="F20" s="9">
        <v>12</v>
      </c>
      <c r="G20" s="9">
        <v>18</v>
      </c>
      <c r="H20" s="9">
        <v>18</v>
      </c>
      <c r="I20" s="9">
        <v>12</v>
      </c>
      <c r="J20" s="9">
        <v>14</v>
      </c>
      <c r="K20" s="9">
        <v>28</v>
      </c>
      <c r="L20" s="9" t="s">
        <v>307</v>
      </c>
      <c r="M20" s="9">
        <v>17</v>
      </c>
      <c r="N20" s="26">
        <v>10</v>
      </c>
      <c r="O20" s="49" t="e">
        <f t="shared" si="10"/>
        <v>#VALUE!</v>
      </c>
      <c r="P20" s="49" t="e">
        <f t="shared" si="10"/>
        <v>#VALUE!</v>
      </c>
      <c r="Q20" s="49" t="e">
        <f t="shared" si="10"/>
        <v>#VALUE!</v>
      </c>
      <c r="R20" s="49">
        <f t="shared" si="10"/>
        <v>0.52</v>
      </c>
      <c r="S20" s="49">
        <f t="shared" si="10"/>
        <v>0.32827669902912621</v>
      </c>
      <c r="T20" s="49">
        <f t="shared" si="10"/>
        <v>0.44127659574468087</v>
      </c>
      <c r="U20" s="49" t="e">
        <f t="shared" si="10"/>
        <v>#VALUE!</v>
      </c>
      <c r="V20" s="49">
        <f t="shared" si="10"/>
        <v>0.51705685618729091</v>
      </c>
      <c r="W20" s="49" t="e">
        <f t="shared" si="10"/>
        <v>#VALUE!</v>
      </c>
    </row>
    <row r="21" spans="2:23" s="8" customFormat="1" x14ac:dyDescent="0.35">
      <c r="B21" s="5" t="s">
        <v>19</v>
      </c>
      <c r="C21" s="9" t="s">
        <v>121</v>
      </c>
      <c r="D21" s="9">
        <v>17</v>
      </c>
      <c r="E21" s="9" t="s">
        <v>122</v>
      </c>
      <c r="F21" s="9">
        <v>11</v>
      </c>
      <c r="G21" s="9">
        <v>15</v>
      </c>
      <c r="H21" s="9">
        <v>15</v>
      </c>
      <c r="I21" s="9">
        <v>15</v>
      </c>
      <c r="J21" s="9">
        <v>14</v>
      </c>
      <c r="K21" s="9">
        <v>24</v>
      </c>
      <c r="L21" s="9">
        <v>12</v>
      </c>
      <c r="M21" s="9">
        <v>17</v>
      </c>
      <c r="N21" s="26">
        <v>15</v>
      </c>
    </row>
    <row r="22" spans="2:23" s="8" customFormat="1" x14ac:dyDescent="0.35">
      <c r="B22" s="5" t="s">
        <v>20</v>
      </c>
      <c r="C22" s="9">
        <v>0.55000000000000004</v>
      </c>
      <c r="D22" s="9">
        <v>0.6</v>
      </c>
      <c r="E22" s="9">
        <v>0.4</v>
      </c>
      <c r="F22" s="9" t="s">
        <v>21</v>
      </c>
      <c r="G22" s="9">
        <v>0.9</v>
      </c>
      <c r="H22" s="9">
        <v>0.6</v>
      </c>
      <c r="I22" s="9">
        <v>0.3</v>
      </c>
      <c r="J22" s="9">
        <v>1.7</v>
      </c>
      <c r="K22" s="9">
        <v>0.8</v>
      </c>
      <c r="L22" s="9">
        <v>1</v>
      </c>
      <c r="M22" s="9">
        <v>0.9</v>
      </c>
      <c r="N22" s="26">
        <v>0.6</v>
      </c>
    </row>
    <row r="23" spans="2:23" s="8" customFormat="1" x14ac:dyDescent="0.35">
      <c r="B23" s="5" t="s">
        <v>22</v>
      </c>
      <c r="C23" s="9" t="s">
        <v>21</v>
      </c>
      <c r="D23" s="9">
        <v>0.6</v>
      </c>
      <c r="E23" s="9">
        <v>0.8</v>
      </c>
      <c r="F23" s="9">
        <v>0.45</v>
      </c>
      <c r="G23" s="9">
        <v>0.9</v>
      </c>
      <c r="H23" s="9">
        <v>0.98</v>
      </c>
      <c r="I23" s="9">
        <v>0.4</v>
      </c>
      <c r="J23" s="9">
        <v>1.3</v>
      </c>
      <c r="K23" s="9">
        <v>0.9</v>
      </c>
      <c r="L23" s="9" t="s">
        <v>21</v>
      </c>
      <c r="M23" s="9">
        <v>0.8</v>
      </c>
      <c r="N23" s="26">
        <v>0.3</v>
      </c>
    </row>
    <row r="24" spans="2:23" s="8" customFormat="1" x14ac:dyDescent="0.35">
      <c r="B24" s="5" t="s">
        <v>23</v>
      </c>
      <c r="C24" s="9" t="s">
        <v>21</v>
      </c>
      <c r="D24" s="9">
        <v>0.7</v>
      </c>
      <c r="E24" s="9" t="s">
        <v>21</v>
      </c>
      <c r="F24" s="9" t="s">
        <v>21</v>
      </c>
      <c r="G24" s="9">
        <v>0.95</v>
      </c>
      <c r="H24" s="9">
        <v>0.3</v>
      </c>
      <c r="I24" s="9" t="s">
        <v>21</v>
      </c>
      <c r="J24" s="9" t="s">
        <v>11</v>
      </c>
      <c r="K24" s="9" t="s">
        <v>21</v>
      </c>
      <c r="L24" s="9">
        <v>0.2</v>
      </c>
      <c r="M24" s="9">
        <v>1</v>
      </c>
      <c r="N24" s="26">
        <v>0.5</v>
      </c>
    </row>
    <row r="25" spans="2:23" s="8" customFormat="1" x14ac:dyDescent="0.35">
      <c r="B25" s="5" t="s">
        <v>24</v>
      </c>
      <c r="C25" s="9">
        <v>4</v>
      </c>
      <c r="D25" s="9">
        <v>4</v>
      </c>
      <c r="E25" s="9">
        <v>4.5</v>
      </c>
      <c r="F25" s="9" t="s">
        <v>21</v>
      </c>
      <c r="G25" s="9">
        <v>2.5</v>
      </c>
      <c r="H25" s="9">
        <v>4</v>
      </c>
      <c r="I25" s="9">
        <v>7</v>
      </c>
      <c r="J25" s="9">
        <v>7</v>
      </c>
      <c r="K25" s="9">
        <v>3</v>
      </c>
      <c r="L25" s="9">
        <v>4.5</v>
      </c>
      <c r="M25" s="9">
        <v>4.5</v>
      </c>
      <c r="N25" s="26">
        <v>3</v>
      </c>
    </row>
    <row r="26" spans="2:23" s="8" customFormat="1" x14ac:dyDescent="0.35">
      <c r="B26" s="5" t="s">
        <v>25</v>
      </c>
      <c r="C26" s="9" t="s">
        <v>21</v>
      </c>
      <c r="D26" s="9">
        <v>4.9000000000000004</v>
      </c>
      <c r="E26" s="9">
        <v>5</v>
      </c>
      <c r="F26" s="9">
        <v>2.5</v>
      </c>
      <c r="G26" s="9">
        <v>3</v>
      </c>
      <c r="H26" s="9">
        <v>5.5</v>
      </c>
      <c r="I26" s="9">
        <v>4</v>
      </c>
      <c r="J26" s="9">
        <v>5</v>
      </c>
      <c r="K26" s="9">
        <v>3</v>
      </c>
      <c r="L26" s="9" t="s">
        <v>21</v>
      </c>
      <c r="M26" s="9">
        <v>4</v>
      </c>
      <c r="N26" s="26">
        <v>4</v>
      </c>
    </row>
    <row r="27" spans="2:23" s="8" customFormat="1" x14ac:dyDescent="0.35">
      <c r="B27" s="5" t="s">
        <v>26</v>
      </c>
      <c r="C27" s="9" t="s">
        <v>21</v>
      </c>
      <c r="D27" s="9">
        <v>6</v>
      </c>
      <c r="E27" s="9" t="s">
        <v>21</v>
      </c>
      <c r="F27" s="9" t="s">
        <v>21</v>
      </c>
      <c r="G27" s="9">
        <v>3.5</v>
      </c>
      <c r="H27" s="9">
        <v>4</v>
      </c>
      <c r="I27" s="9" t="s">
        <v>21</v>
      </c>
      <c r="J27" s="9" t="s">
        <v>11</v>
      </c>
      <c r="K27" s="9" t="s">
        <v>21</v>
      </c>
      <c r="L27" s="9">
        <v>3.5</v>
      </c>
      <c r="M27" s="9">
        <v>4</v>
      </c>
      <c r="N27" s="26">
        <v>5</v>
      </c>
    </row>
    <row r="28" spans="2:23" s="8" customFormat="1" x14ac:dyDescent="0.35">
      <c r="B28" s="5" t="s">
        <v>27</v>
      </c>
      <c r="C28" s="9" t="s">
        <v>28</v>
      </c>
      <c r="D28" s="9">
        <v>0.15</v>
      </c>
      <c r="E28" s="9">
        <v>0.1</v>
      </c>
      <c r="F28" s="9">
        <v>0.2</v>
      </c>
      <c r="G28" s="9" t="s">
        <v>28</v>
      </c>
      <c r="H28" s="9" t="s">
        <v>28</v>
      </c>
      <c r="I28" s="9" t="s">
        <v>28</v>
      </c>
      <c r="J28" s="9">
        <v>0.3</v>
      </c>
      <c r="K28" s="9">
        <v>0.18</v>
      </c>
      <c r="L28" s="9">
        <v>0.2</v>
      </c>
      <c r="M28" s="9">
        <v>0.1</v>
      </c>
      <c r="N28" s="26">
        <v>7.0000000000000007E-2</v>
      </c>
    </row>
    <row r="29" spans="2:23" s="8" customFormat="1" x14ac:dyDescent="0.35">
      <c r="B29" s="5" t="s">
        <v>29</v>
      </c>
      <c r="C29" s="9">
        <v>0.15</v>
      </c>
      <c r="D29" s="9">
        <v>0.19</v>
      </c>
      <c r="E29" s="9">
        <v>0.1</v>
      </c>
      <c r="F29" s="9">
        <v>0.1</v>
      </c>
      <c r="G29" s="9">
        <v>7.0000000000000007E-2</v>
      </c>
      <c r="H29" s="9" t="s">
        <v>28</v>
      </c>
      <c r="I29" s="9">
        <v>0.8</v>
      </c>
      <c r="J29" s="9">
        <v>0.3</v>
      </c>
      <c r="K29" s="9">
        <v>0.1</v>
      </c>
      <c r="L29" s="9">
        <v>0.1</v>
      </c>
      <c r="M29" s="9">
        <v>0.15</v>
      </c>
      <c r="N29" s="26" t="s">
        <v>28</v>
      </c>
    </row>
    <row r="30" spans="2:23" s="8" customFormat="1" x14ac:dyDescent="0.35">
      <c r="B30" s="5" t="s">
        <v>31</v>
      </c>
      <c r="C30" s="9" t="s">
        <v>28</v>
      </c>
      <c r="D30" s="9">
        <v>0.15</v>
      </c>
      <c r="E30" s="9">
        <v>0.2</v>
      </c>
      <c r="F30" s="9">
        <v>0.1</v>
      </c>
      <c r="G30" s="9" t="s">
        <v>28</v>
      </c>
      <c r="H30" s="9">
        <v>0.04</v>
      </c>
      <c r="I30" s="9" t="s">
        <v>28</v>
      </c>
      <c r="J30" s="9">
        <v>0.2</v>
      </c>
      <c r="K30" s="9">
        <v>0.1</v>
      </c>
      <c r="L30" s="9">
        <v>0.1</v>
      </c>
      <c r="M30" s="9">
        <v>2</v>
      </c>
      <c r="N30" s="26" t="s">
        <v>28</v>
      </c>
    </row>
    <row r="31" spans="2:23" s="8" customFormat="1" x14ac:dyDescent="0.35">
      <c r="B31" s="5" t="s">
        <v>32</v>
      </c>
      <c r="C31" s="9">
        <v>1.9</v>
      </c>
      <c r="D31" s="9">
        <v>3.1</v>
      </c>
      <c r="E31" s="9">
        <v>1</v>
      </c>
      <c r="F31" s="9">
        <v>1</v>
      </c>
      <c r="G31" s="9">
        <v>3.29</v>
      </c>
      <c r="H31" s="9">
        <v>5.5</v>
      </c>
      <c r="I31" s="9">
        <v>2.2000000000000002</v>
      </c>
      <c r="J31" s="9">
        <v>9.6999999999999993</v>
      </c>
      <c r="K31" s="9">
        <v>5.0999999999999996</v>
      </c>
      <c r="L31" s="9" t="s">
        <v>21</v>
      </c>
      <c r="M31" s="9">
        <v>1.9</v>
      </c>
      <c r="N31" s="26">
        <v>0.85</v>
      </c>
    </row>
    <row r="32" spans="2:23" s="8" customFormat="1" x14ac:dyDescent="0.35">
      <c r="B32" s="5" t="s">
        <v>29</v>
      </c>
      <c r="C32" s="9">
        <v>1.25</v>
      </c>
      <c r="D32" s="9">
        <v>2.2999999999999998</v>
      </c>
      <c r="E32" s="9">
        <v>0.9</v>
      </c>
      <c r="F32" s="9">
        <v>0.6</v>
      </c>
      <c r="G32" s="9">
        <v>2</v>
      </c>
      <c r="H32" s="9">
        <v>4.7</v>
      </c>
      <c r="I32" s="9">
        <v>1.7</v>
      </c>
      <c r="J32" s="9">
        <v>6</v>
      </c>
      <c r="K32" s="9">
        <v>6</v>
      </c>
      <c r="L32" s="9">
        <v>1.9</v>
      </c>
      <c r="M32" s="9">
        <v>1.6</v>
      </c>
      <c r="N32" s="26">
        <v>0.5</v>
      </c>
    </row>
    <row r="33" spans="1:14" s="8" customFormat="1" x14ac:dyDescent="0.35">
      <c r="B33" s="5" t="s">
        <v>31</v>
      </c>
      <c r="C33" s="9">
        <v>0.8</v>
      </c>
      <c r="D33" s="9">
        <v>3.3</v>
      </c>
      <c r="E33" s="9">
        <v>2.5</v>
      </c>
      <c r="F33" s="9">
        <v>2.2999999999999998</v>
      </c>
      <c r="G33" s="9">
        <v>3</v>
      </c>
      <c r="H33" s="9">
        <v>2.4</v>
      </c>
      <c r="I33" s="9">
        <v>4.2</v>
      </c>
      <c r="J33" s="9">
        <v>6.65</v>
      </c>
      <c r="K33" s="9">
        <v>7</v>
      </c>
      <c r="L33" s="9">
        <v>1</v>
      </c>
      <c r="M33" s="9">
        <v>0.95</v>
      </c>
      <c r="N33" s="26">
        <v>1.65</v>
      </c>
    </row>
    <row r="34" spans="1:14" x14ac:dyDescent="0.35">
      <c r="B34" s="44" t="s">
        <v>340</v>
      </c>
      <c r="C34" s="4" t="str">
        <f>ROUND((C31/C2),2)&amp;":"&amp;ROUND((C2/C2),2)</f>
        <v>0.19:1</v>
      </c>
      <c r="D34" s="4" t="str">
        <f t="shared" ref="D34:N34" si="11">ROUND((D31/D2),2)&amp;":"&amp;ROUND((D2/D2),2)</f>
        <v>0.23:1</v>
      </c>
      <c r="E34" s="45" t="str">
        <f t="shared" si="11"/>
        <v>0.08:1</v>
      </c>
      <c r="F34" s="45" t="str">
        <f t="shared" si="11"/>
        <v>0.13:1</v>
      </c>
      <c r="G34" s="4" t="str">
        <f t="shared" si="11"/>
        <v>0.33:1</v>
      </c>
      <c r="H34" s="4" t="str">
        <f t="shared" si="11"/>
        <v>0.32:1</v>
      </c>
      <c r="I34" s="4" t="str">
        <f>ROUND((I31/I2),2)&amp;":"&amp;ROUND((I2/I2),2)</f>
        <v>0.22:1</v>
      </c>
      <c r="J34" s="4" t="str">
        <f t="shared" si="11"/>
        <v>0.54:1</v>
      </c>
      <c r="K34" s="4" t="str">
        <f t="shared" si="11"/>
        <v>0.54:1</v>
      </c>
      <c r="L34" s="4" t="e">
        <f>ROUND((L31/L2),2)&amp;":"&amp;ROUND((L2/L2),2)</f>
        <v>#VALUE!</v>
      </c>
      <c r="M34" s="4" t="str">
        <f t="shared" si="11"/>
        <v>0.33:1</v>
      </c>
      <c r="N34" s="45" t="str">
        <f t="shared" si="11"/>
        <v>0.07:1</v>
      </c>
    </row>
    <row r="35" spans="1:14" s="8" customFormat="1" x14ac:dyDescent="0.35">
      <c r="A35" s="8" t="s">
        <v>33</v>
      </c>
      <c r="B35" s="5" t="s">
        <v>34</v>
      </c>
      <c r="C35" s="9">
        <v>1.4</v>
      </c>
      <c r="D35" s="9">
        <v>0.5</v>
      </c>
      <c r="E35" s="9">
        <v>1.6</v>
      </c>
      <c r="F35" s="9">
        <v>1.7</v>
      </c>
      <c r="G35" s="9">
        <v>1.7</v>
      </c>
      <c r="H35" s="9">
        <v>2.2999999999999998</v>
      </c>
      <c r="I35" s="9">
        <v>0.7</v>
      </c>
      <c r="J35" s="9" t="s">
        <v>11</v>
      </c>
      <c r="K35" s="9">
        <v>0.5</v>
      </c>
      <c r="L35" s="9" t="s">
        <v>11</v>
      </c>
      <c r="M35" s="9">
        <v>0.7</v>
      </c>
      <c r="N35" s="26">
        <v>1.1000000000000001</v>
      </c>
    </row>
    <row r="36" spans="1:14" s="8" customFormat="1" x14ac:dyDescent="0.35">
      <c r="B36" s="5" t="s">
        <v>35</v>
      </c>
      <c r="C36" s="9">
        <v>1.3</v>
      </c>
      <c r="D36" s="9">
        <v>0.52</v>
      </c>
      <c r="E36" s="9">
        <v>1.4</v>
      </c>
      <c r="F36" s="9">
        <v>1.4</v>
      </c>
      <c r="G36" s="9">
        <v>1.6</v>
      </c>
      <c r="H36" s="9">
        <v>1.5</v>
      </c>
      <c r="I36" s="9">
        <v>0.6</v>
      </c>
      <c r="J36" s="9" t="s">
        <v>11</v>
      </c>
      <c r="K36" s="9">
        <v>0.7</v>
      </c>
      <c r="L36" s="9" t="s">
        <v>11</v>
      </c>
      <c r="M36" s="9">
        <v>0.5</v>
      </c>
      <c r="N36" s="26">
        <v>2.1</v>
      </c>
    </row>
    <row r="37" spans="1:14" s="8" customFormat="1" x14ac:dyDescent="0.35">
      <c r="B37" s="5" t="s">
        <v>36</v>
      </c>
      <c r="C37" s="9">
        <v>1.24</v>
      </c>
      <c r="D37" s="9">
        <v>0.35</v>
      </c>
      <c r="E37" s="9">
        <v>1.35</v>
      </c>
      <c r="F37" s="9">
        <v>1.5</v>
      </c>
      <c r="G37" s="9">
        <v>1.5</v>
      </c>
      <c r="H37" s="9">
        <v>1.6</v>
      </c>
      <c r="I37" s="9">
        <v>0.8</v>
      </c>
      <c r="J37" s="9" t="s">
        <v>11</v>
      </c>
      <c r="K37" s="9">
        <v>0.6</v>
      </c>
      <c r="L37" s="9" t="s">
        <v>11</v>
      </c>
      <c r="M37" s="9">
        <v>0.3</v>
      </c>
      <c r="N37" s="26">
        <v>1.4</v>
      </c>
    </row>
    <row r="38" spans="1:14" s="8" customFormat="1" x14ac:dyDescent="0.35">
      <c r="B38" s="5" t="s">
        <v>37</v>
      </c>
      <c r="C38" s="9">
        <v>2.4</v>
      </c>
      <c r="D38" s="9">
        <v>4</v>
      </c>
      <c r="E38" s="9">
        <v>4</v>
      </c>
      <c r="F38" s="9">
        <v>4</v>
      </c>
      <c r="G38" s="9">
        <v>3</v>
      </c>
      <c r="H38" s="9">
        <v>4</v>
      </c>
      <c r="I38" s="9">
        <v>2.8</v>
      </c>
      <c r="J38" s="9">
        <v>2</v>
      </c>
      <c r="K38" s="9">
        <v>3</v>
      </c>
      <c r="L38" s="9">
        <v>5</v>
      </c>
      <c r="M38" s="9">
        <v>1.8</v>
      </c>
      <c r="N38" s="26">
        <v>1</v>
      </c>
    </row>
    <row r="39" spans="1:14" s="8" customFormat="1" x14ac:dyDescent="0.35">
      <c r="B39" s="5" t="s">
        <v>38</v>
      </c>
      <c r="C39" s="9" t="s">
        <v>11</v>
      </c>
      <c r="D39" s="9" t="s">
        <v>11</v>
      </c>
      <c r="E39" s="9" t="s">
        <v>11</v>
      </c>
      <c r="F39" s="9">
        <v>2</v>
      </c>
      <c r="G39" s="9" t="s">
        <v>11</v>
      </c>
      <c r="H39" s="9" t="s">
        <v>11</v>
      </c>
      <c r="I39" s="9" t="s">
        <v>11</v>
      </c>
      <c r="J39" s="9">
        <v>2</v>
      </c>
      <c r="K39" s="9" t="s">
        <v>11</v>
      </c>
      <c r="L39" s="9">
        <v>4</v>
      </c>
      <c r="M39" s="9">
        <v>3</v>
      </c>
      <c r="N39" s="26">
        <v>3</v>
      </c>
    </row>
    <row r="40" spans="1:14" s="8" customFormat="1" x14ac:dyDescent="0.35">
      <c r="B40" s="5" t="s">
        <v>39</v>
      </c>
      <c r="C40" s="9" t="s">
        <v>11</v>
      </c>
      <c r="D40" s="9" t="s">
        <v>11</v>
      </c>
      <c r="E40" s="9" t="s">
        <v>11</v>
      </c>
      <c r="F40" s="9" t="s">
        <v>11</v>
      </c>
      <c r="G40" s="9" t="s">
        <v>11</v>
      </c>
      <c r="H40" s="9" t="s">
        <v>11</v>
      </c>
      <c r="I40" s="9" t="s">
        <v>11</v>
      </c>
      <c r="J40" s="9">
        <v>1.5</v>
      </c>
      <c r="K40" s="9" t="s">
        <v>11</v>
      </c>
      <c r="L40" s="9" t="s">
        <v>11</v>
      </c>
      <c r="M40" s="9">
        <v>2</v>
      </c>
      <c r="N40" s="26">
        <v>1.4</v>
      </c>
    </row>
    <row r="41" spans="1:14" s="8" customFormat="1" x14ac:dyDescent="0.35">
      <c r="B41" s="5" t="s">
        <v>40</v>
      </c>
      <c r="C41" s="9" t="s">
        <v>42</v>
      </c>
      <c r="D41" s="9" t="s">
        <v>123</v>
      </c>
      <c r="E41" s="9" t="s">
        <v>124</v>
      </c>
      <c r="F41" s="9" t="s">
        <v>125</v>
      </c>
      <c r="G41" s="9" t="s">
        <v>52</v>
      </c>
      <c r="H41" s="9" t="s">
        <v>126</v>
      </c>
      <c r="I41" s="9" t="s">
        <v>52</v>
      </c>
      <c r="J41" s="9" t="s">
        <v>172</v>
      </c>
      <c r="K41" s="9" t="s">
        <v>173</v>
      </c>
      <c r="L41" s="9" t="s">
        <v>52</v>
      </c>
      <c r="M41" s="9" t="s">
        <v>173</v>
      </c>
      <c r="N41" s="26" t="s">
        <v>44</v>
      </c>
    </row>
    <row r="42" spans="1:14" s="8" customFormat="1" x14ac:dyDescent="0.35">
      <c r="B42" s="5" t="s">
        <v>45</v>
      </c>
      <c r="C42" s="9" t="s">
        <v>127</v>
      </c>
      <c r="D42" s="9" t="s">
        <v>128</v>
      </c>
      <c r="E42" s="9" t="s">
        <v>129</v>
      </c>
      <c r="F42" s="9" t="s">
        <v>130</v>
      </c>
      <c r="G42" s="9" t="s">
        <v>131</v>
      </c>
      <c r="H42" s="9" t="s">
        <v>42</v>
      </c>
      <c r="I42" s="9" t="s">
        <v>132</v>
      </c>
      <c r="J42" s="9" t="s">
        <v>132</v>
      </c>
      <c r="K42" s="9" t="s">
        <v>132</v>
      </c>
      <c r="L42" s="9" t="s">
        <v>174</v>
      </c>
      <c r="M42" s="9" t="s">
        <v>180</v>
      </c>
      <c r="N42" s="26" t="s">
        <v>49</v>
      </c>
    </row>
    <row r="43" spans="1:14" s="8" customFormat="1" x14ac:dyDescent="0.35">
      <c r="B43" s="5" t="s">
        <v>50</v>
      </c>
      <c r="C43" s="9" t="s">
        <v>133</v>
      </c>
      <c r="D43" s="9" t="s">
        <v>134</v>
      </c>
      <c r="E43" s="9" t="s">
        <v>135</v>
      </c>
      <c r="F43" s="9" t="s">
        <v>136</v>
      </c>
      <c r="G43" s="9" t="s">
        <v>137</v>
      </c>
      <c r="H43" s="9" t="s">
        <v>138</v>
      </c>
      <c r="I43" s="9" t="s">
        <v>139</v>
      </c>
      <c r="J43" s="9" t="s">
        <v>175</v>
      </c>
      <c r="K43" s="9" t="s">
        <v>176</v>
      </c>
      <c r="L43" s="9" t="s">
        <v>177</v>
      </c>
      <c r="M43" s="9" t="s">
        <v>181</v>
      </c>
      <c r="N43" s="26" t="s">
        <v>54</v>
      </c>
    </row>
    <row r="44" spans="1:14" s="8" customFormat="1" x14ac:dyDescent="0.35">
      <c r="B44" s="5" t="s">
        <v>55</v>
      </c>
      <c r="C44" s="9">
        <v>0.9</v>
      </c>
      <c r="D44" s="9">
        <v>2.2000000000000002</v>
      </c>
      <c r="E44" s="9">
        <v>1.8</v>
      </c>
      <c r="F44" s="9">
        <v>0.45</v>
      </c>
      <c r="G44" s="9">
        <v>1.65</v>
      </c>
      <c r="H44" s="9">
        <v>2.1</v>
      </c>
      <c r="I44" s="9">
        <v>3.2</v>
      </c>
      <c r="J44" s="9">
        <v>3.8</v>
      </c>
      <c r="K44" s="9">
        <v>1</v>
      </c>
      <c r="L44" s="9">
        <v>1.9</v>
      </c>
      <c r="M44" s="9">
        <v>1.1000000000000001</v>
      </c>
      <c r="N44" s="26">
        <v>1</v>
      </c>
    </row>
    <row r="45" spans="1:14" s="8" customFormat="1" x14ac:dyDescent="0.35">
      <c r="B45" s="5" t="s">
        <v>56</v>
      </c>
      <c r="C45" s="9">
        <v>1.05</v>
      </c>
      <c r="D45" s="9">
        <v>1.8</v>
      </c>
      <c r="E45" s="9">
        <v>3.9</v>
      </c>
      <c r="F45" s="9">
        <v>1.3</v>
      </c>
      <c r="G45" s="9">
        <v>1.7</v>
      </c>
      <c r="H45" s="9">
        <v>2.5</v>
      </c>
      <c r="I45" s="9">
        <v>1</v>
      </c>
      <c r="J45" s="9">
        <v>2.4</v>
      </c>
      <c r="K45" s="9">
        <v>6.5</v>
      </c>
      <c r="L45" s="9">
        <v>2.2000000000000002</v>
      </c>
      <c r="M45" s="9">
        <v>1.8</v>
      </c>
      <c r="N45" s="26">
        <v>0.7</v>
      </c>
    </row>
    <row r="46" spans="1:14" s="8" customFormat="1" x14ac:dyDescent="0.35">
      <c r="B46" s="5" t="s">
        <v>57</v>
      </c>
      <c r="C46" s="9">
        <v>2.8</v>
      </c>
      <c r="D46" s="9">
        <v>3.25</v>
      </c>
      <c r="E46" s="9">
        <v>2.6</v>
      </c>
      <c r="F46" s="9">
        <v>1.95</v>
      </c>
      <c r="G46" s="9">
        <v>0.7</v>
      </c>
      <c r="H46" s="9">
        <v>2.2000000000000002</v>
      </c>
      <c r="I46" s="9">
        <v>2.4</v>
      </c>
      <c r="J46" s="9">
        <v>2.2000000000000002</v>
      </c>
      <c r="K46" s="9">
        <v>1.1000000000000001</v>
      </c>
      <c r="L46" s="9">
        <v>2.5</v>
      </c>
      <c r="M46" s="9">
        <v>1.25</v>
      </c>
      <c r="N46" s="26">
        <v>0.6</v>
      </c>
    </row>
    <row r="47" spans="1:14" s="8" customFormat="1" x14ac:dyDescent="0.35">
      <c r="A47" s="8" t="s">
        <v>58</v>
      </c>
      <c r="B47" s="5" t="s">
        <v>59</v>
      </c>
      <c r="C47" s="9" t="s">
        <v>140</v>
      </c>
      <c r="D47" s="9" t="s">
        <v>11</v>
      </c>
      <c r="E47" s="9" t="s">
        <v>141</v>
      </c>
      <c r="F47" s="9" t="s">
        <v>142</v>
      </c>
      <c r="G47" s="9" t="s">
        <v>11</v>
      </c>
      <c r="H47" s="9" t="s">
        <v>11</v>
      </c>
      <c r="I47" s="9" t="s">
        <v>11</v>
      </c>
      <c r="J47" s="9" t="s">
        <v>178</v>
      </c>
      <c r="K47" s="9" t="s">
        <v>11</v>
      </c>
      <c r="L47" s="9" t="s">
        <v>11</v>
      </c>
      <c r="M47" s="9" t="s">
        <v>11</v>
      </c>
      <c r="N47" s="26" t="s">
        <v>62</v>
      </c>
    </row>
    <row r="48" spans="1:14" s="8" customFormat="1" x14ac:dyDescent="0.35">
      <c r="B48" s="5" t="s">
        <v>63</v>
      </c>
      <c r="C48" s="9" t="s">
        <v>143</v>
      </c>
      <c r="D48" s="9" t="s">
        <v>11</v>
      </c>
      <c r="E48" s="9" t="s">
        <v>141</v>
      </c>
      <c r="F48" s="9" t="s">
        <v>144</v>
      </c>
      <c r="G48" s="9" t="s">
        <v>11</v>
      </c>
      <c r="H48" s="9" t="s">
        <v>11</v>
      </c>
      <c r="I48" s="9" t="s">
        <v>11</v>
      </c>
      <c r="J48" s="9" t="s">
        <v>11</v>
      </c>
      <c r="K48" s="9" t="s">
        <v>11</v>
      </c>
      <c r="L48" s="9" t="s">
        <v>11</v>
      </c>
      <c r="M48" s="9" t="s">
        <v>11</v>
      </c>
      <c r="N48" s="26" t="s">
        <v>66</v>
      </c>
    </row>
    <row r="49" spans="1:14" s="8" customFormat="1" x14ac:dyDescent="0.35">
      <c r="B49" s="5" t="s">
        <v>67</v>
      </c>
      <c r="C49" s="9" t="s">
        <v>145</v>
      </c>
      <c r="D49" s="9" t="s">
        <v>11</v>
      </c>
      <c r="E49" s="9" t="s">
        <v>62</v>
      </c>
      <c r="F49" s="9" t="s">
        <v>146</v>
      </c>
      <c r="G49" s="9" t="s">
        <v>11</v>
      </c>
      <c r="H49" s="9" t="s">
        <v>11</v>
      </c>
      <c r="I49" s="9" t="s">
        <v>11</v>
      </c>
      <c r="J49" s="9" t="s">
        <v>11</v>
      </c>
      <c r="K49" s="9" t="s">
        <v>11</v>
      </c>
      <c r="L49" s="9" t="s">
        <v>11</v>
      </c>
      <c r="M49" s="9" t="s">
        <v>11</v>
      </c>
      <c r="N49" s="26" t="s">
        <v>70</v>
      </c>
    </row>
    <row r="50" spans="1:14" s="8" customFormat="1" x14ac:dyDescent="0.35">
      <c r="B50" s="5" t="s">
        <v>71</v>
      </c>
      <c r="C50" s="9">
        <v>2</v>
      </c>
      <c r="D50" s="9" t="s">
        <v>11</v>
      </c>
      <c r="E50" s="9">
        <v>2.5</v>
      </c>
      <c r="F50" s="9">
        <v>1</v>
      </c>
      <c r="G50" s="9" t="s">
        <v>11</v>
      </c>
      <c r="H50" s="9" t="s">
        <v>11</v>
      </c>
      <c r="I50" s="9" t="s">
        <v>11</v>
      </c>
      <c r="J50" s="9">
        <v>7</v>
      </c>
      <c r="K50" s="9" t="s">
        <v>11</v>
      </c>
      <c r="L50" s="9" t="s">
        <v>11</v>
      </c>
      <c r="M50" s="9" t="s">
        <v>11</v>
      </c>
      <c r="N50" s="26">
        <v>1</v>
      </c>
    </row>
    <row r="51" spans="1:14" s="8" customFormat="1" x14ac:dyDescent="0.35">
      <c r="B51" s="5" t="s">
        <v>72</v>
      </c>
      <c r="C51" s="9">
        <v>1.5</v>
      </c>
      <c r="D51" s="9" t="s">
        <v>11</v>
      </c>
      <c r="E51" s="9">
        <v>2.8</v>
      </c>
      <c r="F51" s="9">
        <v>1</v>
      </c>
      <c r="G51" s="9" t="s">
        <v>11</v>
      </c>
      <c r="H51" s="9" t="s">
        <v>11</v>
      </c>
      <c r="I51" s="9" t="s">
        <v>11</v>
      </c>
      <c r="J51" s="9" t="s">
        <v>11</v>
      </c>
      <c r="K51" s="9" t="s">
        <v>11</v>
      </c>
      <c r="L51" s="9" t="s">
        <v>11</v>
      </c>
      <c r="M51" s="9" t="s">
        <v>11</v>
      </c>
      <c r="N51" s="26">
        <v>2.8</v>
      </c>
    </row>
    <row r="52" spans="1:14" s="8" customFormat="1" x14ac:dyDescent="0.35">
      <c r="B52" s="5" t="s">
        <v>73</v>
      </c>
      <c r="C52" s="9">
        <v>1.9</v>
      </c>
      <c r="D52" s="9" t="s">
        <v>11</v>
      </c>
      <c r="E52" s="9">
        <v>2</v>
      </c>
      <c r="F52" s="9">
        <v>2</v>
      </c>
      <c r="G52" s="9" t="s">
        <v>11</v>
      </c>
      <c r="H52" s="9" t="s">
        <v>11</v>
      </c>
      <c r="I52" s="9" t="s">
        <v>11</v>
      </c>
      <c r="J52" s="9" t="s">
        <v>11</v>
      </c>
      <c r="K52" s="9" t="s">
        <v>11</v>
      </c>
      <c r="L52" s="9" t="s">
        <v>11</v>
      </c>
      <c r="M52" s="9" t="s">
        <v>11</v>
      </c>
      <c r="N52" s="26">
        <v>3</v>
      </c>
    </row>
    <row r="53" spans="1:14" s="8" customFormat="1" x14ac:dyDescent="0.35">
      <c r="A53" s="8" t="s">
        <v>74</v>
      </c>
      <c r="B53" s="5" t="s">
        <v>75</v>
      </c>
      <c r="C53" s="9">
        <v>0.1</v>
      </c>
      <c r="D53" s="9">
        <v>0.1</v>
      </c>
      <c r="E53" s="9">
        <v>0.1</v>
      </c>
      <c r="F53" s="9">
        <v>0.1</v>
      </c>
      <c r="G53" s="9">
        <v>0.1</v>
      </c>
      <c r="H53" s="9">
        <v>0.1</v>
      </c>
      <c r="I53" s="9">
        <v>0.1</v>
      </c>
      <c r="J53" s="9">
        <v>0.08</v>
      </c>
      <c r="K53" s="9">
        <v>0.1</v>
      </c>
      <c r="L53" s="9">
        <v>0.1</v>
      </c>
      <c r="M53" s="9">
        <v>0.1</v>
      </c>
      <c r="N53" s="26">
        <v>0.11</v>
      </c>
    </row>
    <row r="54" spans="1:14" s="8" customFormat="1" x14ac:dyDescent="0.35">
      <c r="B54" s="5" t="s">
        <v>76</v>
      </c>
      <c r="C54" s="9">
        <v>7</v>
      </c>
      <c r="D54" s="9">
        <v>11</v>
      </c>
      <c r="E54" s="9">
        <v>8</v>
      </c>
      <c r="F54" s="9">
        <v>8</v>
      </c>
      <c r="G54" s="9">
        <v>7</v>
      </c>
      <c r="H54" s="9">
        <v>5</v>
      </c>
      <c r="I54" s="9">
        <v>5</v>
      </c>
      <c r="J54" s="9">
        <v>4</v>
      </c>
      <c r="K54" s="9">
        <v>9</v>
      </c>
      <c r="L54" s="9">
        <v>7</v>
      </c>
      <c r="M54" s="9">
        <v>7</v>
      </c>
      <c r="N54" s="26">
        <v>12</v>
      </c>
    </row>
    <row r="55" spans="1:14" s="6" customFormat="1" ht="174" x14ac:dyDescent="0.35">
      <c r="A55" s="6" t="s">
        <v>77</v>
      </c>
      <c r="B55" s="2" t="s">
        <v>78</v>
      </c>
      <c r="C55" s="30" t="s">
        <v>11</v>
      </c>
      <c r="D55" s="30" t="s">
        <v>147</v>
      </c>
      <c r="E55" s="30" t="s">
        <v>11</v>
      </c>
      <c r="F55" s="30" t="s">
        <v>11</v>
      </c>
      <c r="G55" s="30" t="s">
        <v>148</v>
      </c>
      <c r="H55" s="30" t="s">
        <v>402</v>
      </c>
      <c r="I55" s="30" t="s">
        <v>305</v>
      </c>
      <c r="J55" s="9" t="s">
        <v>179</v>
      </c>
      <c r="K55" s="31" t="s">
        <v>297</v>
      </c>
      <c r="L55" s="9"/>
      <c r="M55" s="39" t="s">
        <v>303</v>
      </c>
      <c r="N55" s="26" t="s">
        <v>11</v>
      </c>
    </row>
    <row r="56" spans="1:14" s="6" customFormat="1" ht="101.5" x14ac:dyDescent="0.35">
      <c r="B56" s="2" t="s">
        <v>79</v>
      </c>
      <c r="C56" s="30" t="s">
        <v>149</v>
      </c>
      <c r="D56" s="30" t="s">
        <v>11</v>
      </c>
      <c r="E56" s="30" t="s">
        <v>150</v>
      </c>
      <c r="F56" s="30" t="s">
        <v>151</v>
      </c>
      <c r="G56" s="30" t="s">
        <v>11</v>
      </c>
      <c r="H56" s="30" t="s">
        <v>305</v>
      </c>
      <c r="I56" s="30" t="s">
        <v>305</v>
      </c>
      <c r="J56" s="39" t="s">
        <v>294</v>
      </c>
      <c r="K56" s="39" t="s">
        <v>298</v>
      </c>
      <c r="L56" s="9"/>
      <c r="M56" s="9"/>
      <c r="N56" s="24" t="s">
        <v>81</v>
      </c>
    </row>
    <row r="57" spans="1:14" s="6" customFormat="1" ht="116" x14ac:dyDescent="0.35">
      <c r="B57" s="2" t="s">
        <v>82</v>
      </c>
      <c r="C57" s="30" t="s">
        <v>152</v>
      </c>
      <c r="D57" s="30" t="s">
        <v>153</v>
      </c>
      <c r="E57" s="30" t="s">
        <v>154</v>
      </c>
      <c r="F57" s="30" t="s">
        <v>155</v>
      </c>
      <c r="G57" s="30" t="s">
        <v>156</v>
      </c>
      <c r="H57" s="30" t="s">
        <v>305</v>
      </c>
      <c r="I57" s="30" t="s">
        <v>305</v>
      </c>
      <c r="J57" s="39" t="s">
        <v>292</v>
      </c>
      <c r="K57" s="39" t="s">
        <v>295</v>
      </c>
      <c r="L57" s="39" t="s">
        <v>301</v>
      </c>
      <c r="M57" s="9" t="s">
        <v>304</v>
      </c>
      <c r="N57" s="24" t="s">
        <v>86</v>
      </c>
    </row>
    <row r="58" spans="1:14" s="6" customFormat="1" ht="79" customHeight="1" x14ac:dyDescent="0.35">
      <c r="B58" s="2" t="s">
        <v>87</v>
      </c>
      <c r="C58" s="30" t="s">
        <v>157</v>
      </c>
      <c r="D58" s="30" t="s">
        <v>158</v>
      </c>
      <c r="E58" s="30" t="s">
        <v>159</v>
      </c>
      <c r="F58" s="30" t="s">
        <v>160</v>
      </c>
      <c r="G58" s="30" t="s">
        <v>161</v>
      </c>
      <c r="H58" s="30" t="s">
        <v>305</v>
      </c>
      <c r="I58" s="30" t="s">
        <v>305</v>
      </c>
      <c r="J58" s="30" t="s">
        <v>290</v>
      </c>
      <c r="K58" s="9" t="s">
        <v>296</v>
      </c>
      <c r="L58" s="39" t="s">
        <v>300</v>
      </c>
      <c r="M58" s="9" t="s">
        <v>302</v>
      </c>
      <c r="N58" s="26" t="s">
        <v>90</v>
      </c>
    </row>
    <row r="59" spans="1:14" s="6" customFormat="1" ht="29" x14ac:dyDescent="0.35">
      <c r="B59" s="2" t="s">
        <v>91</v>
      </c>
      <c r="C59" s="30" t="s">
        <v>162</v>
      </c>
      <c r="D59" s="30" t="s">
        <v>163</v>
      </c>
      <c r="E59" s="30" t="s">
        <v>164</v>
      </c>
      <c r="F59" s="30" t="s">
        <v>165</v>
      </c>
      <c r="G59" s="30" t="s">
        <v>105</v>
      </c>
      <c r="H59" s="30" t="s">
        <v>305</v>
      </c>
      <c r="I59" s="30" t="s">
        <v>305</v>
      </c>
      <c r="J59" s="39" t="s">
        <v>291</v>
      </c>
      <c r="K59" s="9"/>
      <c r="L59" s="9"/>
      <c r="M59" s="9"/>
      <c r="N59" s="26" t="s">
        <v>92</v>
      </c>
    </row>
    <row r="60" spans="1:14" s="6" customFormat="1" ht="87" x14ac:dyDescent="0.35">
      <c r="B60" s="2" t="s">
        <v>93</v>
      </c>
      <c r="C60" s="30" t="s">
        <v>166</v>
      </c>
      <c r="D60" s="30" t="s">
        <v>167</v>
      </c>
      <c r="E60" s="30" t="s">
        <v>168</v>
      </c>
      <c r="F60" s="30" t="s">
        <v>169</v>
      </c>
      <c r="G60" s="30" t="s">
        <v>114</v>
      </c>
      <c r="H60" s="30"/>
      <c r="I60" s="30" t="s">
        <v>170</v>
      </c>
      <c r="J60" s="9" t="s">
        <v>293</v>
      </c>
      <c r="K60" s="40" t="s">
        <v>299</v>
      </c>
      <c r="L60" s="32"/>
      <c r="M60" s="32" t="s">
        <v>170</v>
      </c>
      <c r="N60" s="29" t="s">
        <v>333</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3200-5605-4EFA-90FE-DF43DF4118EA}">
  <dimension ref="A1:M60"/>
  <sheetViews>
    <sheetView tabSelected="1" topLeftCell="D1" workbookViewId="0">
      <selection activeCell="G1" sqref="G1"/>
    </sheetView>
  </sheetViews>
  <sheetFormatPr defaultRowHeight="14.5" x14ac:dyDescent="0.35"/>
  <cols>
    <col min="1" max="1" width="33" customWidth="1"/>
    <col min="2" max="2" width="23.81640625" customWidth="1"/>
    <col min="3" max="3" width="20.36328125" customWidth="1"/>
    <col min="4" max="4" width="16.08984375" customWidth="1"/>
    <col min="5" max="5" width="20.1796875" customWidth="1"/>
    <col min="6" max="6" width="12.7265625" customWidth="1"/>
    <col min="7" max="7" width="13.453125" customWidth="1"/>
    <col min="8" max="8" width="16.453125" customWidth="1"/>
  </cols>
  <sheetData>
    <row r="1" spans="1:13" ht="138" customHeight="1" x14ac:dyDescent="0.35">
      <c r="A1" s="7" t="s">
        <v>343</v>
      </c>
      <c r="B1" s="6" t="s">
        <v>344</v>
      </c>
      <c r="C1" s="6" t="s">
        <v>358</v>
      </c>
      <c r="D1" s="6" t="s">
        <v>359</v>
      </c>
      <c r="E1" s="6" t="s">
        <v>366</v>
      </c>
      <c r="F1" s="6" t="s">
        <v>376</v>
      </c>
      <c r="G1" s="6" t="s">
        <v>385</v>
      </c>
      <c r="H1" s="6" t="s">
        <v>393</v>
      </c>
      <c r="I1" s="6" t="s">
        <v>399</v>
      </c>
      <c r="J1" s="6"/>
      <c r="K1" s="6"/>
      <c r="L1" s="6"/>
      <c r="M1" s="6"/>
    </row>
    <row r="2" spans="1:13" x14ac:dyDescent="0.35">
      <c r="A2" s="5" t="s">
        <v>2</v>
      </c>
      <c r="B2">
        <v>15.3</v>
      </c>
      <c r="C2">
        <v>16.3</v>
      </c>
      <c r="D2">
        <v>12.8</v>
      </c>
      <c r="E2">
        <v>13.3</v>
      </c>
      <c r="F2">
        <v>11.2</v>
      </c>
      <c r="G2">
        <v>12.5</v>
      </c>
      <c r="H2">
        <v>12.3</v>
      </c>
    </row>
    <row r="3" spans="1:13" x14ac:dyDescent="0.35">
      <c r="A3" s="5" t="s">
        <v>4</v>
      </c>
      <c r="B3">
        <v>16.7</v>
      </c>
      <c r="C3">
        <v>10.4</v>
      </c>
      <c r="D3">
        <v>11.8</v>
      </c>
      <c r="E3">
        <v>14.2</v>
      </c>
      <c r="F3">
        <v>11.1</v>
      </c>
      <c r="G3">
        <v>7.2</v>
      </c>
      <c r="H3">
        <v>9.1999999999999993</v>
      </c>
    </row>
    <row r="4" spans="1:13" x14ac:dyDescent="0.35">
      <c r="A4" s="5" t="s">
        <v>5</v>
      </c>
      <c r="B4">
        <v>15</v>
      </c>
      <c r="C4">
        <v>13.4</v>
      </c>
      <c r="D4">
        <v>10</v>
      </c>
      <c r="E4">
        <v>14.2</v>
      </c>
      <c r="F4">
        <v>10.6</v>
      </c>
      <c r="G4">
        <v>13.1</v>
      </c>
      <c r="H4">
        <f>8.6+1.8</f>
        <v>10.4</v>
      </c>
    </row>
    <row r="5" spans="1:13" x14ac:dyDescent="0.35">
      <c r="A5" s="5" t="s">
        <v>6</v>
      </c>
      <c r="B5">
        <v>5.9</v>
      </c>
      <c r="C5">
        <v>6.5</v>
      </c>
      <c r="D5">
        <v>5.4</v>
      </c>
      <c r="E5">
        <v>5.6</v>
      </c>
      <c r="F5">
        <v>5.25</v>
      </c>
      <c r="G5">
        <v>5.5</v>
      </c>
      <c r="H5">
        <v>4.4000000000000004</v>
      </c>
    </row>
    <row r="6" spans="1:13" x14ac:dyDescent="0.35">
      <c r="A6" s="5" t="s">
        <v>7</v>
      </c>
      <c r="B6">
        <v>6.9</v>
      </c>
      <c r="C6">
        <v>5.45</v>
      </c>
      <c r="D6">
        <v>4.4000000000000004</v>
      </c>
      <c r="E6">
        <v>6.4</v>
      </c>
      <c r="F6">
        <v>4.7</v>
      </c>
      <c r="G6">
        <v>3.5</v>
      </c>
      <c r="H6">
        <v>3.5</v>
      </c>
    </row>
    <row r="7" spans="1:13" x14ac:dyDescent="0.35">
      <c r="A7" s="5" t="s">
        <v>8</v>
      </c>
      <c r="B7">
        <v>5.4</v>
      </c>
      <c r="C7">
        <v>5.55</v>
      </c>
      <c r="D7">
        <v>4.5</v>
      </c>
      <c r="E7">
        <v>6</v>
      </c>
      <c r="F7">
        <v>4</v>
      </c>
      <c r="G7">
        <v>6.3</v>
      </c>
      <c r="H7">
        <v>5.3</v>
      </c>
    </row>
    <row r="8" spans="1:13" x14ac:dyDescent="0.35">
      <c r="A8" s="5" t="s">
        <v>285</v>
      </c>
      <c r="B8" s="48" t="str">
        <f>ROUND((B2/B5),2)&amp;":"&amp;ROUND((B5/B5),2)</f>
        <v>2.59:1</v>
      </c>
      <c r="C8" s="48" t="str">
        <f t="shared" ref="C8:M8" si="0">ROUND((C2/C5),2)&amp;":"&amp;ROUND((C5/C5),2)</f>
        <v>2.51:1</v>
      </c>
      <c r="D8" s="48" t="str">
        <f t="shared" si="0"/>
        <v>2.37:1</v>
      </c>
      <c r="E8" s="48" t="str">
        <f t="shared" si="0"/>
        <v>2.38:1</v>
      </c>
      <c r="F8" s="48" t="str">
        <f t="shared" si="0"/>
        <v>2.13:1</v>
      </c>
      <c r="G8" s="48" t="str">
        <f t="shared" si="0"/>
        <v>2.27:1</v>
      </c>
      <c r="H8" s="48" t="str">
        <f t="shared" si="0"/>
        <v>2.8:1</v>
      </c>
      <c r="I8" s="48" t="e">
        <f t="shared" si="0"/>
        <v>#DIV/0!</v>
      </c>
      <c r="J8" s="48" t="e">
        <f t="shared" si="0"/>
        <v>#DIV/0!</v>
      </c>
      <c r="K8" s="48" t="e">
        <f t="shared" si="0"/>
        <v>#DIV/0!</v>
      </c>
      <c r="L8" s="48" t="e">
        <f t="shared" si="0"/>
        <v>#DIV/0!</v>
      </c>
      <c r="M8" s="48" t="e">
        <f t="shared" si="0"/>
        <v>#DIV/0!</v>
      </c>
    </row>
    <row r="9" spans="1:13" x14ac:dyDescent="0.35">
      <c r="A9" s="5" t="s">
        <v>286</v>
      </c>
      <c r="B9" s="48" t="str">
        <f t="shared" ref="B9:M10" si="1">ROUND((B3/B6),2)&amp;":"&amp;ROUND((B6/B6),2)</f>
        <v>2.42:1</v>
      </c>
      <c r="C9" s="48" t="str">
        <f t="shared" si="1"/>
        <v>1.91:1</v>
      </c>
      <c r="D9" s="48" t="str">
        <f t="shared" si="1"/>
        <v>2.68:1</v>
      </c>
      <c r="E9" s="48" t="str">
        <f t="shared" si="1"/>
        <v>2.22:1</v>
      </c>
      <c r="F9" s="48" t="str">
        <f t="shared" si="1"/>
        <v>2.36:1</v>
      </c>
      <c r="G9" s="48" t="str">
        <f t="shared" si="1"/>
        <v>2.06:1</v>
      </c>
      <c r="H9" s="48" t="str">
        <f t="shared" si="1"/>
        <v>2.63:1</v>
      </c>
      <c r="I9" s="48" t="e">
        <f t="shared" si="1"/>
        <v>#DIV/0!</v>
      </c>
      <c r="J9" s="48" t="e">
        <f t="shared" si="1"/>
        <v>#DIV/0!</v>
      </c>
      <c r="K9" s="48" t="e">
        <f t="shared" si="1"/>
        <v>#DIV/0!</v>
      </c>
      <c r="L9" s="48" t="e">
        <f t="shared" si="1"/>
        <v>#DIV/0!</v>
      </c>
      <c r="M9" s="48" t="e">
        <f t="shared" si="1"/>
        <v>#DIV/0!</v>
      </c>
    </row>
    <row r="10" spans="1:13" x14ac:dyDescent="0.35">
      <c r="A10" s="5" t="s">
        <v>287</v>
      </c>
      <c r="B10" s="48" t="str">
        <f t="shared" si="1"/>
        <v>2.78:1</v>
      </c>
      <c r="C10" s="48" t="str">
        <f t="shared" si="1"/>
        <v>2.41:1</v>
      </c>
      <c r="D10" s="48" t="str">
        <f t="shared" si="1"/>
        <v>2.22:1</v>
      </c>
      <c r="E10" s="48" t="str">
        <f t="shared" si="1"/>
        <v>2.37:1</v>
      </c>
      <c r="F10" s="48" t="str">
        <f t="shared" si="1"/>
        <v>2.65:1</v>
      </c>
      <c r="G10" s="48" t="str">
        <f t="shared" si="1"/>
        <v>2.08:1</v>
      </c>
      <c r="H10" s="48" t="str">
        <f t="shared" si="1"/>
        <v>1.96:1</v>
      </c>
      <c r="I10" s="48" t="e">
        <f t="shared" si="1"/>
        <v>#DIV/0!</v>
      </c>
      <c r="J10" s="48" t="e">
        <f t="shared" si="1"/>
        <v>#DIV/0!</v>
      </c>
      <c r="K10" s="48" t="e">
        <f t="shared" si="1"/>
        <v>#DIV/0!</v>
      </c>
      <c r="L10" s="48" t="e">
        <f t="shared" si="1"/>
        <v>#DIV/0!</v>
      </c>
      <c r="M10" s="48" t="e">
        <f t="shared" si="1"/>
        <v>#DIV/0!</v>
      </c>
    </row>
    <row r="11" spans="1:13" x14ac:dyDescent="0.35">
      <c r="A11" s="5" t="s">
        <v>288</v>
      </c>
      <c r="B11" s="48" t="str">
        <f>MIN(B2:B4)&amp;"-"&amp;MAX(B2:B4)</f>
        <v>15-16.7</v>
      </c>
      <c r="C11" s="48" t="str">
        <f t="shared" ref="C11:M11" si="2">MIN(C2:C4)&amp;"-"&amp;MAX(C2:C4)</f>
        <v>10.4-16.3</v>
      </c>
      <c r="D11" s="48" t="str">
        <f t="shared" si="2"/>
        <v>10-12.8</v>
      </c>
      <c r="E11" s="48" t="str">
        <f t="shared" si="2"/>
        <v>13.3-14.2</v>
      </c>
      <c r="F11" s="48" t="str">
        <f t="shared" si="2"/>
        <v>10.6-11.2</v>
      </c>
      <c r="G11" s="48" t="str">
        <f t="shared" si="2"/>
        <v>7.2-13.1</v>
      </c>
      <c r="H11" s="48" t="str">
        <f t="shared" si="2"/>
        <v>9.2-12.3</v>
      </c>
      <c r="I11" s="48" t="str">
        <f t="shared" si="2"/>
        <v>0-0</v>
      </c>
      <c r="J11" s="48" t="str">
        <f t="shared" si="2"/>
        <v>0-0</v>
      </c>
      <c r="K11" s="48" t="str">
        <f t="shared" si="2"/>
        <v>0-0</v>
      </c>
      <c r="L11" s="48" t="str">
        <f t="shared" si="2"/>
        <v>0-0</v>
      </c>
      <c r="M11" s="48" t="str">
        <f t="shared" si="2"/>
        <v>0-0</v>
      </c>
    </row>
    <row r="12" spans="1:13" x14ac:dyDescent="0.35">
      <c r="A12" s="5" t="s">
        <v>289</v>
      </c>
      <c r="B12" s="48" t="str">
        <f>MIN(B5:B7)&amp;"-"&amp;MAX(B5:B7)</f>
        <v>5.4-6.9</v>
      </c>
      <c r="C12" s="48" t="str">
        <f t="shared" ref="C12:M12" si="3">MIN(C5:C7)&amp;"-"&amp;MAX(C5:C7)</f>
        <v>5.45-6.5</v>
      </c>
      <c r="D12" s="48" t="str">
        <f t="shared" si="3"/>
        <v>4.4-5.4</v>
      </c>
      <c r="E12" s="48" t="str">
        <f t="shared" si="3"/>
        <v>5.6-6.4</v>
      </c>
      <c r="F12" s="48" t="str">
        <f t="shared" si="3"/>
        <v>4-5.25</v>
      </c>
      <c r="G12" s="48" t="str">
        <f t="shared" si="3"/>
        <v>3.5-6.3</v>
      </c>
      <c r="H12" s="48" t="str">
        <f t="shared" si="3"/>
        <v>3.5-5.3</v>
      </c>
      <c r="I12" s="48" t="str">
        <f t="shared" si="3"/>
        <v>0-0</v>
      </c>
      <c r="J12" s="48" t="str">
        <f t="shared" si="3"/>
        <v>0-0</v>
      </c>
      <c r="K12" s="48" t="str">
        <f t="shared" si="3"/>
        <v>0-0</v>
      </c>
      <c r="L12" s="48" t="str">
        <f t="shared" si="3"/>
        <v>0-0</v>
      </c>
      <c r="M12" s="48" t="str">
        <f t="shared" si="3"/>
        <v>0-0</v>
      </c>
    </row>
    <row r="13" spans="1:13" x14ac:dyDescent="0.35">
      <c r="A13" s="5" t="s">
        <v>10</v>
      </c>
      <c r="B13" t="s">
        <v>11</v>
      </c>
      <c r="C13" t="s">
        <v>11</v>
      </c>
      <c r="D13" t="s">
        <v>11</v>
      </c>
      <c r="E13" t="s">
        <v>11</v>
      </c>
      <c r="F13" t="s">
        <v>11</v>
      </c>
      <c r="G13" t="s">
        <v>11</v>
      </c>
      <c r="H13" t="s">
        <v>11</v>
      </c>
      <c r="I13" t="s">
        <v>11</v>
      </c>
      <c r="J13" t="s">
        <v>11</v>
      </c>
      <c r="K13" t="s">
        <v>11</v>
      </c>
    </row>
    <row r="14" spans="1:13" x14ac:dyDescent="0.35">
      <c r="A14" s="5" t="s">
        <v>12</v>
      </c>
      <c r="B14" t="s">
        <v>11</v>
      </c>
      <c r="C14" t="s">
        <v>11</v>
      </c>
      <c r="D14" t="s">
        <v>11</v>
      </c>
      <c r="E14" t="s">
        <v>11</v>
      </c>
      <c r="F14" t="s">
        <v>11</v>
      </c>
      <c r="G14" t="s">
        <v>11</v>
      </c>
      <c r="H14" t="s">
        <v>11</v>
      </c>
      <c r="I14" t="s">
        <v>11</v>
      </c>
      <c r="J14" t="s">
        <v>11</v>
      </c>
      <c r="K14" t="s">
        <v>11</v>
      </c>
    </row>
    <row r="15" spans="1:13" x14ac:dyDescent="0.35">
      <c r="A15" s="5" t="s">
        <v>13</v>
      </c>
      <c r="B15" t="s">
        <v>11</v>
      </c>
      <c r="C15" t="s">
        <v>11</v>
      </c>
      <c r="D15" t="s">
        <v>11</v>
      </c>
      <c r="E15" t="s">
        <v>11</v>
      </c>
      <c r="F15" t="s">
        <v>11</v>
      </c>
      <c r="G15" t="s">
        <v>11</v>
      </c>
      <c r="H15" t="s">
        <v>11</v>
      </c>
      <c r="I15" t="s">
        <v>11</v>
      </c>
      <c r="J15" t="s">
        <v>11</v>
      </c>
      <c r="K15" t="s">
        <v>11</v>
      </c>
    </row>
    <row r="16" spans="1:13" x14ac:dyDescent="0.35">
      <c r="A16" s="5" t="s">
        <v>14</v>
      </c>
      <c r="B16" t="s">
        <v>11</v>
      </c>
      <c r="C16" t="s">
        <v>11</v>
      </c>
      <c r="D16" t="s">
        <v>11</v>
      </c>
      <c r="E16" t="s">
        <v>11</v>
      </c>
      <c r="F16" t="s">
        <v>11</v>
      </c>
      <c r="G16" t="s">
        <v>11</v>
      </c>
      <c r="H16" t="s">
        <v>11</v>
      </c>
      <c r="I16" t="s">
        <v>11</v>
      </c>
      <c r="J16" t="s">
        <v>11</v>
      </c>
      <c r="K16" t="s">
        <v>11</v>
      </c>
    </row>
    <row r="17" spans="1:11" x14ac:dyDescent="0.35">
      <c r="A17" s="5" t="s">
        <v>15</v>
      </c>
      <c r="B17" t="s">
        <v>11</v>
      </c>
      <c r="C17" t="s">
        <v>11</v>
      </c>
      <c r="D17" t="s">
        <v>11</v>
      </c>
      <c r="E17" t="s">
        <v>11</v>
      </c>
      <c r="F17" t="s">
        <v>11</v>
      </c>
      <c r="G17" t="s">
        <v>11</v>
      </c>
      <c r="H17" t="s">
        <v>11</v>
      </c>
      <c r="I17" t="s">
        <v>11</v>
      </c>
      <c r="J17" t="s">
        <v>11</v>
      </c>
      <c r="K17" t="s">
        <v>11</v>
      </c>
    </row>
    <row r="18" spans="1:11" x14ac:dyDescent="0.35">
      <c r="A18" s="5" t="s">
        <v>16</v>
      </c>
      <c r="B18" t="s">
        <v>11</v>
      </c>
      <c r="C18" t="s">
        <v>11</v>
      </c>
      <c r="D18" t="s">
        <v>11</v>
      </c>
      <c r="E18" t="s">
        <v>11</v>
      </c>
      <c r="F18" t="s">
        <v>11</v>
      </c>
      <c r="G18" t="s">
        <v>11</v>
      </c>
      <c r="H18" t="s">
        <v>11</v>
      </c>
      <c r="I18" t="s">
        <v>11</v>
      </c>
      <c r="J18" t="s">
        <v>11</v>
      </c>
      <c r="K18" t="s">
        <v>11</v>
      </c>
    </row>
    <row r="19" spans="1:11" x14ac:dyDescent="0.35">
      <c r="A19" s="5" t="s">
        <v>17</v>
      </c>
      <c r="B19">
        <v>18</v>
      </c>
      <c r="C19">
        <v>21</v>
      </c>
      <c r="D19">
        <v>13</v>
      </c>
      <c r="E19">
        <v>15</v>
      </c>
      <c r="F19">
        <v>13</v>
      </c>
      <c r="G19">
        <v>10</v>
      </c>
      <c r="H19">
        <v>8</v>
      </c>
    </row>
    <row r="20" spans="1:11" x14ac:dyDescent="0.35">
      <c r="A20" s="5" t="s">
        <v>18</v>
      </c>
      <c r="B20">
        <v>19</v>
      </c>
      <c r="C20">
        <v>14</v>
      </c>
      <c r="D20">
        <v>13</v>
      </c>
      <c r="E20">
        <v>12</v>
      </c>
      <c r="F20">
        <v>10</v>
      </c>
      <c r="G20">
        <v>9</v>
      </c>
      <c r="H20">
        <v>8</v>
      </c>
    </row>
    <row r="21" spans="1:11" x14ac:dyDescent="0.35">
      <c r="A21" s="5" t="s">
        <v>19</v>
      </c>
      <c r="B21">
        <v>15</v>
      </c>
      <c r="C21">
        <v>13</v>
      </c>
      <c r="D21">
        <v>12</v>
      </c>
      <c r="E21">
        <v>13</v>
      </c>
      <c r="F21" t="s">
        <v>379</v>
      </c>
      <c r="G21">
        <v>11</v>
      </c>
      <c r="H21">
        <v>7</v>
      </c>
    </row>
    <row r="22" spans="1:11" x14ac:dyDescent="0.35">
      <c r="A22" s="5" t="s">
        <v>20</v>
      </c>
      <c r="B22">
        <v>1.7</v>
      </c>
      <c r="C22">
        <v>1.2</v>
      </c>
      <c r="D22">
        <v>0.7</v>
      </c>
      <c r="E22">
        <v>0.4</v>
      </c>
      <c r="F22">
        <v>0.5</v>
      </c>
      <c r="G22">
        <v>1.2</v>
      </c>
      <c r="H22">
        <v>0.9</v>
      </c>
    </row>
    <row r="23" spans="1:11" x14ac:dyDescent="0.35">
      <c r="A23" s="5" t="s">
        <v>22</v>
      </c>
      <c r="B23">
        <v>1.9</v>
      </c>
      <c r="C23">
        <v>1.2</v>
      </c>
      <c r="D23">
        <v>0.7</v>
      </c>
      <c r="E23">
        <v>0.4</v>
      </c>
      <c r="F23" t="s">
        <v>377</v>
      </c>
      <c r="G23">
        <v>0.7</v>
      </c>
      <c r="H23">
        <v>0.7</v>
      </c>
    </row>
    <row r="24" spans="1:11" x14ac:dyDescent="0.35">
      <c r="A24" s="5" t="s">
        <v>23</v>
      </c>
      <c r="B24">
        <v>1.5</v>
      </c>
      <c r="C24">
        <v>1.5</v>
      </c>
      <c r="D24">
        <v>0.5</v>
      </c>
      <c r="E24">
        <v>0.4</v>
      </c>
      <c r="F24">
        <v>0.9</v>
      </c>
      <c r="G24">
        <v>1.1000000000000001</v>
      </c>
      <c r="H24">
        <v>0.6</v>
      </c>
    </row>
    <row r="25" spans="1:11" x14ac:dyDescent="0.35">
      <c r="A25" s="5" t="s">
        <v>24</v>
      </c>
      <c r="B25">
        <v>4</v>
      </c>
      <c r="C25">
        <v>3</v>
      </c>
      <c r="D25">
        <v>3</v>
      </c>
      <c r="E25">
        <v>8</v>
      </c>
      <c r="F25">
        <v>2</v>
      </c>
      <c r="G25">
        <v>5</v>
      </c>
      <c r="H25">
        <v>5.5</v>
      </c>
    </row>
    <row r="26" spans="1:11" x14ac:dyDescent="0.35">
      <c r="A26" s="5" t="s">
        <v>25</v>
      </c>
      <c r="B26">
        <v>7</v>
      </c>
      <c r="C26">
        <v>3.5</v>
      </c>
      <c r="D26">
        <v>3</v>
      </c>
      <c r="E26">
        <v>7</v>
      </c>
      <c r="F26" t="s">
        <v>378</v>
      </c>
      <c r="G26">
        <v>3</v>
      </c>
      <c r="H26">
        <v>5</v>
      </c>
    </row>
    <row r="27" spans="1:11" x14ac:dyDescent="0.35">
      <c r="A27" s="5" t="s">
        <v>26</v>
      </c>
      <c r="B27">
        <v>5</v>
      </c>
      <c r="C27">
        <v>2.9</v>
      </c>
      <c r="D27">
        <v>4.8</v>
      </c>
      <c r="E27">
        <v>6</v>
      </c>
      <c r="F27">
        <v>0.5</v>
      </c>
      <c r="G27">
        <v>4.8</v>
      </c>
      <c r="H27">
        <v>4.5</v>
      </c>
    </row>
    <row r="28" spans="1:11" x14ac:dyDescent="0.35">
      <c r="A28" s="5" t="s">
        <v>27</v>
      </c>
      <c r="B28">
        <v>0.3</v>
      </c>
      <c r="C28">
        <v>0.3</v>
      </c>
      <c r="D28">
        <v>0.15</v>
      </c>
      <c r="E28">
        <v>0.3</v>
      </c>
      <c r="F28">
        <v>0.5</v>
      </c>
      <c r="G28">
        <v>0.1</v>
      </c>
      <c r="H28">
        <v>0.1</v>
      </c>
    </row>
    <row r="29" spans="1:11" x14ac:dyDescent="0.35">
      <c r="A29" s="5" t="s">
        <v>29</v>
      </c>
      <c r="B29">
        <v>0.3</v>
      </c>
      <c r="C29">
        <v>0.15</v>
      </c>
      <c r="D29">
        <v>0.1</v>
      </c>
      <c r="E29">
        <v>0.2</v>
      </c>
      <c r="F29">
        <v>0.5</v>
      </c>
      <c r="G29">
        <v>0.1</v>
      </c>
      <c r="H29">
        <v>0.1</v>
      </c>
    </row>
    <row r="30" spans="1:11" x14ac:dyDescent="0.35">
      <c r="A30" s="5" t="s">
        <v>31</v>
      </c>
      <c r="B30">
        <v>0.35</v>
      </c>
      <c r="C30">
        <v>0.2</v>
      </c>
      <c r="D30">
        <v>0.3</v>
      </c>
      <c r="E30">
        <v>0.2</v>
      </c>
      <c r="F30">
        <v>0.4</v>
      </c>
      <c r="G30" t="s">
        <v>21</v>
      </c>
      <c r="H30">
        <v>0.1</v>
      </c>
    </row>
    <row r="31" spans="1:11" x14ac:dyDescent="0.35">
      <c r="A31" s="5" t="s">
        <v>32</v>
      </c>
      <c r="B31">
        <v>1.75</v>
      </c>
      <c r="C31">
        <v>1.4</v>
      </c>
      <c r="D31">
        <v>1.2</v>
      </c>
      <c r="E31">
        <v>0.3</v>
      </c>
      <c r="F31">
        <v>2</v>
      </c>
      <c r="G31">
        <v>1.2</v>
      </c>
      <c r="H31">
        <v>1.2</v>
      </c>
    </row>
    <row r="32" spans="1:11" x14ac:dyDescent="0.35">
      <c r="A32" s="5" t="s">
        <v>29</v>
      </c>
      <c r="B32">
        <v>1.5</v>
      </c>
      <c r="C32">
        <v>0.5</v>
      </c>
      <c r="D32">
        <v>0.9</v>
      </c>
      <c r="E32">
        <v>0.8</v>
      </c>
      <c r="F32">
        <v>1.4</v>
      </c>
      <c r="G32">
        <v>0.9</v>
      </c>
      <c r="H32">
        <v>0.9</v>
      </c>
    </row>
    <row r="33" spans="1:12" x14ac:dyDescent="0.35">
      <c r="A33" s="5" t="s">
        <v>31</v>
      </c>
      <c r="B33">
        <v>1.7</v>
      </c>
      <c r="C33">
        <v>0.9</v>
      </c>
      <c r="D33">
        <v>1.8</v>
      </c>
      <c r="E33">
        <v>1.3</v>
      </c>
      <c r="F33">
        <v>1</v>
      </c>
      <c r="G33" t="s">
        <v>21</v>
      </c>
      <c r="H33">
        <v>0.8</v>
      </c>
    </row>
    <row r="34" spans="1:12" x14ac:dyDescent="0.35">
      <c r="A34" s="44" t="s">
        <v>340</v>
      </c>
      <c r="B34" s="4" t="str">
        <f>ROUND((B31/B2),2)&amp;":"&amp;ROUND((B2/B2),2)</f>
        <v>0.11:1</v>
      </c>
      <c r="C34" s="4" t="str">
        <f t="shared" ref="C34:L34" si="4">ROUND((C31/C2),2)&amp;":"&amp;ROUND((C2/C2),2)</f>
        <v>0.09:1</v>
      </c>
      <c r="D34" s="4" t="str">
        <f t="shared" si="4"/>
        <v>0.09:1</v>
      </c>
      <c r="E34" s="4" t="str">
        <f>ROUND((E32/E2),2)&amp;":"&amp;ROUND((E2/E2),2)</f>
        <v>0.06:1</v>
      </c>
      <c r="F34" s="4" t="str">
        <f t="shared" si="4"/>
        <v>0.18:1</v>
      </c>
      <c r="G34" s="4" t="str">
        <f t="shared" si="4"/>
        <v>0.1:1</v>
      </c>
      <c r="H34" s="4" t="str">
        <f t="shared" si="4"/>
        <v>0.1:1</v>
      </c>
      <c r="I34" s="4" t="e">
        <f t="shared" si="4"/>
        <v>#DIV/0!</v>
      </c>
      <c r="J34" s="4" t="e">
        <f t="shared" si="4"/>
        <v>#DIV/0!</v>
      </c>
      <c r="K34" s="4" t="e">
        <f t="shared" si="4"/>
        <v>#DIV/0!</v>
      </c>
      <c r="L34" s="4" t="e">
        <f t="shared" si="4"/>
        <v>#DIV/0!</v>
      </c>
    </row>
    <row r="35" spans="1:12" x14ac:dyDescent="0.35">
      <c r="A35" s="5" t="s">
        <v>34</v>
      </c>
      <c r="B35">
        <v>3</v>
      </c>
      <c r="C35" t="s">
        <v>11</v>
      </c>
      <c r="D35">
        <v>1.5</v>
      </c>
      <c r="E35" t="s">
        <v>11</v>
      </c>
      <c r="F35">
        <v>2.2000000000000002</v>
      </c>
      <c r="G35">
        <v>4.2</v>
      </c>
      <c r="H35">
        <v>1.9</v>
      </c>
    </row>
    <row r="36" spans="1:12" x14ac:dyDescent="0.35">
      <c r="A36" s="5" t="s">
        <v>35</v>
      </c>
      <c r="B36">
        <v>1.5</v>
      </c>
      <c r="C36" t="s">
        <v>11</v>
      </c>
      <c r="D36">
        <v>1.3</v>
      </c>
      <c r="E36" t="s">
        <v>11</v>
      </c>
      <c r="F36">
        <v>4.5</v>
      </c>
      <c r="G36">
        <v>2</v>
      </c>
      <c r="H36">
        <v>2.5</v>
      </c>
    </row>
    <row r="37" spans="1:12" x14ac:dyDescent="0.35">
      <c r="A37" s="5" t="s">
        <v>36</v>
      </c>
      <c r="B37">
        <v>2.5</v>
      </c>
      <c r="C37" t="s">
        <v>11</v>
      </c>
      <c r="D37">
        <v>1.7</v>
      </c>
      <c r="E37" t="s">
        <v>11</v>
      </c>
      <c r="F37">
        <v>2.2000000000000002</v>
      </c>
      <c r="G37">
        <v>2.2999999999999998</v>
      </c>
      <c r="H37">
        <v>2</v>
      </c>
    </row>
    <row r="38" spans="1:12" x14ac:dyDescent="0.35">
      <c r="A38" s="5" t="s">
        <v>37</v>
      </c>
      <c r="B38">
        <v>4</v>
      </c>
      <c r="C38">
        <v>4</v>
      </c>
      <c r="D38">
        <v>2.8</v>
      </c>
      <c r="E38">
        <v>4</v>
      </c>
      <c r="F38">
        <v>2.2000000000000002</v>
      </c>
      <c r="G38">
        <v>2.8</v>
      </c>
      <c r="H38">
        <v>2</v>
      </c>
    </row>
    <row r="39" spans="1:12" x14ac:dyDescent="0.35">
      <c r="A39" s="5" t="s">
        <v>38</v>
      </c>
      <c r="B39" t="s">
        <v>11</v>
      </c>
      <c r="C39">
        <v>2</v>
      </c>
      <c r="D39">
        <v>2</v>
      </c>
      <c r="E39">
        <v>3</v>
      </c>
      <c r="F39">
        <v>3</v>
      </c>
      <c r="G39" t="s">
        <v>11</v>
      </c>
      <c r="H39">
        <v>1.5</v>
      </c>
    </row>
    <row r="40" spans="1:12" x14ac:dyDescent="0.35">
      <c r="A40" s="5" t="s">
        <v>39</v>
      </c>
      <c r="B40" t="s">
        <v>11</v>
      </c>
      <c r="C40" t="s">
        <v>11</v>
      </c>
      <c r="D40">
        <v>1.2</v>
      </c>
      <c r="E40" t="s">
        <v>11</v>
      </c>
      <c r="F40">
        <v>3</v>
      </c>
      <c r="G40" t="s">
        <v>11</v>
      </c>
      <c r="H40">
        <v>2</v>
      </c>
    </row>
    <row r="41" spans="1:12" x14ac:dyDescent="0.35">
      <c r="A41" s="5" t="s">
        <v>40</v>
      </c>
      <c r="B41" t="s">
        <v>136</v>
      </c>
      <c r="C41" t="s">
        <v>139</v>
      </c>
      <c r="D41" t="s">
        <v>181</v>
      </c>
      <c r="E41" t="s">
        <v>369</v>
      </c>
      <c r="F41" t="s">
        <v>380</v>
      </c>
      <c r="G41" t="s">
        <v>181</v>
      </c>
      <c r="H41" t="s">
        <v>136</v>
      </c>
    </row>
    <row r="42" spans="1:12" x14ac:dyDescent="0.35">
      <c r="A42" s="5" t="s">
        <v>45</v>
      </c>
      <c r="B42" t="s">
        <v>352</v>
      </c>
      <c r="C42" t="s">
        <v>364</v>
      </c>
      <c r="D42" t="s">
        <v>193</v>
      </c>
      <c r="E42" t="s">
        <v>370</v>
      </c>
      <c r="F42" t="s">
        <v>136</v>
      </c>
      <c r="G42" t="s">
        <v>386</v>
      </c>
      <c r="H42" t="s">
        <v>394</v>
      </c>
    </row>
    <row r="43" spans="1:12" x14ac:dyDescent="0.35">
      <c r="A43" s="5" t="s">
        <v>50</v>
      </c>
      <c r="B43" t="s">
        <v>46</v>
      </c>
      <c r="C43" t="s">
        <v>175</v>
      </c>
      <c r="D43" t="s">
        <v>175</v>
      </c>
      <c r="E43" t="s">
        <v>371</v>
      </c>
      <c r="F43" t="s">
        <v>364</v>
      </c>
      <c r="G43" t="s">
        <v>387</v>
      </c>
      <c r="H43" t="s">
        <v>395</v>
      </c>
    </row>
    <row r="44" spans="1:12" x14ac:dyDescent="0.35">
      <c r="A44" s="5" t="s">
        <v>55</v>
      </c>
      <c r="B44">
        <v>1.5</v>
      </c>
      <c r="C44">
        <v>0.7</v>
      </c>
      <c r="D44">
        <v>2.8</v>
      </c>
      <c r="E44">
        <v>2</v>
      </c>
      <c r="F44">
        <v>1.5</v>
      </c>
      <c r="G44">
        <v>1.1000000000000001</v>
      </c>
      <c r="H44">
        <v>3</v>
      </c>
    </row>
    <row r="45" spans="1:12" x14ac:dyDescent="0.35">
      <c r="A45" s="5" t="s">
        <v>56</v>
      </c>
      <c r="B45">
        <v>1.3</v>
      </c>
      <c r="C45">
        <v>0.5</v>
      </c>
      <c r="D45">
        <v>1.3</v>
      </c>
      <c r="E45">
        <v>2.4</v>
      </c>
      <c r="F45">
        <v>2</v>
      </c>
      <c r="G45">
        <v>1.8</v>
      </c>
      <c r="H45">
        <v>1.7</v>
      </c>
    </row>
    <row r="46" spans="1:12" x14ac:dyDescent="0.35">
      <c r="A46" s="5" t="s">
        <v>57</v>
      </c>
      <c r="B46">
        <v>2.4</v>
      </c>
      <c r="C46">
        <v>1.4</v>
      </c>
      <c r="D46">
        <v>1.1000000000000001</v>
      </c>
      <c r="E46">
        <v>2</v>
      </c>
      <c r="F46">
        <v>1.9</v>
      </c>
      <c r="G46">
        <v>2</v>
      </c>
      <c r="H46">
        <v>0.6</v>
      </c>
    </row>
    <row r="47" spans="1:12" x14ac:dyDescent="0.35">
      <c r="A47" s="5" t="s">
        <v>59</v>
      </c>
      <c r="B47" t="s">
        <v>345</v>
      </c>
      <c r="C47" t="s">
        <v>353</v>
      </c>
      <c r="D47" t="s">
        <v>11</v>
      </c>
      <c r="E47" t="s">
        <v>367</v>
      </c>
      <c r="F47" t="s">
        <v>11</v>
      </c>
      <c r="G47" t="s">
        <v>11</v>
      </c>
      <c r="H47" t="s">
        <v>11</v>
      </c>
    </row>
    <row r="48" spans="1:12" x14ac:dyDescent="0.35">
      <c r="A48" s="5" t="s">
        <v>63</v>
      </c>
      <c r="B48" t="s">
        <v>11</v>
      </c>
      <c r="C48" t="s">
        <v>11</v>
      </c>
      <c r="D48" t="s">
        <v>11</v>
      </c>
      <c r="E48" t="s">
        <v>11</v>
      </c>
      <c r="F48" t="s">
        <v>11</v>
      </c>
      <c r="G48" t="s">
        <v>11</v>
      </c>
      <c r="H48" t="s">
        <v>11</v>
      </c>
    </row>
    <row r="49" spans="1:12" x14ac:dyDescent="0.35">
      <c r="A49" s="5" t="s">
        <v>67</v>
      </c>
      <c r="B49" t="s">
        <v>11</v>
      </c>
      <c r="C49" t="s">
        <v>11</v>
      </c>
      <c r="D49" t="s">
        <v>11</v>
      </c>
      <c r="E49" t="s">
        <v>11</v>
      </c>
      <c r="F49" t="s">
        <v>11</v>
      </c>
      <c r="G49" t="s">
        <v>11</v>
      </c>
      <c r="H49" t="s">
        <v>11</v>
      </c>
    </row>
    <row r="50" spans="1:12" x14ac:dyDescent="0.35">
      <c r="A50" s="5" t="s">
        <v>71</v>
      </c>
      <c r="B50" t="s">
        <v>346</v>
      </c>
      <c r="C50" t="s">
        <v>11</v>
      </c>
      <c r="D50" t="s">
        <v>11</v>
      </c>
      <c r="E50" t="s">
        <v>11</v>
      </c>
      <c r="F50" t="s">
        <v>11</v>
      </c>
      <c r="G50" t="s">
        <v>11</v>
      </c>
      <c r="H50" t="s">
        <v>11</v>
      </c>
    </row>
    <row r="51" spans="1:12" x14ac:dyDescent="0.35">
      <c r="A51" s="5" t="s">
        <v>72</v>
      </c>
      <c r="B51" t="s">
        <v>11</v>
      </c>
      <c r="C51" t="s">
        <v>11</v>
      </c>
      <c r="D51" t="s">
        <v>11</v>
      </c>
      <c r="E51" t="s">
        <v>11</v>
      </c>
      <c r="F51" t="s">
        <v>11</v>
      </c>
      <c r="G51" t="s">
        <v>11</v>
      </c>
      <c r="H51" t="s">
        <v>11</v>
      </c>
    </row>
    <row r="52" spans="1:12" x14ac:dyDescent="0.35">
      <c r="A52" s="5" t="s">
        <v>73</v>
      </c>
      <c r="B52" t="s">
        <v>11</v>
      </c>
      <c r="C52" t="s">
        <v>11</v>
      </c>
      <c r="D52" t="s">
        <v>11</v>
      </c>
      <c r="E52" t="s">
        <v>368</v>
      </c>
      <c r="F52" t="s">
        <v>11</v>
      </c>
      <c r="G52" t="s">
        <v>11</v>
      </c>
      <c r="H52" t="s">
        <v>11</v>
      </c>
    </row>
    <row r="53" spans="1:12" x14ac:dyDescent="0.35">
      <c r="A53" s="5" t="s">
        <v>75</v>
      </c>
      <c r="B53">
        <v>0.1</v>
      </c>
      <c r="C53">
        <v>0.1</v>
      </c>
      <c r="D53">
        <v>0.1</v>
      </c>
      <c r="E53">
        <v>0.1</v>
      </c>
      <c r="F53">
        <v>0.1</v>
      </c>
      <c r="G53">
        <v>0.1</v>
      </c>
      <c r="H53">
        <v>0.1</v>
      </c>
    </row>
    <row r="54" spans="1:12" x14ac:dyDescent="0.35">
      <c r="A54" s="5" t="s">
        <v>76</v>
      </c>
      <c r="B54">
        <v>5</v>
      </c>
      <c r="C54">
        <v>6</v>
      </c>
      <c r="D54">
        <v>5</v>
      </c>
      <c r="E54">
        <v>6</v>
      </c>
      <c r="F54">
        <v>5</v>
      </c>
      <c r="G54">
        <v>8</v>
      </c>
      <c r="H54">
        <v>5</v>
      </c>
    </row>
    <row r="55" spans="1:12" ht="159.5" x14ac:dyDescent="0.35">
      <c r="A55" s="2" t="s">
        <v>78</v>
      </c>
      <c r="B55" s="1" t="s">
        <v>348</v>
      </c>
      <c r="C55" s="10" t="s">
        <v>11</v>
      </c>
      <c r="D55" s="10" t="s">
        <v>360</v>
      </c>
      <c r="E55" s="10" t="s">
        <v>11</v>
      </c>
      <c r="F55" s="10" t="s">
        <v>381</v>
      </c>
      <c r="G55" s="10" t="s">
        <v>388</v>
      </c>
      <c r="H55" s="10" t="s">
        <v>396</v>
      </c>
      <c r="I55" s="10"/>
      <c r="J55" s="10"/>
      <c r="K55" s="10"/>
      <c r="L55" s="10"/>
    </row>
    <row r="56" spans="1:12" ht="58" x14ac:dyDescent="0.35">
      <c r="A56" s="2" t="s">
        <v>79</v>
      </c>
      <c r="B56" s="10" t="s">
        <v>347</v>
      </c>
      <c r="C56" s="10" t="s">
        <v>354</v>
      </c>
      <c r="D56" s="10" t="s">
        <v>365</v>
      </c>
      <c r="E56" s="10" t="s">
        <v>372</v>
      </c>
      <c r="F56" s="10" t="s">
        <v>11</v>
      </c>
      <c r="G56" s="10" t="s">
        <v>11</v>
      </c>
      <c r="H56" s="10" t="s">
        <v>11</v>
      </c>
      <c r="I56" s="10"/>
      <c r="J56" s="10"/>
      <c r="K56" s="10"/>
      <c r="L56" s="10"/>
    </row>
    <row r="57" spans="1:12" ht="116" x14ac:dyDescent="0.35">
      <c r="A57" s="2" t="s">
        <v>82</v>
      </c>
      <c r="B57" s="10" t="s">
        <v>351</v>
      </c>
      <c r="C57" s="10" t="s">
        <v>357</v>
      </c>
      <c r="D57" s="10" t="s">
        <v>361</v>
      </c>
      <c r="E57" s="10" t="s">
        <v>373</v>
      </c>
      <c r="F57" s="10" t="s">
        <v>382</v>
      </c>
      <c r="G57" s="10" t="s">
        <v>389</v>
      </c>
      <c r="H57" s="10" t="s">
        <v>397</v>
      </c>
      <c r="I57" s="10"/>
      <c r="J57" s="10"/>
      <c r="K57" s="10"/>
      <c r="L57" s="10"/>
    </row>
    <row r="58" spans="1:12" ht="43.5" x14ac:dyDescent="0.35">
      <c r="A58" s="2" t="s">
        <v>87</v>
      </c>
      <c r="B58" s="10" t="s">
        <v>349</v>
      </c>
      <c r="C58" s="10" t="s">
        <v>355</v>
      </c>
      <c r="D58" s="10" t="s">
        <v>362</v>
      </c>
      <c r="E58" s="10" t="s">
        <v>374</v>
      </c>
      <c r="F58" s="10" t="s">
        <v>383</v>
      </c>
      <c r="G58" s="10" t="s">
        <v>390</v>
      </c>
      <c r="H58" s="10" t="s">
        <v>383</v>
      </c>
      <c r="I58" s="10"/>
      <c r="J58" s="10"/>
      <c r="K58" s="10"/>
      <c r="L58" s="10"/>
    </row>
    <row r="59" spans="1:12" ht="43.5" x14ac:dyDescent="0.35">
      <c r="A59" s="2" t="s">
        <v>91</v>
      </c>
      <c r="B59" s="10" t="s">
        <v>350</v>
      </c>
      <c r="C59" s="10" t="s">
        <v>356</v>
      </c>
      <c r="D59" s="10" t="s">
        <v>363</v>
      </c>
      <c r="E59" s="10" t="s">
        <v>375</v>
      </c>
      <c r="F59" s="10" t="s">
        <v>384</v>
      </c>
      <c r="G59" s="10" t="s">
        <v>391</v>
      </c>
      <c r="H59" s="10" t="s">
        <v>398</v>
      </c>
      <c r="I59" s="10"/>
      <c r="J59" s="10"/>
      <c r="K59" s="10"/>
      <c r="L59" s="10"/>
    </row>
    <row r="60" spans="1:12" ht="58" x14ac:dyDescent="0.35">
      <c r="A60" s="2" t="s">
        <v>93</v>
      </c>
      <c r="G60" s="10" t="s">
        <v>392</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Gu4, GU5</vt:lpstr>
      <vt:lpstr>WU</vt:lpstr>
      <vt:lpstr>GT</vt:lpstr>
      <vt:lpstr>WT</vt:lpstr>
      <vt:lpstr>Amaniensis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Ciambrone</dc:creator>
  <cp:lastModifiedBy>Mary Ciambrone</cp:lastModifiedBy>
  <dcterms:created xsi:type="dcterms:W3CDTF">2023-05-02T13:46:14Z</dcterms:created>
  <dcterms:modified xsi:type="dcterms:W3CDTF">2024-05-07T04:34:48Z</dcterms:modified>
</cp:coreProperties>
</file>