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eroxidase" sheetId="1" r:id="rId1"/>
    <sheet name="ppo" sheetId="2" r:id="rId2"/>
    <sheet name="catalase" sheetId="3" r:id="rId3"/>
    <sheet name="SOD" sheetId="4" r:id="rId4"/>
    <sheet name="Sheet5" sheetId="5" r:id="rId5"/>
  </sheets>
  <calcPr calcId="125725"/>
</workbook>
</file>

<file path=xl/calcChain.xml><?xml version="1.0" encoding="utf-8"?>
<calcChain xmlns="http://schemas.openxmlformats.org/spreadsheetml/2006/main">
  <c r="D52" i="2"/>
  <c r="D53"/>
  <c r="C64"/>
  <c r="F52"/>
  <c r="F54" s="1"/>
  <c r="E52"/>
  <c r="E54" s="1"/>
  <c r="D54" l="1"/>
  <c r="F53"/>
  <c r="E53"/>
  <c r="L8" l="1"/>
  <c r="M8"/>
  <c r="K8"/>
  <c r="N6"/>
  <c r="N7"/>
  <c r="N5"/>
  <c r="M8" i="1"/>
  <c r="N8"/>
  <c r="L8"/>
  <c r="O6"/>
  <c r="O7"/>
  <c r="O5"/>
  <c r="B24" i="4"/>
  <c r="C24"/>
  <c r="A24"/>
  <c r="D22"/>
  <c r="D23"/>
  <c r="D21"/>
  <c r="K31" i="3"/>
  <c r="J31"/>
  <c r="I31"/>
  <c r="L29"/>
  <c r="L30"/>
  <c r="L28"/>
  <c r="H17" i="4"/>
  <c r="I17" s="1"/>
  <c r="G17"/>
  <c r="H16"/>
  <c r="I16" s="1"/>
  <c r="G16"/>
  <c r="H15"/>
  <c r="I15" s="1"/>
  <c r="G15"/>
  <c r="I12"/>
  <c r="H12"/>
  <c r="G12"/>
  <c r="H11"/>
  <c r="I11" s="1"/>
  <c r="G11"/>
  <c r="H10"/>
  <c r="I10" s="1"/>
  <c r="G10"/>
  <c r="H7"/>
  <c r="I7" s="1"/>
  <c r="G7"/>
  <c r="H6"/>
  <c r="I6" s="1"/>
  <c r="G6"/>
  <c r="H5"/>
  <c r="I5" s="1"/>
  <c r="G5"/>
  <c r="H17" i="3"/>
  <c r="I17" s="1"/>
  <c r="G17"/>
  <c r="H16"/>
  <c r="I16" s="1"/>
  <c r="G16"/>
  <c r="H15"/>
  <c r="I15" s="1"/>
  <c r="G15"/>
  <c r="H12"/>
  <c r="I12" s="1"/>
  <c r="G12"/>
  <c r="H11"/>
  <c r="I11" s="1"/>
  <c r="G11"/>
  <c r="H10"/>
  <c r="I10" s="1"/>
  <c r="G10"/>
  <c r="H7"/>
  <c r="I7" s="1"/>
  <c r="G7"/>
  <c r="H6"/>
  <c r="I6" s="1"/>
  <c r="G6"/>
  <c r="H5"/>
  <c r="I5" s="1"/>
  <c r="G5"/>
  <c r="G16" i="2"/>
  <c r="H16" s="1"/>
  <c r="F16"/>
  <c r="G15"/>
  <c r="H15" s="1"/>
  <c r="F15"/>
  <c r="G14"/>
  <c r="H14" s="1"/>
  <c r="F14"/>
  <c r="G11"/>
  <c r="H11" s="1"/>
  <c r="F11"/>
  <c r="H10"/>
  <c r="G10"/>
  <c r="F10"/>
  <c r="G9"/>
  <c r="H9" s="1"/>
  <c r="F9"/>
  <c r="G6"/>
  <c r="H6" s="1"/>
  <c r="F6"/>
  <c r="G5"/>
  <c r="H5" s="1"/>
  <c r="F5"/>
  <c r="G4"/>
  <c r="H4" s="1"/>
  <c r="F4"/>
  <c r="G10" i="1"/>
  <c r="G11"/>
  <c r="G9"/>
  <c r="I16"/>
  <c r="H15"/>
  <c r="I15" s="1"/>
  <c r="H16"/>
  <c r="H14"/>
  <c r="I14" s="1"/>
  <c r="G15"/>
  <c r="G16"/>
  <c r="G14"/>
  <c r="H10"/>
  <c r="I10" s="1"/>
  <c r="H11"/>
  <c r="I11" s="1"/>
  <c r="H9"/>
  <c r="I9" s="1"/>
  <c r="H5"/>
  <c r="I5" s="1"/>
  <c r="H6"/>
  <c r="I6" s="1"/>
  <c r="G5"/>
  <c r="G6"/>
  <c r="H4"/>
  <c r="I4" s="1"/>
  <c r="G4"/>
</calcChain>
</file>

<file path=xl/sharedStrings.xml><?xml version="1.0" encoding="utf-8"?>
<sst xmlns="http://schemas.openxmlformats.org/spreadsheetml/2006/main" count="410" uniqueCount="104">
  <si>
    <t>Peroxidase</t>
  </si>
  <si>
    <t>R1</t>
  </si>
  <si>
    <t>R2</t>
  </si>
  <si>
    <t>C</t>
  </si>
  <si>
    <t>T1</t>
  </si>
  <si>
    <t>T2</t>
  </si>
  <si>
    <t>Polyphenol oxidase</t>
  </si>
  <si>
    <t>Mean</t>
  </si>
  <si>
    <t>.</t>
  </si>
  <si>
    <t>SD</t>
  </si>
  <si>
    <t>SE</t>
  </si>
  <si>
    <t>Peroxidase (Mean)</t>
  </si>
  <si>
    <t>Peroxidase (SE)</t>
  </si>
  <si>
    <t>Catalase</t>
  </si>
  <si>
    <t>SOD</t>
  </si>
  <si>
    <t>SOD mean</t>
  </si>
  <si>
    <t>African Tall</t>
  </si>
  <si>
    <t>MAH 14-5</t>
  </si>
  <si>
    <t>Local Red Landrace</t>
  </si>
  <si>
    <t>Polyphenol oxidase mean</t>
  </si>
  <si>
    <t>Polyphenol oxidase SEM</t>
  </si>
  <si>
    <t>SOD SEM</t>
  </si>
  <si>
    <t>Local  Landrace</t>
  </si>
  <si>
    <t>Control</t>
  </si>
  <si>
    <t>T1 (96h of ageing)</t>
  </si>
  <si>
    <t>T2 (120h of ageing)</t>
  </si>
  <si>
    <t>96h ageing</t>
  </si>
  <si>
    <t>120h ageing</t>
  </si>
  <si>
    <t>±</t>
  </si>
  <si>
    <t>16.15± 0.55</t>
  </si>
  <si>
    <t>Polyphenol Oxidase</t>
  </si>
  <si>
    <t>16.15± 0.55**</t>
  </si>
  <si>
    <t>18.205± 0.4**</t>
  </si>
  <si>
    <t>20.035± 0.38**</t>
  </si>
  <si>
    <t>12.3± 0.19**</t>
  </si>
  <si>
    <t>14.175± 0.22**</t>
  </si>
  <si>
    <t>16± 0.13**</t>
  </si>
  <si>
    <t>10.32± 0.13**</t>
  </si>
  <si>
    <t>11.67± 0.2**</t>
  </si>
  <si>
    <t>13.32± 0.22**</t>
  </si>
  <si>
    <t>0.06± 0.55</t>
  </si>
  <si>
    <t>0.065± 0.005</t>
  </si>
  <si>
    <t>0.06± 0.01</t>
  </si>
  <si>
    <t>0.165± 0.005</t>
  </si>
  <si>
    <t>0.16± 0.01</t>
  </si>
  <si>
    <t>0.17± 0.01</t>
  </si>
  <si>
    <t>0.195± 0.005</t>
  </si>
  <si>
    <t>0.185± 0.07</t>
  </si>
  <si>
    <t>0.185± 0.04</t>
  </si>
  <si>
    <t>12.705± 0.695</t>
  </si>
  <si>
    <t>11.335± 0.135</t>
  </si>
  <si>
    <t>18.3± 0.6</t>
  </si>
  <si>
    <t>16.47± 0.775</t>
  </si>
  <si>
    <t>15.75± 0.85</t>
  </si>
  <si>
    <t>19.95± 0.45</t>
  </si>
  <si>
    <t>18.67± 0.63</t>
  </si>
  <si>
    <t>18.225± 0.72</t>
  </si>
  <si>
    <t>Superoxide Dismutase</t>
  </si>
  <si>
    <t>19.15± 0.55</t>
  </si>
  <si>
    <t>16.705± 0.305</t>
  </si>
  <si>
    <t>15.035± 0.865</t>
  </si>
  <si>
    <t>20.3± 0.4</t>
  </si>
  <si>
    <t>18.175± 0.225</t>
  </si>
  <si>
    <t>17± 0.8</t>
  </si>
  <si>
    <t>23.32± 0.62</t>
  </si>
  <si>
    <t>20.92± 0.12</t>
  </si>
  <si>
    <t>19.82± 0.28</t>
  </si>
  <si>
    <t>Anova: Two-Factor With Replication</t>
  </si>
  <si>
    <t>SUMMARY</t>
  </si>
  <si>
    <t>Total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</si>
  <si>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</si>
  <si>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</si>
  <si>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</si>
  <si>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</si>
  <si>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</si>
  <si>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</si>
  <si>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</si>
  <si>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</si>
  <si>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</si>
  <si>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</si>
  <si>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</si>
  <si>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</si>
  <si>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Sample</t>
  </si>
  <si>
    <t>Columns</t>
  </si>
  <si>
    <t>Interaction</t>
  </si>
  <si>
    <t>Within</t>
  </si>
  <si>
    <t>c</t>
  </si>
  <si>
    <t>t1</t>
  </si>
  <si>
    <t>t2</t>
  </si>
  <si>
    <t>W</t>
  </si>
  <si>
    <t>O</t>
  </si>
  <si>
    <t>R</t>
  </si>
  <si>
    <t>Genotype</t>
  </si>
  <si>
    <t>Ageing</t>
  </si>
  <si>
    <t>G * A</t>
  </si>
  <si>
    <t>SE(d)</t>
  </si>
  <si>
    <t>CD (0.01)</t>
  </si>
  <si>
    <t>SEM</t>
  </si>
  <si>
    <t>FACTOR A</t>
  </si>
  <si>
    <t>FACTOR B</t>
  </si>
  <si>
    <t>CONTROL</t>
  </si>
  <si>
    <t>REPLICATIONS</t>
  </si>
  <si>
    <t>treatments</t>
  </si>
  <si>
    <t>total observations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</si>
</sst>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rgb="FF000000"/>
      <name val="Times New Roman"/>
      <family val="1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1" xfId="0" applyFont="1" applyBorder="1" applyAlignment="1">
      <alignment horizontal="center" wrapText="1" readingOrder="1"/>
    </xf>
    <xf numFmtId="0" fontId="0" fillId="0" borderId="0" xfId="0" applyFill="1" applyBorder="1" applyAlignment="1"/>
    <xf numFmtId="0" fontId="3" fillId="0" borderId="2" xfId="0" applyFont="1" applyFill="1" applyBorder="1" applyAlignment="1">
      <alignment horizontal="right"/>
    </xf>
    <xf numFmtId="0" fontId="0" fillId="0" borderId="3" xfId="0" applyFill="1" applyBorder="1" applyAlignment="1"/>
    <xf numFmtId="0" fontId="4" fillId="0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5" fillId="2" borderId="5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peroxidase!$B$25</c:f>
              <c:strCache>
                <c:ptCount val="1"/>
                <c:pt idx="0">
                  <c:v>C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peroxidase!$C$30:$C$32</c:f>
                <c:numCache>
                  <c:formatCode>General</c:formatCode>
                  <c:ptCount val="3"/>
                  <c:pt idx="0">
                    <c:v>0.55000000000005989</c:v>
                  </c:pt>
                  <c:pt idx="1">
                    <c:v>0.19500000000015763</c:v>
                  </c:pt>
                  <c:pt idx="2">
                    <c:v>0.13499999999989859</c:v>
                  </c:pt>
                </c:numCache>
              </c:numRef>
            </c:plus>
            <c:minus>
              <c:numRef>
                <c:f>peroxidase!$C$30:$C$32</c:f>
                <c:numCache>
                  <c:formatCode>General</c:formatCode>
                  <c:ptCount val="3"/>
                  <c:pt idx="0">
                    <c:v>0.55000000000005989</c:v>
                  </c:pt>
                  <c:pt idx="1">
                    <c:v>0.19500000000015763</c:v>
                  </c:pt>
                  <c:pt idx="2">
                    <c:v>0.13499999999989859</c:v>
                  </c:pt>
                </c:numCache>
              </c:numRef>
            </c:minus>
          </c:errBars>
          <c:cat>
            <c:strRef>
              <c:f>peroxidase!$C$24:$E$24</c:f>
              <c:strCache>
                <c:ptCount val="3"/>
                <c:pt idx="0">
                  <c:v>African Tall</c:v>
                </c:pt>
                <c:pt idx="1">
                  <c:v>MAH 14-5</c:v>
                </c:pt>
                <c:pt idx="2">
                  <c:v>Local  Landrace</c:v>
                </c:pt>
              </c:strCache>
            </c:strRef>
          </c:cat>
          <c:val>
            <c:numRef>
              <c:f>peroxidase!$C$25:$E$25</c:f>
              <c:numCache>
                <c:formatCode>General</c:formatCode>
                <c:ptCount val="3"/>
                <c:pt idx="0">
                  <c:v>16.149999999999999</c:v>
                </c:pt>
                <c:pt idx="1">
                  <c:v>18.204999999999998</c:v>
                </c:pt>
                <c:pt idx="2">
                  <c:v>20.035</c:v>
                </c:pt>
              </c:numCache>
            </c:numRef>
          </c:val>
        </c:ser>
        <c:ser>
          <c:idx val="1"/>
          <c:order val="1"/>
          <c:tx>
            <c:strRef>
              <c:f>peroxidase!$B$26</c:f>
              <c:strCache>
                <c:ptCount val="1"/>
                <c:pt idx="0">
                  <c:v>T1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peroxidase!$D$30:$D$32</c:f>
                <c:numCache>
                  <c:formatCode>General</c:formatCode>
                  <c:ptCount val="3"/>
                  <c:pt idx="0">
                    <c:v>0.39999999999996017</c:v>
                  </c:pt>
                  <c:pt idx="1">
                    <c:v>0.22499999999992923</c:v>
                  </c:pt>
                  <c:pt idx="2">
                    <c:v>0.20000000000005114</c:v>
                  </c:pt>
                </c:numCache>
              </c:numRef>
            </c:plus>
            <c:minus>
              <c:numRef>
                <c:f>peroxidase!$D$30:$D$32</c:f>
                <c:numCache>
                  <c:formatCode>General</c:formatCode>
                  <c:ptCount val="3"/>
                  <c:pt idx="0">
                    <c:v>0.39999999999996017</c:v>
                  </c:pt>
                  <c:pt idx="1">
                    <c:v>0.22499999999992923</c:v>
                  </c:pt>
                  <c:pt idx="2">
                    <c:v>0.20000000000005114</c:v>
                  </c:pt>
                </c:numCache>
              </c:numRef>
            </c:minus>
          </c:errBars>
          <c:cat>
            <c:strRef>
              <c:f>peroxidase!$C$24:$E$24</c:f>
              <c:strCache>
                <c:ptCount val="3"/>
                <c:pt idx="0">
                  <c:v>African Tall</c:v>
                </c:pt>
                <c:pt idx="1">
                  <c:v>MAH 14-5</c:v>
                </c:pt>
                <c:pt idx="2">
                  <c:v>Local  Landrace</c:v>
                </c:pt>
              </c:strCache>
            </c:strRef>
          </c:cat>
          <c:val>
            <c:numRef>
              <c:f>peroxidase!$C$26:$E$26</c:f>
              <c:numCache>
                <c:formatCode>General</c:formatCode>
                <c:ptCount val="3"/>
                <c:pt idx="0">
                  <c:v>12.3</c:v>
                </c:pt>
                <c:pt idx="1">
                  <c:v>14.175000000000001</c:v>
                </c:pt>
                <c:pt idx="2">
                  <c:v>16</c:v>
                </c:pt>
              </c:numCache>
            </c:numRef>
          </c:val>
        </c:ser>
        <c:ser>
          <c:idx val="2"/>
          <c:order val="2"/>
          <c:tx>
            <c:strRef>
              <c:f>peroxidase!$B$27</c:f>
              <c:strCache>
                <c:ptCount val="1"/>
                <c:pt idx="0">
                  <c:v>T2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peroxidase!$E$30:$E$32</c:f>
                <c:numCache>
                  <c:formatCode>General</c:formatCode>
                  <c:ptCount val="3"/>
                  <c:pt idx="0">
                    <c:v>0.37999999999996859</c:v>
                  </c:pt>
                  <c:pt idx="1">
                    <c:v>0.1300000000000808</c:v>
                  </c:pt>
                  <c:pt idx="2">
                    <c:v>0.21999999999996969</c:v>
                  </c:pt>
                </c:numCache>
              </c:numRef>
            </c:plus>
            <c:minus>
              <c:numRef>
                <c:f>peroxidase!$E$30:$E$32</c:f>
                <c:numCache>
                  <c:formatCode>General</c:formatCode>
                  <c:ptCount val="3"/>
                  <c:pt idx="0">
                    <c:v>0.37999999999996859</c:v>
                  </c:pt>
                  <c:pt idx="1">
                    <c:v>0.1300000000000808</c:v>
                  </c:pt>
                  <c:pt idx="2">
                    <c:v>0.21999999999996969</c:v>
                  </c:pt>
                </c:numCache>
              </c:numRef>
            </c:minus>
          </c:errBars>
          <c:cat>
            <c:strRef>
              <c:f>peroxidase!$C$24:$E$24</c:f>
              <c:strCache>
                <c:ptCount val="3"/>
                <c:pt idx="0">
                  <c:v>African Tall</c:v>
                </c:pt>
                <c:pt idx="1">
                  <c:v>MAH 14-5</c:v>
                </c:pt>
                <c:pt idx="2">
                  <c:v>Local  Landrace</c:v>
                </c:pt>
              </c:strCache>
            </c:strRef>
          </c:cat>
          <c:val>
            <c:numRef>
              <c:f>peroxidase!$C$27:$E$27</c:f>
              <c:numCache>
                <c:formatCode>General</c:formatCode>
                <c:ptCount val="3"/>
                <c:pt idx="0">
                  <c:v>10.32</c:v>
                </c:pt>
                <c:pt idx="1">
                  <c:v>11.67</c:v>
                </c:pt>
                <c:pt idx="2">
                  <c:v>13.32</c:v>
                </c:pt>
              </c:numCache>
            </c:numRef>
          </c:val>
        </c:ser>
        <c:dLbls>
          <c:showVal val="1"/>
        </c:dLbls>
        <c:axId val="100098816"/>
        <c:axId val="100100352"/>
      </c:barChart>
      <c:catAx>
        <c:axId val="100098816"/>
        <c:scaling>
          <c:orientation val="minMax"/>
        </c:scaling>
        <c:axPos val="b"/>
        <c:tickLblPos val="nextTo"/>
        <c:crossAx val="100100352"/>
        <c:crosses val="autoZero"/>
        <c:auto val="1"/>
        <c:lblAlgn val="ctr"/>
        <c:lblOffset val="100"/>
      </c:catAx>
      <c:valAx>
        <c:axId val="10010035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Peroxidase</a:t>
                </a:r>
                <a:r>
                  <a:rPr lang="en-US" baseline="0"/>
                  <a:t> (units per g fresh weight)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1000988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ppo!$D$21</c:f>
              <c:strCache>
                <c:ptCount val="1"/>
                <c:pt idx="0">
                  <c:v>C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>
              <c:idx val="1"/>
              <c:layout>
                <c:manualLayout>
                  <c:x val="0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ppo!$E$26:$G$26</c:f>
                <c:numCache>
                  <c:formatCode>General</c:formatCode>
                  <c:ptCount val="3"/>
                  <c:pt idx="0">
                    <c:v>9.9999999999999915E-3</c:v>
                  </c:pt>
                  <c:pt idx="1">
                    <c:v>4.9999999999999906E-3</c:v>
                  </c:pt>
                  <c:pt idx="2">
                    <c:v>5.0000000000000044E-3</c:v>
                  </c:pt>
                </c:numCache>
              </c:numRef>
            </c:plus>
            <c:minus>
              <c:numRef>
                <c:f>ppo!$E$26:$G$26</c:f>
                <c:numCache>
                  <c:formatCode>General</c:formatCode>
                  <c:ptCount val="3"/>
                  <c:pt idx="0">
                    <c:v>9.9999999999999915E-3</c:v>
                  </c:pt>
                  <c:pt idx="1">
                    <c:v>4.9999999999999906E-3</c:v>
                  </c:pt>
                  <c:pt idx="2">
                    <c:v>5.0000000000000044E-3</c:v>
                  </c:pt>
                </c:numCache>
              </c:numRef>
            </c:minus>
          </c:errBars>
          <c:cat>
            <c:strRef>
              <c:f>ppo!$E$20:$G$20</c:f>
              <c:strCache>
                <c:ptCount val="3"/>
                <c:pt idx="0">
                  <c:v>African Tall</c:v>
                </c:pt>
                <c:pt idx="1">
                  <c:v>MAH 14-5</c:v>
                </c:pt>
                <c:pt idx="2">
                  <c:v>Local  Landrace</c:v>
                </c:pt>
              </c:strCache>
            </c:strRef>
          </c:cat>
          <c:val>
            <c:numRef>
              <c:f>ppo!$E$21:$G$21</c:f>
              <c:numCache>
                <c:formatCode>General</c:formatCode>
                <c:ptCount val="3"/>
                <c:pt idx="0">
                  <c:v>6.0000000000000005E-2</c:v>
                </c:pt>
                <c:pt idx="1">
                  <c:v>0.16500000000000001</c:v>
                </c:pt>
                <c:pt idx="2">
                  <c:v>0.185</c:v>
                </c:pt>
              </c:numCache>
            </c:numRef>
          </c:val>
        </c:ser>
        <c:ser>
          <c:idx val="1"/>
          <c:order val="1"/>
          <c:tx>
            <c:strRef>
              <c:f>ppo!$D$22</c:f>
              <c:strCache>
                <c:ptCount val="1"/>
                <c:pt idx="0">
                  <c:v>T1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ppo!$E$27:$G$27</c:f>
                <c:numCache>
                  <c:formatCode>General</c:formatCode>
                  <c:ptCount val="3"/>
                  <c:pt idx="0">
                    <c:v>5.0000000000000044E-3</c:v>
                  </c:pt>
                  <c:pt idx="1">
                    <c:v>9.999999999999969E-3</c:v>
                  </c:pt>
                  <c:pt idx="2">
                    <c:v>5.0000000000000044E-3</c:v>
                  </c:pt>
                </c:numCache>
              </c:numRef>
            </c:plus>
            <c:minus>
              <c:numRef>
                <c:f>ppo!$E$27:$G$27</c:f>
                <c:numCache>
                  <c:formatCode>General</c:formatCode>
                  <c:ptCount val="3"/>
                  <c:pt idx="0">
                    <c:v>5.0000000000000044E-3</c:v>
                  </c:pt>
                  <c:pt idx="1">
                    <c:v>9.999999999999969E-3</c:v>
                  </c:pt>
                  <c:pt idx="2">
                    <c:v>5.0000000000000044E-3</c:v>
                  </c:pt>
                </c:numCache>
              </c:numRef>
            </c:minus>
          </c:errBars>
          <c:cat>
            <c:strRef>
              <c:f>ppo!$E$20:$G$20</c:f>
              <c:strCache>
                <c:ptCount val="3"/>
                <c:pt idx="0">
                  <c:v>African Tall</c:v>
                </c:pt>
                <c:pt idx="1">
                  <c:v>MAH 14-5</c:v>
                </c:pt>
                <c:pt idx="2">
                  <c:v>Local  Landrace</c:v>
                </c:pt>
              </c:strCache>
            </c:strRef>
          </c:cat>
          <c:val>
            <c:numRef>
              <c:f>ppo!$E$22:$G$22</c:f>
              <c:numCache>
                <c:formatCode>General</c:formatCode>
                <c:ptCount val="3"/>
                <c:pt idx="0">
                  <c:v>6.5000000000000002E-2</c:v>
                </c:pt>
                <c:pt idx="1">
                  <c:v>0.16</c:v>
                </c:pt>
                <c:pt idx="2">
                  <c:v>0.19500000000000001</c:v>
                </c:pt>
              </c:numCache>
            </c:numRef>
          </c:val>
        </c:ser>
        <c:ser>
          <c:idx val="2"/>
          <c:order val="2"/>
          <c:tx>
            <c:strRef>
              <c:f>ppo!$D$23</c:f>
              <c:strCache>
                <c:ptCount val="1"/>
                <c:pt idx="0">
                  <c:v>T2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ppo!$E$28:$G$28</c:f>
                <c:numCache>
                  <c:formatCode>General</c:formatCode>
                  <c:ptCount val="3"/>
                  <c:pt idx="0">
                    <c:v>9.9999999999999915E-3</c:v>
                  </c:pt>
                  <c:pt idx="1">
                    <c:v>1.0000000000000142E-2</c:v>
                  </c:pt>
                  <c:pt idx="2">
                    <c:v>4.9999999999999906E-3</c:v>
                  </c:pt>
                </c:numCache>
              </c:numRef>
            </c:plus>
            <c:minus>
              <c:numRef>
                <c:f>ppo!$E$28:$G$28</c:f>
                <c:numCache>
                  <c:formatCode>General</c:formatCode>
                  <c:ptCount val="3"/>
                  <c:pt idx="0">
                    <c:v>9.9999999999999915E-3</c:v>
                  </c:pt>
                  <c:pt idx="1">
                    <c:v>1.0000000000000142E-2</c:v>
                  </c:pt>
                  <c:pt idx="2">
                    <c:v>4.9999999999999906E-3</c:v>
                  </c:pt>
                </c:numCache>
              </c:numRef>
            </c:minus>
          </c:errBars>
          <c:cat>
            <c:strRef>
              <c:f>ppo!$E$20:$G$20</c:f>
              <c:strCache>
                <c:ptCount val="3"/>
                <c:pt idx="0">
                  <c:v>African Tall</c:v>
                </c:pt>
                <c:pt idx="1">
                  <c:v>MAH 14-5</c:v>
                </c:pt>
                <c:pt idx="2">
                  <c:v>Local  Landrace</c:v>
                </c:pt>
              </c:strCache>
            </c:strRef>
          </c:cat>
          <c:val>
            <c:numRef>
              <c:f>ppo!$E$23:$G$23</c:f>
              <c:numCache>
                <c:formatCode>General</c:formatCode>
                <c:ptCount val="3"/>
                <c:pt idx="0">
                  <c:v>6.0000000000000005E-2</c:v>
                </c:pt>
                <c:pt idx="1">
                  <c:v>0.16999999999999998</c:v>
                </c:pt>
                <c:pt idx="2">
                  <c:v>0.185</c:v>
                </c:pt>
              </c:numCache>
            </c:numRef>
          </c:val>
        </c:ser>
        <c:dLbls>
          <c:showVal val="1"/>
        </c:dLbls>
        <c:axId val="100186368"/>
        <c:axId val="99426304"/>
      </c:barChart>
      <c:catAx>
        <c:axId val="100186368"/>
        <c:scaling>
          <c:orientation val="minMax"/>
        </c:scaling>
        <c:axPos val="b"/>
        <c:tickLblPos val="nextTo"/>
        <c:crossAx val="99426304"/>
        <c:crosses val="autoZero"/>
        <c:auto val="1"/>
        <c:lblAlgn val="ctr"/>
        <c:lblOffset val="100"/>
      </c:catAx>
      <c:valAx>
        <c:axId val="9942630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Polyphenol</a:t>
                </a:r>
                <a:r>
                  <a:rPr lang="en-US" baseline="0"/>
                  <a:t> Oxidase (units per g fresg weight)</a:t>
                </a:r>
                <a:endParaRPr lang="en-US"/>
              </a:p>
            </c:rich>
          </c:tx>
        </c:title>
        <c:numFmt formatCode="General" sourceLinked="1"/>
        <c:tickLblPos val="nextTo"/>
        <c:crossAx val="1001863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catalase!$C$22</c:f>
              <c:strCache>
                <c:ptCount val="1"/>
                <c:pt idx="0">
                  <c:v>C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catalase!$D$27:$F$27</c:f>
                <c:numCache>
                  <c:formatCode>General</c:formatCode>
                  <c:ptCount val="3"/>
                  <c:pt idx="0">
                    <c:v>0.55000000000005989</c:v>
                  </c:pt>
                  <c:pt idx="1">
                    <c:v>0.60000000000005871</c:v>
                  </c:pt>
                  <c:pt idx="2">
                    <c:v>0.4499999999999848</c:v>
                  </c:pt>
                </c:numCache>
              </c:numRef>
            </c:plus>
            <c:minus>
              <c:numRef>
                <c:f>catalase!$D$27:$F$27</c:f>
                <c:numCache>
                  <c:formatCode>General</c:formatCode>
                  <c:ptCount val="3"/>
                  <c:pt idx="0">
                    <c:v>0.55000000000005989</c:v>
                  </c:pt>
                  <c:pt idx="1">
                    <c:v>0.60000000000005871</c:v>
                  </c:pt>
                  <c:pt idx="2">
                    <c:v>0.4499999999999848</c:v>
                  </c:pt>
                </c:numCache>
              </c:numRef>
            </c:minus>
          </c:errBars>
          <c:cat>
            <c:strRef>
              <c:f>catalase!$D$21:$F$21</c:f>
              <c:strCache>
                <c:ptCount val="3"/>
                <c:pt idx="0">
                  <c:v>African Tall</c:v>
                </c:pt>
                <c:pt idx="1">
                  <c:v>MAH 14-5</c:v>
                </c:pt>
                <c:pt idx="2">
                  <c:v>Local  Landrace</c:v>
                </c:pt>
              </c:strCache>
            </c:strRef>
          </c:cat>
          <c:val>
            <c:numRef>
              <c:f>catalase!$D$22:$F$22</c:f>
              <c:numCache>
                <c:formatCode>General</c:formatCode>
                <c:ptCount val="3"/>
                <c:pt idx="0">
                  <c:v>16.149999999999999</c:v>
                </c:pt>
                <c:pt idx="1">
                  <c:v>18.299999999999997</c:v>
                </c:pt>
                <c:pt idx="2">
                  <c:v>19.95</c:v>
                </c:pt>
              </c:numCache>
            </c:numRef>
          </c:val>
        </c:ser>
        <c:ser>
          <c:idx val="1"/>
          <c:order val="1"/>
          <c:tx>
            <c:strRef>
              <c:f>catalase!$C$23</c:f>
              <c:strCache>
                <c:ptCount val="1"/>
                <c:pt idx="0">
                  <c:v>T1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catalase!$D$28:$F$28</c:f>
                <c:numCache>
                  <c:formatCode>General</c:formatCode>
                  <c:ptCount val="3"/>
                  <c:pt idx="0">
                    <c:v>0.6949999999999984</c:v>
                  </c:pt>
                  <c:pt idx="1">
                    <c:v>0.77499999999998681</c:v>
                  </c:pt>
                  <c:pt idx="2">
                    <c:v>0.62999999999996792</c:v>
                  </c:pt>
                </c:numCache>
              </c:numRef>
            </c:plus>
            <c:minus>
              <c:numRef>
                <c:f>catalase!$D$28:$F$28</c:f>
                <c:numCache>
                  <c:formatCode>General</c:formatCode>
                  <c:ptCount val="3"/>
                  <c:pt idx="0">
                    <c:v>0.6949999999999984</c:v>
                  </c:pt>
                  <c:pt idx="1">
                    <c:v>0.77499999999998681</c:v>
                  </c:pt>
                  <c:pt idx="2">
                    <c:v>0.62999999999996792</c:v>
                  </c:pt>
                </c:numCache>
              </c:numRef>
            </c:minus>
          </c:errBars>
          <c:cat>
            <c:strRef>
              <c:f>catalase!$D$21:$F$21</c:f>
              <c:strCache>
                <c:ptCount val="3"/>
                <c:pt idx="0">
                  <c:v>African Tall</c:v>
                </c:pt>
                <c:pt idx="1">
                  <c:v>MAH 14-5</c:v>
                </c:pt>
                <c:pt idx="2">
                  <c:v>Local  Landrace</c:v>
                </c:pt>
              </c:strCache>
            </c:strRef>
          </c:cat>
          <c:val>
            <c:numRef>
              <c:f>catalase!$D$23:$F$23</c:f>
              <c:numCache>
                <c:formatCode>General</c:formatCode>
                <c:ptCount val="3"/>
                <c:pt idx="0">
                  <c:v>12.705</c:v>
                </c:pt>
                <c:pt idx="1">
                  <c:v>16.475000000000001</c:v>
                </c:pt>
                <c:pt idx="2">
                  <c:v>18.670000000000002</c:v>
                </c:pt>
              </c:numCache>
            </c:numRef>
          </c:val>
        </c:ser>
        <c:ser>
          <c:idx val="2"/>
          <c:order val="2"/>
          <c:tx>
            <c:strRef>
              <c:f>catalase!$C$24</c:f>
              <c:strCache>
                <c:ptCount val="1"/>
                <c:pt idx="0">
                  <c:v>T2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catalase!$D$29:$F$29</c:f>
                <c:numCache>
                  <c:formatCode>General</c:formatCode>
                  <c:ptCount val="3"/>
                  <c:pt idx="0">
                    <c:v>0.13499999999989859</c:v>
                  </c:pt>
                  <c:pt idx="1">
                    <c:v>0.84999999999999798</c:v>
                  </c:pt>
                  <c:pt idx="2">
                    <c:v>0.71999999999998987</c:v>
                  </c:pt>
                </c:numCache>
              </c:numRef>
            </c:plus>
            <c:minus>
              <c:numRef>
                <c:f>catalase!$D$29:$F$29</c:f>
                <c:numCache>
                  <c:formatCode>General</c:formatCode>
                  <c:ptCount val="3"/>
                  <c:pt idx="0">
                    <c:v>0.13499999999989859</c:v>
                  </c:pt>
                  <c:pt idx="1">
                    <c:v>0.84999999999999798</c:v>
                  </c:pt>
                  <c:pt idx="2">
                    <c:v>0.71999999999998987</c:v>
                  </c:pt>
                </c:numCache>
              </c:numRef>
            </c:minus>
          </c:errBars>
          <c:cat>
            <c:strRef>
              <c:f>catalase!$D$21:$F$21</c:f>
              <c:strCache>
                <c:ptCount val="3"/>
                <c:pt idx="0">
                  <c:v>African Tall</c:v>
                </c:pt>
                <c:pt idx="1">
                  <c:v>MAH 14-5</c:v>
                </c:pt>
                <c:pt idx="2">
                  <c:v>Local  Landrace</c:v>
                </c:pt>
              </c:strCache>
            </c:strRef>
          </c:cat>
          <c:val>
            <c:numRef>
              <c:f>catalase!$D$24:$F$24</c:f>
              <c:numCache>
                <c:formatCode>General</c:formatCode>
                <c:ptCount val="3"/>
                <c:pt idx="0">
                  <c:v>11.335000000000001</c:v>
                </c:pt>
                <c:pt idx="1">
                  <c:v>15.75</c:v>
                </c:pt>
                <c:pt idx="2">
                  <c:v>18.225000000000001</c:v>
                </c:pt>
              </c:numCache>
            </c:numRef>
          </c:val>
        </c:ser>
        <c:dLbls>
          <c:showVal val="1"/>
        </c:dLbls>
        <c:axId val="100315136"/>
        <c:axId val="100316672"/>
      </c:barChart>
      <c:catAx>
        <c:axId val="100315136"/>
        <c:scaling>
          <c:orientation val="minMax"/>
        </c:scaling>
        <c:axPos val="b"/>
        <c:tickLblPos val="nextTo"/>
        <c:crossAx val="100316672"/>
        <c:crosses val="autoZero"/>
        <c:auto val="1"/>
        <c:lblAlgn val="ctr"/>
        <c:lblOffset val="100"/>
      </c:catAx>
      <c:valAx>
        <c:axId val="10031667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Catalase</a:t>
                </a:r>
                <a:r>
                  <a:rPr lang="en-US" baseline="0"/>
                  <a:t> (µ</a:t>
                </a:r>
                <a:r>
                  <a:rPr lang="en-US" sz="1000" b="1" i="0" u="none" strike="noStrike" baseline="0"/>
                  <a:t> moles of H2O2 decomposed mg-1 of protein min-1</a:t>
                </a:r>
                <a:r>
                  <a:rPr lang="en-US" baseline="0"/>
                  <a:t>)</a:t>
                </a:r>
                <a:endParaRPr lang="en-US"/>
              </a:p>
            </c:rich>
          </c:tx>
        </c:title>
        <c:numFmt formatCode="General" sourceLinked="1"/>
        <c:tickLblPos val="nextTo"/>
        <c:crossAx val="1003151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SOD!$F$22</c:f>
              <c:strCache>
                <c:ptCount val="1"/>
                <c:pt idx="0">
                  <c:v>Control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dLblPos val="outEnd"/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SOD!$G$27:$I$27</c:f>
                <c:numCache>
                  <c:formatCode>General</c:formatCode>
                  <c:ptCount val="3"/>
                  <c:pt idx="0">
                    <c:v>0.55000000000000826</c:v>
                  </c:pt>
                  <c:pt idx="1">
                    <c:v>0.40000000000010227</c:v>
                  </c:pt>
                  <c:pt idx="2">
                    <c:v>0.61999999999993072</c:v>
                  </c:pt>
                </c:numCache>
              </c:numRef>
            </c:plus>
            <c:minus>
              <c:numRef>
                <c:f>SOD!$G$27:$I$27</c:f>
                <c:numCache>
                  <c:formatCode>General</c:formatCode>
                  <c:ptCount val="3"/>
                  <c:pt idx="0">
                    <c:v>0.55000000000000826</c:v>
                  </c:pt>
                  <c:pt idx="1">
                    <c:v>0.40000000000010227</c:v>
                  </c:pt>
                  <c:pt idx="2">
                    <c:v>0.61999999999993072</c:v>
                  </c:pt>
                </c:numCache>
              </c:numRef>
            </c:minus>
          </c:errBars>
          <c:cat>
            <c:strRef>
              <c:f>SOD!$G$21:$I$21</c:f>
              <c:strCache>
                <c:ptCount val="3"/>
                <c:pt idx="0">
                  <c:v>African Tall</c:v>
                </c:pt>
                <c:pt idx="1">
                  <c:v>MAH 14-5</c:v>
                </c:pt>
                <c:pt idx="2">
                  <c:v>Local  Landrace</c:v>
                </c:pt>
              </c:strCache>
            </c:strRef>
          </c:cat>
          <c:val>
            <c:numRef>
              <c:f>SOD!$G$22:$I$22</c:f>
              <c:numCache>
                <c:formatCode>General</c:formatCode>
                <c:ptCount val="3"/>
                <c:pt idx="0">
                  <c:v>19.149999999999999</c:v>
                </c:pt>
                <c:pt idx="1">
                  <c:v>20.299999999999997</c:v>
                </c:pt>
                <c:pt idx="2">
                  <c:v>23.32</c:v>
                </c:pt>
              </c:numCache>
            </c:numRef>
          </c:val>
        </c:ser>
        <c:ser>
          <c:idx val="1"/>
          <c:order val="1"/>
          <c:tx>
            <c:strRef>
              <c:f>SOD!$F$23</c:f>
              <c:strCache>
                <c:ptCount val="1"/>
                <c:pt idx="0">
                  <c:v>T1 (96h of ageing)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dLblPos val="outEnd"/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SOD!$G$28:$I$28</c:f>
                <c:numCache>
                  <c:formatCode>General</c:formatCode>
                  <c:ptCount val="3"/>
                  <c:pt idx="0">
                    <c:v>0.30500000000011196</c:v>
                  </c:pt>
                  <c:pt idx="1">
                    <c:v>0.22500000000018186</c:v>
                  </c:pt>
                  <c:pt idx="2">
                    <c:v>0.11999999999962331</c:v>
                  </c:pt>
                </c:numCache>
              </c:numRef>
            </c:plus>
            <c:minus>
              <c:numRef>
                <c:f>SOD!$G$28:$I$28</c:f>
                <c:numCache>
                  <c:formatCode>General</c:formatCode>
                  <c:ptCount val="3"/>
                  <c:pt idx="0">
                    <c:v>0.30500000000011196</c:v>
                  </c:pt>
                  <c:pt idx="1">
                    <c:v>0.22500000000018186</c:v>
                  </c:pt>
                  <c:pt idx="2">
                    <c:v>0.11999999999962331</c:v>
                  </c:pt>
                </c:numCache>
              </c:numRef>
            </c:minus>
          </c:errBars>
          <c:cat>
            <c:strRef>
              <c:f>SOD!$G$21:$I$21</c:f>
              <c:strCache>
                <c:ptCount val="3"/>
                <c:pt idx="0">
                  <c:v>African Tall</c:v>
                </c:pt>
                <c:pt idx="1">
                  <c:v>MAH 14-5</c:v>
                </c:pt>
                <c:pt idx="2">
                  <c:v>Local  Landrace</c:v>
                </c:pt>
              </c:strCache>
            </c:strRef>
          </c:cat>
          <c:val>
            <c:numRef>
              <c:f>SOD!$G$23:$I$23</c:f>
              <c:numCache>
                <c:formatCode>General</c:formatCode>
                <c:ptCount val="3"/>
                <c:pt idx="0">
                  <c:v>16.704999999999998</c:v>
                </c:pt>
                <c:pt idx="1">
                  <c:v>18.174999999999997</c:v>
                </c:pt>
                <c:pt idx="2">
                  <c:v>20.92</c:v>
                </c:pt>
              </c:numCache>
            </c:numRef>
          </c:val>
        </c:ser>
        <c:ser>
          <c:idx val="2"/>
          <c:order val="2"/>
          <c:tx>
            <c:strRef>
              <c:f>SOD!$F$24</c:f>
              <c:strCache>
                <c:ptCount val="1"/>
                <c:pt idx="0">
                  <c:v>T2 (120h of ageing)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dLblPos val="outEnd"/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SOD!$G$29:$I$29</c:f>
                <c:numCache>
                  <c:formatCode>General</c:formatCode>
                  <c:ptCount val="3"/>
                  <c:pt idx="0">
                    <c:v>0.86499999999997823</c:v>
                  </c:pt>
                  <c:pt idx="1">
                    <c:v>0.7999999999999915</c:v>
                  </c:pt>
                  <c:pt idx="2">
                    <c:v>0.27999999999997821</c:v>
                  </c:pt>
                </c:numCache>
              </c:numRef>
            </c:plus>
            <c:minus>
              <c:numRef>
                <c:f>SOD!$G$29:$I$29</c:f>
                <c:numCache>
                  <c:formatCode>General</c:formatCode>
                  <c:ptCount val="3"/>
                  <c:pt idx="0">
                    <c:v>0.86499999999997823</c:v>
                  </c:pt>
                  <c:pt idx="1">
                    <c:v>0.7999999999999915</c:v>
                  </c:pt>
                  <c:pt idx="2">
                    <c:v>0.27999999999997821</c:v>
                  </c:pt>
                </c:numCache>
              </c:numRef>
            </c:minus>
          </c:errBars>
          <c:cat>
            <c:strRef>
              <c:f>SOD!$G$21:$I$21</c:f>
              <c:strCache>
                <c:ptCount val="3"/>
                <c:pt idx="0">
                  <c:v>African Tall</c:v>
                </c:pt>
                <c:pt idx="1">
                  <c:v>MAH 14-5</c:v>
                </c:pt>
                <c:pt idx="2">
                  <c:v>Local  Landrace</c:v>
                </c:pt>
              </c:strCache>
            </c:strRef>
          </c:cat>
          <c:val>
            <c:numRef>
              <c:f>SOD!$G$24:$I$24</c:f>
              <c:numCache>
                <c:formatCode>General</c:formatCode>
                <c:ptCount val="3"/>
                <c:pt idx="0">
                  <c:v>15.035</c:v>
                </c:pt>
                <c:pt idx="1">
                  <c:v>17</c:v>
                </c:pt>
                <c:pt idx="2">
                  <c:v>19.82</c:v>
                </c:pt>
              </c:numCache>
            </c:numRef>
          </c:val>
        </c:ser>
        <c:dLbls>
          <c:showVal val="1"/>
        </c:dLbls>
        <c:axId val="100337152"/>
        <c:axId val="100338688"/>
      </c:barChart>
      <c:catAx>
        <c:axId val="100337152"/>
        <c:scaling>
          <c:orientation val="minMax"/>
        </c:scaling>
        <c:axPos val="b"/>
        <c:tickLblPos val="nextTo"/>
        <c:crossAx val="100338688"/>
        <c:crosses val="autoZero"/>
        <c:auto val="1"/>
        <c:lblAlgn val="ctr"/>
        <c:lblOffset val="100"/>
      </c:catAx>
      <c:valAx>
        <c:axId val="10033868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SOD</a:t>
                </a:r>
                <a:r>
                  <a:rPr lang="en-US" baseline="0"/>
                  <a:t> (units per mg protein)</a:t>
                </a:r>
                <a:endParaRPr lang="en-US"/>
              </a:p>
            </c:rich>
          </c:tx>
        </c:title>
        <c:numFmt formatCode="General" sourceLinked="1"/>
        <c:tickLblPos val="nextTo"/>
        <c:crossAx val="1003371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peroxidase!$B$25</c:f>
              <c:strCache>
                <c:ptCount val="1"/>
                <c:pt idx="0">
                  <c:v>C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peroxidase!$C$30:$C$32</c:f>
                <c:numCache>
                  <c:formatCode>General</c:formatCode>
                  <c:ptCount val="3"/>
                  <c:pt idx="0">
                    <c:v>0.55000000000005989</c:v>
                  </c:pt>
                  <c:pt idx="1">
                    <c:v>0.19500000000015763</c:v>
                  </c:pt>
                  <c:pt idx="2">
                    <c:v>0.13499999999989859</c:v>
                  </c:pt>
                </c:numCache>
              </c:numRef>
            </c:plus>
            <c:minus>
              <c:numRef>
                <c:f>peroxidase!$C$30:$C$32</c:f>
                <c:numCache>
                  <c:formatCode>General</c:formatCode>
                  <c:ptCount val="3"/>
                  <c:pt idx="0">
                    <c:v>0.55000000000005989</c:v>
                  </c:pt>
                  <c:pt idx="1">
                    <c:v>0.19500000000015763</c:v>
                  </c:pt>
                  <c:pt idx="2">
                    <c:v>0.13499999999989859</c:v>
                  </c:pt>
                </c:numCache>
              </c:numRef>
            </c:minus>
          </c:errBars>
          <c:cat>
            <c:strRef>
              <c:f>peroxidase!$C$24:$D$24</c:f>
              <c:strCache>
                <c:ptCount val="2"/>
                <c:pt idx="0">
                  <c:v>African Tall</c:v>
                </c:pt>
                <c:pt idx="1">
                  <c:v>MAH 14-5</c:v>
                </c:pt>
              </c:strCache>
            </c:strRef>
          </c:cat>
          <c:val>
            <c:numRef>
              <c:f>peroxidase!$C$25:$D$25</c:f>
              <c:numCache>
                <c:formatCode>General</c:formatCode>
                <c:ptCount val="2"/>
                <c:pt idx="0">
                  <c:v>16.149999999999999</c:v>
                </c:pt>
                <c:pt idx="1">
                  <c:v>18.204999999999998</c:v>
                </c:pt>
              </c:numCache>
            </c:numRef>
          </c:val>
        </c:ser>
        <c:ser>
          <c:idx val="1"/>
          <c:order val="1"/>
          <c:tx>
            <c:strRef>
              <c:f>peroxidase!$B$26</c:f>
              <c:strCache>
                <c:ptCount val="1"/>
                <c:pt idx="0">
                  <c:v>T1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peroxidase!$D$30:$D$32</c:f>
                <c:numCache>
                  <c:formatCode>General</c:formatCode>
                  <c:ptCount val="3"/>
                  <c:pt idx="0">
                    <c:v>0.39999999999996017</c:v>
                  </c:pt>
                  <c:pt idx="1">
                    <c:v>0.22499999999992923</c:v>
                  </c:pt>
                  <c:pt idx="2">
                    <c:v>0.20000000000005114</c:v>
                  </c:pt>
                </c:numCache>
              </c:numRef>
            </c:plus>
            <c:minus>
              <c:numRef>
                <c:f>peroxidase!$D$30:$D$32</c:f>
                <c:numCache>
                  <c:formatCode>General</c:formatCode>
                  <c:ptCount val="3"/>
                  <c:pt idx="0">
                    <c:v>0.39999999999996017</c:v>
                  </c:pt>
                  <c:pt idx="1">
                    <c:v>0.22499999999992923</c:v>
                  </c:pt>
                  <c:pt idx="2">
                    <c:v>0.20000000000005114</c:v>
                  </c:pt>
                </c:numCache>
              </c:numRef>
            </c:minus>
          </c:errBars>
          <c:cat>
            <c:strRef>
              <c:f>peroxidase!$C$24:$D$24</c:f>
              <c:strCache>
                <c:ptCount val="2"/>
                <c:pt idx="0">
                  <c:v>African Tall</c:v>
                </c:pt>
                <c:pt idx="1">
                  <c:v>MAH 14-5</c:v>
                </c:pt>
              </c:strCache>
            </c:strRef>
          </c:cat>
          <c:val>
            <c:numRef>
              <c:f>peroxidase!$C$26:$D$26</c:f>
              <c:numCache>
                <c:formatCode>General</c:formatCode>
                <c:ptCount val="2"/>
                <c:pt idx="0">
                  <c:v>12.3</c:v>
                </c:pt>
                <c:pt idx="1">
                  <c:v>14.175000000000001</c:v>
                </c:pt>
              </c:numCache>
            </c:numRef>
          </c:val>
        </c:ser>
        <c:ser>
          <c:idx val="2"/>
          <c:order val="2"/>
          <c:tx>
            <c:strRef>
              <c:f>peroxidase!$B$27</c:f>
              <c:strCache>
                <c:ptCount val="1"/>
                <c:pt idx="0">
                  <c:v>T2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peroxidase!$C$32:$D$32</c:f>
                <c:numCache>
                  <c:formatCode>General</c:formatCode>
                  <c:ptCount val="2"/>
                  <c:pt idx="0">
                    <c:v>0.13499999999989859</c:v>
                  </c:pt>
                  <c:pt idx="1">
                    <c:v>0.20000000000005114</c:v>
                  </c:pt>
                </c:numCache>
              </c:numRef>
            </c:plus>
            <c:minus>
              <c:numRef>
                <c:f>peroxidase!$C$32:$D$32</c:f>
                <c:numCache>
                  <c:formatCode>General</c:formatCode>
                  <c:ptCount val="2"/>
                  <c:pt idx="0">
                    <c:v>0.13499999999989859</c:v>
                  </c:pt>
                  <c:pt idx="1">
                    <c:v>0.20000000000005114</c:v>
                  </c:pt>
                </c:numCache>
              </c:numRef>
            </c:minus>
          </c:errBars>
          <c:cat>
            <c:strRef>
              <c:f>peroxidase!$C$24:$D$24</c:f>
              <c:strCache>
                <c:ptCount val="2"/>
                <c:pt idx="0">
                  <c:v>African Tall</c:v>
                </c:pt>
                <c:pt idx="1">
                  <c:v>MAH 14-5</c:v>
                </c:pt>
              </c:strCache>
            </c:strRef>
          </c:cat>
          <c:val>
            <c:numRef>
              <c:f>peroxidase!$C$27:$D$27</c:f>
              <c:numCache>
                <c:formatCode>General</c:formatCode>
                <c:ptCount val="2"/>
                <c:pt idx="0">
                  <c:v>10.32</c:v>
                </c:pt>
                <c:pt idx="1">
                  <c:v>11.67</c:v>
                </c:pt>
              </c:numCache>
            </c:numRef>
          </c:val>
        </c:ser>
        <c:dLbls>
          <c:showVal val="1"/>
        </c:dLbls>
        <c:axId val="101755520"/>
        <c:axId val="101785984"/>
      </c:barChart>
      <c:catAx>
        <c:axId val="101755520"/>
        <c:scaling>
          <c:orientation val="minMax"/>
        </c:scaling>
        <c:axPos val="b"/>
        <c:tickLblPos val="nextTo"/>
        <c:crossAx val="101785984"/>
        <c:crosses val="autoZero"/>
        <c:auto val="1"/>
        <c:lblAlgn val="ctr"/>
        <c:lblOffset val="100"/>
      </c:catAx>
      <c:valAx>
        <c:axId val="10178598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Peroxidase</a:t>
                </a:r>
                <a:r>
                  <a:rPr lang="en-US" baseline="0"/>
                  <a:t> (units per g fresh weight)</a:t>
                </a:r>
                <a:endParaRPr lang="en-US"/>
              </a:p>
            </c:rich>
          </c:tx>
        </c:title>
        <c:numFmt formatCode="General" sourceLinked="1"/>
        <c:tickLblPos val="nextTo"/>
        <c:crossAx val="1017555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ppo!$E$21</c:f>
              <c:strCache>
                <c:ptCount val="1"/>
                <c:pt idx="0">
                  <c:v>0.06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>
              <c:idx val="1"/>
              <c:layout>
                <c:manualLayout>
                  <c:x val="0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ppo!$F$26:$G$26</c:f>
                <c:numCache>
                  <c:formatCode>General</c:formatCode>
                  <c:ptCount val="2"/>
                  <c:pt idx="0">
                    <c:v>4.9999999999999906E-3</c:v>
                  </c:pt>
                  <c:pt idx="1">
                    <c:v>5.0000000000000044E-3</c:v>
                  </c:pt>
                </c:numCache>
              </c:numRef>
            </c:plus>
            <c:minus>
              <c:numRef>
                <c:f>ppo!$F$26:$G$26</c:f>
                <c:numCache>
                  <c:formatCode>General</c:formatCode>
                  <c:ptCount val="2"/>
                  <c:pt idx="0">
                    <c:v>4.9999999999999906E-3</c:v>
                  </c:pt>
                  <c:pt idx="1">
                    <c:v>5.0000000000000044E-3</c:v>
                  </c:pt>
                </c:numCache>
              </c:numRef>
            </c:minus>
          </c:errBars>
          <c:cat>
            <c:strRef>
              <c:f>ppo!$F$20:$G$20</c:f>
              <c:strCache>
                <c:ptCount val="2"/>
                <c:pt idx="0">
                  <c:v>MAH 14-5</c:v>
                </c:pt>
                <c:pt idx="1">
                  <c:v>Local  Landrace</c:v>
                </c:pt>
              </c:strCache>
            </c:strRef>
          </c:cat>
          <c:val>
            <c:numRef>
              <c:f>ppo!$F$21:$G$21</c:f>
              <c:numCache>
                <c:formatCode>General</c:formatCode>
                <c:ptCount val="2"/>
                <c:pt idx="0">
                  <c:v>0.16500000000000001</c:v>
                </c:pt>
                <c:pt idx="1">
                  <c:v>0.185</c:v>
                </c:pt>
              </c:numCache>
            </c:numRef>
          </c:val>
        </c:ser>
        <c:ser>
          <c:idx val="1"/>
          <c:order val="1"/>
          <c:tx>
            <c:strRef>
              <c:f>ppo!$E$22</c:f>
              <c:strCache>
                <c:ptCount val="1"/>
                <c:pt idx="0">
                  <c:v>0.065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ppo!$F$27:$G$27</c:f>
                <c:numCache>
                  <c:formatCode>General</c:formatCode>
                  <c:ptCount val="2"/>
                  <c:pt idx="0">
                    <c:v>9.999999999999969E-3</c:v>
                  </c:pt>
                  <c:pt idx="1">
                    <c:v>5.0000000000000044E-3</c:v>
                  </c:pt>
                </c:numCache>
              </c:numRef>
            </c:plus>
            <c:minus>
              <c:numRef>
                <c:f>ppo!$F$27:$G$27</c:f>
                <c:numCache>
                  <c:formatCode>General</c:formatCode>
                  <c:ptCount val="2"/>
                  <c:pt idx="0">
                    <c:v>9.999999999999969E-3</c:v>
                  </c:pt>
                  <c:pt idx="1">
                    <c:v>5.0000000000000044E-3</c:v>
                  </c:pt>
                </c:numCache>
              </c:numRef>
            </c:minus>
          </c:errBars>
          <c:cat>
            <c:strRef>
              <c:f>ppo!$F$20:$G$20</c:f>
              <c:strCache>
                <c:ptCount val="2"/>
                <c:pt idx="0">
                  <c:v>MAH 14-5</c:v>
                </c:pt>
                <c:pt idx="1">
                  <c:v>Local  Landrace</c:v>
                </c:pt>
              </c:strCache>
            </c:strRef>
          </c:cat>
          <c:val>
            <c:numRef>
              <c:f>ppo!$F$22:$G$22</c:f>
              <c:numCache>
                <c:formatCode>General</c:formatCode>
                <c:ptCount val="2"/>
                <c:pt idx="0">
                  <c:v>0.16</c:v>
                </c:pt>
                <c:pt idx="1">
                  <c:v>0.19500000000000001</c:v>
                </c:pt>
              </c:numCache>
            </c:numRef>
          </c:val>
        </c:ser>
        <c:ser>
          <c:idx val="2"/>
          <c:order val="2"/>
          <c:tx>
            <c:strRef>
              <c:f>ppo!$E$23</c:f>
              <c:strCache>
                <c:ptCount val="1"/>
                <c:pt idx="0">
                  <c:v>0.06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ppo!$F$28:$G$28</c:f>
                <c:numCache>
                  <c:formatCode>General</c:formatCode>
                  <c:ptCount val="2"/>
                  <c:pt idx="0">
                    <c:v>1.0000000000000142E-2</c:v>
                  </c:pt>
                  <c:pt idx="1">
                    <c:v>4.9999999999999906E-3</c:v>
                  </c:pt>
                </c:numCache>
              </c:numRef>
            </c:plus>
            <c:minus>
              <c:numRef>
                <c:f>ppo!$F$28:$G$28</c:f>
                <c:numCache>
                  <c:formatCode>General</c:formatCode>
                  <c:ptCount val="2"/>
                  <c:pt idx="0">
                    <c:v>1.0000000000000142E-2</c:v>
                  </c:pt>
                  <c:pt idx="1">
                    <c:v>4.9999999999999906E-3</c:v>
                  </c:pt>
                </c:numCache>
              </c:numRef>
            </c:minus>
          </c:errBars>
          <c:cat>
            <c:strRef>
              <c:f>ppo!$F$20:$G$20</c:f>
              <c:strCache>
                <c:ptCount val="2"/>
                <c:pt idx="0">
                  <c:v>MAH 14-5</c:v>
                </c:pt>
                <c:pt idx="1">
                  <c:v>Local  Landrace</c:v>
                </c:pt>
              </c:strCache>
            </c:strRef>
          </c:cat>
          <c:val>
            <c:numRef>
              <c:f>ppo!$F$23:$G$23</c:f>
              <c:numCache>
                <c:formatCode>General</c:formatCode>
                <c:ptCount val="2"/>
                <c:pt idx="0">
                  <c:v>0.16999999999999998</c:v>
                </c:pt>
                <c:pt idx="1">
                  <c:v>0.185</c:v>
                </c:pt>
              </c:numCache>
            </c:numRef>
          </c:val>
        </c:ser>
        <c:dLbls>
          <c:showVal val="1"/>
        </c:dLbls>
        <c:axId val="101842944"/>
        <c:axId val="101844480"/>
      </c:barChart>
      <c:catAx>
        <c:axId val="101842944"/>
        <c:scaling>
          <c:orientation val="minMax"/>
        </c:scaling>
        <c:axPos val="b"/>
        <c:tickLblPos val="nextTo"/>
        <c:crossAx val="101844480"/>
        <c:crosses val="autoZero"/>
        <c:auto val="1"/>
        <c:lblAlgn val="ctr"/>
        <c:lblOffset val="100"/>
      </c:catAx>
      <c:valAx>
        <c:axId val="10184448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Polyphenol</a:t>
                </a:r>
                <a:r>
                  <a:rPr lang="en-US" baseline="0"/>
                  <a:t> Oxidase (units per g fresg weight)</a:t>
                </a:r>
                <a:endParaRPr lang="en-US"/>
              </a:p>
            </c:rich>
          </c:tx>
        </c:title>
        <c:numFmt formatCode="General" sourceLinked="1"/>
        <c:tickLblPos val="nextTo"/>
        <c:crossAx val="1018429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catalase!$D$22</c:f>
              <c:strCache>
                <c:ptCount val="1"/>
                <c:pt idx="0">
                  <c:v>16.15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catalase!$E$27:$F$27</c:f>
                <c:numCache>
                  <c:formatCode>General</c:formatCode>
                  <c:ptCount val="2"/>
                  <c:pt idx="0">
                    <c:v>0.60000000000005871</c:v>
                  </c:pt>
                  <c:pt idx="1">
                    <c:v>0.4499999999999848</c:v>
                  </c:pt>
                </c:numCache>
              </c:numRef>
            </c:plus>
            <c:minus>
              <c:numRef>
                <c:f>catalase!$E$27:$F$27</c:f>
                <c:numCache>
                  <c:formatCode>General</c:formatCode>
                  <c:ptCount val="2"/>
                  <c:pt idx="0">
                    <c:v>0.60000000000005871</c:v>
                  </c:pt>
                  <c:pt idx="1">
                    <c:v>0.4499999999999848</c:v>
                  </c:pt>
                </c:numCache>
              </c:numRef>
            </c:minus>
          </c:errBars>
          <c:cat>
            <c:strRef>
              <c:f>catalase!$E$21:$F$21</c:f>
              <c:strCache>
                <c:ptCount val="2"/>
                <c:pt idx="0">
                  <c:v>MAH 14-5</c:v>
                </c:pt>
                <c:pt idx="1">
                  <c:v>Local  Landrace</c:v>
                </c:pt>
              </c:strCache>
            </c:strRef>
          </c:cat>
          <c:val>
            <c:numRef>
              <c:f>catalase!$E$22:$F$22</c:f>
              <c:numCache>
                <c:formatCode>General</c:formatCode>
                <c:ptCount val="2"/>
                <c:pt idx="0">
                  <c:v>18.299999999999997</c:v>
                </c:pt>
                <c:pt idx="1">
                  <c:v>19.95</c:v>
                </c:pt>
              </c:numCache>
            </c:numRef>
          </c:val>
        </c:ser>
        <c:ser>
          <c:idx val="1"/>
          <c:order val="1"/>
          <c:tx>
            <c:strRef>
              <c:f>catalase!$D$23</c:f>
              <c:strCache>
                <c:ptCount val="1"/>
                <c:pt idx="0">
                  <c:v>12.705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catalase!$E$28:$F$28</c:f>
                <c:numCache>
                  <c:formatCode>General</c:formatCode>
                  <c:ptCount val="2"/>
                  <c:pt idx="0">
                    <c:v>0.77499999999998681</c:v>
                  </c:pt>
                  <c:pt idx="1">
                    <c:v>0.62999999999996792</c:v>
                  </c:pt>
                </c:numCache>
              </c:numRef>
            </c:plus>
            <c:minus>
              <c:numRef>
                <c:f>catalase!$E$28:$F$28</c:f>
                <c:numCache>
                  <c:formatCode>General</c:formatCode>
                  <c:ptCount val="2"/>
                  <c:pt idx="0">
                    <c:v>0.77499999999998681</c:v>
                  </c:pt>
                  <c:pt idx="1">
                    <c:v>0.62999999999996792</c:v>
                  </c:pt>
                </c:numCache>
              </c:numRef>
            </c:minus>
          </c:errBars>
          <c:cat>
            <c:strRef>
              <c:f>catalase!$E$21:$F$21</c:f>
              <c:strCache>
                <c:ptCount val="2"/>
                <c:pt idx="0">
                  <c:v>MAH 14-5</c:v>
                </c:pt>
                <c:pt idx="1">
                  <c:v>Local  Landrace</c:v>
                </c:pt>
              </c:strCache>
            </c:strRef>
          </c:cat>
          <c:val>
            <c:numRef>
              <c:f>catalase!$E$23:$F$23</c:f>
              <c:numCache>
                <c:formatCode>General</c:formatCode>
                <c:ptCount val="2"/>
                <c:pt idx="0">
                  <c:v>16.475000000000001</c:v>
                </c:pt>
                <c:pt idx="1">
                  <c:v>18.670000000000002</c:v>
                </c:pt>
              </c:numCache>
            </c:numRef>
          </c:val>
        </c:ser>
        <c:ser>
          <c:idx val="2"/>
          <c:order val="2"/>
          <c:tx>
            <c:strRef>
              <c:f>catalase!$D$24</c:f>
              <c:strCache>
                <c:ptCount val="1"/>
                <c:pt idx="0">
                  <c:v>11.335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catalase!$E$29:$F$29</c:f>
                <c:numCache>
                  <c:formatCode>General</c:formatCode>
                  <c:ptCount val="2"/>
                  <c:pt idx="0">
                    <c:v>0.84999999999999798</c:v>
                  </c:pt>
                  <c:pt idx="1">
                    <c:v>0.71999999999998987</c:v>
                  </c:pt>
                </c:numCache>
              </c:numRef>
            </c:plus>
            <c:minus>
              <c:numRef>
                <c:f>catalase!$E$29:$F$29</c:f>
                <c:numCache>
                  <c:formatCode>General</c:formatCode>
                  <c:ptCount val="2"/>
                  <c:pt idx="0">
                    <c:v>0.84999999999999798</c:v>
                  </c:pt>
                  <c:pt idx="1">
                    <c:v>0.71999999999998987</c:v>
                  </c:pt>
                </c:numCache>
              </c:numRef>
            </c:minus>
          </c:errBars>
          <c:cat>
            <c:strRef>
              <c:f>catalase!$E$21:$F$21</c:f>
              <c:strCache>
                <c:ptCount val="2"/>
                <c:pt idx="0">
                  <c:v>MAH 14-5</c:v>
                </c:pt>
                <c:pt idx="1">
                  <c:v>Local  Landrace</c:v>
                </c:pt>
              </c:strCache>
            </c:strRef>
          </c:cat>
          <c:val>
            <c:numRef>
              <c:f>catalase!$E$24:$F$24</c:f>
              <c:numCache>
                <c:formatCode>General</c:formatCode>
                <c:ptCount val="2"/>
                <c:pt idx="0">
                  <c:v>15.75</c:v>
                </c:pt>
                <c:pt idx="1">
                  <c:v>18.225000000000001</c:v>
                </c:pt>
              </c:numCache>
            </c:numRef>
          </c:val>
        </c:ser>
        <c:dLbls>
          <c:showVal val="1"/>
        </c:dLbls>
        <c:axId val="101897344"/>
        <c:axId val="101898880"/>
      </c:barChart>
      <c:catAx>
        <c:axId val="101897344"/>
        <c:scaling>
          <c:orientation val="minMax"/>
        </c:scaling>
        <c:axPos val="b"/>
        <c:tickLblPos val="nextTo"/>
        <c:crossAx val="101898880"/>
        <c:crosses val="autoZero"/>
        <c:auto val="1"/>
        <c:lblAlgn val="ctr"/>
        <c:lblOffset val="100"/>
      </c:catAx>
      <c:valAx>
        <c:axId val="10189888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Catalase</a:t>
                </a:r>
                <a:r>
                  <a:rPr lang="en-US" baseline="0"/>
                  <a:t> (µ</a:t>
                </a:r>
                <a:r>
                  <a:rPr lang="en-US" sz="1000" b="1" i="0" u="none" strike="noStrike" baseline="0"/>
                  <a:t> moles of H2O2 decomposed mg-1 of protein min-1</a:t>
                </a:r>
                <a:r>
                  <a:rPr lang="en-US" baseline="0"/>
                  <a:t>)</a:t>
                </a:r>
                <a:endParaRPr lang="en-US"/>
              </a:p>
            </c:rich>
          </c:tx>
        </c:title>
        <c:numFmt formatCode="General" sourceLinked="1"/>
        <c:tickLblPos val="nextTo"/>
        <c:crossAx val="1018973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SOD!$G$22</c:f>
              <c:strCache>
                <c:ptCount val="1"/>
                <c:pt idx="0">
                  <c:v>19.15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SOD!$H$27:$I$27</c:f>
                <c:numCache>
                  <c:formatCode>General</c:formatCode>
                  <c:ptCount val="2"/>
                  <c:pt idx="0">
                    <c:v>0.40000000000010227</c:v>
                  </c:pt>
                  <c:pt idx="1">
                    <c:v>0.61999999999993072</c:v>
                  </c:pt>
                </c:numCache>
              </c:numRef>
            </c:plus>
            <c:minus>
              <c:numRef>
                <c:f>SOD!$H$27:$I$27</c:f>
                <c:numCache>
                  <c:formatCode>General</c:formatCode>
                  <c:ptCount val="2"/>
                  <c:pt idx="0">
                    <c:v>0.40000000000010227</c:v>
                  </c:pt>
                  <c:pt idx="1">
                    <c:v>0.61999999999993072</c:v>
                  </c:pt>
                </c:numCache>
              </c:numRef>
            </c:minus>
          </c:errBars>
          <c:cat>
            <c:strRef>
              <c:f>SOD!$H$21:$I$21</c:f>
              <c:strCache>
                <c:ptCount val="2"/>
                <c:pt idx="0">
                  <c:v>MAH 14-5</c:v>
                </c:pt>
                <c:pt idx="1">
                  <c:v>Local  Landrace</c:v>
                </c:pt>
              </c:strCache>
            </c:strRef>
          </c:cat>
          <c:val>
            <c:numRef>
              <c:f>SOD!$H$22:$I$22</c:f>
              <c:numCache>
                <c:formatCode>General</c:formatCode>
                <c:ptCount val="2"/>
                <c:pt idx="0">
                  <c:v>20.299999999999997</c:v>
                </c:pt>
                <c:pt idx="1">
                  <c:v>23.32</c:v>
                </c:pt>
              </c:numCache>
            </c:numRef>
          </c:val>
        </c:ser>
        <c:ser>
          <c:idx val="1"/>
          <c:order val="1"/>
          <c:tx>
            <c:strRef>
              <c:f>SOD!$G$23</c:f>
              <c:strCache>
                <c:ptCount val="1"/>
                <c:pt idx="0">
                  <c:v>16.705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SOD!$H$28:$I$28</c:f>
                <c:numCache>
                  <c:formatCode>General</c:formatCode>
                  <c:ptCount val="2"/>
                  <c:pt idx="0">
                    <c:v>0.22500000000018186</c:v>
                  </c:pt>
                  <c:pt idx="1">
                    <c:v>0.11999999999962331</c:v>
                  </c:pt>
                </c:numCache>
              </c:numRef>
            </c:plus>
            <c:minus>
              <c:numRef>
                <c:f>SOD!$H$28:$I$28</c:f>
                <c:numCache>
                  <c:formatCode>General</c:formatCode>
                  <c:ptCount val="2"/>
                  <c:pt idx="0">
                    <c:v>0.22500000000018186</c:v>
                  </c:pt>
                  <c:pt idx="1">
                    <c:v>0.11999999999962331</c:v>
                  </c:pt>
                </c:numCache>
              </c:numRef>
            </c:minus>
          </c:errBars>
          <c:cat>
            <c:strRef>
              <c:f>SOD!$H$21:$I$21</c:f>
              <c:strCache>
                <c:ptCount val="2"/>
                <c:pt idx="0">
                  <c:v>MAH 14-5</c:v>
                </c:pt>
                <c:pt idx="1">
                  <c:v>Local  Landrace</c:v>
                </c:pt>
              </c:strCache>
            </c:strRef>
          </c:cat>
          <c:val>
            <c:numRef>
              <c:f>SOD!$H$23:$I$23</c:f>
              <c:numCache>
                <c:formatCode>General</c:formatCode>
                <c:ptCount val="2"/>
                <c:pt idx="0">
                  <c:v>18.174999999999997</c:v>
                </c:pt>
                <c:pt idx="1">
                  <c:v>20.92</c:v>
                </c:pt>
              </c:numCache>
            </c:numRef>
          </c:val>
        </c:ser>
        <c:ser>
          <c:idx val="2"/>
          <c:order val="2"/>
          <c:tx>
            <c:strRef>
              <c:f>SOD!$G$24</c:f>
              <c:strCache>
                <c:ptCount val="1"/>
                <c:pt idx="0">
                  <c:v>15.035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dLblPos val="outEnd"/>
              <c:showVal val="1"/>
            </c:dLbl>
            <c:dLblPos val="outEnd"/>
            <c:showVal val="1"/>
          </c:dLbls>
          <c:errBars>
            <c:errBarType val="both"/>
            <c:errValType val="cust"/>
            <c:plus>
              <c:numRef>
                <c:f>SOD!$H$29:$I$29</c:f>
                <c:numCache>
                  <c:formatCode>General</c:formatCode>
                  <c:ptCount val="2"/>
                  <c:pt idx="0">
                    <c:v>0.7999999999999915</c:v>
                  </c:pt>
                  <c:pt idx="1">
                    <c:v>0.27999999999997821</c:v>
                  </c:pt>
                </c:numCache>
              </c:numRef>
            </c:plus>
            <c:minus>
              <c:numRef>
                <c:f>SOD!$H$29:$I$29</c:f>
                <c:numCache>
                  <c:formatCode>General</c:formatCode>
                  <c:ptCount val="2"/>
                  <c:pt idx="0">
                    <c:v>0.7999999999999915</c:v>
                  </c:pt>
                  <c:pt idx="1">
                    <c:v>0.27999999999997821</c:v>
                  </c:pt>
                </c:numCache>
              </c:numRef>
            </c:minus>
          </c:errBars>
          <c:cat>
            <c:strRef>
              <c:f>SOD!$H$21:$I$21</c:f>
              <c:strCache>
                <c:ptCount val="2"/>
                <c:pt idx="0">
                  <c:v>MAH 14-5</c:v>
                </c:pt>
                <c:pt idx="1">
                  <c:v>Local  Landrace</c:v>
                </c:pt>
              </c:strCache>
            </c:strRef>
          </c:cat>
          <c:val>
            <c:numRef>
              <c:f>SOD!$H$24:$I$24</c:f>
              <c:numCache>
                <c:formatCode>General</c:formatCode>
                <c:ptCount val="2"/>
                <c:pt idx="0">
                  <c:v>17</c:v>
                </c:pt>
                <c:pt idx="1">
                  <c:v>19.82</c:v>
                </c:pt>
              </c:numCache>
            </c:numRef>
          </c:val>
        </c:ser>
        <c:dLbls>
          <c:showVal val="1"/>
        </c:dLbls>
        <c:axId val="101955840"/>
        <c:axId val="101974016"/>
      </c:barChart>
      <c:catAx>
        <c:axId val="101955840"/>
        <c:scaling>
          <c:orientation val="minMax"/>
        </c:scaling>
        <c:axPos val="b"/>
        <c:tickLblPos val="nextTo"/>
        <c:crossAx val="101974016"/>
        <c:crosses val="autoZero"/>
        <c:auto val="1"/>
        <c:lblAlgn val="ctr"/>
        <c:lblOffset val="100"/>
      </c:catAx>
      <c:valAx>
        <c:axId val="10197401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SOD</a:t>
                </a:r>
                <a:r>
                  <a:rPr lang="en-US" baseline="0"/>
                  <a:t> (units per mg protein)</a:t>
                </a:r>
                <a:endParaRPr lang="en-US"/>
              </a:p>
            </c:rich>
          </c:tx>
        </c:title>
        <c:numFmt formatCode="General" sourceLinked="1"/>
        <c:tickLblPos val="nextTo"/>
        <c:crossAx val="1019558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23</xdr:row>
      <xdr:rowOff>0</xdr:rowOff>
    </xdr:from>
    <xdr:to>
      <xdr:col>15</xdr:col>
      <xdr:colOff>276225</xdr:colOff>
      <xdr:row>36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14</xdr:row>
      <xdr:rowOff>123825</xdr:rowOff>
    </xdr:from>
    <xdr:to>
      <xdr:col>17</xdr:col>
      <xdr:colOff>85725</xdr:colOff>
      <xdr:row>29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590549</xdr:colOff>
      <xdr:row>12</xdr:row>
      <xdr:rowOff>180974</xdr:rowOff>
    </xdr:from>
    <xdr:to>
      <xdr:col>17</xdr:col>
      <xdr:colOff>409575</xdr:colOff>
      <xdr:row>24</xdr:row>
      <xdr:rowOff>133349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8</xdr:row>
      <xdr:rowOff>85725</xdr:rowOff>
    </xdr:from>
    <xdr:to>
      <xdr:col>19</xdr:col>
      <xdr:colOff>0</xdr:colOff>
      <xdr:row>22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304800</xdr:colOff>
      <xdr:row>15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581025</xdr:colOff>
      <xdr:row>2</xdr:row>
      <xdr:rowOff>38100</xdr:rowOff>
    </xdr:from>
    <xdr:to>
      <xdr:col>16</xdr:col>
      <xdr:colOff>276225</xdr:colOff>
      <xdr:row>15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609599</xdr:colOff>
      <xdr:row>18</xdr:row>
      <xdr:rowOff>0</xdr:rowOff>
    </xdr:from>
    <xdr:to>
      <xdr:col>8</xdr:col>
      <xdr:colOff>180974</xdr:colOff>
      <xdr:row>32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18</xdr:row>
      <xdr:rowOff>38100</xdr:rowOff>
    </xdr:from>
    <xdr:to>
      <xdr:col>16</xdr:col>
      <xdr:colOff>304800</xdr:colOff>
      <xdr:row>33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77"/>
  <sheetViews>
    <sheetView tabSelected="1" topLeftCell="E19" workbookViewId="0">
      <selection activeCell="H32" sqref="H32"/>
    </sheetView>
  </sheetViews>
  <sheetFormatPr defaultRowHeight="15"/>
  <cols>
    <col min="2" max="2" width="15.28515625" customWidth="1"/>
    <col min="3" max="3" width="17.42578125" customWidth="1"/>
    <col min="4" max="4" width="13.140625" customWidth="1"/>
    <col min="5" max="5" width="13.42578125" customWidth="1"/>
  </cols>
  <sheetData>
    <row r="3" spans="1:15">
      <c r="C3" s="1" t="s">
        <v>0</v>
      </c>
      <c r="D3" t="s">
        <v>16</v>
      </c>
      <c r="E3" t="s">
        <v>1</v>
      </c>
      <c r="F3" t="s">
        <v>2</v>
      </c>
      <c r="G3" t="s">
        <v>7</v>
      </c>
      <c r="H3" t="s">
        <v>9</v>
      </c>
      <c r="I3" t="s">
        <v>10</v>
      </c>
    </row>
    <row r="4" spans="1:15" ht="15.75" thickBot="1">
      <c r="A4" t="s">
        <v>8</v>
      </c>
      <c r="D4" t="s">
        <v>3</v>
      </c>
      <c r="E4">
        <v>15.6</v>
      </c>
      <c r="F4">
        <v>16.7</v>
      </c>
      <c r="G4">
        <f>AVERAGE(E4:F4)</f>
        <v>16.149999999999999</v>
      </c>
      <c r="H4">
        <f>STDEV(E4:F4)</f>
        <v>0.77781745930528701</v>
      </c>
      <c r="I4">
        <f>H4/SQRT(2)</f>
        <v>0.55000000000005989</v>
      </c>
    </row>
    <row r="5" spans="1:15" ht="19.5" thickBot="1">
      <c r="D5" t="s">
        <v>4</v>
      </c>
      <c r="E5">
        <v>18.399999999999999</v>
      </c>
      <c r="F5">
        <v>18.010000000000002</v>
      </c>
      <c r="G5">
        <f t="shared" ref="G5:G6" si="0">AVERAGE(E5:F5)</f>
        <v>18.204999999999998</v>
      </c>
      <c r="H5">
        <f t="shared" ref="H5:H6" si="1">STDEV(E5:F5)</f>
        <v>0.27577164466297649</v>
      </c>
      <c r="I5">
        <f t="shared" ref="I5:I6" si="2">H5/SQRT(2)</f>
        <v>0.19500000000015763</v>
      </c>
      <c r="L5" s="3">
        <v>16.149999999999999</v>
      </c>
      <c r="M5" s="3">
        <v>12.3</v>
      </c>
      <c r="N5" s="3">
        <v>10.32</v>
      </c>
      <c r="O5">
        <f>AVERAGE(L5:N5)</f>
        <v>12.923333333333332</v>
      </c>
    </row>
    <row r="6" spans="1:15" ht="19.5" thickBot="1">
      <c r="D6" t="s">
        <v>5</v>
      </c>
      <c r="E6">
        <v>19.899999999999999</v>
      </c>
      <c r="F6">
        <v>20.170000000000002</v>
      </c>
      <c r="G6">
        <f t="shared" si="0"/>
        <v>20.035</v>
      </c>
      <c r="H6">
        <f t="shared" si="1"/>
        <v>0.19091883092022444</v>
      </c>
      <c r="I6">
        <f t="shared" si="2"/>
        <v>0.13499999999989859</v>
      </c>
      <c r="L6" s="3">
        <v>18.2</v>
      </c>
      <c r="M6" s="3">
        <v>14.17</v>
      </c>
      <c r="N6" s="3">
        <v>11.67</v>
      </c>
      <c r="O6">
        <f t="shared" ref="O6:O7" si="3">AVERAGE(L6:N6)</f>
        <v>14.68</v>
      </c>
    </row>
    <row r="7" spans="1:15" ht="19.5" thickBot="1">
      <c r="L7" s="3">
        <v>20.03</v>
      </c>
      <c r="M7" s="3">
        <v>16</v>
      </c>
      <c r="N7" s="3">
        <v>13.32</v>
      </c>
      <c r="O7">
        <f t="shared" si="3"/>
        <v>16.45</v>
      </c>
    </row>
    <row r="8" spans="1:15">
      <c r="D8" t="s">
        <v>17</v>
      </c>
      <c r="E8" t="s">
        <v>1</v>
      </c>
      <c r="F8" t="s">
        <v>2</v>
      </c>
      <c r="G8" t="s">
        <v>7</v>
      </c>
      <c r="H8" t="s">
        <v>9</v>
      </c>
      <c r="I8" t="s">
        <v>10</v>
      </c>
      <c r="L8">
        <f>AVERAGE(L5:L7)</f>
        <v>18.126666666666665</v>
      </c>
      <c r="M8">
        <f t="shared" ref="M8:N8" si="4">AVERAGE(M5:M7)</f>
        <v>14.156666666666666</v>
      </c>
      <c r="N8">
        <f t="shared" si="4"/>
        <v>11.770000000000001</v>
      </c>
    </row>
    <row r="9" spans="1:15">
      <c r="D9" t="s">
        <v>3</v>
      </c>
      <c r="E9">
        <v>12.7</v>
      </c>
      <c r="F9">
        <v>11.9</v>
      </c>
      <c r="G9">
        <f>AVERAGE(E9:F9)</f>
        <v>12.3</v>
      </c>
      <c r="H9">
        <f>STDEV(E9:F9)</f>
        <v>0.56568542494918173</v>
      </c>
      <c r="I9">
        <f>H9/SQRT(2)</f>
        <v>0.39999999999996017</v>
      </c>
    </row>
    <row r="10" spans="1:15">
      <c r="D10" t="s">
        <v>4</v>
      </c>
      <c r="E10">
        <v>14.4</v>
      </c>
      <c r="F10">
        <v>13.95</v>
      </c>
      <c r="G10">
        <f t="shared" ref="G10:G11" si="5">AVERAGE(E10:F10)</f>
        <v>14.175000000000001</v>
      </c>
      <c r="H10">
        <f t="shared" ref="H10:H11" si="6">STDEV(E10:F10)</f>
        <v>0.31819805153384634</v>
      </c>
      <c r="I10">
        <f t="shared" ref="I10:I11" si="7">H10/SQRT(2)</f>
        <v>0.22499999999992923</v>
      </c>
    </row>
    <row r="11" spans="1:15">
      <c r="D11" t="s">
        <v>5</v>
      </c>
      <c r="E11">
        <v>15.8</v>
      </c>
      <c r="F11">
        <v>16.2</v>
      </c>
      <c r="G11">
        <f t="shared" si="5"/>
        <v>16</v>
      </c>
      <c r="H11">
        <f t="shared" si="6"/>
        <v>0.28284271247469134</v>
      </c>
      <c r="I11">
        <f t="shared" si="7"/>
        <v>0.20000000000005114</v>
      </c>
    </row>
    <row r="13" spans="1:15">
      <c r="D13" t="s">
        <v>18</v>
      </c>
      <c r="E13" t="s">
        <v>1</v>
      </c>
      <c r="F13" t="s">
        <v>2</v>
      </c>
      <c r="G13" t="s">
        <v>7</v>
      </c>
      <c r="H13" t="s">
        <v>9</v>
      </c>
      <c r="I13" t="s">
        <v>10</v>
      </c>
    </row>
    <row r="14" spans="1:15">
      <c r="D14" t="s">
        <v>3</v>
      </c>
      <c r="E14">
        <v>10.7</v>
      </c>
      <c r="F14">
        <v>9.94</v>
      </c>
      <c r="G14">
        <f>AVERAGE(E14:F14)</f>
        <v>10.32</v>
      </c>
      <c r="H14">
        <f>STDEV(E14:F14)</f>
        <v>0.53740115370173169</v>
      </c>
      <c r="I14">
        <f>H14/SQRT(2)</f>
        <v>0.37999999999996859</v>
      </c>
    </row>
    <row r="15" spans="1:15">
      <c r="D15" t="s">
        <v>4</v>
      </c>
      <c r="E15">
        <v>11.8</v>
      </c>
      <c r="F15">
        <v>11.54</v>
      </c>
      <c r="G15">
        <f t="shared" ref="G15:G16" si="8">AVERAGE(E15:F15)</f>
        <v>11.67</v>
      </c>
      <c r="H15">
        <f t="shared" ref="H15:H16" si="9">STDEV(E15:F15)</f>
        <v>0.18384776310861664</v>
      </c>
      <c r="I15">
        <f t="shared" ref="I15:I16" si="10">H15/SQRT(2)</f>
        <v>0.1300000000000808</v>
      </c>
    </row>
    <row r="16" spans="1:15">
      <c r="D16" t="s">
        <v>5</v>
      </c>
      <c r="E16">
        <v>13.1</v>
      </c>
      <c r="F16">
        <v>13.54</v>
      </c>
      <c r="G16">
        <f t="shared" si="8"/>
        <v>13.32</v>
      </c>
      <c r="H16">
        <f t="shared" si="9"/>
        <v>0.31112698372203806</v>
      </c>
      <c r="I16">
        <f t="shared" si="10"/>
        <v>0.21999999999996969</v>
      </c>
    </row>
    <row r="19" spans="2:7">
      <c r="C19">
        <v>16.149999999999999</v>
      </c>
      <c r="D19">
        <v>18.204999999999998</v>
      </c>
      <c r="E19">
        <v>20.035</v>
      </c>
    </row>
    <row r="20" spans="2:7">
      <c r="C20">
        <v>12.3</v>
      </c>
      <c r="D20">
        <v>14.175000000000001</v>
      </c>
      <c r="E20">
        <v>16</v>
      </c>
    </row>
    <row r="21" spans="2:7">
      <c r="C21">
        <v>10.32</v>
      </c>
      <c r="D21">
        <v>11.67</v>
      </c>
      <c r="E21">
        <v>13.32</v>
      </c>
    </row>
    <row r="24" spans="2:7" ht="30">
      <c r="B24" t="s">
        <v>11</v>
      </c>
      <c r="C24" t="s">
        <v>16</v>
      </c>
      <c r="D24" t="s">
        <v>17</v>
      </c>
      <c r="E24" s="1" t="s">
        <v>22</v>
      </c>
    </row>
    <row r="25" spans="2:7">
      <c r="B25" t="s">
        <v>3</v>
      </c>
      <c r="C25">
        <v>16.149999999999999</v>
      </c>
      <c r="D25">
        <v>18.204999999999998</v>
      </c>
      <c r="E25">
        <v>20.035</v>
      </c>
    </row>
    <row r="26" spans="2:7">
      <c r="B26" t="s">
        <v>4</v>
      </c>
      <c r="C26">
        <v>12.3</v>
      </c>
      <c r="D26">
        <v>14.175000000000001</v>
      </c>
      <c r="E26">
        <v>16</v>
      </c>
    </row>
    <row r="27" spans="2:7">
      <c r="B27" t="s">
        <v>5</v>
      </c>
      <c r="C27">
        <v>10.32</v>
      </c>
      <c r="D27">
        <v>11.67</v>
      </c>
      <c r="E27">
        <v>13.32</v>
      </c>
    </row>
    <row r="29" spans="2:7" ht="30">
      <c r="B29" t="s">
        <v>12</v>
      </c>
      <c r="C29" t="s">
        <v>16</v>
      </c>
      <c r="D29" t="s">
        <v>17</v>
      </c>
      <c r="E29" s="1" t="s">
        <v>18</v>
      </c>
      <c r="G29" s="2" t="s">
        <v>28</v>
      </c>
    </row>
    <row r="30" spans="2:7">
      <c r="B30" t="s">
        <v>3</v>
      </c>
      <c r="C30">
        <v>0.55000000000005989</v>
      </c>
      <c r="D30">
        <v>0.39999999999996017</v>
      </c>
      <c r="E30">
        <v>0.37999999999996859</v>
      </c>
    </row>
    <row r="31" spans="2:7">
      <c r="B31" t="s">
        <v>4</v>
      </c>
      <c r="C31">
        <v>0.19500000000015763</v>
      </c>
      <c r="D31">
        <v>0.22499999999992923</v>
      </c>
      <c r="E31">
        <v>0.1300000000000808</v>
      </c>
    </row>
    <row r="32" spans="2:7">
      <c r="B32" t="s">
        <v>5</v>
      </c>
      <c r="C32">
        <v>0.13499999999989859</v>
      </c>
      <c r="D32">
        <v>0.20000000000005114</v>
      </c>
      <c r="E32">
        <v>0.21999999999996969</v>
      </c>
    </row>
    <row r="35" spans="1:9">
      <c r="B35" t="s">
        <v>0</v>
      </c>
      <c r="C35" t="s">
        <v>23</v>
      </c>
      <c r="D35" t="s">
        <v>26</v>
      </c>
      <c r="E35" t="s">
        <v>27</v>
      </c>
    </row>
    <row r="36" spans="1:9">
      <c r="B36" t="s">
        <v>16</v>
      </c>
      <c r="C36" t="s">
        <v>31</v>
      </c>
      <c r="D36" t="s">
        <v>34</v>
      </c>
      <c r="E36" t="s">
        <v>37</v>
      </c>
    </row>
    <row r="37" spans="1:9">
      <c r="B37" t="s">
        <v>17</v>
      </c>
      <c r="C37" t="s">
        <v>32</v>
      </c>
      <c r="D37" t="s">
        <v>35</v>
      </c>
      <c r="E37" t="s">
        <v>38</v>
      </c>
    </row>
    <row r="38" spans="1:9" ht="30">
      <c r="B38" s="1" t="s">
        <v>18</v>
      </c>
      <c r="C38" t="s">
        <v>33</v>
      </c>
      <c r="D38" t="s">
        <v>36</v>
      </c>
      <c r="E38" t="s">
        <v>39</v>
      </c>
    </row>
    <row r="42" spans="1:9">
      <c r="B42" t="s">
        <v>3</v>
      </c>
      <c r="C42" t="s">
        <v>4</v>
      </c>
      <c r="D42" t="s">
        <v>5</v>
      </c>
      <c r="F42" t="s">
        <v>67</v>
      </c>
    </row>
    <row r="43" spans="1:9">
      <c r="A43" t="s">
        <v>89</v>
      </c>
      <c r="B43">
        <v>15.6</v>
      </c>
      <c r="C43">
        <v>18.399999999999999</v>
      </c>
      <c r="D43">
        <v>19.899999999999999</v>
      </c>
    </row>
    <row r="44" spans="1:9">
      <c r="B44">
        <v>16.7</v>
      </c>
      <c r="C44">
        <v>18.010000000000002</v>
      </c>
      <c r="D44">
        <v>20.170000000000002</v>
      </c>
      <c r="F44" t="s">
        <v>68</v>
      </c>
      <c r="G44" t="s">
        <v>4</v>
      </c>
      <c r="H44" t="s">
        <v>5</v>
      </c>
      <c r="I44" t="s">
        <v>69</v>
      </c>
    </row>
    <row r="45" spans="1:9" ht="15.75" thickBot="1">
      <c r="A45" t="s">
        <v>90</v>
      </c>
      <c r="B45">
        <v>12.7</v>
      </c>
      <c r="C45">
        <v>14.4</v>
      </c>
      <c r="D45">
        <v>15.8</v>
      </c>
      <c r="F45" s="5">
        <v>15.6</v>
      </c>
      <c r="G45" s="5"/>
      <c r="H45" s="5"/>
      <c r="I45" s="5"/>
    </row>
    <row r="46" spans="1:9">
      <c r="B46">
        <v>11.9</v>
      </c>
      <c r="C46">
        <v>13.95</v>
      </c>
      <c r="D46">
        <v>16.2</v>
      </c>
      <c r="F46" s="4" t="s">
        <v>70</v>
      </c>
      <c r="G46" s="4">
        <v>2</v>
      </c>
      <c r="H46" s="4">
        <v>2</v>
      </c>
      <c r="I46" s="4">
        <v>4</v>
      </c>
    </row>
    <row r="47" spans="1:9">
      <c r="A47" t="s">
        <v>91</v>
      </c>
      <c r="B47">
        <v>10.7</v>
      </c>
      <c r="C47">
        <v>11.8</v>
      </c>
      <c r="D47">
        <v>13.1</v>
      </c>
      <c r="F47" s="4" t="s">
        <v>71</v>
      </c>
      <c r="G47" s="4">
        <v>36.409999999999997</v>
      </c>
      <c r="H47" s="4">
        <v>40.07</v>
      </c>
      <c r="I47" s="4">
        <v>76.48</v>
      </c>
    </row>
    <row r="48" spans="1:9">
      <c r="B48">
        <v>9.94</v>
      </c>
      <c r="C48">
        <v>11.54</v>
      </c>
      <c r="D48">
        <v>13.54</v>
      </c>
      <c r="F48" s="4" t="s">
        <v>72</v>
      </c>
      <c r="G48" s="4">
        <v>18.204999999999998</v>
      </c>
      <c r="H48" s="4">
        <v>20.035</v>
      </c>
      <c r="I48" s="4">
        <v>19.12</v>
      </c>
    </row>
    <row r="49" spans="6:10">
      <c r="F49" s="4" t="s">
        <v>73</v>
      </c>
      <c r="G49" s="4">
        <v>7.6050000000122964E-2</v>
      </c>
      <c r="H49" s="4">
        <v>3.6449999999945248E-2</v>
      </c>
      <c r="I49" s="4">
        <v>1.1537999999999708</v>
      </c>
    </row>
    <row r="50" spans="6:10">
      <c r="F50" s="4"/>
      <c r="G50" s="4"/>
      <c r="H50" s="4"/>
      <c r="I50" s="4"/>
    </row>
    <row r="51" spans="6:10" ht="15.75" thickBot="1">
      <c r="F51" s="5">
        <v>12.7</v>
      </c>
      <c r="G51" s="5"/>
      <c r="H51" s="5"/>
      <c r="I51" s="5"/>
    </row>
    <row r="52" spans="6:10">
      <c r="F52" s="4" t="s">
        <v>70</v>
      </c>
      <c r="G52" s="4">
        <v>2</v>
      </c>
      <c r="H52" s="4">
        <v>2</v>
      </c>
      <c r="I52" s="4">
        <v>4</v>
      </c>
    </row>
    <row r="53" spans="6:10">
      <c r="F53" s="4" t="s">
        <v>71</v>
      </c>
      <c r="G53" s="4">
        <v>28.35</v>
      </c>
      <c r="H53" s="4">
        <v>32</v>
      </c>
      <c r="I53" s="4">
        <v>60.350000000000009</v>
      </c>
    </row>
    <row r="54" spans="6:10">
      <c r="F54" s="4" t="s">
        <v>72</v>
      </c>
      <c r="G54" s="4">
        <v>14.175000000000001</v>
      </c>
      <c r="H54" s="4">
        <v>16</v>
      </c>
      <c r="I54" s="4">
        <v>15.087500000000002</v>
      </c>
    </row>
    <row r="55" spans="6:10">
      <c r="F55" s="4" t="s">
        <v>73</v>
      </c>
      <c r="G55" s="4">
        <v>0.10124999999993634</v>
      </c>
      <c r="H55" s="4">
        <v>8.0000000000040927E-2</v>
      </c>
      <c r="I55" s="4">
        <v>1.1706249999999347</v>
      </c>
    </row>
    <row r="56" spans="6:10">
      <c r="F56" s="4"/>
      <c r="G56" s="4"/>
      <c r="H56" s="4"/>
      <c r="I56" s="4"/>
    </row>
    <row r="57" spans="6:10" ht="15.75" thickBot="1">
      <c r="F57" s="5">
        <v>10.7</v>
      </c>
      <c r="G57" s="5"/>
      <c r="H57" s="5"/>
      <c r="I57" s="5"/>
    </row>
    <row r="58" spans="6:10">
      <c r="F58" s="4" t="s">
        <v>70</v>
      </c>
      <c r="G58" s="4">
        <v>2</v>
      </c>
      <c r="H58" s="4">
        <v>2</v>
      </c>
      <c r="I58" s="4">
        <v>4</v>
      </c>
    </row>
    <row r="59" spans="6:10">
      <c r="F59" s="4" t="s">
        <v>71</v>
      </c>
      <c r="G59" s="4">
        <v>23.34</v>
      </c>
      <c r="H59" s="4">
        <v>26.64</v>
      </c>
      <c r="I59" s="4">
        <v>49.98</v>
      </c>
    </row>
    <row r="60" spans="6:10">
      <c r="F60" s="4" t="s">
        <v>72</v>
      </c>
      <c r="G60" s="4">
        <v>11.67</v>
      </c>
      <c r="H60" s="4">
        <v>13.32</v>
      </c>
      <c r="I60" s="4">
        <v>12.494999999999999</v>
      </c>
    </row>
    <row r="61" spans="6:10">
      <c r="F61" s="4" t="s">
        <v>73</v>
      </c>
      <c r="G61" s="4">
        <v>3.3800000000042019E-2</v>
      </c>
      <c r="H61" s="4">
        <v>9.6799999999973352E-2</v>
      </c>
      <c r="I61" s="4">
        <v>0.95103333333334683</v>
      </c>
    </row>
    <row r="62" spans="6:10">
      <c r="F62" s="4"/>
      <c r="G62" s="4"/>
      <c r="H62" s="4"/>
      <c r="I62" s="4"/>
    </row>
    <row r="63" spans="6:10" ht="15.75" thickBot="1">
      <c r="F63" s="5" t="s">
        <v>69</v>
      </c>
      <c r="G63" s="5"/>
      <c r="H63" s="5"/>
      <c r="I63" s="5"/>
      <c r="J63" s="5"/>
    </row>
    <row r="64" spans="6:10">
      <c r="F64" s="4" t="s">
        <v>70</v>
      </c>
      <c r="G64" s="4">
        <v>6</v>
      </c>
      <c r="H64" s="4">
        <v>6</v>
      </c>
      <c r="I64" s="4"/>
      <c r="J64" s="4"/>
    </row>
    <row r="65" spans="6:12">
      <c r="F65" s="4" t="s">
        <v>71</v>
      </c>
      <c r="G65" s="4">
        <v>88.1</v>
      </c>
      <c r="H65" s="4">
        <v>98.71</v>
      </c>
      <c r="I65" s="4"/>
      <c r="J65" s="4"/>
    </row>
    <row r="66" spans="6:12">
      <c r="F66" s="4" t="s">
        <v>72</v>
      </c>
      <c r="G66" s="4">
        <v>14.683333333333332</v>
      </c>
      <c r="H66" s="4">
        <v>16.451666666666668</v>
      </c>
      <c r="I66" s="4"/>
      <c r="J66" s="4"/>
    </row>
    <row r="67" spans="6:12">
      <c r="F67" s="4" t="s">
        <v>73</v>
      </c>
      <c r="G67" s="4">
        <v>8.7385066666667175</v>
      </c>
      <c r="H67" s="4">
        <v>9.1832966666665925</v>
      </c>
      <c r="I67" s="4"/>
      <c r="J67" s="4"/>
    </row>
    <row r="68" spans="6:12">
      <c r="F68" s="4"/>
      <c r="G68" s="4"/>
      <c r="H68" s="4"/>
      <c r="I68" s="4"/>
      <c r="J68" s="4"/>
    </row>
    <row r="70" spans="6:12" ht="15.75" thickBot="1">
      <c r="F70" t="s">
        <v>74</v>
      </c>
    </row>
    <row r="71" spans="6:12">
      <c r="F71" s="7" t="s">
        <v>75</v>
      </c>
      <c r="G71" s="7" t="s">
        <v>76</v>
      </c>
      <c r="H71" s="7" t="s">
        <v>77</v>
      </c>
      <c r="I71" s="7" t="s">
        <v>78</v>
      </c>
      <c r="J71" s="7" t="s">
        <v>79</v>
      </c>
      <c r="K71" s="7" t="s">
        <v>80</v>
      </c>
      <c r="L71" s="7" t="s">
        <v>81</v>
      </c>
    </row>
    <row r="72" spans="6:12">
      <c r="F72" s="4" t="s">
        <v>82</v>
      </c>
      <c r="G72" s="4">
        <v>89.163650000000004</v>
      </c>
      <c r="H72" s="4">
        <v>2</v>
      </c>
      <c r="I72" s="4">
        <v>44.581825000000002</v>
      </c>
      <c r="J72" s="4">
        <v>630.35454224107491</v>
      </c>
      <c r="K72" s="4">
        <v>1.0627303793690448E-7</v>
      </c>
      <c r="L72" s="4">
        <v>10.924766500912053</v>
      </c>
    </row>
    <row r="73" spans="6:12">
      <c r="F73" s="4" t="s">
        <v>83</v>
      </c>
      <c r="G73" s="4">
        <v>9.3810083333333267</v>
      </c>
      <c r="H73" s="4">
        <v>1</v>
      </c>
      <c r="I73" s="4">
        <v>9.3810083333333267</v>
      </c>
      <c r="J73" s="4">
        <v>132.64062684105099</v>
      </c>
      <c r="K73" s="4">
        <v>2.5751911345877091E-5</v>
      </c>
      <c r="L73" s="4">
        <v>13.745022526352262</v>
      </c>
    </row>
    <row r="74" spans="6:12">
      <c r="F74" s="4" t="s">
        <v>84</v>
      </c>
      <c r="G74" s="4">
        <v>2.1016666666672235E-2</v>
      </c>
      <c r="H74" s="4">
        <v>2</v>
      </c>
      <c r="I74" s="4">
        <v>1.0508333333336117E-2</v>
      </c>
      <c r="J74" s="4">
        <v>0.14858018145402788</v>
      </c>
      <c r="K74" s="4">
        <v>0.86500674055137761</v>
      </c>
      <c r="L74" s="4">
        <v>10.924766500912053</v>
      </c>
    </row>
    <row r="75" spans="6:12">
      <c r="F75" s="4" t="s">
        <v>85</v>
      </c>
      <c r="G75" s="4">
        <v>0.42434999999999978</v>
      </c>
      <c r="H75" s="4">
        <v>6</v>
      </c>
      <c r="I75" s="4">
        <v>7.0724999999999968E-2</v>
      </c>
      <c r="J75" s="4"/>
      <c r="K75" s="4"/>
      <c r="L75" s="4"/>
    </row>
    <row r="76" spans="6:12">
      <c r="F76" s="4"/>
      <c r="G76" s="4"/>
      <c r="H76" s="4"/>
      <c r="I76" s="4"/>
      <c r="J76" s="4"/>
      <c r="K76" s="4"/>
      <c r="L76" s="4"/>
    </row>
    <row r="77" spans="6:12" ht="15.75" thickBot="1">
      <c r="F77" s="6" t="s">
        <v>69</v>
      </c>
      <c r="G77" s="6">
        <v>98.990025000000003</v>
      </c>
      <c r="H77" s="6">
        <v>11</v>
      </c>
      <c r="I77" s="6"/>
      <c r="J77" s="6"/>
      <c r="K77" s="6"/>
      <c r="L77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N74"/>
  <sheetViews>
    <sheetView topLeftCell="A46" workbookViewId="0">
      <selection activeCell="E58" sqref="E58"/>
    </sheetView>
  </sheetViews>
  <sheetFormatPr defaultRowHeight="15"/>
  <cols>
    <col min="4" max="4" width="12.7109375" customWidth="1"/>
    <col min="5" max="5" width="14.85546875" customWidth="1"/>
    <col min="6" max="6" width="13.140625" customWidth="1"/>
    <col min="7" max="7" width="14.85546875" customWidth="1"/>
  </cols>
  <sheetData>
    <row r="3" spans="2:14" ht="45">
      <c r="B3" s="1" t="s">
        <v>6</v>
      </c>
      <c r="C3" s="1" t="s">
        <v>16</v>
      </c>
      <c r="D3" t="s">
        <v>1</v>
      </c>
      <c r="E3" t="s">
        <v>2</v>
      </c>
      <c r="F3" t="s">
        <v>7</v>
      </c>
      <c r="G3" t="s">
        <v>9</v>
      </c>
      <c r="H3" t="s">
        <v>10</v>
      </c>
    </row>
    <row r="4" spans="2:14" ht="15.75" thickBot="1">
      <c r="C4" s="1" t="s">
        <v>3</v>
      </c>
      <c r="D4">
        <v>0.05</v>
      </c>
      <c r="E4">
        <v>7.0000000000000007E-2</v>
      </c>
      <c r="F4">
        <f>AVERAGE(D4:E4)</f>
        <v>6.0000000000000005E-2</v>
      </c>
      <c r="G4">
        <f>STDEV(D4:E4)</f>
        <v>1.4142135623730939E-2</v>
      </c>
      <c r="H4">
        <f>G4/SQRT(2)</f>
        <v>9.9999999999999915E-3</v>
      </c>
    </row>
    <row r="5" spans="2:14" ht="19.5" thickBot="1">
      <c r="C5" s="1" t="s">
        <v>4</v>
      </c>
      <c r="D5">
        <v>7.0000000000000007E-2</v>
      </c>
      <c r="E5">
        <v>0.06</v>
      </c>
      <c r="F5">
        <f t="shared" ref="F5:F6" si="0">AVERAGE(D5:E5)</f>
        <v>6.5000000000000002E-2</v>
      </c>
      <c r="G5">
        <f t="shared" ref="G5:G6" si="1">STDEV(D5:E5)</f>
        <v>7.0710678118654814E-3</v>
      </c>
      <c r="H5">
        <f t="shared" ref="H5:H6" si="2">G5/SQRT(2)</f>
        <v>5.0000000000000044E-3</v>
      </c>
      <c r="K5" s="3">
        <v>0.06</v>
      </c>
      <c r="L5" s="3">
        <v>0.06</v>
      </c>
      <c r="M5" s="3">
        <v>0.06</v>
      </c>
      <c r="N5">
        <f>AVERAGE(K5:M5)</f>
        <v>0.06</v>
      </c>
    </row>
    <row r="6" spans="2:14" ht="19.5" thickBot="1">
      <c r="C6" s="1" t="s">
        <v>5</v>
      </c>
      <c r="D6">
        <v>7.0000000000000007E-2</v>
      </c>
      <c r="E6">
        <v>0.05</v>
      </c>
      <c r="F6">
        <f t="shared" si="0"/>
        <v>6.0000000000000005E-2</v>
      </c>
      <c r="G6">
        <f t="shared" si="1"/>
        <v>1.4142135623730939E-2</v>
      </c>
      <c r="H6">
        <f t="shared" si="2"/>
        <v>9.9999999999999915E-3</v>
      </c>
      <c r="K6" s="3">
        <v>0.16</v>
      </c>
      <c r="L6" s="3">
        <v>0.16</v>
      </c>
      <c r="M6" s="3">
        <v>0.17</v>
      </c>
      <c r="N6">
        <f t="shared" ref="N6:N7" si="3">AVERAGE(K6:M6)</f>
        <v>0.16333333333333333</v>
      </c>
    </row>
    <row r="7" spans="2:14" ht="19.5" thickBot="1">
      <c r="C7" s="1"/>
      <c r="K7" s="3">
        <v>0.18</v>
      </c>
      <c r="L7" s="3">
        <v>0.19</v>
      </c>
      <c r="M7" s="3">
        <v>0.18</v>
      </c>
      <c r="N7">
        <f t="shared" si="3"/>
        <v>0.18333333333333335</v>
      </c>
    </row>
    <row r="8" spans="2:14" ht="30">
      <c r="C8" s="1" t="s">
        <v>17</v>
      </c>
      <c r="D8" t="s">
        <v>1</v>
      </c>
      <c r="E8" t="s">
        <v>2</v>
      </c>
      <c r="F8" t="s">
        <v>7</v>
      </c>
      <c r="G8" t="s">
        <v>9</v>
      </c>
      <c r="H8" t="s">
        <v>10</v>
      </c>
      <c r="K8">
        <f>AVERAGE(K5:K7)</f>
        <v>0.13333333333333333</v>
      </c>
      <c r="L8">
        <f t="shared" ref="L8:M8" si="4">AVERAGE(L5:L7)</f>
        <v>0.13666666666666669</v>
      </c>
      <c r="M8">
        <f t="shared" si="4"/>
        <v>0.13666666666666669</v>
      </c>
    </row>
    <row r="9" spans="2:14">
      <c r="C9" s="1" t="s">
        <v>3</v>
      </c>
      <c r="D9">
        <v>0.17</v>
      </c>
      <c r="E9">
        <v>0.16</v>
      </c>
      <c r="F9">
        <f>AVERAGE(D9:E9)</f>
        <v>0.16500000000000001</v>
      </c>
      <c r="G9">
        <f>STDEV(D9:E9)</f>
        <v>7.0710678118654814E-3</v>
      </c>
      <c r="H9">
        <f>G9/SQRT(2)</f>
        <v>5.0000000000000044E-3</v>
      </c>
    </row>
    <row r="10" spans="2:14">
      <c r="C10" s="1" t="s">
        <v>4</v>
      </c>
      <c r="D10">
        <v>0.15</v>
      </c>
      <c r="E10">
        <v>0.17</v>
      </c>
      <c r="F10">
        <f t="shared" ref="F10:F11" si="5">AVERAGE(D10:E10)</f>
        <v>0.16</v>
      </c>
      <c r="G10">
        <f t="shared" ref="G10:G11" si="6">STDEV(D10:E10)</f>
        <v>1.4142135623730907E-2</v>
      </c>
      <c r="H10">
        <f t="shared" ref="H10:H11" si="7">G10/SQRT(2)</f>
        <v>9.999999999999969E-3</v>
      </c>
    </row>
    <row r="11" spans="2:14">
      <c r="C11" s="1" t="s">
        <v>5</v>
      </c>
      <c r="D11">
        <v>0.18</v>
      </c>
      <c r="E11">
        <v>0.16</v>
      </c>
      <c r="F11">
        <f t="shared" si="5"/>
        <v>0.16999999999999998</v>
      </c>
      <c r="G11">
        <f t="shared" si="6"/>
        <v>1.4142135623731154E-2</v>
      </c>
      <c r="H11">
        <f t="shared" si="7"/>
        <v>1.0000000000000142E-2</v>
      </c>
    </row>
    <row r="12" spans="2:14">
      <c r="C12" s="1"/>
    </row>
    <row r="13" spans="2:14" ht="45">
      <c r="C13" s="1" t="s">
        <v>18</v>
      </c>
      <c r="D13" t="s">
        <v>1</v>
      </c>
      <c r="E13" t="s">
        <v>2</v>
      </c>
      <c r="F13" t="s">
        <v>7</v>
      </c>
      <c r="G13" t="s">
        <v>9</v>
      </c>
      <c r="H13" t="s">
        <v>10</v>
      </c>
    </row>
    <row r="14" spans="2:14">
      <c r="C14" t="s">
        <v>3</v>
      </c>
      <c r="D14">
        <v>0.19</v>
      </c>
      <c r="E14">
        <v>0.18</v>
      </c>
      <c r="F14">
        <f>AVERAGE(D14:E14)</f>
        <v>0.185</v>
      </c>
      <c r="G14">
        <f>STDEV(D14:E14)</f>
        <v>7.0710678118654814E-3</v>
      </c>
      <c r="H14">
        <f>G14/SQRT(2)</f>
        <v>5.0000000000000044E-3</v>
      </c>
    </row>
    <row r="15" spans="2:14">
      <c r="C15" t="s">
        <v>4</v>
      </c>
      <c r="D15">
        <v>0.2</v>
      </c>
      <c r="E15">
        <v>0.19</v>
      </c>
      <c r="F15">
        <f t="shared" ref="F15:F16" si="8">AVERAGE(D15:E15)</f>
        <v>0.19500000000000001</v>
      </c>
      <c r="G15">
        <f t="shared" ref="G15:G16" si="9">STDEV(D15:E15)</f>
        <v>7.0710678118654814E-3</v>
      </c>
      <c r="H15">
        <f t="shared" ref="H15:H16" si="10">G15/SQRT(2)</f>
        <v>5.0000000000000044E-3</v>
      </c>
    </row>
    <row r="16" spans="2:14">
      <c r="C16" t="s">
        <v>5</v>
      </c>
      <c r="D16">
        <v>0.18</v>
      </c>
      <c r="E16">
        <v>0.19</v>
      </c>
      <c r="F16">
        <f t="shared" si="8"/>
        <v>0.185</v>
      </c>
      <c r="G16">
        <f t="shared" si="9"/>
        <v>7.0710678118654814E-3</v>
      </c>
      <c r="H16">
        <f t="shared" si="10"/>
        <v>5.0000000000000044E-3</v>
      </c>
    </row>
    <row r="20" spans="4:7" ht="45">
      <c r="D20" s="1" t="s">
        <v>19</v>
      </c>
      <c r="E20" s="1" t="s">
        <v>16</v>
      </c>
      <c r="F20" t="s">
        <v>17</v>
      </c>
      <c r="G20" s="1" t="s">
        <v>22</v>
      </c>
    </row>
    <row r="21" spans="4:7">
      <c r="D21" t="s">
        <v>3</v>
      </c>
      <c r="E21">
        <v>6.0000000000000005E-2</v>
      </c>
      <c r="F21">
        <v>0.16500000000000001</v>
      </c>
      <c r="G21">
        <v>0.185</v>
      </c>
    </row>
    <row r="22" spans="4:7">
      <c r="D22" t="s">
        <v>4</v>
      </c>
      <c r="E22">
        <v>6.5000000000000002E-2</v>
      </c>
      <c r="F22">
        <v>0.16</v>
      </c>
      <c r="G22">
        <v>0.19500000000000001</v>
      </c>
    </row>
    <row r="23" spans="4:7">
      <c r="D23" t="s">
        <v>5</v>
      </c>
      <c r="E23">
        <v>6.0000000000000005E-2</v>
      </c>
      <c r="F23">
        <v>0.16999999999999998</v>
      </c>
      <c r="G23">
        <v>0.185</v>
      </c>
    </row>
    <row r="25" spans="4:7" ht="30">
      <c r="D25" s="1" t="s">
        <v>20</v>
      </c>
      <c r="E25" s="1" t="s">
        <v>16</v>
      </c>
      <c r="F25" t="s">
        <v>17</v>
      </c>
      <c r="G25" s="1" t="s">
        <v>18</v>
      </c>
    </row>
    <row r="26" spans="4:7">
      <c r="D26" t="s">
        <v>3</v>
      </c>
      <c r="E26">
        <v>9.9999999999999915E-3</v>
      </c>
      <c r="F26">
        <v>4.9999999999999906E-3</v>
      </c>
      <c r="G26">
        <v>5.0000000000000044E-3</v>
      </c>
    </row>
    <row r="27" spans="4:7">
      <c r="D27" t="s">
        <v>4</v>
      </c>
      <c r="E27">
        <v>5.0000000000000044E-3</v>
      </c>
      <c r="F27">
        <v>9.999999999999969E-3</v>
      </c>
      <c r="G27">
        <v>5.0000000000000044E-3</v>
      </c>
    </row>
    <row r="28" spans="4:7">
      <c r="D28" t="s">
        <v>5</v>
      </c>
      <c r="E28">
        <v>9.9999999999999915E-3</v>
      </c>
      <c r="F28">
        <v>1.0000000000000142E-2</v>
      </c>
      <c r="G28">
        <v>4.9999999999999906E-3</v>
      </c>
    </row>
    <row r="32" spans="4:7" ht="30">
      <c r="D32" s="1" t="s">
        <v>30</v>
      </c>
      <c r="E32" t="s">
        <v>23</v>
      </c>
      <c r="F32" t="s">
        <v>26</v>
      </c>
      <c r="G32" t="s">
        <v>27</v>
      </c>
    </row>
    <row r="33" spans="2:10">
      <c r="D33" t="s">
        <v>16</v>
      </c>
      <c r="E33" t="s">
        <v>40</v>
      </c>
      <c r="F33" t="s">
        <v>41</v>
      </c>
      <c r="G33" t="s">
        <v>42</v>
      </c>
    </row>
    <row r="34" spans="2:10">
      <c r="D34" t="s">
        <v>17</v>
      </c>
      <c r="E34" t="s">
        <v>43</v>
      </c>
      <c r="F34" t="s">
        <v>44</v>
      </c>
      <c r="G34" t="s">
        <v>45</v>
      </c>
    </row>
    <row r="35" spans="2:10" ht="30">
      <c r="D35" s="1" t="s">
        <v>18</v>
      </c>
      <c r="E35" t="s">
        <v>48</v>
      </c>
      <c r="F35" t="s">
        <v>46</v>
      </c>
      <c r="G35" t="s">
        <v>47</v>
      </c>
    </row>
    <row r="39" spans="2:10">
      <c r="C39" t="s">
        <v>3</v>
      </c>
      <c r="D39" t="s">
        <v>4</v>
      </c>
      <c r="E39" t="s">
        <v>5</v>
      </c>
      <c r="G39" t="s">
        <v>67</v>
      </c>
    </row>
    <row r="40" spans="2:10">
      <c r="B40" t="s">
        <v>89</v>
      </c>
      <c r="C40">
        <v>0.05</v>
      </c>
      <c r="D40">
        <v>7.0000000000000007E-2</v>
      </c>
      <c r="E40">
        <v>7.0000000000000007E-2</v>
      </c>
    </row>
    <row r="41" spans="2:10">
      <c r="C41">
        <v>7.0000000000000007E-2</v>
      </c>
      <c r="D41">
        <v>0.06</v>
      </c>
      <c r="E41">
        <v>0.05</v>
      </c>
      <c r="G41" t="s">
        <v>68</v>
      </c>
      <c r="H41" t="s">
        <v>4</v>
      </c>
      <c r="I41" t="s">
        <v>5</v>
      </c>
      <c r="J41" t="s">
        <v>69</v>
      </c>
    </row>
    <row r="42" spans="2:10" ht="15.75" thickBot="1">
      <c r="B42" t="s">
        <v>90</v>
      </c>
      <c r="C42">
        <v>0.17</v>
      </c>
      <c r="D42">
        <v>0.15</v>
      </c>
      <c r="E42">
        <v>0.18</v>
      </c>
      <c r="G42" s="5">
        <v>0.05</v>
      </c>
      <c r="H42" s="5"/>
      <c r="I42" s="5"/>
      <c r="J42" s="5"/>
    </row>
    <row r="43" spans="2:10">
      <c r="C43">
        <v>0.16</v>
      </c>
      <c r="D43">
        <v>0.17</v>
      </c>
      <c r="E43">
        <v>0.16</v>
      </c>
      <c r="G43" s="4" t="s">
        <v>70</v>
      </c>
      <c r="H43" s="4">
        <v>2</v>
      </c>
      <c r="I43" s="4">
        <v>2</v>
      </c>
      <c r="J43" s="4">
        <v>4</v>
      </c>
    </row>
    <row r="44" spans="2:10">
      <c r="B44" t="s">
        <v>91</v>
      </c>
      <c r="C44">
        <v>0.19</v>
      </c>
      <c r="D44">
        <v>0.2</v>
      </c>
      <c r="E44">
        <v>0.18</v>
      </c>
      <c r="G44" s="4" t="s">
        <v>71</v>
      </c>
      <c r="H44" s="4">
        <v>0.13</v>
      </c>
      <c r="I44" s="4">
        <v>0.12000000000000001</v>
      </c>
      <c r="J44" s="4">
        <v>0.25</v>
      </c>
    </row>
    <row r="45" spans="2:10">
      <c r="C45">
        <v>0.18</v>
      </c>
      <c r="D45">
        <v>0.19</v>
      </c>
      <c r="E45">
        <v>0.19</v>
      </c>
      <c r="G45" s="4" t="s">
        <v>72</v>
      </c>
      <c r="H45" s="4">
        <v>6.5000000000000002E-2</v>
      </c>
      <c r="I45" s="4">
        <v>6.0000000000000005E-2</v>
      </c>
      <c r="J45" s="4">
        <v>6.25E-2</v>
      </c>
    </row>
    <row r="46" spans="2:10">
      <c r="G46" s="4" t="s">
        <v>73</v>
      </c>
      <c r="H46" s="4">
        <v>5.000000000000009E-5</v>
      </c>
      <c r="I46" s="4">
        <v>1.9999999999999966E-4</v>
      </c>
      <c r="J46" s="4">
        <v>9.1666666666668131E-5</v>
      </c>
    </row>
    <row r="47" spans="2:10">
      <c r="G47" s="4"/>
      <c r="H47" s="4"/>
      <c r="I47" s="4"/>
      <c r="J47" s="4"/>
    </row>
    <row r="48" spans="2:10" ht="15.75" thickBot="1">
      <c r="G48" s="5">
        <v>0.17</v>
      </c>
      <c r="H48" s="5"/>
      <c r="I48" s="5"/>
      <c r="J48" s="5"/>
    </row>
    <row r="49" spans="2:11">
      <c r="G49" s="4" t="s">
        <v>70</v>
      </c>
      <c r="H49" s="4">
        <v>2</v>
      </c>
      <c r="I49" s="4">
        <v>2</v>
      </c>
      <c r="J49" s="4">
        <v>4</v>
      </c>
    </row>
    <row r="50" spans="2:11">
      <c r="G50" s="4" t="s">
        <v>71</v>
      </c>
      <c r="H50" s="4">
        <v>0.32</v>
      </c>
      <c r="I50" s="4">
        <v>0.33999999999999997</v>
      </c>
      <c r="J50" s="4">
        <v>0.66</v>
      </c>
    </row>
    <row r="51" spans="2:11">
      <c r="B51" s="1"/>
      <c r="C51" s="8"/>
      <c r="D51" s="8" t="s">
        <v>92</v>
      </c>
      <c r="E51" s="8" t="s">
        <v>93</v>
      </c>
      <c r="F51" s="8" t="s">
        <v>94</v>
      </c>
      <c r="G51" s="4" t="s">
        <v>72</v>
      </c>
      <c r="H51" s="4">
        <v>0.16</v>
      </c>
      <c r="I51" s="4">
        <v>0.16999999999999998</v>
      </c>
      <c r="J51" s="4">
        <v>0.16500000000000001</v>
      </c>
    </row>
    <row r="52" spans="2:11">
      <c r="B52" s="1"/>
      <c r="C52" s="8" t="s">
        <v>95</v>
      </c>
      <c r="D52" s="8">
        <f>(SQRT(2*E61/C60*C62))</f>
        <v>0</v>
      </c>
      <c r="E52" s="8">
        <f>SQRT(2*L70/C59*C62)</f>
        <v>1.035941953158493</v>
      </c>
      <c r="F52" s="8">
        <f>SQRT(2*L70)/C62</f>
        <v>0.63438229709512506</v>
      </c>
      <c r="G52" s="4" t="s">
        <v>73</v>
      </c>
      <c r="H52" s="4">
        <v>1.9999999999999879E-4</v>
      </c>
      <c r="I52" s="4">
        <v>2.0000000000000573E-4</v>
      </c>
      <c r="J52" s="4">
        <v>1.6666666666666219E-4</v>
      </c>
    </row>
    <row r="53" spans="2:11">
      <c r="B53" s="1"/>
      <c r="C53" s="8" t="s">
        <v>96</v>
      </c>
      <c r="D53" s="8">
        <f>TINV(0.01,I72)*D52</f>
        <v>0</v>
      </c>
      <c r="E53" s="8" t="e">
        <f>TINV(0.01,K70*E52)</f>
        <v>#NUM!</v>
      </c>
      <c r="F53" s="8" t="e">
        <f>TINV(0.01,K70*F52)</f>
        <v>#NUM!</v>
      </c>
      <c r="G53" s="4"/>
      <c r="H53" s="4"/>
      <c r="I53" s="4"/>
      <c r="J53" s="4"/>
    </row>
    <row r="54" spans="2:11" ht="15.75" thickBot="1">
      <c r="B54" s="1"/>
      <c r="C54" s="8" t="s">
        <v>97</v>
      </c>
      <c r="D54" s="8">
        <f>D52/SQRT(2)</f>
        <v>0</v>
      </c>
      <c r="E54" s="8">
        <f t="shared" ref="E54:F54" si="11">E52/SQRT(2)</f>
        <v>0.73252157999400713</v>
      </c>
      <c r="F54" s="8">
        <f t="shared" si="11"/>
        <v>0.44857602414066194</v>
      </c>
      <c r="G54" s="5">
        <v>0.19</v>
      </c>
      <c r="H54" s="5"/>
      <c r="I54" s="5"/>
      <c r="J54" s="5"/>
    </row>
    <row r="55" spans="2:11">
      <c r="B55" s="1"/>
      <c r="C55" s="1"/>
      <c r="D55" s="1"/>
      <c r="E55" s="1"/>
      <c r="F55" s="1"/>
      <c r="G55" s="4" t="s">
        <v>70</v>
      </c>
      <c r="H55" s="4">
        <v>2</v>
      </c>
      <c r="I55" s="4">
        <v>2</v>
      </c>
      <c r="J55" s="4">
        <v>4</v>
      </c>
    </row>
    <row r="56" spans="2:11">
      <c r="B56" s="1"/>
      <c r="C56" s="1"/>
      <c r="D56" s="1"/>
      <c r="E56" s="1"/>
      <c r="F56" s="1"/>
      <c r="G56" s="4" t="s">
        <v>71</v>
      </c>
      <c r="H56" s="4">
        <v>0.39</v>
      </c>
      <c r="I56" s="4">
        <v>0.37</v>
      </c>
      <c r="J56" s="4">
        <v>0.76</v>
      </c>
    </row>
    <row r="57" spans="2:11">
      <c r="B57" s="1"/>
      <c r="C57" s="1"/>
      <c r="D57" s="1"/>
      <c r="E57" s="1"/>
      <c r="F57" s="1"/>
      <c r="G57" s="4" t="s">
        <v>72</v>
      </c>
      <c r="H57" s="4">
        <v>0.19500000000000001</v>
      </c>
      <c r="I57" s="4">
        <v>0.185</v>
      </c>
      <c r="J57" s="4">
        <v>0.19</v>
      </c>
    </row>
    <row r="58" spans="2:11">
      <c r="B58" s="1"/>
      <c r="C58" s="1"/>
      <c r="D58" s="1"/>
      <c r="E58" s="1"/>
      <c r="F58" s="1"/>
      <c r="G58" s="4" t="s">
        <v>73</v>
      </c>
      <c r="H58" s="4">
        <v>5.000000000000009E-5</v>
      </c>
      <c r="I58" s="4">
        <v>5.000000000000009E-5</v>
      </c>
      <c r="J58" s="4">
        <v>6.6666666666666792E-5</v>
      </c>
    </row>
    <row r="59" spans="2:11" ht="21">
      <c r="B59" s="9" t="s">
        <v>98</v>
      </c>
      <c r="C59" s="9">
        <v>3</v>
      </c>
      <c r="D59" s="1"/>
      <c r="E59" s="1"/>
      <c r="F59" s="1"/>
      <c r="G59" s="4"/>
      <c r="H59" s="4"/>
      <c r="I59" s="4"/>
      <c r="J59" s="4"/>
    </row>
    <row r="60" spans="2:11" ht="21.75" thickBot="1">
      <c r="B60" s="9" t="s">
        <v>99</v>
      </c>
      <c r="C60" s="9">
        <v>3</v>
      </c>
      <c r="D60" s="1"/>
      <c r="E60" s="1"/>
      <c r="F60" s="1"/>
      <c r="G60" s="5" t="s">
        <v>69</v>
      </c>
      <c r="H60" s="5"/>
      <c r="I60" s="5"/>
      <c r="J60" s="5"/>
      <c r="K60" s="5"/>
    </row>
    <row r="61" spans="2:11" ht="21">
      <c r="B61" s="9" t="s">
        <v>100</v>
      </c>
      <c r="C61" s="9">
        <v>0</v>
      </c>
      <c r="D61" s="1"/>
      <c r="E61" s="1"/>
      <c r="F61" s="1"/>
      <c r="G61" s="4" t="s">
        <v>70</v>
      </c>
      <c r="H61" s="4">
        <v>6</v>
      </c>
      <c r="I61" s="4">
        <v>6</v>
      </c>
      <c r="J61" s="4"/>
      <c r="K61" s="4"/>
    </row>
    <row r="62" spans="2:11" ht="21">
      <c r="B62" s="9" t="s">
        <v>101</v>
      </c>
      <c r="C62" s="9">
        <v>2</v>
      </c>
      <c r="D62" s="1"/>
      <c r="E62" s="1"/>
      <c r="F62" s="1"/>
      <c r="G62" s="4" t="s">
        <v>71</v>
      </c>
      <c r="H62" s="4">
        <v>0.84000000000000008</v>
      </c>
      <c r="I62" s="4">
        <v>0.83</v>
      </c>
      <c r="J62" s="4"/>
      <c r="K62" s="4"/>
    </row>
    <row r="63" spans="2:11" ht="21">
      <c r="B63" s="9" t="s">
        <v>102</v>
      </c>
      <c r="C63" s="9">
        <v>3</v>
      </c>
      <c r="D63" s="1"/>
      <c r="E63" s="1"/>
      <c r="F63" s="1"/>
      <c r="G63" s="4" t="s">
        <v>72</v>
      </c>
      <c r="H63" s="4">
        <v>0.14000000000000001</v>
      </c>
      <c r="I63" s="4">
        <v>0.13833333333333331</v>
      </c>
      <c r="J63" s="4"/>
      <c r="K63" s="4"/>
    </row>
    <row r="64" spans="2:11" ht="21">
      <c r="B64" s="9" t="s">
        <v>103</v>
      </c>
      <c r="C64" s="9">
        <f>(C63*C62)</f>
        <v>6</v>
      </c>
      <c r="D64" s="1"/>
      <c r="E64" s="1"/>
      <c r="F64" s="1"/>
      <c r="G64" s="4" t="s">
        <v>73</v>
      </c>
      <c r="H64" s="4">
        <v>3.6799999999999971E-3</v>
      </c>
      <c r="I64" s="4">
        <v>3.8166666666666739E-3</v>
      </c>
      <c r="J64" s="4"/>
      <c r="K64" s="4"/>
    </row>
    <row r="65" spans="7:13">
      <c r="G65" s="4"/>
      <c r="H65" s="4"/>
      <c r="I65" s="4"/>
      <c r="J65" s="4"/>
      <c r="K65" s="4"/>
    </row>
    <row r="67" spans="7:13" ht="15.75" thickBot="1">
      <c r="G67" t="s">
        <v>74</v>
      </c>
    </row>
    <row r="68" spans="7:13">
      <c r="G68" s="7" t="s">
        <v>75</v>
      </c>
      <c r="H68" s="7" t="s">
        <v>76</v>
      </c>
      <c r="I68" s="7" t="s">
        <v>77</v>
      </c>
      <c r="J68" s="7" t="s">
        <v>78</v>
      </c>
      <c r="K68" s="7" t="s">
        <v>79</v>
      </c>
      <c r="L68" s="7" t="s">
        <v>80</v>
      </c>
      <c r="M68" s="7" t="s">
        <v>81</v>
      </c>
    </row>
    <row r="69" spans="7:13">
      <c r="G69" s="4" t="s">
        <v>82</v>
      </c>
      <c r="H69" s="4">
        <v>3.6516666666666656E-2</v>
      </c>
      <c r="I69" s="4">
        <v>2</v>
      </c>
      <c r="J69" s="4">
        <v>1.8258333333333328E-2</v>
      </c>
      <c r="K69" s="4">
        <v>146.06666666666649</v>
      </c>
      <c r="L69" s="4">
        <v>8.151211157274097E-6</v>
      </c>
      <c r="M69" s="4">
        <v>10.924766500912053</v>
      </c>
    </row>
    <row r="70" spans="7:13">
      <c r="G70" s="4" t="s">
        <v>83</v>
      </c>
      <c r="H70" s="4">
        <v>8.3333333333254767E-6</v>
      </c>
      <c r="I70" s="4">
        <v>1</v>
      </c>
      <c r="J70" s="4">
        <v>8.3333333333254767E-6</v>
      </c>
      <c r="K70" s="4">
        <v>6.6666666666603758E-2</v>
      </c>
      <c r="L70" s="4">
        <v>0.80488179773537494</v>
      </c>
      <c r="M70" s="4">
        <v>13.745022526352262</v>
      </c>
    </row>
    <row r="71" spans="7:13">
      <c r="G71" s="4" t="s">
        <v>84</v>
      </c>
      <c r="H71" s="4">
        <v>2.166666666666775E-4</v>
      </c>
      <c r="I71" s="4">
        <v>2</v>
      </c>
      <c r="J71" s="4">
        <v>1.0833333333333875E-4</v>
      </c>
      <c r="K71" s="4">
        <v>0.86666666666670922</v>
      </c>
      <c r="L71" s="4">
        <v>0.46703944400316466</v>
      </c>
      <c r="M71" s="4">
        <v>10.924766500912053</v>
      </c>
    </row>
    <row r="72" spans="7:13">
      <c r="G72" s="4" t="s">
        <v>85</v>
      </c>
      <c r="H72" s="4">
        <v>7.5000000000000067E-4</v>
      </c>
      <c r="I72" s="4">
        <v>6</v>
      </c>
      <c r="J72" s="4">
        <v>1.2500000000000011E-4</v>
      </c>
      <c r="K72" s="4"/>
      <c r="L72" s="4"/>
      <c r="M72" s="4"/>
    </row>
    <row r="73" spans="7:13">
      <c r="G73" s="4"/>
      <c r="H73" s="4"/>
      <c r="I73" s="4"/>
      <c r="J73" s="4"/>
      <c r="K73" s="4"/>
      <c r="L73" s="4"/>
      <c r="M73" s="4"/>
    </row>
    <row r="74" spans="7:13" ht="15.75" thickBot="1">
      <c r="G74" s="6" t="s">
        <v>69</v>
      </c>
      <c r="H74" s="6">
        <v>3.7491666666666659E-2</v>
      </c>
      <c r="I74" s="6">
        <v>11</v>
      </c>
      <c r="J74" s="6"/>
      <c r="K74" s="6"/>
      <c r="L74" s="6"/>
      <c r="M74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4:M72"/>
  <sheetViews>
    <sheetView workbookViewId="0">
      <selection activeCell="D53" sqref="D53"/>
    </sheetView>
  </sheetViews>
  <sheetFormatPr defaultRowHeight="15"/>
  <cols>
    <col min="2" max="2" width="13.42578125" customWidth="1"/>
    <col min="3" max="3" width="17.85546875" customWidth="1"/>
    <col min="4" max="4" width="17.42578125" customWidth="1"/>
    <col min="5" max="5" width="16" customWidth="1"/>
    <col min="6" max="6" width="15" customWidth="1"/>
  </cols>
  <sheetData>
    <row r="4" spans="3:9">
      <c r="C4" s="1" t="s">
        <v>13</v>
      </c>
      <c r="D4" s="1" t="s">
        <v>16</v>
      </c>
      <c r="E4" t="s">
        <v>1</v>
      </c>
      <c r="F4" t="s">
        <v>2</v>
      </c>
      <c r="G4" t="s">
        <v>7</v>
      </c>
      <c r="H4" t="s">
        <v>9</v>
      </c>
      <c r="I4" t="s">
        <v>10</v>
      </c>
    </row>
    <row r="5" spans="3:9">
      <c r="D5" t="s">
        <v>3</v>
      </c>
      <c r="E5">
        <v>15.6</v>
      </c>
      <c r="F5">
        <v>16.7</v>
      </c>
      <c r="G5">
        <f>AVERAGE(E5:F5)</f>
        <v>16.149999999999999</v>
      </c>
      <c r="H5">
        <f>STDEV(E5:F5)</f>
        <v>0.77781745930528701</v>
      </c>
      <c r="I5">
        <f>H5/SQRT(2)</f>
        <v>0.55000000000005989</v>
      </c>
    </row>
    <row r="6" spans="3:9">
      <c r="D6" t="s">
        <v>4</v>
      </c>
      <c r="E6">
        <v>13.4</v>
      </c>
      <c r="F6">
        <v>12.01</v>
      </c>
      <c r="G6">
        <f t="shared" ref="G6:G7" si="0">AVERAGE(E6:F6)</f>
        <v>12.705</v>
      </c>
      <c r="H6">
        <f t="shared" ref="H6:H7" si="1">STDEV(E6:F6)</f>
        <v>0.98287842584929885</v>
      </c>
      <c r="I6">
        <f t="shared" ref="I6:I7" si="2">H6/SQRT(2)</f>
        <v>0.6949999999999984</v>
      </c>
    </row>
    <row r="7" spans="3:9">
      <c r="D7" t="s">
        <v>5</v>
      </c>
      <c r="E7">
        <v>10.7</v>
      </c>
      <c r="F7">
        <v>11.97</v>
      </c>
      <c r="G7">
        <f t="shared" si="0"/>
        <v>11.335000000000001</v>
      </c>
      <c r="H7">
        <f t="shared" si="1"/>
        <v>0.8980256121068747</v>
      </c>
      <c r="I7">
        <f t="shared" si="2"/>
        <v>0.63499999999997125</v>
      </c>
    </row>
    <row r="9" spans="3:9">
      <c r="D9" t="s">
        <v>17</v>
      </c>
      <c r="E9" t="s">
        <v>1</v>
      </c>
      <c r="F9" t="s">
        <v>2</v>
      </c>
      <c r="G9" t="s">
        <v>7</v>
      </c>
      <c r="H9" t="s">
        <v>9</v>
      </c>
      <c r="I9" t="s">
        <v>10</v>
      </c>
    </row>
    <row r="10" spans="3:9">
      <c r="D10" t="s">
        <v>3</v>
      </c>
      <c r="E10">
        <v>17.7</v>
      </c>
      <c r="F10">
        <v>18.899999999999999</v>
      </c>
      <c r="G10">
        <f>AVERAGE(E10:F10)</f>
        <v>18.299999999999997</v>
      </c>
      <c r="H10">
        <f>STDEV(E10:F10)</f>
        <v>0.84852813742394007</v>
      </c>
      <c r="I10">
        <f>H10/SQRT(2)</f>
        <v>0.60000000000005871</v>
      </c>
    </row>
    <row r="11" spans="3:9">
      <c r="D11" t="s">
        <v>4</v>
      </c>
      <c r="E11">
        <v>16</v>
      </c>
      <c r="F11">
        <v>16.95</v>
      </c>
      <c r="G11">
        <f t="shared" ref="G11:G12" si="3">AVERAGE(E11:F11)</f>
        <v>16.475000000000001</v>
      </c>
      <c r="H11">
        <f t="shared" ref="H11:H12" si="4">STDEV(E11:F11)</f>
        <v>0.67175144212718974</v>
      </c>
      <c r="I11">
        <f t="shared" ref="I11:I12" si="5">H11/SQRT(2)</f>
        <v>0.47499999999997844</v>
      </c>
    </row>
    <row r="12" spans="3:9">
      <c r="D12" t="s">
        <v>5</v>
      </c>
      <c r="E12">
        <v>15.5</v>
      </c>
      <c r="F12">
        <v>16</v>
      </c>
      <c r="G12">
        <f t="shared" si="3"/>
        <v>15.75</v>
      </c>
      <c r="H12">
        <f t="shared" si="4"/>
        <v>0.35355339059327379</v>
      </c>
      <c r="I12">
        <f t="shared" si="5"/>
        <v>0.25</v>
      </c>
    </row>
    <row r="14" spans="3:9" ht="30">
      <c r="D14" s="1" t="s">
        <v>18</v>
      </c>
      <c r="E14" t="s">
        <v>1</v>
      </c>
      <c r="F14" t="s">
        <v>2</v>
      </c>
      <c r="G14" t="s">
        <v>7</v>
      </c>
      <c r="H14" t="s">
        <v>9</v>
      </c>
      <c r="I14" t="s">
        <v>10</v>
      </c>
    </row>
    <row r="15" spans="3:9">
      <c r="D15" t="s">
        <v>3</v>
      </c>
      <c r="E15">
        <v>19.5</v>
      </c>
      <c r="F15">
        <v>20.399999999999999</v>
      </c>
      <c r="G15">
        <f>AVERAGE(E15:F15)</f>
        <v>19.95</v>
      </c>
      <c r="H15">
        <f>STDEV(E15:F15)</f>
        <v>0.63639610306787131</v>
      </c>
      <c r="I15">
        <f>H15/SQRT(2)</f>
        <v>0.4499999999999848</v>
      </c>
    </row>
    <row r="16" spans="3:9">
      <c r="D16" t="s">
        <v>4</v>
      </c>
      <c r="E16">
        <v>17.8</v>
      </c>
      <c r="F16">
        <v>19.54</v>
      </c>
      <c r="G16">
        <f t="shared" ref="G16:G17" si="6">AVERAGE(E16:F16)</f>
        <v>18.670000000000002</v>
      </c>
      <c r="H16">
        <f t="shared" ref="H16:H17" si="7">STDEV(E16:F16)</f>
        <v>1.2303657992645247</v>
      </c>
      <c r="I16">
        <f t="shared" ref="I16:I17" si="8">H16/SQRT(2)</f>
        <v>0.86999999999995192</v>
      </c>
    </row>
    <row r="17" spans="3:12">
      <c r="D17" t="s">
        <v>5</v>
      </c>
      <c r="E17">
        <v>16.91</v>
      </c>
      <c r="F17">
        <v>19.54</v>
      </c>
      <c r="G17">
        <f t="shared" si="6"/>
        <v>18.225000000000001</v>
      </c>
      <c r="H17">
        <f t="shared" si="7"/>
        <v>1.8596908345205816</v>
      </c>
      <c r="I17">
        <f t="shared" si="8"/>
        <v>1.3149999999999729</v>
      </c>
    </row>
    <row r="21" spans="3:12">
      <c r="C21" s="1" t="s">
        <v>13</v>
      </c>
      <c r="D21" s="1" t="s">
        <v>16</v>
      </c>
      <c r="E21" s="1" t="s">
        <v>17</v>
      </c>
      <c r="F21" s="1" t="s">
        <v>22</v>
      </c>
    </row>
    <row r="22" spans="3:12">
      <c r="C22" t="s">
        <v>3</v>
      </c>
      <c r="D22">
        <v>16.149999999999999</v>
      </c>
      <c r="E22">
        <v>18.299999999999997</v>
      </c>
      <c r="F22">
        <v>19.95</v>
      </c>
    </row>
    <row r="23" spans="3:12">
      <c r="C23" t="s">
        <v>4</v>
      </c>
      <c r="D23">
        <v>12.705</v>
      </c>
      <c r="E23">
        <v>16.475000000000001</v>
      </c>
      <c r="F23">
        <v>18.670000000000002</v>
      </c>
    </row>
    <row r="24" spans="3:12">
      <c r="C24" t="s">
        <v>5</v>
      </c>
      <c r="D24">
        <v>11.335000000000001</v>
      </c>
      <c r="E24">
        <v>15.75</v>
      </c>
      <c r="F24">
        <v>18.225000000000001</v>
      </c>
    </row>
    <row r="26" spans="3:12" ht="30">
      <c r="C26" s="1" t="s">
        <v>13</v>
      </c>
      <c r="D26" s="1" t="s">
        <v>16</v>
      </c>
      <c r="E26" s="1" t="s">
        <v>17</v>
      </c>
      <c r="F26" s="1" t="s">
        <v>18</v>
      </c>
    </row>
    <row r="27" spans="3:12" ht="15.75" thickBot="1">
      <c r="C27" t="s">
        <v>3</v>
      </c>
      <c r="D27">
        <v>0.55000000000005989</v>
      </c>
      <c r="E27">
        <v>0.60000000000005871</v>
      </c>
      <c r="F27">
        <v>0.4499999999999848</v>
      </c>
    </row>
    <row r="28" spans="3:12" ht="19.5" thickBot="1">
      <c r="C28" t="s">
        <v>4</v>
      </c>
      <c r="D28">
        <v>0.6949999999999984</v>
      </c>
      <c r="E28">
        <v>0.77499999999998681</v>
      </c>
      <c r="F28">
        <v>0.62999999999996792</v>
      </c>
      <c r="I28" s="3">
        <v>16.149999999999999</v>
      </c>
      <c r="J28" s="3">
        <v>12.7</v>
      </c>
      <c r="K28" s="3">
        <v>11.33</v>
      </c>
      <c r="L28">
        <f>AVERAGE(I28:K28)</f>
        <v>13.393333333333333</v>
      </c>
    </row>
    <row r="29" spans="3:12" ht="19.5" thickBot="1">
      <c r="C29" t="s">
        <v>5</v>
      </c>
      <c r="D29">
        <v>0.13499999999989859</v>
      </c>
      <c r="E29">
        <v>0.84999999999999798</v>
      </c>
      <c r="F29">
        <v>0.71999999999998987</v>
      </c>
      <c r="I29" s="3">
        <v>18.3</v>
      </c>
      <c r="J29" s="3">
        <v>16.47</v>
      </c>
      <c r="K29" s="3">
        <v>15.75</v>
      </c>
      <c r="L29">
        <f t="shared" ref="L29:L30" si="9">AVERAGE(I29:K29)</f>
        <v>16.84</v>
      </c>
    </row>
    <row r="30" spans="3:12" ht="19.5" thickBot="1">
      <c r="I30" s="3">
        <v>19.95</v>
      </c>
      <c r="J30" s="3">
        <v>18.670000000000002</v>
      </c>
      <c r="K30" s="3">
        <v>18.22</v>
      </c>
      <c r="L30">
        <f t="shared" si="9"/>
        <v>18.946666666666669</v>
      </c>
    </row>
    <row r="31" spans="3:12">
      <c r="C31" s="1" t="s">
        <v>13</v>
      </c>
      <c r="D31" t="s">
        <v>23</v>
      </c>
      <c r="E31" t="s">
        <v>26</v>
      </c>
      <c r="F31" t="s">
        <v>27</v>
      </c>
      <c r="I31">
        <f>AVERAGE(I28:I30)</f>
        <v>18.133333333333336</v>
      </c>
      <c r="J31">
        <f>AVERAGE(J28:J30)</f>
        <v>15.946666666666667</v>
      </c>
      <c r="K31">
        <f>AVERAGE(K28:K30)</f>
        <v>15.1</v>
      </c>
    </row>
    <row r="32" spans="3:12">
      <c r="C32" t="s">
        <v>16</v>
      </c>
      <c r="D32" t="s">
        <v>29</v>
      </c>
      <c r="E32" t="s">
        <v>49</v>
      </c>
      <c r="F32" t="s">
        <v>50</v>
      </c>
    </row>
    <row r="33" spans="2:10">
      <c r="C33" t="s">
        <v>17</v>
      </c>
      <c r="D33" t="s">
        <v>51</v>
      </c>
      <c r="E33" t="s">
        <v>52</v>
      </c>
      <c r="F33" t="s">
        <v>53</v>
      </c>
    </row>
    <row r="34" spans="2:10">
      <c r="C34" s="1" t="s">
        <v>18</v>
      </c>
      <c r="D34" t="s">
        <v>54</v>
      </c>
      <c r="E34" t="s">
        <v>55</v>
      </c>
      <c r="F34" t="s">
        <v>56</v>
      </c>
    </row>
    <row r="37" spans="2:10">
      <c r="C37" t="s">
        <v>3</v>
      </c>
      <c r="D37" t="s">
        <v>4</v>
      </c>
      <c r="E37" t="s">
        <v>5</v>
      </c>
      <c r="G37" t="s">
        <v>67</v>
      </c>
    </row>
    <row r="38" spans="2:10">
      <c r="B38" s="1" t="s">
        <v>16</v>
      </c>
      <c r="C38">
        <v>15.6</v>
      </c>
      <c r="D38">
        <v>13.4</v>
      </c>
      <c r="E38">
        <v>10.7</v>
      </c>
    </row>
    <row r="39" spans="2:10">
      <c r="C39">
        <v>16.7</v>
      </c>
      <c r="D39">
        <v>12.01</v>
      </c>
      <c r="E39">
        <v>11.97</v>
      </c>
      <c r="G39" t="s">
        <v>68</v>
      </c>
      <c r="H39" t="s">
        <v>4</v>
      </c>
      <c r="I39" t="s">
        <v>5</v>
      </c>
      <c r="J39" t="s">
        <v>69</v>
      </c>
    </row>
    <row r="40" spans="2:10" ht="15.75" thickBot="1">
      <c r="C40">
        <v>15.6</v>
      </c>
      <c r="D40">
        <v>13.4</v>
      </c>
      <c r="E40">
        <v>10.7</v>
      </c>
      <c r="G40" s="5">
        <v>15.6</v>
      </c>
      <c r="H40" s="5"/>
      <c r="I40" s="5"/>
      <c r="J40" s="5"/>
    </row>
    <row r="41" spans="2:10">
      <c r="C41">
        <v>16.7</v>
      </c>
      <c r="D41">
        <v>12.01</v>
      </c>
      <c r="E41">
        <v>11.97</v>
      </c>
      <c r="G41" s="4" t="s">
        <v>70</v>
      </c>
      <c r="H41" s="4">
        <v>4</v>
      </c>
      <c r="I41" s="4">
        <v>4</v>
      </c>
      <c r="J41" s="4">
        <v>8</v>
      </c>
    </row>
    <row r="42" spans="2:10">
      <c r="B42" t="s">
        <v>17</v>
      </c>
      <c r="C42">
        <v>17.7</v>
      </c>
      <c r="D42">
        <v>16</v>
      </c>
      <c r="E42">
        <v>15.5</v>
      </c>
      <c r="G42" s="4" t="s">
        <v>71</v>
      </c>
      <c r="H42" s="4">
        <v>50.82</v>
      </c>
      <c r="I42" s="4">
        <v>45.34</v>
      </c>
      <c r="J42" s="4">
        <v>96.16</v>
      </c>
    </row>
    <row r="43" spans="2:10">
      <c r="C43">
        <v>18.899999999999999</v>
      </c>
      <c r="D43">
        <v>16.95</v>
      </c>
      <c r="E43">
        <v>16</v>
      </c>
      <c r="G43" s="4" t="s">
        <v>72</v>
      </c>
      <c r="H43" s="4">
        <v>12.705</v>
      </c>
      <c r="I43" s="4">
        <v>11.335000000000001</v>
      </c>
      <c r="J43" s="4">
        <v>12.02</v>
      </c>
    </row>
    <row r="44" spans="2:10">
      <c r="C44">
        <v>17.7</v>
      </c>
      <c r="D44">
        <v>16</v>
      </c>
      <c r="E44">
        <v>15.5</v>
      </c>
      <c r="G44" s="4" t="s">
        <v>73</v>
      </c>
      <c r="H44" s="4">
        <v>0.64403333333333046</v>
      </c>
      <c r="I44" s="4">
        <v>0.53763333333328467</v>
      </c>
      <c r="J44" s="4">
        <v>1.0426857142856858</v>
      </c>
    </row>
    <row r="45" spans="2:10">
      <c r="C45">
        <v>18.899999999999999</v>
      </c>
      <c r="D45">
        <v>16.95</v>
      </c>
      <c r="E45">
        <v>16</v>
      </c>
      <c r="G45" s="4"/>
      <c r="H45" s="4"/>
      <c r="I45" s="4"/>
      <c r="J45" s="4"/>
    </row>
    <row r="46" spans="2:10" ht="30.75" thickBot="1">
      <c r="B46" s="1" t="s">
        <v>18</v>
      </c>
      <c r="C46">
        <v>19.5</v>
      </c>
      <c r="D46">
        <v>17.8</v>
      </c>
      <c r="E46">
        <v>16.91</v>
      </c>
      <c r="G46" s="5">
        <v>17.7</v>
      </c>
      <c r="H46" s="5"/>
      <c r="I46" s="5"/>
      <c r="J46" s="5"/>
    </row>
    <row r="47" spans="2:10">
      <c r="C47">
        <v>20.399999999999999</v>
      </c>
      <c r="D47">
        <v>19.54</v>
      </c>
      <c r="E47">
        <v>19.54</v>
      </c>
      <c r="G47" s="4" t="s">
        <v>70</v>
      </c>
      <c r="H47" s="4">
        <v>4</v>
      </c>
      <c r="I47" s="4">
        <v>4</v>
      </c>
      <c r="J47" s="4">
        <v>8</v>
      </c>
    </row>
    <row r="48" spans="2:10">
      <c r="C48">
        <v>19.5</v>
      </c>
      <c r="D48">
        <v>17.8</v>
      </c>
      <c r="E48">
        <v>16.91</v>
      </c>
      <c r="G48" s="4" t="s">
        <v>71</v>
      </c>
      <c r="H48" s="4">
        <v>65.900000000000006</v>
      </c>
      <c r="I48" s="4">
        <v>63</v>
      </c>
      <c r="J48" s="4">
        <v>128.9</v>
      </c>
    </row>
    <row r="49" spans="3:11">
      <c r="C49">
        <v>20.399999999999999</v>
      </c>
      <c r="D49">
        <v>19.54</v>
      </c>
      <c r="E49">
        <v>19.54</v>
      </c>
      <c r="G49" s="4" t="s">
        <v>72</v>
      </c>
      <c r="H49" s="4">
        <v>16.475000000000001</v>
      </c>
      <c r="I49" s="4">
        <v>15.75</v>
      </c>
      <c r="J49" s="4">
        <v>16.112500000000001</v>
      </c>
    </row>
    <row r="50" spans="3:11">
      <c r="G50" s="4" t="s">
        <v>73</v>
      </c>
      <c r="H50" s="4">
        <v>0.30083333333330603</v>
      </c>
      <c r="I50" s="4">
        <v>8.3333333333333329E-2</v>
      </c>
      <c r="J50" s="4">
        <v>0.31482142857138179</v>
      </c>
    </row>
    <row r="51" spans="3:11">
      <c r="G51" s="4"/>
      <c r="H51" s="4"/>
      <c r="I51" s="4"/>
      <c r="J51" s="4"/>
    </row>
    <row r="52" spans="3:11" ht="15.75" thickBot="1">
      <c r="G52" s="5">
        <v>19.5</v>
      </c>
      <c r="H52" s="5"/>
      <c r="I52" s="5"/>
      <c r="J52" s="5"/>
    </row>
    <row r="53" spans="3:11">
      <c r="G53" s="4" t="s">
        <v>70</v>
      </c>
      <c r="H53" s="4">
        <v>4</v>
      </c>
      <c r="I53" s="4">
        <v>4</v>
      </c>
      <c r="J53" s="4">
        <v>8</v>
      </c>
    </row>
    <row r="54" spans="3:11">
      <c r="G54" s="4" t="s">
        <v>71</v>
      </c>
      <c r="H54" s="4">
        <v>74.680000000000007</v>
      </c>
      <c r="I54" s="4">
        <v>72.900000000000006</v>
      </c>
      <c r="J54" s="4">
        <v>147.57999999999998</v>
      </c>
    </row>
    <row r="55" spans="3:11">
      <c r="G55" s="4" t="s">
        <v>72</v>
      </c>
      <c r="H55" s="4">
        <v>18.670000000000002</v>
      </c>
      <c r="I55" s="4">
        <v>18.225000000000001</v>
      </c>
      <c r="J55" s="4">
        <v>18.447499999999998</v>
      </c>
    </row>
    <row r="56" spans="3:11">
      <c r="G56" s="4" t="s">
        <v>73</v>
      </c>
      <c r="H56" s="4">
        <v>1.0091999999998886</v>
      </c>
      <c r="I56" s="4">
        <v>2.3056333333332382</v>
      </c>
      <c r="J56" s="4">
        <v>1.4772214285714784</v>
      </c>
    </row>
    <row r="57" spans="3:11">
      <c r="G57" s="4"/>
      <c r="H57" s="4"/>
      <c r="I57" s="4"/>
      <c r="J57" s="4"/>
    </row>
    <row r="58" spans="3:11" ht="15.75" thickBot="1">
      <c r="G58" s="5" t="s">
        <v>69</v>
      </c>
      <c r="H58" s="5"/>
      <c r="I58" s="5"/>
      <c r="J58" s="5"/>
      <c r="K58" s="5"/>
    </row>
    <row r="59" spans="3:11">
      <c r="G59" s="4" t="s">
        <v>70</v>
      </c>
      <c r="H59" s="4">
        <v>12</v>
      </c>
      <c r="I59" s="4">
        <v>12</v>
      </c>
      <c r="J59" s="4"/>
      <c r="K59" s="4"/>
    </row>
    <row r="60" spans="3:11">
      <c r="G60" s="4" t="s">
        <v>71</v>
      </c>
      <c r="H60" s="4">
        <v>191.4</v>
      </c>
      <c r="I60" s="4">
        <v>181.24</v>
      </c>
      <c r="J60" s="4"/>
      <c r="K60" s="4"/>
    </row>
    <row r="61" spans="3:11">
      <c r="G61" s="4" t="s">
        <v>72</v>
      </c>
      <c r="H61" s="4">
        <v>15.950000000000001</v>
      </c>
      <c r="I61" s="4">
        <v>15.103333333333332</v>
      </c>
      <c r="J61" s="4"/>
      <c r="K61" s="4"/>
    </row>
    <row r="62" spans="3:11">
      <c r="G62" s="4" t="s">
        <v>73</v>
      </c>
      <c r="H62" s="4">
        <v>7.1525818181818401</v>
      </c>
      <c r="I62" s="4">
        <v>9.6575515151515976</v>
      </c>
      <c r="J62" s="4"/>
      <c r="K62" s="4"/>
    </row>
    <row r="63" spans="3:11">
      <c r="G63" s="4"/>
      <c r="H63" s="4"/>
      <c r="I63" s="4"/>
      <c r="J63" s="4"/>
      <c r="K63" s="4"/>
    </row>
    <row r="65" spans="7:13" ht="15.75" thickBot="1">
      <c r="G65" t="s">
        <v>74</v>
      </c>
    </row>
    <row r="66" spans="7:13">
      <c r="G66" s="7" t="s">
        <v>75</v>
      </c>
      <c r="H66" s="7" t="s">
        <v>76</v>
      </c>
      <c r="I66" s="7" t="s">
        <v>77</v>
      </c>
      <c r="J66" s="7" t="s">
        <v>78</v>
      </c>
      <c r="K66" s="7" t="s">
        <v>79</v>
      </c>
      <c r="L66" s="7" t="s">
        <v>80</v>
      </c>
      <c r="M66" s="7" t="s">
        <v>81</v>
      </c>
    </row>
    <row r="67" spans="7:13">
      <c r="G67" s="4" t="s">
        <v>82</v>
      </c>
      <c r="H67" s="4">
        <v>169.36943333333335</v>
      </c>
      <c r="I67" s="4">
        <v>2</v>
      </c>
      <c r="J67" s="4">
        <v>84.684716666666674</v>
      </c>
      <c r="K67" s="4">
        <v>104.1063311023085</v>
      </c>
      <c r="L67" s="4">
        <v>1.2787932895876075E-10</v>
      </c>
      <c r="M67" s="4">
        <v>6.0129048348626437</v>
      </c>
    </row>
    <row r="68" spans="7:13">
      <c r="G68" s="4" t="s">
        <v>83</v>
      </c>
      <c r="H68" s="4">
        <v>4.3010666666667134</v>
      </c>
      <c r="I68" s="4">
        <v>1</v>
      </c>
      <c r="J68" s="4">
        <v>4.3010666666667134</v>
      </c>
      <c r="K68" s="4">
        <v>5.2874743887447675</v>
      </c>
      <c r="L68" s="4">
        <v>3.3665536636247065E-2</v>
      </c>
      <c r="M68" s="4">
        <v>8.2854195445820018</v>
      </c>
    </row>
    <row r="69" spans="7:13">
      <c r="G69" s="4" t="s">
        <v>84</v>
      </c>
      <c r="H69" s="4">
        <v>0.90003333333328683</v>
      </c>
      <c r="I69" s="4">
        <v>2</v>
      </c>
      <c r="J69" s="4">
        <v>0.45001666666664342</v>
      </c>
      <c r="K69" s="4">
        <v>0.55322360333284981</v>
      </c>
      <c r="L69" s="4">
        <v>0.58456538912056177</v>
      </c>
      <c r="M69" s="4">
        <v>6.0129048348626437</v>
      </c>
    </row>
    <row r="70" spans="7:13">
      <c r="G70" s="4" t="s">
        <v>85</v>
      </c>
      <c r="H70" s="4">
        <v>14.641999999999992</v>
      </c>
      <c r="I70" s="4">
        <v>18</v>
      </c>
      <c r="J70" s="4">
        <v>0.81344444444444397</v>
      </c>
      <c r="K70" s="4"/>
      <c r="L70" s="4"/>
      <c r="M70" s="4"/>
    </row>
    <row r="71" spans="7:13">
      <c r="G71" s="4"/>
      <c r="H71" s="4"/>
      <c r="I71" s="4"/>
      <c r="J71" s="4"/>
      <c r="K71" s="4"/>
      <c r="L71" s="4"/>
      <c r="M71" s="4"/>
    </row>
    <row r="72" spans="7:13" ht="15.75" thickBot="1">
      <c r="G72" s="6" t="s">
        <v>69</v>
      </c>
      <c r="H72" s="6">
        <v>189.21253333333334</v>
      </c>
      <c r="I72" s="6">
        <v>23</v>
      </c>
      <c r="J72" s="6"/>
      <c r="K72" s="6"/>
      <c r="L72" s="6"/>
      <c r="M72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4:M72"/>
  <sheetViews>
    <sheetView topLeftCell="A58" workbookViewId="0">
      <selection activeCell="E71" sqref="E71"/>
    </sheetView>
  </sheetViews>
  <sheetFormatPr defaultRowHeight="15"/>
  <cols>
    <col min="5" max="5" width="18.5703125" customWidth="1"/>
    <col min="6" max="6" width="16.5703125" customWidth="1"/>
    <col min="7" max="7" width="14.28515625" customWidth="1"/>
    <col min="8" max="8" width="17.7109375" customWidth="1"/>
  </cols>
  <sheetData>
    <row r="4" spans="3:9">
      <c r="C4" s="1" t="s">
        <v>14</v>
      </c>
      <c r="D4" t="s">
        <v>16</v>
      </c>
      <c r="E4" t="s">
        <v>1</v>
      </c>
      <c r="F4" t="s">
        <v>2</v>
      </c>
      <c r="G4" t="s">
        <v>7</v>
      </c>
      <c r="H4" t="s">
        <v>9</v>
      </c>
      <c r="I4" t="s">
        <v>10</v>
      </c>
    </row>
    <row r="5" spans="3:9">
      <c r="D5" t="s">
        <v>3</v>
      </c>
      <c r="E5">
        <v>18.600000000000001</v>
      </c>
      <c r="F5">
        <v>19.7</v>
      </c>
      <c r="G5">
        <f>AVERAGE(E5:F5)</f>
        <v>19.149999999999999</v>
      </c>
      <c r="H5">
        <f>STDEV(E5:F5)</f>
        <v>0.77781745930521395</v>
      </c>
      <c r="I5">
        <f>H5/SQRT(2)</f>
        <v>0.55000000000000826</v>
      </c>
    </row>
    <row r="6" spans="3:9">
      <c r="D6" t="s">
        <v>4</v>
      </c>
      <c r="E6">
        <v>16.399999999999999</v>
      </c>
      <c r="F6">
        <v>17.010000000000002</v>
      </c>
      <c r="G6">
        <f t="shared" ref="G6:G7" si="0">AVERAGE(E6:F6)</f>
        <v>16.704999999999998</v>
      </c>
      <c r="H6">
        <f t="shared" ref="H6:H7" si="1">STDEV(E6:F6)</f>
        <v>0.43133513652395233</v>
      </c>
      <c r="I6">
        <f t="shared" ref="I6:I7" si="2">H6/SQRT(2)</f>
        <v>0.30500000000011196</v>
      </c>
    </row>
    <row r="7" spans="3:9">
      <c r="D7" t="s">
        <v>5</v>
      </c>
      <c r="E7">
        <v>15.9</v>
      </c>
      <c r="F7">
        <v>14.17</v>
      </c>
      <c r="G7">
        <f t="shared" si="0"/>
        <v>15.035</v>
      </c>
      <c r="H7">
        <f t="shared" si="1"/>
        <v>1.2232947314526965</v>
      </c>
      <c r="I7">
        <f t="shared" si="2"/>
        <v>0.86499999999997823</v>
      </c>
    </row>
    <row r="9" spans="3:9">
      <c r="D9" t="s">
        <v>17</v>
      </c>
      <c r="E9" t="s">
        <v>1</v>
      </c>
      <c r="F9" t="s">
        <v>2</v>
      </c>
      <c r="G9" t="s">
        <v>7</v>
      </c>
      <c r="H9" t="s">
        <v>9</v>
      </c>
      <c r="I9" t="s">
        <v>10</v>
      </c>
    </row>
    <row r="10" spans="3:9">
      <c r="D10" t="s">
        <v>3</v>
      </c>
      <c r="E10">
        <v>20.7</v>
      </c>
      <c r="F10">
        <v>19.899999999999999</v>
      </c>
      <c r="G10">
        <f>AVERAGE(E10:F10)</f>
        <v>20.299999999999997</v>
      </c>
      <c r="H10">
        <f>STDEV(E10:F10)</f>
        <v>0.56568542494938268</v>
      </c>
      <c r="I10">
        <f>H10/SQRT(2)</f>
        <v>0.40000000000010227</v>
      </c>
    </row>
    <row r="11" spans="3:9">
      <c r="D11" t="s">
        <v>4</v>
      </c>
      <c r="E11">
        <v>18.399999999999999</v>
      </c>
      <c r="F11">
        <v>17.95</v>
      </c>
      <c r="G11">
        <f t="shared" ref="G11:G12" si="3">AVERAGE(E11:F11)</f>
        <v>18.174999999999997</v>
      </c>
      <c r="H11">
        <f t="shared" ref="H11:H12" si="4">STDEV(E11:F11)</f>
        <v>0.31819805153420361</v>
      </c>
      <c r="I11">
        <f t="shared" ref="I11:I12" si="5">H11/SQRT(2)</f>
        <v>0.22500000000018186</v>
      </c>
    </row>
    <row r="12" spans="3:9">
      <c r="D12" t="s">
        <v>5</v>
      </c>
      <c r="E12">
        <v>17.8</v>
      </c>
      <c r="F12">
        <v>16.2</v>
      </c>
      <c r="G12">
        <f t="shared" si="3"/>
        <v>17</v>
      </c>
      <c r="H12">
        <f t="shared" si="4"/>
        <v>1.131370849898464</v>
      </c>
      <c r="I12">
        <f t="shared" si="5"/>
        <v>0.7999999999999915</v>
      </c>
    </row>
    <row r="14" spans="3:9">
      <c r="D14" t="s">
        <v>18</v>
      </c>
      <c r="E14" t="s">
        <v>1</v>
      </c>
      <c r="F14" t="s">
        <v>2</v>
      </c>
      <c r="G14" t="s">
        <v>7</v>
      </c>
      <c r="H14" t="s">
        <v>9</v>
      </c>
      <c r="I14" t="s">
        <v>10</v>
      </c>
    </row>
    <row r="15" spans="3:9">
      <c r="D15" t="s">
        <v>3</v>
      </c>
      <c r="E15">
        <v>22.7</v>
      </c>
      <c r="F15">
        <v>23.94</v>
      </c>
      <c r="G15">
        <f>AVERAGE(E15:F15)</f>
        <v>23.32</v>
      </c>
      <c r="H15">
        <f>STDEV(E15:F15)</f>
        <v>0.87681240867122101</v>
      </c>
      <c r="I15">
        <f>H15/SQRT(2)</f>
        <v>0.61999999999993072</v>
      </c>
    </row>
    <row r="16" spans="3:9">
      <c r="D16" t="s">
        <v>4</v>
      </c>
      <c r="E16">
        <v>20.8</v>
      </c>
      <c r="F16">
        <v>21.04</v>
      </c>
      <c r="G16">
        <f t="shared" ref="G16:G17" si="6">AVERAGE(E16:F16)</f>
        <v>20.92</v>
      </c>
      <c r="H16">
        <f t="shared" ref="H16:H17" si="7">STDEV(E16:F16)</f>
        <v>0.1697056274842387</v>
      </c>
      <c r="I16">
        <f t="shared" ref="I16:I17" si="8">H16/SQRT(2)</f>
        <v>0.11999999999962331</v>
      </c>
    </row>
    <row r="17" spans="1:9">
      <c r="D17" t="s">
        <v>5</v>
      </c>
      <c r="E17">
        <v>20.100000000000001</v>
      </c>
      <c r="F17">
        <v>19.54</v>
      </c>
      <c r="G17">
        <f t="shared" si="6"/>
        <v>19.82</v>
      </c>
      <c r="H17">
        <f t="shared" si="7"/>
        <v>0.39597979746443585</v>
      </c>
      <c r="I17">
        <f t="shared" si="8"/>
        <v>0.27999999999997821</v>
      </c>
    </row>
    <row r="20" spans="1:9" ht="15.75" thickBot="1"/>
    <row r="21" spans="1:9" ht="31.5" thickBot="1">
      <c r="A21" s="3">
        <v>19.149999999999999</v>
      </c>
      <c r="B21" s="3">
        <v>16.7</v>
      </c>
      <c r="C21" s="3">
        <v>15.03</v>
      </c>
      <c r="D21">
        <f>AVERAGE(A21:C21)</f>
        <v>16.959999999999997</v>
      </c>
      <c r="F21" s="1" t="s">
        <v>15</v>
      </c>
      <c r="G21" s="1" t="s">
        <v>16</v>
      </c>
      <c r="H21" s="1" t="s">
        <v>17</v>
      </c>
      <c r="I21" s="1" t="s">
        <v>22</v>
      </c>
    </row>
    <row r="22" spans="1:9" ht="19.5" thickBot="1">
      <c r="A22" s="3">
        <v>20.3</v>
      </c>
      <c r="B22" s="3">
        <v>18.170000000000002</v>
      </c>
      <c r="C22" s="3">
        <v>17</v>
      </c>
      <c r="D22">
        <f t="shared" ref="D22:D23" si="9">AVERAGE(A22:C22)</f>
        <v>18.489999999999998</v>
      </c>
      <c r="F22" t="s">
        <v>23</v>
      </c>
      <c r="G22">
        <v>19.149999999999999</v>
      </c>
      <c r="H22">
        <v>20.299999999999997</v>
      </c>
      <c r="I22">
        <v>23.32</v>
      </c>
    </row>
    <row r="23" spans="1:9" ht="19.5" thickBot="1">
      <c r="A23" s="3">
        <v>23.32</v>
      </c>
      <c r="B23" s="3">
        <v>20.92</v>
      </c>
      <c r="C23" s="3">
        <v>19.82</v>
      </c>
      <c r="D23">
        <f t="shared" si="9"/>
        <v>21.353333333333335</v>
      </c>
      <c r="F23" t="s">
        <v>24</v>
      </c>
      <c r="G23">
        <v>16.704999999999998</v>
      </c>
      <c r="H23">
        <v>18.174999999999997</v>
      </c>
      <c r="I23">
        <v>20.92</v>
      </c>
    </row>
    <row r="24" spans="1:9">
      <c r="A24">
        <f>AVERAGE(A21:A23)</f>
        <v>20.923333333333336</v>
      </c>
      <c r="B24">
        <f t="shared" ref="B24:C24" si="10">AVERAGE(B21:B23)</f>
        <v>18.596666666666668</v>
      </c>
      <c r="C24">
        <f t="shared" si="10"/>
        <v>17.283333333333335</v>
      </c>
      <c r="F24" t="s">
        <v>25</v>
      </c>
      <c r="G24">
        <v>15.035</v>
      </c>
      <c r="H24">
        <v>17</v>
      </c>
      <c r="I24">
        <v>19.82</v>
      </c>
    </row>
    <row r="26" spans="1:9" ht="45">
      <c r="F26" s="1" t="s">
        <v>21</v>
      </c>
      <c r="G26" s="1" t="s">
        <v>16</v>
      </c>
      <c r="H26" s="1" t="s">
        <v>17</v>
      </c>
      <c r="I26" s="1" t="s">
        <v>18</v>
      </c>
    </row>
    <row r="27" spans="1:9">
      <c r="F27" t="s">
        <v>3</v>
      </c>
      <c r="G27">
        <v>0.55000000000000826</v>
      </c>
      <c r="H27">
        <v>0.40000000000010227</v>
      </c>
      <c r="I27">
        <v>0.61999999999993072</v>
      </c>
    </row>
    <row r="28" spans="1:9">
      <c r="F28" t="s">
        <v>4</v>
      </c>
      <c r="G28">
        <v>0.30500000000011196</v>
      </c>
      <c r="H28">
        <v>0.22500000000018186</v>
      </c>
      <c r="I28">
        <v>0.11999999999962331</v>
      </c>
    </row>
    <row r="29" spans="1:9">
      <c r="F29" t="s">
        <v>5</v>
      </c>
      <c r="G29">
        <v>0.86499999999997823</v>
      </c>
      <c r="H29">
        <v>0.7999999999999915</v>
      </c>
      <c r="I29">
        <v>0.27999999999997821</v>
      </c>
    </row>
    <row r="32" spans="1:9" ht="30">
      <c r="E32" s="1" t="s">
        <v>57</v>
      </c>
      <c r="F32" t="s">
        <v>23</v>
      </c>
      <c r="G32" t="s">
        <v>26</v>
      </c>
      <c r="H32" t="s">
        <v>27</v>
      </c>
    </row>
    <row r="33" spans="3:10">
      <c r="E33" t="s">
        <v>16</v>
      </c>
      <c r="F33" t="s">
        <v>58</v>
      </c>
      <c r="G33" t="s">
        <v>59</v>
      </c>
      <c r="H33" t="s">
        <v>60</v>
      </c>
    </row>
    <row r="34" spans="3:10">
      <c r="E34" t="s">
        <v>17</v>
      </c>
      <c r="F34" t="s">
        <v>61</v>
      </c>
      <c r="G34" t="s">
        <v>62</v>
      </c>
      <c r="H34" t="s">
        <v>63</v>
      </c>
    </row>
    <row r="35" spans="3:10">
      <c r="E35" s="1" t="s">
        <v>18</v>
      </c>
      <c r="F35" t="s">
        <v>64</v>
      </c>
      <c r="G35" t="s">
        <v>65</v>
      </c>
      <c r="H35" t="s">
        <v>66</v>
      </c>
    </row>
    <row r="37" spans="3:10">
      <c r="D37" t="s">
        <v>86</v>
      </c>
      <c r="E37" t="s">
        <v>87</v>
      </c>
      <c r="F37" t="s">
        <v>88</v>
      </c>
      <c r="G37" t="s">
        <v>67</v>
      </c>
    </row>
    <row r="38" spans="3:10">
      <c r="C38" t="s">
        <v>89</v>
      </c>
      <c r="D38">
        <v>18.600000000000001</v>
      </c>
      <c r="E38">
        <v>16.399999999999999</v>
      </c>
      <c r="F38">
        <v>15.9</v>
      </c>
    </row>
    <row r="39" spans="3:10">
      <c r="D39">
        <v>19.7</v>
      </c>
      <c r="E39">
        <v>17.010000000000002</v>
      </c>
      <c r="F39">
        <v>14.17</v>
      </c>
      <c r="G39" t="s">
        <v>68</v>
      </c>
      <c r="H39" t="s">
        <v>87</v>
      </c>
      <c r="I39" t="s">
        <v>88</v>
      </c>
      <c r="J39" t="s">
        <v>69</v>
      </c>
    </row>
    <row r="40" spans="3:10" ht="15.75" thickBot="1">
      <c r="C40" t="s">
        <v>90</v>
      </c>
      <c r="D40">
        <v>20.7</v>
      </c>
      <c r="E40">
        <v>18.399999999999999</v>
      </c>
      <c r="F40">
        <v>17.8</v>
      </c>
      <c r="G40" s="5">
        <v>18.600000000000001</v>
      </c>
      <c r="H40" s="5"/>
      <c r="I40" s="5"/>
      <c r="J40" s="5"/>
    </row>
    <row r="41" spans="3:10">
      <c r="D41">
        <v>19.899999999999999</v>
      </c>
      <c r="E41">
        <v>17.95</v>
      </c>
      <c r="F41">
        <v>16.2</v>
      </c>
      <c r="G41" s="4" t="s">
        <v>70</v>
      </c>
      <c r="H41" s="4">
        <v>2</v>
      </c>
      <c r="I41" s="4">
        <v>2</v>
      </c>
      <c r="J41" s="4">
        <v>4</v>
      </c>
    </row>
    <row r="42" spans="3:10">
      <c r="C42" t="s">
        <v>91</v>
      </c>
      <c r="D42">
        <v>22.7</v>
      </c>
      <c r="E42">
        <v>20.8</v>
      </c>
      <c r="F42">
        <v>20.100000000000001</v>
      </c>
      <c r="G42" s="4" t="s">
        <v>71</v>
      </c>
      <c r="H42" s="4">
        <v>33.409999999999997</v>
      </c>
      <c r="I42" s="4">
        <v>30.07</v>
      </c>
      <c r="J42" s="4">
        <v>63.480000000000004</v>
      </c>
    </row>
    <row r="43" spans="3:10">
      <c r="D43">
        <v>23.94</v>
      </c>
      <c r="E43">
        <v>21.04</v>
      </c>
      <c r="F43">
        <v>19.54</v>
      </c>
      <c r="G43" s="4" t="s">
        <v>72</v>
      </c>
      <c r="H43" s="4">
        <v>16.704999999999998</v>
      </c>
      <c r="I43" s="4">
        <v>15.035</v>
      </c>
      <c r="J43" s="4">
        <v>15.870000000000001</v>
      </c>
    </row>
    <row r="44" spans="3:10">
      <c r="G44" s="4" t="s">
        <v>73</v>
      </c>
      <c r="H44" s="4">
        <v>0.18605000000013661</v>
      </c>
      <c r="I44" s="4">
        <v>1.4964499999999248</v>
      </c>
      <c r="J44" s="4">
        <v>1.4904666666666724</v>
      </c>
    </row>
    <row r="45" spans="3:10">
      <c r="G45" s="4"/>
      <c r="H45" s="4"/>
      <c r="I45" s="4"/>
      <c r="J45" s="4"/>
    </row>
    <row r="46" spans="3:10" ht="15.75" thickBot="1">
      <c r="G46" s="5">
        <v>20.7</v>
      </c>
      <c r="H46" s="5"/>
      <c r="I46" s="5"/>
      <c r="J46" s="5"/>
    </row>
    <row r="47" spans="3:10">
      <c r="G47" s="4" t="s">
        <v>70</v>
      </c>
      <c r="H47" s="4">
        <v>2</v>
      </c>
      <c r="I47" s="4">
        <v>2</v>
      </c>
      <c r="J47" s="4">
        <v>4</v>
      </c>
    </row>
    <row r="48" spans="3:10">
      <c r="G48" s="4" t="s">
        <v>71</v>
      </c>
      <c r="H48" s="4">
        <v>36.349999999999994</v>
      </c>
      <c r="I48" s="4">
        <v>34</v>
      </c>
      <c r="J48" s="4">
        <v>70.350000000000009</v>
      </c>
    </row>
    <row r="49" spans="7:11">
      <c r="G49" s="4" t="s">
        <v>72</v>
      </c>
      <c r="H49" s="4">
        <v>18.174999999999997</v>
      </c>
      <c r="I49" s="4">
        <v>17</v>
      </c>
      <c r="J49" s="4">
        <v>17.587500000000002</v>
      </c>
    </row>
    <row r="50" spans="7:11">
      <c r="G50" s="4" t="s">
        <v>73</v>
      </c>
      <c r="H50" s="4">
        <v>0.10125000000016371</v>
      </c>
      <c r="I50" s="4">
        <v>1.2799999999999727</v>
      </c>
      <c r="J50" s="4">
        <v>0.92062499999989689</v>
      </c>
    </row>
    <row r="51" spans="7:11">
      <c r="G51" s="4"/>
      <c r="H51" s="4"/>
      <c r="I51" s="4"/>
      <c r="J51" s="4"/>
    </row>
    <row r="52" spans="7:11" ht="15.75" thickBot="1">
      <c r="G52" s="5">
        <v>22.7</v>
      </c>
      <c r="H52" s="5"/>
      <c r="I52" s="5"/>
      <c r="J52" s="5"/>
    </row>
    <row r="53" spans="7:11">
      <c r="G53" s="4" t="s">
        <v>70</v>
      </c>
      <c r="H53" s="4">
        <v>2</v>
      </c>
      <c r="I53" s="4">
        <v>2</v>
      </c>
      <c r="J53" s="4">
        <v>4</v>
      </c>
    </row>
    <row r="54" spans="7:11">
      <c r="G54" s="4" t="s">
        <v>71</v>
      </c>
      <c r="H54" s="4">
        <v>41.84</v>
      </c>
      <c r="I54" s="4">
        <v>39.64</v>
      </c>
      <c r="J54" s="4">
        <v>81.48</v>
      </c>
    </row>
    <row r="55" spans="7:11">
      <c r="G55" s="4" t="s">
        <v>72</v>
      </c>
      <c r="H55" s="4">
        <v>20.92</v>
      </c>
      <c r="I55" s="4">
        <v>19.82</v>
      </c>
      <c r="J55" s="4">
        <v>20.37</v>
      </c>
    </row>
    <row r="56" spans="7:11">
      <c r="G56" s="4" t="s">
        <v>73</v>
      </c>
      <c r="H56" s="4">
        <v>2.8799999999819192E-2</v>
      </c>
      <c r="I56" s="4">
        <v>0.15679999999997563</v>
      </c>
      <c r="J56" s="4">
        <v>0.46519999999994371</v>
      </c>
    </row>
    <row r="57" spans="7:11">
      <c r="G57" s="4"/>
      <c r="H57" s="4"/>
      <c r="I57" s="4"/>
      <c r="J57" s="4"/>
    </row>
    <row r="58" spans="7:11" ht="15.75" thickBot="1">
      <c r="G58" s="5" t="s">
        <v>69</v>
      </c>
      <c r="H58" s="5"/>
      <c r="I58" s="5"/>
      <c r="J58" s="5"/>
      <c r="K58" s="5"/>
    </row>
    <row r="59" spans="7:11">
      <c r="G59" s="4" t="s">
        <v>70</v>
      </c>
      <c r="H59" s="4">
        <v>6</v>
      </c>
      <c r="I59" s="4">
        <v>6</v>
      </c>
      <c r="J59" s="4"/>
      <c r="K59" s="4"/>
    </row>
    <row r="60" spans="7:11">
      <c r="G60" s="4" t="s">
        <v>71</v>
      </c>
      <c r="H60" s="4">
        <v>111.6</v>
      </c>
      <c r="I60" s="4">
        <v>103.71</v>
      </c>
      <c r="J60" s="4"/>
      <c r="K60" s="4"/>
    </row>
    <row r="61" spans="7:11">
      <c r="G61" s="4" t="s">
        <v>72</v>
      </c>
      <c r="H61" s="4">
        <v>18.599999999999998</v>
      </c>
      <c r="I61" s="4">
        <v>17.285</v>
      </c>
      <c r="J61" s="4"/>
      <c r="K61" s="4"/>
    </row>
    <row r="62" spans="7:11">
      <c r="G62" s="4" t="s">
        <v>73</v>
      </c>
      <c r="H62" s="4">
        <v>3.7248400000000403</v>
      </c>
      <c r="I62" s="4">
        <v>5.2146299999998975</v>
      </c>
      <c r="J62" s="4"/>
      <c r="K62" s="4"/>
    </row>
    <row r="63" spans="7:11">
      <c r="G63" s="4"/>
      <c r="H63" s="4"/>
      <c r="I63" s="4"/>
      <c r="J63" s="4"/>
      <c r="K63" s="4"/>
    </row>
    <row r="65" spans="7:13" ht="15.75" thickBot="1">
      <c r="G65" t="s">
        <v>74</v>
      </c>
    </row>
    <row r="66" spans="7:13">
      <c r="G66" s="7" t="s">
        <v>75</v>
      </c>
      <c r="H66" s="7" t="s">
        <v>76</v>
      </c>
      <c r="I66" s="7" t="s">
        <v>77</v>
      </c>
      <c r="J66" s="7" t="s">
        <v>78</v>
      </c>
      <c r="K66" s="7" t="s">
        <v>79</v>
      </c>
      <c r="L66" s="7" t="s">
        <v>80</v>
      </c>
      <c r="M66" s="7" t="s">
        <v>81</v>
      </c>
    </row>
    <row r="67" spans="7:13">
      <c r="G67" s="4" t="s">
        <v>82</v>
      </c>
      <c r="H67" s="4">
        <v>41.256149999999998</v>
      </c>
      <c r="I67" s="4">
        <v>2</v>
      </c>
      <c r="J67" s="4">
        <v>20.628074999999999</v>
      </c>
      <c r="K67" s="4">
        <v>38.090218043608658</v>
      </c>
      <c r="L67" s="4">
        <v>3.8917812973988979E-4</v>
      </c>
      <c r="M67" s="4">
        <v>10.924766500912053</v>
      </c>
    </row>
    <row r="68" spans="7:13">
      <c r="G68" s="4" t="s">
        <v>83</v>
      </c>
      <c r="H68" s="4">
        <v>5.1876749999999916</v>
      </c>
      <c r="I68" s="4">
        <v>1</v>
      </c>
      <c r="J68" s="4">
        <v>5.1876749999999916</v>
      </c>
      <c r="K68" s="4">
        <v>9.5791619862433706</v>
      </c>
      <c r="L68" s="4">
        <v>2.1251088179967167E-2</v>
      </c>
      <c r="M68" s="4">
        <v>13.745022526352262</v>
      </c>
    </row>
    <row r="69" spans="7:13">
      <c r="G69" s="4" t="s">
        <v>84</v>
      </c>
      <c r="H69" s="4">
        <v>0.19185000000000363</v>
      </c>
      <c r="I69" s="4">
        <v>2</v>
      </c>
      <c r="J69" s="4">
        <v>9.5925000000001814E-2</v>
      </c>
      <c r="K69" s="4">
        <v>0.17712773323895853</v>
      </c>
      <c r="L69" s="4">
        <v>0.84189850340394323</v>
      </c>
      <c r="M69" s="4">
        <v>10.924766500912053</v>
      </c>
    </row>
    <row r="70" spans="7:13">
      <c r="G70" s="4" t="s">
        <v>85</v>
      </c>
      <c r="H70" s="4">
        <v>3.2493500000000055</v>
      </c>
      <c r="I70" s="4">
        <v>6</v>
      </c>
      <c r="J70" s="4">
        <v>0.54155833333333425</v>
      </c>
      <c r="K70" s="4"/>
      <c r="L70" s="4"/>
      <c r="M70" s="4"/>
    </row>
    <row r="71" spans="7:13">
      <c r="G71" s="4"/>
      <c r="H71" s="4"/>
      <c r="I71" s="4"/>
      <c r="J71" s="4"/>
      <c r="K71" s="4"/>
      <c r="L71" s="4"/>
      <c r="M71" s="4"/>
    </row>
    <row r="72" spans="7:13" ht="15.75" thickBot="1">
      <c r="G72" s="6" t="s">
        <v>69</v>
      </c>
      <c r="H72" s="6">
        <v>49.885024999999999</v>
      </c>
      <c r="I72" s="6">
        <v>11</v>
      </c>
      <c r="J72" s="6"/>
      <c r="K72" s="6"/>
      <c r="L72" s="6"/>
      <c r="M72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S10" sqref="S1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peroxidase</vt:lpstr>
      <vt:lpstr>ppo</vt:lpstr>
      <vt:lpstr>catalase</vt:lpstr>
      <vt:lpstr>SOD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Satya Srii</dc:creator>
  <cp:lastModifiedBy>Satya Srii</cp:lastModifiedBy>
  <dcterms:created xsi:type="dcterms:W3CDTF">2022-08-03T13:59:09Z</dcterms:created>
  <dcterms:modified xsi:type="dcterms:W3CDTF">2022-10-26T14:31:30Z</dcterms:modified>
</cp:coreProperties>
</file>