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SV1" sheetId="5" r:id="rId1"/>
    <sheet name="SV2" sheetId="2" r:id="rId2"/>
    <sheet name="moisture" sheetId="4" r:id="rId3"/>
  </sheets>
  <calcPr calcId="125725"/>
</workbook>
</file>

<file path=xl/calcChain.xml><?xml version="1.0" encoding="utf-8"?>
<calcChain xmlns="http://schemas.openxmlformats.org/spreadsheetml/2006/main">
  <c r="C57" i="5"/>
  <c r="F46"/>
  <c r="F45"/>
  <c r="F47" s="1"/>
  <c r="E45"/>
  <c r="E47" s="1"/>
  <c r="D45"/>
  <c r="D47" s="1"/>
  <c r="N19"/>
  <c r="O19" s="1"/>
  <c r="M19"/>
  <c r="O18"/>
  <c r="N18"/>
  <c r="M18"/>
  <c r="E18"/>
  <c r="O17"/>
  <c r="N17"/>
  <c r="M17"/>
  <c r="E17"/>
  <c r="O16"/>
  <c r="N16"/>
  <c r="M16"/>
  <c r="E16"/>
  <c r="O15"/>
  <c r="N15"/>
  <c r="M15"/>
  <c r="E15"/>
  <c r="O14"/>
  <c r="N14"/>
  <c r="M14"/>
  <c r="E14"/>
  <c r="O13"/>
  <c r="N13"/>
  <c r="M13"/>
  <c r="E13"/>
  <c r="O12"/>
  <c r="N12"/>
  <c r="M12"/>
  <c r="E12"/>
  <c r="O11"/>
  <c r="N11"/>
  <c r="M11"/>
  <c r="E11"/>
  <c r="E10"/>
  <c r="F9" i="4"/>
  <c r="E9"/>
  <c r="E8"/>
  <c r="F8"/>
  <c r="D8"/>
  <c r="E7"/>
  <c r="G5"/>
  <c r="G6"/>
  <c r="G4"/>
  <c r="F7"/>
  <c r="D7"/>
  <c r="G46" i="2"/>
  <c r="G45"/>
  <c r="F46"/>
  <c r="G47"/>
  <c r="F45"/>
  <c r="E45"/>
  <c r="E46"/>
  <c r="E47"/>
  <c r="D57"/>
  <c r="F47"/>
  <c r="E46" i="5" l="1"/>
  <c r="D46"/>
  <c r="N25" i="2"/>
  <c r="O24"/>
  <c r="P24" s="1"/>
  <c r="N23"/>
  <c r="O21"/>
  <c r="P21" s="1"/>
  <c r="N20"/>
  <c r="N17"/>
  <c r="N24"/>
  <c r="O23"/>
  <c r="P23" s="1"/>
  <c r="O22"/>
  <c r="P22" s="1"/>
  <c r="N22"/>
  <c r="N21"/>
  <c r="P19"/>
  <c r="O19"/>
  <c r="N19"/>
  <c r="O18"/>
  <c r="P18" s="1"/>
  <c r="N18"/>
  <c r="E11"/>
  <c r="E12"/>
  <c r="E10"/>
  <c r="E7"/>
  <c r="E4"/>
  <c r="E9"/>
  <c r="E8"/>
  <c r="E6"/>
  <c r="E5"/>
  <c r="K9"/>
  <c r="J9"/>
  <c r="K6"/>
  <c r="J6"/>
  <c r="O25" l="1"/>
  <c r="P25" s="1"/>
  <c r="O17"/>
  <c r="P17" s="1"/>
  <c r="O20"/>
  <c r="P20" s="1"/>
</calcChain>
</file>

<file path=xl/sharedStrings.xml><?xml version="1.0" encoding="utf-8"?>
<sst xmlns="http://schemas.openxmlformats.org/spreadsheetml/2006/main" count="227" uniqueCount="108">
  <si>
    <t>R1</t>
  </si>
  <si>
    <t>Mean</t>
  </si>
  <si>
    <t>R2</t>
  </si>
  <si>
    <r>
      <t>100± 0.00</t>
    </r>
    <r>
      <rPr>
        <vertAlign val="superscript"/>
        <sz val="11"/>
        <color rgb="FF000000"/>
        <rFont val="Times New Roman"/>
        <family val="1"/>
      </rPr>
      <t xml:space="preserve">** </t>
    </r>
  </si>
  <si>
    <t>Germination %</t>
  </si>
  <si>
    <t>SV1</t>
  </si>
  <si>
    <t>SV 1</t>
  </si>
  <si>
    <t>Dry weight</t>
  </si>
  <si>
    <t>white</t>
  </si>
  <si>
    <t>black</t>
  </si>
  <si>
    <t>48h R1</t>
  </si>
  <si>
    <t>72h R1</t>
  </si>
  <si>
    <t>SV2</t>
  </si>
  <si>
    <t>Control</t>
  </si>
  <si>
    <t>SD</t>
  </si>
  <si>
    <t>SEM</t>
  </si>
  <si>
    <t>C</t>
  </si>
  <si>
    <t>SUMMARY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</si>
  <si>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</si>
  <si>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</si>
  <si>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</si>
  <si>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</si>
  <si>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</si>
  <si>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</si>
  <si>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</si>
  <si>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</si>
  <si>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</si>
  <si>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</si>
  <si>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</si>
  <si>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</si>
  <si>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Total</t>
  </si>
  <si>
    <r>
      <t>Genotype</t>
    </r>
    <r>
      <rPr>
        <sz val="11"/>
        <color rgb="FF000000"/>
        <rFont val="Times New Roman"/>
        <family val="1"/>
      </rPr>
      <t xml:space="preserve"> </t>
    </r>
  </si>
  <si>
    <r>
      <t>Seed germination</t>
    </r>
    <r>
      <rPr>
        <sz val="11"/>
        <color rgb="FF000000"/>
        <rFont val="Times New Roman"/>
        <family val="1"/>
      </rPr>
      <t xml:space="preserve"> </t>
    </r>
  </si>
  <si>
    <r>
      <t>(per cent)</t>
    </r>
    <r>
      <rPr>
        <sz val="11"/>
        <color rgb="FF000000"/>
        <rFont val="Times New Roman"/>
        <family val="1"/>
      </rPr>
      <t xml:space="preserve"> </t>
    </r>
  </si>
  <si>
    <r>
      <t>Control</t>
    </r>
    <r>
      <rPr>
        <sz val="11"/>
        <color rgb="FF000000"/>
        <rFont val="Times New Roman"/>
        <family val="1"/>
      </rPr>
      <t xml:space="preserve"> </t>
    </r>
  </si>
  <si>
    <r>
      <t>Ageing</t>
    </r>
    <r>
      <rPr>
        <sz val="11"/>
        <color rgb="FF000000"/>
        <rFont val="Times New Roman"/>
        <family val="1"/>
      </rPr>
      <t xml:space="preserve"> </t>
    </r>
  </si>
  <si>
    <r>
      <t>(96 h)</t>
    </r>
    <r>
      <rPr>
        <sz val="11"/>
        <color rgb="FF000000"/>
        <rFont val="Times New Roman"/>
        <family val="1"/>
      </rPr>
      <t xml:space="preserve"> </t>
    </r>
  </si>
  <si>
    <r>
      <t>(120 h)</t>
    </r>
    <r>
      <rPr>
        <sz val="11"/>
        <color rgb="FF000000"/>
        <rFont val="Times New Roman"/>
        <family val="1"/>
      </rPr>
      <t xml:space="preserve"> </t>
    </r>
  </si>
  <si>
    <t>African tall</t>
  </si>
  <si>
    <r>
      <t>94± 1.15</t>
    </r>
    <r>
      <rPr>
        <vertAlign val="superscript"/>
        <sz val="11"/>
        <color rgb="FF000000"/>
        <rFont val="Times New Roman"/>
        <family val="1"/>
      </rPr>
      <t xml:space="preserve">** </t>
    </r>
  </si>
  <si>
    <r>
      <t>90± 0.75</t>
    </r>
    <r>
      <rPr>
        <vertAlign val="superscript"/>
        <sz val="11"/>
        <color rgb="FF000000"/>
        <rFont val="Times New Roman"/>
        <family val="1"/>
      </rPr>
      <t xml:space="preserve">** </t>
    </r>
  </si>
  <si>
    <t>MAH 14-5</t>
  </si>
  <si>
    <t xml:space="preserve">100± 0.00** </t>
  </si>
  <si>
    <r>
      <t>96± 0.5</t>
    </r>
    <r>
      <rPr>
        <vertAlign val="superscript"/>
        <sz val="11"/>
        <color rgb="FF000000"/>
        <rFont val="Times New Roman"/>
        <family val="1"/>
      </rPr>
      <t>**</t>
    </r>
    <r>
      <rPr>
        <sz val="11"/>
        <color rgb="FF000000"/>
        <rFont val="Times New Roman"/>
        <family val="1"/>
      </rPr>
      <t xml:space="preserve"> </t>
    </r>
  </si>
  <si>
    <r>
      <t>92± 0.5</t>
    </r>
    <r>
      <rPr>
        <vertAlign val="superscript"/>
        <sz val="11"/>
        <color rgb="FF000000"/>
        <rFont val="Times New Roman"/>
        <family val="1"/>
      </rPr>
      <t>**</t>
    </r>
    <r>
      <rPr>
        <sz val="11"/>
        <color rgb="FF000000"/>
        <rFont val="Times New Roman"/>
        <family val="1"/>
      </rPr>
      <t xml:space="preserve"> </t>
    </r>
  </si>
  <si>
    <t>Local landrace</t>
  </si>
  <si>
    <t>99±0.81**</t>
  </si>
  <si>
    <t>96±0.5**</t>
  </si>
  <si>
    <t>Seedling length (cm)</t>
  </si>
  <si>
    <t>W- C</t>
  </si>
  <si>
    <t>O -C</t>
  </si>
  <si>
    <t>R-C</t>
  </si>
  <si>
    <t>96h</t>
  </si>
  <si>
    <t>120h</t>
  </si>
  <si>
    <t>Local red landrace</t>
  </si>
  <si>
    <t>96h of ageing</t>
  </si>
  <si>
    <t>120h of ageing</t>
  </si>
  <si>
    <t xml:space="preserve">Seedling vigor index-I </t>
  </si>
  <si>
    <t>Seedling vigor index-II</t>
  </si>
  <si>
    <t xml:space="preserve">2598.16± 1.75** </t>
  </si>
  <si>
    <t xml:space="preserve">1998.9± 0.78** </t>
  </si>
  <si>
    <t xml:space="preserve">3152± 0.95** </t>
  </si>
  <si>
    <t xml:space="preserve">2603.52± 1.15** </t>
  </si>
  <si>
    <t xml:space="preserve">2062.64± 1.7** </t>
  </si>
  <si>
    <t xml:space="preserve">2929.41± 0.78** </t>
  </si>
  <si>
    <t xml:space="preserve">2760± 1.25** </t>
  </si>
  <si>
    <t xml:space="preserve">65.664± 0.59** </t>
  </si>
  <si>
    <t xml:space="preserve">70.488± 0.48** </t>
  </si>
  <si>
    <t xml:space="preserve">50.324± 0.14** </t>
  </si>
  <si>
    <t xml:space="preserve">66.816± 0.41** </t>
  </si>
  <si>
    <t xml:space="preserve">72.1± 0.89** </t>
  </si>
  <si>
    <t xml:space="preserve">42.39± 1.14** </t>
  </si>
  <si>
    <t xml:space="preserve">56.118± 0.79** </t>
  </si>
  <si>
    <t xml:space="preserve">71.5± 0.58** </t>
  </si>
  <si>
    <t xml:space="preserve">72.4± 0.74** </t>
  </si>
  <si>
    <t xml:space="preserve">3110± 1.2** </t>
  </si>
  <si>
    <t xml:space="preserve">3194± 0.54** </t>
  </si>
  <si>
    <t>R3</t>
  </si>
  <si>
    <t>R4</t>
  </si>
  <si>
    <t>W</t>
  </si>
  <si>
    <t>O</t>
  </si>
  <si>
    <t>R</t>
  </si>
  <si>
    <t>Anova: Two-Factor With Replication</t>
  </si>
  <si>
    <t>Sample</t>
  </si>
  <si>
    <t>Columns</t>
  </si>
  <si>
    <t>Interaction</t>
  </si>
  <si>
    <t>Within</t>
  </si>
  <si>
    <t>FACTOR A</t>
  </si>
  <si>
    <t>FACTOR B</t>
  </si>
  <si>
    <t>Genotype</t>
  </si>
  <si>
    <t>Ageing</t>
  </si>
  <si>
    <t>G * A</t>
  </si>
  <si>
    <t>CONTROL</t>
  </si>
  <si>
    <t>SE(d)</t>
  </si>
  <si>
    <t>REPLICATIONS</t>
  </si>
  <si>
    <t>CD (0.01)</t>
  </si>
  <si>
    <t>treatments</t>
  </si>
  <si>
    <t>total observations</t>
  </si>
  <si>
    <t>African Tall</t>
  </si>
  <si>
    <t>Genotypes</t>
  </si>
  <si>
    <t>Ageing (96h)</t>
  </si>
  <si>
    <t>Ageing (120h)</t>
  </si>
  <si>
    <t>Seed Moisture Content (%)</t>
  </si>
  <si>
    <t>CV</t>
  </si>
  <si>
    <t>Genotype (G)</t>
  </si>
  <si>
    <t>Ageing (A)</t>
  </si>
  <si>
    <t>GXA</t>
  </si>
  <si>
    <r>
      <t>SEm</t>
    </r>
    <r>
      <rPr>
        <sz val="11"/>
        <color theme="1"/>
        <rFont val="Calibri"/>
        <family val="2"/>
      </rPr>
      <t>±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</si>
</sst>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6"/>
      <color rgb="FF000000"/>
      <name val="Times New Roman"/>
      <family val="1"/>
    </font>
    <font>
      <i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left" wrapText="1" readingOrder="1"/>
    </xf>
    <xf numFmtId="0" fontId="3" fillId="0" borderId="0" xfId="0" applyFont="1" applyBorder="1" applyAlignment="1">
      <alignment horizontal="left" readingOrder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readingOrder="1"/>
    </xf>
    <xf numFmtId="0" fontId="0" fillId="0" borderId="0" xfId="0" applyAlignment="1">
      <alignment horizontal="right" wrapText="1"/>
    </xf>
    <xf numFmtId="0" fontId="8" fillId="0" borderId="3" xfId="0" applyFont="1" applyBorder="1" applyAlignment="1">
      <alignment horizontal="center" wrapText="1" readingOrder="1"/>
    </xf>
    <xf numFmtId="0" fontId="9" fillId="0" borderId="4" xfId="0" applyFont="1" applyFill="1" applyBorder="1" applyAlignment="1">
      <alignment horizontal="right"/>
    </xf>
    <xf numFmtId="0" fontId="10" fillId="3" borderId="5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 wrapText="1" readingOrder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4"/>
  <sheetViews>
    <sheetView workbookViewId="0">
      <selection activeCell="R5" sqref="R5"/>
    </sheetView>
  </sheetViews>
  <sheetFormatPr defaultRowHeight="15"/>
  <sheetData>
    <row r="1" spans="1:15">
      <c r="A1" s="1"/>
      <c r="B1" s="20" t="s">
        <v>31</v>
      </c>
      <c r="C1" s="20" t="s">
        <v>32</v>
      </c>
      <c r="D1" s="20"/>
      <c r="E1" s="20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0"/>
      <c r="C2" s="20" t="s">
        <v>33</v>
      </c>
      <c r="D2" s="20"/>
      <c r="E2" s="20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20"/>
      <c r="C3" s="20" t="s">
        <v>34</v>
      </c>
      <c r="D3" s="9" t="s">
        <v>35</v>
      </c>
      <c r="E3" s="9" t="s">
        <v>35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20"/>
      <c r="C4" s="20"/>
      <c r="D4" s="9" t="s">
        <v>36</v>
      </c>
      <c r="E4" s="9" t="s">
        <v>37</v>
      </c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9.25">
      <c r="A5" s="1"/>
      <c r="B5" s="9" t="s">
        <v>38</v>
      </c>
      <c r="C5" s="10" t="s">
        <v>3</v>
      </c>
      <c r="D5" s="10" t="s">
        <v>39</v>
      </c>
      <c r="E5" s="10" t="s">
        <v>40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9.25">
      <c r="A6" s="1"/>
      <c r="B6" s="9" t="s">
        <v>41</v>
      </c>
      <c r="C6" s="10" t="s">
        <v>42</v>
      </c>
      <c r="D6" s="10" t="s">
        <v>43</v>
      </c>
      <c r="E6" s="10" t="s">
        <v>44</v>
      </c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1" t="s">
        <v>45</v>
      </c>
      <c r="C7" s="12" t="s">
        <v>42</v>
      </c>
      <c r="D7" s="12" t="s">
        <v>46</v>
      </c>
      <c r="E7" s="12" t="s">
        <v>47</v>
      </c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45">
      <c r="A9" s="1"/>
      <c r="B9" s="2" t="s">
        <v>6</v>
      </c>
      <c r="C9" s="1" t="s">
        <v>4</v>
      </c>
      <c r="D9" s="1" t="s">
        <v>48</v>
      </c>
      <c r="E9" s="1" t="s">
        <v>5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 t="s">
        <v>49</v>
      </c>
      <c r="C10" s="1">
        <v>100</v>
      </c>
      <c r="D10" s="1">
        <v>30.1</v>
      </c>
      <c r="E10" s="1">
        <f>C10*D10</f>
        <v>3010</v>
      </c>
      <c r="F10" s="1"/>
      <c r="G10" s="1"/>
      <c r="H10" s="1"/>
      <c r="I10" s="1" t="s">
        <v>0</v>
      </c>
      <c r="J10" s="1" t="s">
        <v>2</v>
      </c>
      <c r="K10" s="1" t="s">
        <v>77</v>
      </c>
      <c r="L10" s="1" t="s">
        <v>78</v>
      </c>
      <c r="M10" s="1" t="s">
        <v>1</v>
      </c>
      <c r="N10" s="1" t="s">
        <v>14</v>
      </c>
      <c r="O10" s="1" t="s">
        <v>15</v>
      </c>
    </row>
    <row r="11" spans="1:15">
      <c r="A11" s="1"/>
      <c r="B11" s="1" t="s">
        <v>52</v>
      </c>
      <c r="C11" s="1">
        <v>94</v>
      </c>
      <c r="D11" s="1">
        <v>27.64</v>
      </c>
      <c r="E11" s="1">
        <f>C11*D11</f>
        <v>2598.16</v>
      </c>
      <c r="F11" s="1"/>
      <c r="G11" s="1"/>
      <c r="H11" s="13" t="s">
        <v>16</v>
      </c>
      <c r="I11" s="1">
        <v>3010</v>
      </c>
      <c r="J11" s="1">
        <v>2998</v>
      </c>
      <c r="K11" s="1">
        <v>3145</v>
      </c>
      <c r="L11" s="1">
        <v>3001</v>
      </c>
      <c r="M11" s="2">
        <f>AVERAGE(I11:L11)</f>
        <v>3038.5</v>
      </c>
      <c r="N11" s="1">
        <f>STDEV(I11:L11)</f>
        <v>71.182863106228027</v>
      </c>
      <c r="O11" s="1">
        <f>N11/SQRT(4)</f>
        <v>35.591431553114013</v>
      </c>
    </row>
    <row r="12" spans="1:15">
      <c r="A12" s="1"/>
      <c r="B12" s="1" t="s">
        <v>53</v>
      </c>
      <c r="C12" s="1">
        <v>90</v>
      </c>
      <c r="D12" s="1">
        <v>22.21</v>
      </c>
      <c r="E12" s="1">
        <f>C12*D12</f>
        <v>1998.9</v>
      </c>
      <c r="F12" s="1"/>
      <c r="G12" s="1" t="s">
        <v>79</v>
      </c>
      <c r="H12" s="1">
        <v>96</v>
      </c>
      <c r="I12" s="1">
        <v>2598.16</v>
      </c>
      <c r="J12" s="1">
        <v>2489</v>
      </c>
      <c r="K12" s="1">
        <v>2478</v>
      </c>
      <c r="L12" s="1">
        <v>2354</v>
      </c>
      <c r="M12" s="2">
        <f>AVERAGE(I12:L12)</f>
        <v>2479.79</v>
      </c>
      <c r="N12" s="1">
        <f>STDEV(I12:L12)</f>
        <v>99.87093204064395</v>
      </c>
      <c r="O12" s="1">
        <f>N12/SQRT(4)</f>
        <v>49.935466020321975</v>
      </c>
    </row>
    <row r="13" spans="1:15">
      <c r="A13" s="1"/>
      <c r="B13" s="1" t="s">
        <v>50</v>
      </c>
      <c r="C13" s="1">
        <v>100</v>
      </c>
      <c r="D13" s="1">
        <v>31.52</v>
      </c>
      <c r="E13" s="1">
        <f>C13*D13</f>
        <v>3152</v>
      </c>
      <c r="F13" s="1"/>
      <c r="G13" s="1"/>
      <c r="H13" s="1">
        <v>120</v>
      </c>
      <c r="I13" s="1">
        <v>1998.9</v>
      </c>
      <c r="J13" s="1">
        <v>1917</v>
      </c>
      <c r="K13" s="1">
        <v>1897</v>
      </c>
      <c r="L13" s="1">
        <v>1907</v>
      </c>
      <c r="M13" s="2">
        <f>AVERAGE(I13:L13)</f>
        <v>1929.9749999999999</v>
      </c>
      <c r="N13" s="1">
        <f>STDEV(I13:L13)</f>
        <v>46.669788586055738</v>
      </c>
      <c r="O13" s="1">
        <f>N13/SQRT(4)</f>
        <v>23.334894293027869</v>
      </c>
    </row>
    <row r="14" spans="1:15">
      <c r="A14" s="1"/>
      <c r="B14" s="1" t="s">
        <v>52</v>
      </c>
      <c r="C14" s="1">
        <v>96</v>
      </c>
      <c r="D14" s="1">
        <v>27.12</v>
      </c>
      <c r="E14" s="1">
        <f>C14*D14</f>
        <v>2603.52</v>
      </c>
      <c r="F14" s="1"/>
      <c r="G14" s="1"/>
      <c r="H14" s="13" t="s">
        <v>16</v>
      </c>
      <c r="I14" s="1">
        <v>3152</v>
      </c>
      <c r="J14" s="1">
        <v>3189</v>
      </c>
      <c r="K14" s="1">
        <v>3358</v>
      </c>
      <c r="L14" s="1">
        <v>3174</v>
      </c>
      <c r="M14" s="2">
        <f>AVERAGE(I14:L14)</f>
        <v>3218.25</v>
      </c>
      <c r="N14" s="1">
        <f>STDEV(I14:L14)</f>
        <v>94.397651806952624</v>
      </c>
      <c r="O14" s="1">
        <f>N14/SQRT(4)</f>
        <v>47.198825903476312</v>
      </c>
    </row>
    <row r="15" spans="1:15">
      <c r="A15" s="1"/>
      <c r="B15" s="1" t="s">
        <v>53</v>
      </c>
      <c r="C15" s="1">
        <v>92</v>
      </c>
      <c r="D15" s="1">
        <v>22.42</v>
      </c>
      <c r="E15" s="1">
        <f>C15*D15</f>
        <v>2062.6400000000003</v>
      </c>
      <c r="F15" s="1"/>
      <c r="G15" s="1" t="s">
        <v>80</v>
      </c>
      <c r="H15" s="1">
        <v>96</v>
      </c>
      <c r="I15" s="1">
        <v>2603.52</v>
      </c>
      <c r="J15" s="1">
        <v>2748</v>
      </c>
      <c r="K15" s="1">
        <v>2509</v>
      </c>
      <c r="L15" s="1">
        <v>2667</v>
      </c>
      <c r="M15" s="2">
        <f>AVERAGE(I15:L15)</f>
        <v>2631.88</v>
      </c>
      <c r="N15" s="1">
        <f>STDEV(I15:L15)</f>
        <v>101.0297857069818</v>
      </c>
      <c r="O15" s="1">
        <f>N15/SQRT(4)</f>
        <v>50.514892853490899</v>
      </c>
    </row>
    <row r="16" spans="1:15">
      <c r="A16" s="1"/>
      <c r="B16" s="1" t="s">
        <v>51</v>
      </c>
      <c r="C16" s="1">
        <v>100</v>
      </c>
      <c r="D16" s="1">
        <v>33.74</v>
      </c>
      <c r="E16" s="1">
        <f>C16*D16</f>
        <v>3374</v>
      </c>
      <c r="F16" s="1"/>
      <c r="G16" s="1"/>
      <c r="H16" s="1">
        <v>120</v>
      </c>
      <c r="I16" s="1">
        <v>2262.64</v>
      </c>
      <c r="J16" s="1">
        <v>2398</v>
      </c>
      <c r="K16" s="1">
        <v>2214</v>
      </c>
      <c r="L16" s="1">
        <v>2017</v>
      </c>
      <c r="M16" s="2">
        <f>AVERAGE(I16:L16)</f>
        <v>2222.91</v>
      </c>
      <c r="N16" s="1">
        <f>STDEV(I16:L16)</f>
        <v>157.81138235247985</v>
      </c>
      <c r="O16" s="1">
        <f>N16/SQRT(4)</f>
        <v>78.905691176239927</v>
      </c>
    </row>
    <row r="17" spans="1:15">
      <c r="A17" s="1"/>
      <c r="B17" s="1" t="s">
        <v>52</v>
      </c>
      <c r="C17" s="1">
        <v>99</v>
      </c>
      <c r="D17" s="1">
        <v>29.59</v>
      </c>
      <c r="E17" s="1">
        <f>C17*D17</f>
        <v>2929.41</v>
      </c>
      <c r="F17" s="1"/>
      <c r="G17" s="1"/>
      <c r="H17" s="13" t="s">
        <v>16</v>
      </c>
      <c r="I17" s="1">
        <v>3374</v>
      </c>
      <c r="J17" s="1">
        <v>3498</v>
      </c>
      <c r="K17" s="1">
        <v>3310</v>
      </c>
      <c r="L17" s="1">
        <v>3489</v>
      </c>
      <c r="M17" s="2">
        <f>AVERAGE(I17:L17)</f>
        <v>3417.75</v>
      </c>
      <c r="N17" s="1">
        <f>STDEV(I17:L17)</f>
        <v>91.361461605354506</v>
      </c>
      <c r="O17" s="1">
        <f>N17/SQRT(4)</f>
        <v>45.680730802677253</v>
      </c>
    </row>
    <row r="18" spans="1:15">
      <c r="A18" s="1"/>
      <c r="B18" s="1" t="s">
        <v>53</v>
      </c>
      <c r="C18" s="1">
        <v>96</v>
      </c>
      <c r="D18" s="1">
        <v>28.75</v>
      </c>
      <c r="E18" s="1">
        <f>C18*D18</f>
        <v>2760</v>
      </c>
      <c r="F18" s="1"/>
      <c r="G18" s="1" t="s">
        <v>81</v>
      </c>
      <c r="H18" s="1">
        <v>96</v>
      </c>
      <c r="I18" s="1">
        <v>2929.41</v>
      </c>
      <c r="J18" s="1">
        <v>2874</v>
      </c>
      <c r="K18" s="1">
        <v>3001</v>
      </c>
      <c r="L18" s="1">
        <v>2978</v>
      </c>
      <c r="M18" s="2">
        <f>AVERAGE(I18:L18)</f>
        <v>2945.6025</v>
      </c>
      <c r="N18" s="1">
        <f>STDEV(I18:L18)</f>
        <v>56.295636524211417</v>
      </c>
      <c r="O18" s="1">
        <f>N18/SQRT(4)</f>
        <v>28.147818262105709</v>
      </c>
    </row>
    <row r="19" spans="1:15">
      <c r="A19" s="1"/>
      <c r="B19" s="1"/>
      <c r="C19" s="1"/>
      <c r="D19" s="1"/>
      <c r="E19" s="1"/>
      <c r="F19" s="1"/>
      <c r="G19" s="1"/>
      <c r="H19" s="1">
        <v>120</v>
      </c>
      <c r="I19" s="1">
        <v>2760</v>
      </c>
      <c r="J19" s="1">
        <v>2654</v>
      </c>
      <c r="K19" s="1">
        <v>2844</v>
      </c>
      <c r="L19" s="1">
        <v>2799</v>
      </c>
      <c r="M19" s="2">
        <f>AVERAGE(I19:L19)</f>
        <v>2764.25</v>
      </c>
      <c r="N19" s="1">
        <f>STDEV(I19:L19)</f>
        <v>81.118740128283548</v>
      </c>
      <c r="O19" s="1">
        <f>N19/SQRT(4)</f>
        <v>40.559370064141774</v>
      </c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1"/>
      <c r="B23" s="1"/>
      <c r="C23" s="1"/>
      <c r="D23" s="13" t="s">
        <v>16</v>
      </c>
      <c r="E23" s="1">
        <v>96</v>
      </c>
      <c r="F23" s="1">
        <v>120</v>
      </c>
      <c r="G23" s="13"/>
      <c r="H23" t="s">
        <v>82</v>
      </c>
      <c r="O23" s="1"/>
    </row>
    <row r="24" spans="1:15">
      <c r="A24" s="1"/>
      <c r="B24" s="1"/>
      <c r="C24" s="1" t="s">
        <v>79</v>
      </c>
      <c r="D24" s="1">
        <v>3010</v>
      </c>
      <c r="E24" s="1">
        <v>2598.16</v>
      </c>
      <c r="F24" s="1">
        <v>1998.9</v>
      </c>
      <c r="G24" s="1"/>
      <c r="O24" s="1"/>
    </row>
    <row r="25" spans="1:15">
      <c r="A25" s="1"/>
      <c r="B25" s="1"/>
      <c r="C25" s="1"/>
      <c r="D25" s="1">
        <v>2998</v>
      </c>
      <c r="E25" s="1">
        <v>2489</v>
      </c>
      <c r="F25" s="1">
        <v>1917</v>
      </c>
      <c r="G25" s="1"/>
      <c r="H25" t="s">
        <v>17</v>
      </c>
      <c r="I25">
        <v>96</v>
      </c>
      <c r="J25">
        <v>120</v>
      </c>
      <c r="K25" t="s">
        <v>30</v>
      </c>
      <c r="O25" s="1"/>
    </row>
    <row r="26" spans="1:15" ht="15.75" thickBot="1">
      <c r="A26" s="1"/>
      <c r="B26" s="1"/>
      <c r="C26" s="1"/>
      <c r="D26" s="1">
        <v>3145</v>
      </c>
      <c r="E26" s="1">
        <v>2478</v>
      </c>
      <c r="F26" s="1">
        <v>1897</v>
      </c>
      <c r="G26" s="1"/>
      <c r="H26" s="15">
        <v>3010</v>
      </c>
      <c r="I26" s="15"/>
      <c r="J26" s="15"/>
      <c r="K26" s="15"/>
      <c r="O26" s="1"/>
    </row>
    <row r="27" spans="1:15">
      <c r="A27" s="1"/>
      <c r="B27" s="1"/>
      <c r="C27" s="1"/>
      <c r="D27" s="1">
        <v>3001</v>
      </c>
      <c r="E27" s="1">
        <v>2354</v>
      </c>
      <c r="F27" s="1">
        <v>1907</v>
      </c>
      <c r="G27" s="1"/>
      <c r="H27" s="6" t="s">
        <v>18</v>
      </c>
      <c r="I27" s="6">
        <v>4</v>
      </c>
      <c r="J27" s="6">
        <v>4</v>
      </c>
      <c r="K27" s="6">
        <v>8</v>
      </c>
      <c r="O27" s="1"/>
    </row>
    <row r="28" spans="1:15">
      <c r="A28" s="1"/>
      <c r="B28" s="1"/>
      <c r="C28" s="1" t="s">
        <v>80</v>
      </c>
      <c r="D28" s="1">
        <v>3152</v>
      </c>
      <c r="E28" s="1">
        <v>2603.52</v>
      </c>
      <c r="F28" s="1">
        <v>2262.64</v>
      </c>
      <c r="G28" s="1"/>
      <c r="H28" s="6" t="s">
        <v>19</v>
      </c>
      <c r="I28" s="6">
        <v>9919.16</v>
      </c>
      <c r="J28" s="6">
        <v>7719.9</v>
      </c>
      <c r="K28" s="6">
        <v>17639.059999999998</v>
      </c>
      <c r="O28" s="1"/>
    </row>
    <row r="29" spans="1:15">
      <c r="A29" s="1"/>
      <c r="B29" s="1"/>
      <c r="C29" s="1"/>
      <c r="D29" s="1">
        <v>3189</v>
      </c>
      <c r="E29" s="1">
        <v>2748</v>
      </c>
      <c r="F29" s="1">
        <v>2398</v>
      </c>
      <c r="G29" s="1"/>
      <c r="H29" s="6" t="s">
        <v>20</v>
      </c>
      <c r="I29" s="6">
        <v>2479.79</v>
      </c>
      <c r="J29" s="6">
        <v>1929.9749999999999</v>
      </c>
      <c r="K29" s="6">
        <v>2204.8824999999997</v>
      </c>
      <c r="O29" s="1"/>
    </row>
    <row r="30" spans="1:15">
      <c r="A30" s="1"/>
      <c r="B30" s="1"/>
      <c r="C30" s="1"/>
      <c r="D30" s="1">
        <v>3358</v>
      </c>
      <c r="E30" s="1">
        <v>2509</v>
      </c>
      <c r="F30" s="1">
        <v>2214</v>
      </c>
      <c r="G30" s="1"/>
      <c r="H30" s="6" t="s">
        <v>21</v>
      </c>
      <c r="I30" s="6">
        <v>9974.2030666669216</v>
      </c>
      <c r="J30" s="6">
        <v>2178.0691666671387</v>
      </c>
      <c r="K30" s="6">
        <v>91578.555021430759</v>
      </c>
      <c r="O30" s="1"/>
    </row>
    <row r="31" spans="1:15">
      <c r="A31" s="1"/>
      <c r="B31" s="1"/>
      <c r="C31" s="1"/>
      <c r="D31" s="1">
        <v>3174</v>
      </c>
      <c r="E31" s="1">
        <v>2667</v>
      </c>
      <c r="F31" s="1">
        <v>2017</v>
      </c>
      <c r="G31" s="1"/>
      <c r="H31" s="6"/>
      <c r="I31" s="6"/>
      <c r="J31" s="6"/>
      <c r="K31" s="6"/>
      <c r="O31" s="1"/>
    </row>
    <row r="32" spans="1:15" ht="15.75" thickBot="1">
      <c r="A32" s="1"/>
      <c r="B32" s="1"/>
      <c r="C32" s="1" t="s">
        <v>81</v>
      </c>
      <c r="D32" s="1">
        <v>3374</v>
      </c>
      <c r="E32" s="1">
        <v>2929.41</v>
      </c>
      <c r="F32" s="1">
        <v>2760</v>
      </c>
      <c r="G32" s="1"/>
      <c r="H32" s="15">
        <v>3152</v>
      </c>
      <c r="I32" s="15"/>
      <c r="J32" s="15"/>
      <c r="K32" s="15"/>
      <c r="O32" s="1"/>
    </row>
    <row r="33" spans="1:15">
      <c r="A33" s="1"/>
      <c r="B33" s="1"/>
      <c r="C33" s="1"/>
      <c r="D33" s="1">
        <v>3498</v>
      </c>
      <c r="E33" s="1">
        <v>2874</v>
      </c>
      <c r="F33" s="1">
        <v>2654</v>
      </c>
      <c r="G33" s="1"/>
      <c r="H33" s="6" t="s">
        <v>18</v>
      </c>
      <c r="I33" s="6">
        <v>4</v>
      </c>
      <c r="J33" s="6">
        <v>4</v>
      </c>
      <c r="K33" s="6">
        <v>8</v>
      </c>
      <c r="O33" s="1"/>
    </row>
    <row r="34" spans="1:15">
      <c r="A34" s="1"/>
      <c r="B34" s="1"/>
      <c r="C34" s="1"/>
      <c r="D34" s="1">
        <v>3310</v>
      </c>
      <c r="E34" s="1">
        <v>3001</v>
      </c>
      <c r="F34" s="1">
        <v>2844</v>
      </c>
      <c r="G34" s="1"/>
      <c r="H34" s="6" t="s">
        <v>19</v>
      </c>
      <c r="I34" s="6">
        <v>10527.52</v>
      </c>
      <c r="J34" s="6">
        <v>8891.64</v>
      </c>
      <c r="K34" s="6">
        <v>19419.16</v>
      </c>
      <c r="O34" s="1"/>
    </row>
    <row r="35" spans="1:15">
      <c r="A35" s="1"/>
      <c r="B35" s="1"/>
      <c r="C35" s="1"/>
      <c r="D35" s="1">
        <v>3489</v>
      </c>
      <c r="E35" s="1">
        <v>2978</v>
      </c>
      <c r="F35" s="1">
        <v>2799</v>
      </c>
      <c r="G35" s="1"/>
      <c r="H35" s="6" t="s">
        <v>20</v>
      </c>
      <c r="I35" s="6">
        <v>2631.88</v>
      </c>
      <c r="J35" s="6">
        <v>2222.91</v>
      </c>
      <c r="K35" s="6">
        <v>2427.395</v>
      </c>
      <c r="O35" s="1"/>
    </row>
    <row r="36" spans="1:15">
      <c r="A36" s="1"/>
      <c r="B36" s="1"/>
      <c r="C36" s="1"/>
      <c r="D36" s="1"/>
      <c r="E36" s="1"/>
      <c r="F36" s="1"/>
      <c r="G36" s="1"/>
      <c r="H36" s="6" t="s">
        <v>21</v>
      </c>
      <c r="I36" s="6">
        <v>10207.017599998662</v>
      </c>
      <c r="J36" s="6">
        <v>24904.432400000591</v>
      </c>
      <c r="K36" s="6">
        <v>62835.324542856644</v>
      </c>
      <c r="O36" s="1"/>
    </row>
    <row r="37" spans="1:15">
      <c r="A37" s="1"/>
      <c r="B37" s="1"/>
      <c r="C37" s="1"/>
      <c r="D37" s="1"/>
      <c r="E37" s="1"/>
      <c r="F37" s="1"/>
      <c r="G37" s="1"/>
      <c r="H37" s="6"/>
      <c r="I37" s="6"/>
      <c r="J37" s="6"/>
      <c r="K37" s="6"/>
      <c r="O37" s="1"/>
    </row>
    <row r="38" spans="1:15" ht="15.75" thickBot="1">
      <c r="A38" s="1"/>
      <c r="B38" s="1"/>
      <c r="C38" s="1"/>
      <c r="D38" s="1"/>
      <c r="E38" s="1"/>
      <c r="F38" s="1"/>
      <c r="G38" s="1"/>
      <c r="H38" s="15">
        <v>3374</v>
      </c>
      <c r="I38" s="15"/>
      <c r="J38" s="15"/>
      <c r="K38" s="15"/>
      <c r="O38" s="1"/>
    </row>
    <row r="39" spans="1:15">
      <c r="A39" s="1"/>
      <c r="B39" s="1"/>
      <c r="C39" s="1"/>
      <c r="D39" s="1"/>
      <c r="E39" s="1"/>
      <c r="F39" s="1"/>
      <c r="G39" s="1"/>
      <c r="H39" s="6" t="s">
        <v>18</v>
      </c>
      <c r="I39" s="6">
        <v>4</v>
      </c>
      <c r="J39" s="6">
        <v>4</v>
      </c>
      <c r="K39" s="6">
        <v>8</v>
      </c>
      <c r="O39" s="1"/>
    </row>
    <row r="40" spans="1:15">
      <c r="A40" s="1"/>
      <c r="B40" s="1"/>
      <c r="C40" s="1"/>
      <c r="D40" s="1"/>
      <c r="E40" s="1"/>
      <c r="F40" s="1"/>
      <c r="G40" s="1"/>
      <c r="H40" s="6" t="s">
        <v>19</v>
      </c>
      <c r="I40" s="6">
        <v>11782.41</v>
      </c>
      <c r="J40" s="6">
        <v>11057</v>
      </c>
      <c r="K40" s="6">
        <v>22839.41</v>
      </c>
      <c r="O40" s="1"/>
    </row>
    <row r="41" spans="1:15">
      <c r="A41" s="1"/>
      <c r="B41" s="1"/>
      <c r="C41" s="1"/>
      <c r="D41" s="1"/>
      <c r="E41" s="1"/>
      <c r="F41" s="1"/>
      <c r="G41" s="1"/>
      <c r="H41" s="6" t="s">
        <v>20</v>
      </c>
      <c r="I41" s="6">
        <v>2945.6025</v>
      </c>
      <c r="J41" s="6">
        <v>2764.25</v>
      </c>
      <c r="K41" s="6">
        <v>2854.92625</v>
      </c>
      <c r="O41" s="1"/>
    </row>
    <row r="42" spans="1:15">
      <c r="A42" s="1"/>
      <c r="B42" s="1"/>
      <c r="C42" s="1"/>
      <c r="D42" s="1"/>
      <c r="E42" s="1"/>
      <c r="F42" s="1"/>
      <c r="G42" s="1"/>
      <c r="H42" s="6" t="s">
        <v>21</v>
      </c>
      <c r="I42" s="6">
        <v>3169.1986916661263</v>
      </c>
      <c r="J42" s="6">
        <v>6580.25</v>
      </c>
      <c r="K42" s="6">
        <v>13575.114941071186</v>
      </c>
      <c r="O42" s="1"/>
    </row>
    <row r="43" spans="1:15">
      <c r="A43" s="1"/>
      <c r="B43" s="1"/>
      <c r="C43" s="17"/>
      <c r="D43" s="17"/>
      <c r="E43" s="17"/>
      <c r="F43" s="17"/>
      <c r="G43" s="1"/>
      <c r="H43" s="6"/>
      <c r="I43" s="6"/>
      <c r="J43" s="6"/>
      <c r="K43" s="6"/>
      <c r="O43" s="1"/>
    </row>
    <row r="44" spans="1:15" ht="15.75" thickBot="1">
      <c r="A44" s="1"/>
      <c r="B44" s="1"/>
      <c r="C44" s="17"/>
      <c r="D44" s="17" t="s">
        <v>89</v>
      </c>
      <c r="E44" s="17" t="s">
        <v>90</v>
      </c>
      <c r="F44" s="17" t="s">
        <v>91</v>
      </c>
      <c r="G44" s="1"/>
      <c r="H44" s="15" t="s">
        <v>30</v>
      </c>
      <c r="I44" s="15"/>
      <c r="J44" s="15"/>
      <c r="K44" s="15"/>
      <c r="L44" s="15"/>
      <c r="O44" s="1"/>
    </row>
    <row r="45" spans="1:15">
      <c r="A45" s="1"/>
      <c r="B45" s="1"/>
      <c r="C45" s="17" t="s">
        <v>93</v>
      </c>
      <c r="D45" s="17">
        <f>SQRT(2*K56/C53*C55)</f>
        <v>159.18287306672715</v>
      </c>
      <c r="E45" s="17">
        <f>SQRT(2*K56/C52*C55)</f>
        <v>159.18287306672715</v>
      </c>
      <c r="F45" s="17">
        <f>SQRT(2*K56)/C55</f>
        <v>34.464102980794856</v>
      </c>
      <c r="G45" s="1"/>
      <c r="H45" s="6" t="s">
        <v>18</v>
      </c>
      <c r="I45" s="6">
        <v>12</v>
      </c>
      <c r="J45" s="6">
        <v>12</v>
      </c>
      <c r="K45" s="6"/>
      <c r="L45" s="6"/>
      <c r="O45" s="1"/>
    </row>
    <row r="46" spans="1:15">
      <c r="A46" s="1"/>
      <c r="B46" s="1"/>
      <c r="C46" s="17" t="s">
        <v>95</v>
      </c>
      <c r="D46" s="17">
        <f>TINV(0.01,J56*D45)</f>
        <v>2.5775464153327361</v>
      </c>
      <c r="E46" s="17">
        <f>TINV(0.01,J56*E45)</f>
        <v>2.5775464153327361</v>
      </c>
      <c r="F46" s="17">
        <f>TINV(0.01,J56*F45)</f>
        <v>2.583782223030167</v>
      </c>
      <c r="G46" s="1"/>
      <c r="H46" s="6" t="s">
        <v>19</v>
      </c>
      <c r="I46" s="6">
        <v>32229.09</v>
      </c>
      <c r="J46" s="6">
        <v>27668.54</v>
      </c>
      <c r="K46" s="6"/>
      <c r="L46" s="6"/>
      <c r="O46" s="1"/>
    </row>
    <row r="47" spans="1:15">
      <c r="A47" s="1"/>
      <c r="B47" s="1"/>
      <c r="C47" s="17" t="s">
        <v>15</v>
      </c>
      <c r="D47" s="17">
        <f>D45/SQRT(2)</f>
        <v>112.55928899424021</v>
      </c>
      <c r="E47" s="17">
        <f>E45/SQRT(2)</f>
        <v>112.55928899424021</v>
      </c>
      <c r="F47" s="17">
        <f>F45/SQRT(2)</f>
        <v>24.369800925231548</v>
      </c>
      <c r="G47" s="1"/>
      <c r="H47" s="6" t="s">
        <v>20</v>
      </c>
      <c r="I47" s="6">
        <v>2685.7575000000002</v>
      </c>
      <c r="J47" s="6">
        <v>2305.7116666666666</v>
      </c>
      <c r="K47" s="6"/>
      <c r="L47" s="6"/>
      <c r="O47" s="1"/>
    </row>
    <row r="48" spans="1:15">
      <c r="A48" s="1"/>
      <c r="B48" s="1"/>
      <c r="C48" s="1"/>
      <c r="D48" s="1"/>
      <c r="E48" s="1"/>
      <c r="F48" s="1"/>
      <c r="G48" s="1"/>
      <c r="H48" s="6" t="s">
        <v>21</v>
      </c>
      <c r="I48" s="6">
        <v>47402.776220453059</v>
      </c>
      <c r="J48" s="6">
        <v>139468.59108787842</v>
      </c>
      <c r="K48" s="6"/>
      <c r="L48" s="6"/>
      <c r="O48" s="1"/>
    </row>
    <row r="49" spans="1:15">
      <c r="A49" s="1"/>
      <c r="B49" s="1"/>
      <c r="C49" s="1"/>
      <c r="D49" s="1"/>
      <c r="E49" s="1"/>
      <c r="F49" s="1"/>
      <c r="G49" s="1"/>
      <c r="H49" s="6"/>
      <c r="I49" s="6"/>
      <c r="J49" s="6"/>
      <c r="K49" s="6"/>
      <c r="L49" s="6"/>
      <c r="O49" s="1"/>
    </row>
    <row r="50" spans="1:15">
      <c r="A50" s="1"/>
      <c r="B50" s="1"/>
      <c r="C50" s="1"/>
      <c r="D50" s="1"/>
      <c r="E50" s="1"/>
      <c r="F50" s="1"/>
      <c r="G50" s="1"/>
      <c r="O50" s="1"/>
    </row>
    <row r="51" spans="1:15" ht="15.75" thickBot="1">
      <c r="A51" s="1"/>
      <c r="B51" s="1"/>
      <c r="C51" s="1"/>
      <c r="D51" s="1"/>
      <c r="E51" s="1"/>
      <c r="F51" s="1"/>
      <c r="G51" s="1"/>
      <c r="H51" t="s">
        <v>22</v>
      </c>
      <c r="O51" s="1"/>
    </row>
    <row r="52" spans="1:15" ht="21">
      <c r="A52" s="1"/>
      <c r="B52" s="16" t="s">
        <v>87</v>
      </c>
      <c r="C52" s="16">
        <v>3</v>
      </c>
      <c r="D52" s="1"/>
      <c r="E52" s="1"/>
      <c r="F52" s="1"/>
      <c r="G52" s="1"/>
      <c r="H52" s="8" t="s">
        <v>23</v>
      </c>
      <c r="I52" s="8" t="s">
        <v>24</v>
      </c>
      <c r="J52" s="8" t="s">
        <v>25</v>
      </c>
      <c r="K52" s="8" t="s">
        <v>26</v>
      </c>
      <c r="L52" s="8" t="s">
        <v>27</v>
      </c>
      <c r="M52" s="8" t="s">
        <v>28</v>
      </c>
      <c r="N52" s="8" t="s">
        <v>29</v>
      </c>
      <c r="O52" s="1"/>
    </row>
    <row r="53" spans="1:15" ht="21">
      <c r="A53" s="1"/>
      <c r="B53" s="16" t="s">
        <v>88</v>
      </c>
      <c r="C53" s="16">
        <v>3</v>
      </c>
      <c r="D53" s="1"/>
      <c r="E53" s="1"/>
      <c r="F53" s="1"/>
      <c r="G53" s="1"/>
      <c r="H53" s="6" t="s">
        <v>83</v>
      </c>
      <c r="I53" s="6">
        <v>1746271.0914583332</v>
      </c>
      <c r="J53" s="6">
        <v>2</v>
      </c>
      <c r="K53" s="6">
        <v>873135.5457291666</v>
      </c>
      <c r="L53" s="6">
        <v>91.887772410809845</v>
      </c>
      <c r="M53" s="6">
        <v>3.5779625306526876E-10</v>
      </c>
      <c r="N53" s="6">
        <v>6.0129048348626437</v>
      </c>
      <c r="O53" s="1"/>
    </row>
    <row r="54" spans="1:15" ht="21">
      <c r="A54" s="1"/>
      <c r="B54" s="16" t="s">
        <v>92</v>
      </c>
      <c r="C54" s="16">
        <v>0</v>
      </c>
      <c r="D54" s="1"/>
      <c r="E54" s="1"/>
      <c r="F54" s="1"/>
      <c r="G54" s="1"/>
      <c r="H54" s="6" t="s">
        <v>84</v>
      </c>
      <c r="I54" s="6">
        <v>866609.01260416629</v>
      </c>
      <c r="J54" s="6">
        <v>1</v>
      </c>
      <c r="K54" s="6">
        <v>866609.01260416629</v>
      </c>
      <c r="L54" s="6">
        <v>91.200927632407414</v>
      </c>
      <c r="M54" s="6">
        <v>1.8055480551300558E-8</v>
      </c>
      <c r="N54" s="6">
        <v>8.2854195445820018</v>
      </c>
      <c r="O54" s="1"/>
    </row>
    <row r="55" spans="1:15" ht="21">
      <c r="A55" s="1"/>
      <c r="B55" s="16" t="s">
        <v>94</v>
      </c>
      <c r="C55" s="16">
        <v>4</v>
      </c>
      <c r="D55" s="1"/>
      <c r="E55" s="1"/>
      <c r="F55" s="1"/>
      <c r="G55" s="1"/>
      <c r="H55" s="6" t="s">
        <v>85</v>
      </c>
      <c r="I55" s="6">
        <v>138274.43615833367</v>
      </c>
      <c r="J55" s="6">
        <v>2</v>
      </c>
      <c r="K55" s="6">
        <v>69137.218079166836</v>
      </c>
      <c r="L55" s="6">
        <v>7.2759206643793801</v>
      </c>
      <c r="M55" s="6">
        <v>4.8336200197690339E-3</v>
      </c>
      <c r="N55" s="6">
        <v>6.0129048348626437</v>
      </c>
      <c r="O55" s="1"/>
    </row>
    <row r="56" spans="1:15" ht="21">
      <c r="A56" s="1"/>
      <c r="B56" s="16" t="s">
        <v>96</v>
      </c>
      <c r="C56" s="16">
        <v>3</v>
      </c>
      <c r="D56" s="1"/>
      <c r="E56" s="1"/>
      <c r="F56" s="1"/>
      <c r="G56" s="1"/>
      <c r="H56" s="6" t="s">
        <v>86</v>
      </c>
      <c r="I56" s="6">
        <v>171039.51277499995</v>
      </c>
      <c r="J56" s="6">
        <v>18</v>
      </c>
      <c r="K56" s="6">
        <v>9502.195154166664</v>
      </c>
      <c r="L56" s="6"/>
      <c r="M56" s="6"/>
      <c r="N56" s="6"/>
      <c r="O56" s="1"/>
    </row>
    <row r="57" spans="1:15" ht="21">
      <c r="A57" s="1"/>
      <c r="B57" s="16" t="s">
        <v>97</v>
      </c>
      <c r="C57" s="16">
        <f>(C56*C55)</f>
        <v>12</v>
      </c>
      <c r="D57" s="1"/>
      <c r="E57" s="1"/>
      <c r="F57" s="1"/>
      <c r="G57" s="1"/>
      <c r="H57" s="6"/>
      <c r="I57" s="6"/>
      <c r="J57" s="6"/>
      <c r="K57" s="6"/>
      <c r="L57" s="6"/>
      <c r="M57" s="6"/>
      <c r="N57" s="6"/>
      <c r="O57" s="1"/>
    </row>
    <row r="58" spans="1:15" ht="15.75" thickBot="1">
      <c r="A58" s="1"/>
      <c r="B58" s="1"/>
      <c r="C58" s="1"/>
      <c r="D58" s="1"/>
      <c r="E58" s="1"/>
      <c r="F58" s="1"/>
      <c r="G58" s="1"/>
      <c r="H58" s="7" t="s">
        <v>30</v>
      </c>
      <c r="I58" s="7">
        <v>2922194.0529958331</v>
      </c>
      <c r="J58" s="7">
        <v>23</v>
      </c>
      <c r="K58" s="7"/>
      <c r="L58" s="7"/>
      <c r="M58" s="7"/>
      <c r="N58" s="7"/>
      <c r="O58" s="1"/>
    </row>
    <row r="59" spans="1: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</sheetData>
  <mergeCells count="4">
    <mergeCell ref="B1:B4"/>
    <mergeCell ref="C1:E1"/>
    <mergeCell ref="C2:E2"/>
    <mergeCell ref="C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P65"/>
  <sheetViews>
    <sheetView topLeftCell="A40" zoomScale="85" zoomScaleNormal="85" workbookViewId="0">
      <selection activeCell="J23" activeCellId="2" sqref="J17:M17 J20:M20 J23:M23"/>
    </sheetView>
  </sheetViews>
  <sheetFormatPr defaultRowHeight="15"/>
  <cols>
    <col min="3" max="3" width="12.5703125" customWidth="1"/>
    <col min="4" max="5" width="21.5703125" customWidth="1"/>
    <col min="6" max="6" width="20.85546875" customWidth="1"/>
  </cols>
  <sheetData>
    <row r="3" spans="2:16" ht="30">
      <c r="B3" s="2" t="s">
        <v>6</v>
      </c>
      <c r="C3" s="1" t="s">
        <v>4</v>
      </c>
      <c r="D3" s="1" t="s">
        <v>7</v>
      </c>
      <c r="E3" s="1" t="s">
        <v>12</v>
      </c>
      <c r="J3" t="s">
        <v>8</v>
      </c>
      <c r="K3" t="s">
        <v>9</v>
      </c>
    </row>
    <row r="4" spans="2:16">
      <c r="B4" s="1" t="s">
        <v>49</v>
      </c>
      <c r="C4" s="1">
        <v>100</v>
      </c>
      <c r="D4" s="1">
        <v>0.71499999999999997</v>
      </c>
      <c r="E4" s="1">
        <f t="shared" ref="E4:E12" si="0">(C4*D4)</f>
        <v>71.5</v>
      </c>
      <c r="I4" t="s">
        <v>10</v>
      </c>
      <c r="J4">
        <v>0.188</v>
      </c>
      <c r="K4">
        <v>0.28000000000000003</v>
      </c>
    </row>
    <row r="5" spans="2:16">
      <c r="B5" s="1" t="s">
        <v>52</v>
      </c>
      <c r="C5" s="1">
        <v>94</v>
      </c>
      <c r="D5" s="1">
        <v>0.59699999999999998</v>
      </c>
      <c r="E5" s="1">
        <f t="shared" si="0"/>
        <v>56.117999999999995</v>
      </c>
      <c r="I5" t="s">
        <v>2</v>
      </c>
      <c r="J5">
        <v>0.183</v>
      </c>
      <c r="K5">
        <v>0.23599999999999999</v>
      </c>
    </row>
    <row r="6" spans="2:16">
      <c r="B6" s="1" t="s">
        <v>53</v>
      </c>
      <c r="C6" s="1">
        <v>90</v>
      </c>
      <c r="D6">
        <v>0.47099999999999997</v>
      </c>
      <c r="E6" s="1">
        <f t="shared" si="0"/>
        <v>42.39</v>
      </c>
      <c r="I6" s="3" t="s">
        <v>1</v>
      </c>
      <c r="J6" s="3">
        <f>AVERAGE(J4:J5)</f>
        <v>0.1855</v>
      </c>
      <c r="K6" s="3">
        <f>AVERAGE(K4:K5)</f>
        <v>0.25800000000000001</v>
      </c>
    </row>
    <row r="7" spans="2:16">
      <c r="B7" s="1" t="s">
        <v>50</v>
      </c>
      <c r="C7" s="1">
        <v>100</v>
      </c>
      <c r="D7" s="1">
        <v>0.72099999999999997</v>
      </c>
      <c r="E7" s="1">
        <f t="shared" si="0"/>
        <v>72.099999999999994</v>
      </c>
      <c r="I7" t="s">
        <v>11</v>
      </c>
      <c r="J7">
        <v>8.2000000000000003E-2</v>
      </c>
      <c r="K7">
        <v>0.307</v>
      </c>
    </row>
    <row r="8" spans="2:16">
      <c r="B8" s="1" t="s">
        <v>52</v>
      </c>
      <c r="C8" s="1">
        <v>96</v>
      </c>
      <c r="D8" s="1">
        <v>0.69599999999999995</v>
      </c>
      <c r="E8" s="1">
        <f t="shared" si="0"/>
        <v>66.816000000000003</v>
      </c>
      <c r="I8" t="s">
        <v>2</v>
      </c>
      <c r="J8">
        <v>0.10100000000000001</v>
      </c>
      <c r="K8">
        <v>0.28699999999999998</v>
      </c>
    </row>
    <row r="9" spans="2:16">
      <c r="B9" s="1" t="s">
        <v>53</v>
      </c>
      <c r="C9" s="1">
        <v>92</v>
      </c>
      <c r="D9" s="1">
        <v>0.54700000000000004</v>
      </c>
      <c r="E9" s="1">
        <f t="shared" si="0"/>
        <v>50.324000000000005</v>
      </c>
      <c r="I9" s="4" t="s">
        <v>1</v>
      </c>
      <c r="J9" s="4">
        <f>AVERAGE(J7:J8)</f>
        <v>9.1499999999999998E-2</v>
      </c>
      <c r="K9" s="4">
        <f>AVERAGE(K7:K8)</f>
        <v>0.29699999999999999</v>
      </c>
    </row>
    <row r="10" spans="2:16">
      <c r="B10" s="1" t="s">
        <v>51</v>
      </c>
      <c r="C10" s="1">
        <v>100</v>
      </c>
      <c r="D10" s="1">
        <v>0.72399999999999998</v>
      </c>
      <c r="E10" s="1">
        <f t="shared" si="0"/>
        <v>72.399999999999991</v>
      </c>
    </row>
    <row r="11" spans="2:16">
      <c r="B11" s="1" t="s">
        <v>52</v>
      </c>
      <c r="C11" s="1">
        <v>99</v>
      </c>
      <c r="D11" s="1">
        <v>0.71199999999999997</v>
      </c>
      <c r="E11" s="1">
        <f t="shared" si="0"/>
        <v>70.488</v>
      </c>
    </row>
    <row r="12" spans="2:16">
      <c r="B12" s="1" t="s">
        <v>53</v>
      </c>
      <c r="C12" s="1">
        <v>96</v>
      </c>
      <c r="D12" s="1">
        <v>0.68400000000000005</v>
      </c>
      <c r="E12" s="1">
        <f t="shared" si="0"/>
        <v>65.664000000000001</v>
      </c>
    </row>
    <row r="14" spans="2:16">
      <c r="E14" s="5" t="s">
        <v>57</v>
      </c>
      <c r="F14" s="5" t="s">
        <v>58</v>
      </c>
    </row>
    <row r="15" spans="2:16">
      <c r="D15" s="21" t="s">
        <v>38</v>
      </c>
      <c r="E15" s="21"/>
      <c r="F15" s="21"/>
    </row>
    <row r="16" spans="2:16">
      <c r="D16" t="s">
        <v>13</v>
      </c>
      <c r="E16" s="1" t="s">
        <v>75</v>
      </c>
      <c r="F16" t="s">
        <v>73</v>
      </c>
      <c r="H16" s="1"/>
      <c r="I16" s="1"/>
      <c r="J16" s="1" t="s">
        <v>0</v>
      </c>
      <c r="K16" s="1" t="s">
        <v>2</v>
      </c>
      <c r="L16" s="1" t="s">
        <v>77</v>
      </c>
      <c r="M16" s="1" t="s">
        <v>78</v>
      </c>
      <c r="N16" s="1" t="s">
        <v>1</v>
      </c>
      <c r="O16" s="1" t="s">
        <v>14</v>
      </c>
      <c r="P16" s="1" t="s">
        <v>15</v>
      </c>
    </row>
    <row r="17" spans="4:16">
      <c r="D17" t="s">
        <v>55</v>
      </c>
      <c r="E17" s="1" t="s">
        <v>59</v>
      </c>
      <c r="F17" t="s">
        <v>72</v>
      </c>
      <c r="H17" s="1"/>
      <c r="I17" s="13" t="s">
        <v>16</v>
      </c>
      <c r="J17" s="1">
        <v>71.5</v>
      </c>
      <c r="K17" s="1">
        <v>72.099999999999994</v>
      </c>
      <c r="L17" s="1">
        <v>70.5</v>
      </c>
      <c r="M17" s="1">
        <v>71.900000000000006</v>
      </c>
      <c r="N17" s="2">
        <f>AVERAGE(J17:M17)</f>
        <v>71.5</v>
      </c>
      <c r="O17" s="1">
        <f>STDEV(J17:M17)</f>
        <v>0.71180521680218956</v>
      </c>
      <c r="P17" s="1">
        <f>O17/SQRT(4)</f>
        <v>0.35590260840109478</v>
      </c>
    </row>
    <row r="18" spans="4:16">
      <c r="D18" t="s">
        <v>56</v>
      </c>
      <c r="E18" s="1" t="s">
        <v>60</v>
      </c>
      <c r="F18" t="s">
        <v>71</v>
      </c>
      <c r="H18" s="1" t="s">
        <v>79</v>
      </c>
      <c r="I18" s="1">
        <v>96</v>
      </c>
      <c r="J18" s="1">
        <v>56.117999999999995</v>
      </c>
      <c r="K18" s="1">
        <v>55.89</v>
      </c>
      <c r="L18" s="1">
        <v>54.12</v>
      </c>
      <c r="M18" s="1">
        <v>55.09</v>
      </c>
      <c r="N18" s="2">
        <f t="shared" ref="N18:N25" si="1">AVERAGE(J18:M18)</f>
        <v>55.304499999999997</v>
      </c>
      <c r="O18" s="1">
        <f t="shared" ref="O18:O25" si="2">STDEV(J18:M18)</f>
        <v>0.90436773493985634</v>
      </c>
      <c r="P18" s="1">
        <f t="shared" ref="P18:P25" si="3">O18/SQRT(4)</f>
        <v>0.45218386746992817</v>
      </c>
    </row>
    <row r="19" spans="4:16">
      <c r="D19" s="21" t="s">
        <v>41</v>
      </c>
      <c r="E19" s="21"/>
      <c r="F19" s="21"/>
      <c r="H19" s="1"/>
      <c r="I19" s="1">
        <v>120</v>
      </c>
      <c r="J19" s="1">
        <v>42.39</v>
      </c>
      <c r="K19" s="1">
        <v>44.7</v>
      </c>
      <c r="L19" s="1">
        <v>43.1</v>
      </c>
      <c r="M19" s="1">
        <v>42.7</v>
      </c>
      <c r="N19" s="2">
        <f t="shared" si="1"/>
        <v>43.222499999999997</v>
      </c>
      <c r="O19" s="1">
        <f t="shared" si="2"/>
        <v>1.0269818239224917</v>
      </c>
      <c r="P19" s="1">
        <f t="shared" si="3"/>
        <v>0.51349091196124586</v>
      </c>
    </row>
    <row r="20" spans="4:16">
      <c r="D20" t="s">
        <v>13</v>
      </c>
      <c r="E20" s="1" t="s">
        <v>61</v>
      </c>
      <c r="F20" t="s">
        <v>70</v>
      </c>
      <c r="H20" s="1"/>
      <c r="I20" s="13" t="s">
        <v>16</v>
      </c>
      <c r="J20" s="1">
        <v>72.099999999999994</v>
      </c>
      <c r="K20" s="1">
        <v>71.8</v>
      </c>
      <c r="L20" s="1">
        <v>70.099999999999994</v>
      </c>
      <c r="M20" s="1">
        <v>72.8</v>
      </c>
      <c r="N20" s="2">
        <f t="shared" si="1"/>
        <v>71.699999999999989</v>
      </c>
      <c r="O20" s="1">
        <f t="shared" si="2"/>
        <v>1.1460075625117443</v>
      </c>
      <c r="P20" s="1">
        <f t="shared" si="3"/>
        <v>0.57300378125587215</v>
      </c>
    </row>
    <row r="21" spans="4:16">
      <c r="D21" t="s">
        <v>55</v>
      </c>
      <c r="E21" s="1" t="s">
        <v>62</v>
      </c>
      <c r="F21" t="s">
        <v>69</v>
      </c>
      <c r="H21" s="1" t="s">
        <v>80</v>
      </c>
      <c r="I21" s="1">
        <v>96</v>
      </c>
      <c r="J21" s="1">
        <v>66.816000000000003</v>
      </c>
      <c r="K21" s="1">
        <v>67.09</v>
      </c>
      <c r="L21" s="1">
        <v>67.400000000000006</v>
      </c>
      <c r="M21" s="1">
        <v>65.900000000000006</v>
      </c>
      <c r="N21" s="2">
        <f t="shared" si="1"/>
        <v>66.801500000000004</v>
      </c>
      <c r="O21" s="1">
        <f t="shared" si="2"/>
        <v>0.64661864082880449</v>
      </c>
      <c r="P21" s="1">
        <f t="shared" si="3"/>
        <v>0.32330932041440225</v>
      </c>
    </row>
    <row r="22" spans="4:16">
      <c r="D22" t="s">
        <v>56</v>
      </c>
      <c r="E22" s="1" t="s">
        <v>63</v>
      </c>
      <c r="F22" t="s">
        <v>68</v>
      </c>
      <c r="H22" s="1"/>
      <c r="I22" s="1">
        <v>120</v>
      </c>
      <c r="J22" s="1">
        <v>50.324000000000005</v>
      </c>
      <c r="K22" s="1">
        <v>54.89</v>
      </c>
      <c r="L22" s="1">
        <v>48.52</v>
      </c>
      <c r="M22" s="1">
        <v>49.21</v>
      </c>
      <c r="N22" s="2">
        <f t="shared" si="1"/>
        <v>50.736000000000004</v>
      </c>
      <c r="O22" s="1">
        <f t="shared" si="2"/>
        <v>2.8673327908237636</v>
      </c>
      <c r="P22" s="1">
        <f t="shared" si="3"/>
        <v>1.4336663954118818</v>
      </c>
    </row>
    <row r="23" spans="4:16">
      <c r="D23" s="21" t="s">
        <v>54</v>
      </c>
      <c r="E23" s="21"/>
      <c r="F23" s="21"/>
      <c r="H23" s="1"/>
      <c r="I23" s="13" t="s">
        <v>16</v>
      </c>
      <c r="J23" s="1">
        <v>72.399999999999991</v>
      </c>
      <c r="K23" s="1">
        <v>71.8</v>
      </c>
      <c r="L23" s="1">
        <v>73.25</v>
      </c>
      <c r="M23" s="1">
        <v>72.7</v>
      </c>
      <c r="N23" s="2">
        <f t="shared" si="1"/>
        <v>72.537499999999994</v>
      </c>
      <c r="O23" s="1">
        <f t="shared" si="2"/>
        <v>0.60466933112219068</v>
      </c>
      <c r="P23" s="1">
        <f t="shared" si="3"/>
        <v>0.30233466556109534</v>
      </c>
    </row>
    <row r="24" spans="4:16">
      <c r="D24" t="s">
        <v>13</v>
      </c>
      <c r="E24" t="s">
        <v>76</v>
      </c>
      <c r="F24" t="s">
        <v>74</v>
      </c>
      <c r="H24" s="1" t="s">
        <v>81</v>
      </c>
      <c r="I24" s="1">
        <v>96</v>
      </c>
      <c r="J24" s="1">
        <v>70.488</v>
      </c>
      <c r="K24" s="1">
        <v>71</v>
      </c>
      <c r="L24" s="1">
        <v>69.12</v>
      </c>
      <c r="M24" s="1">
        <v>69.010000000000005</v>
      </c>
      <c r="N24" s="2">
        <f t="shared" si="1"/>
        <v>69.904499999999999</v>
      </c>
      <c r="O24" s="1">
        <f t="shared" si="2"/>
        <v>0.99266694649692078</v>
      </c>
      <c r="P24" s="1">
        <f t="shared" si="3"/>
        <v>0.49633347324846039</v>
      </c>
    </row>
    <row r="25" spans="4:16">
      <c r="D25" t="s">
        <v>55</v>
      </c>
      <c r="E25" t="s">
        <v>64</v>
      </c>
      <c r="F25" t="s">
        <v>67</v>
      </c>
      <c r="H25" s="1"/>
      <c r="I25" s="1">
        <v>120</v>
      </c>
      <c r="J25" s="1">
        <v>65.664000000000001</v>
      </c>
      <c r="K25" s="1">
        <v>64.2</v>
      </c>
      <c r="L25" s="1">
        <v>65.790000000000006</v>
      </c>
      <c r="M25" s="1">
        <v>66.739999999999995</v>
      </c>
      <c r="N25" s="2">
        <f t="shared" si="1"/>
        <v>65.598500000000001</v>
      </c>
      <c r="O25" s="1">
        <f t="shared" si="2"/>
        <v>1.0487749997020213</v>
      </c>
      <c r="P25" s="1">
        <f t="shared" si="3"/>
        <v>0.52438749985101063</v>
      </c>
    </row>
    <row r="26" spans="4:16">
      <c r="D26" t="s">
        <v>56</v>
      </c>
      <c r="E26" t="s">
        <v>65</v>
      </c>
      <c r="F26" t="s">
        <v>66</v>
      </c>
    </row>
    <row r="29" spans="4:16" ht="15.75" thickBot="1"/>
    <row r="30" spans="4:16" ht="21" thickBot="1">
      <c r="D30" s="1"/>
      <c r="E30" s="13" t="s">
        <v>16</v>
      </c>
      <c r="F30" s="1">
        <v>96</v>
      </c>
      <c r="G30" s="1">
        <v>120</v>
      </c>
      <c r="H30" s="14"/>
      <c r="I30" s="14"/>
      <c r="J30" t="s">
        <v>82</v>
      </c>
    </row>
    <row r="31" spans="4:16">
      <c r="D31" s="1" t="s">
        <v>79</v>
      </c>
      <c r="E31" s="1">
        <v>71.5</v>
      </c>
      <c r="F31" s="1">
        <v>56.117999999999995</v>
      </c>
      <c r="G31" s="1">
        <v>42.39</v>
      </c>
    </row>
    <row r="32" spans="4:16">
      <c r="D32" s="1"/>
      <c r="E32" s="1">
        <v>72.099999999999994</v>
      </c>
      <c r="F32" s="1">
        <v>55.89</v>
      </c>
      <c r="G32" s="1">
        <v>44.7</v>
      </c>
      <c r="J32" t="s">
        <v>17</v>
      </c>
      <c r="K32">
        <v>96</v>
      </c>
      <c r="L32">
        <v>120</v>
      </c>
      <c r="M32" t="s">
        <v>30</v>
      </c>
    </row>
    <row r="33" spans="3:13" ht="15.75" thickBot="1">
      <c r="D33" s="1"/>
      <c r="E33" s="1">
        <v>70.5</v>
      </c>
      <c r="F33" s="1">
        <v>54.12</v>
      </c>
      <c r="G33" s="1">
        <v>43.1</v>
      </c>
      <c r="J33" s="15">
        <v>71.5</v>
      </c>
      <c r="K33" s="15"/>
      <c r="L33" s="15"/>
      <c r="M33" s="15"/>
    </row>
    <row r="34" spans="3:13">
      <c r="D34" s="1"/>
      <c r="E34" s="1">
        <v>71.900000000000006</v>
      </c>
      <c r="F34" s="1">
        <v>55.09</v>
      </c>
      <c r="G34" s="1">
        <v>42.7</v>
      </c>
      <c r="J34" s="6" t="s">
        <v>18</v>
      </c>
      <c r="K34" s="6">
        <v>4</v>
      </c>
      <c r="L34" s="6">
        <v>4</v>
      </c>
      <c r="M34" s="6">
        <v>8</v>
      </c>
    </row>
    <row r="35" spans="3:13">
      <c r="D35" s="1" t="s">
        <v>80</v>
      </c>
      <c r="E35" s="1">
        <v>72.099999999999994</v>
      </c>
      <c r="F35" s="1">
        <v>66.816000000000003</v>
      </c>
      <c r="G35" s="1">
        <v>50.324000000000005</v>
      </c>
      <c r="J35" s="6" t="s">
        <v>19</v>
      </c>
      <c r="K35" s="6">
        <v>221.21799999999999</v>
      </c>
      <c r="L35" s="6">
        <v>172.89</v>
      </c>
      <c r="M35" s="6">
        <v>394.108</v>
      </c>
    </row>
    <row r="36" spans="3:13">
      <c r="D36" s="1"/>
      <c r="E36" s="1">
        <v>71.8</v>
      </c>
      <c r="F36" s="1">
        <v>67.09</v>
      </c>
      <c r="G36" s="1">
        <v>54.89</v>
      </c>
      <c r="J36" s="6" t="s">
        <v>20</v>
      </c>
      <c r="K36" s="6">
        <v>55.304499999999997</v>
      </c>
      <c r="L36" s="6">
        <v>43.222499999999997</v>
      </c>
      <c r="M36" s="6">
        <v>49.263500000000001</v>
      </c>
    </row>
    <row r="37" spans="3:13">
      <c r="D37" s="1"/>
      <c r="E37" s="1">
        <v>70.099999999999994</v>
      </c>
      <c r="F37" s="1">
        <v>67.400000000000006</v>
      </c>
      <c r="G37" s="1">
        <v>48.52</v>
      </c>
      <c r="J37" s="6" t="s">
        <v>21</v>
      </c>
      <c r="K37" s="6">
        <v>0.81788100000024622</v>
      </c>
      <c r="L37" s="6">
        <v>1.0546916666671677</v>
      </c>
      <c r="M37" s="6">
        <v>42.509595142856725</v>
      </c>
    </row>
    <row r="38" spans="3:13">
      <c r="D38" s="1"/>
      <c r="E38" s="1">
        <v>72.8</v>
      </c>
      <c r="F38" s="1">
        <v>65.900000000000006</v>
      </c>
      <c r="G38" s="1">
        <v>49.21</v>
      </c>
      <c r="J38" s="6"/>
      <c r="K38" s="6"/>
      <c r="L38" s="6"/>
      <c r="M38" s="6"/>
    </row>
    <row r="39" spans="3:13" ht="15.75" thickBot="1">
      <c r="D39" s="1" t="s">
        <v>81</v>
      </c>
      <c r="E39" s="1">
        <v>72.399999999999991</v>
      </c>
      <c r="F39" s="1">
        <v>70.488</v>
      </c>
      <c r="G39" s="1">
        <v>65.664000000000001</v>
      </c>
      <c r="J39" s="15">
        <v>72.099999999999994</v>
      </c>
      <c r="K39" s="15"/>
      <c r="L39" s="15"/>
      <c r="M39" s="15"/>
    </row>
    <row r="40" spans="3:13">
      <c r="D40" s="1"/>
      <c r="E40" s="1">
        <v>71.8</v>
      </c>
      <c r="F40" s="1">
        <v>71</v>
      </c>
      <c r="G40" s="1">
        <v>64.2</v>
      </c>
      <c r="J40" s="6" t="s">
        <v>18</v>
      </c>
      <c r="K40" s="6">
        <v>4</v>
      </c>
      <c r="L40" s="6">
        <v>4</v>
      </c>
      <c r="M40" s="6">
        <v>8</v>
      </c>
    </row>
    <row r="41" spans="3:13">
      <c r="D41" s="1"/>
      <c r="E41" s="1">
        <v>73.25</v>
      </c>
      <c r="F41" s="1">
        <v>69.12</v>
      </c>
      <c r="G41" s="1">
        <v>65.790000000000006</v>
      </c>
      <c r="J41" s="6" t="s">
        <v>19</v>
      </c>
      <c r="K41" s="6">
        <v>267.20600000000002</v>
      </c>
      <c r="L41" s="6">
        <v>202.94400000000002</v>
      </c>
      <c r="M41" s="6">
        <v>470.14999999999992</v>
      </c>
    </row>
    <row r="42" spans="3:13">
      <c r="D42" s="1"/>
      <c r="E42" s="1">
        <v>72.7</v>
      </c>
      <c r="F42" s="1">
        <v>69.010000000000005</v>
      </c>
      <c r="G42" s="1">
        <v>66.739999999999995</v>
      </c>
      <c r="J42" s="6" t="s">
        <v>20</v>
      </c>
      <c r="K42" s="6">
        <v>66.801500000000004</v>
      </c>
      <c r="L42" s="6">
        <v>50.736000000000004</v>
      </c>
      <c r="M42" s="6">
        <v>58.76874999999999</v>
      </c>
    </row>
    <row r="43" spans="3:13">
      <c r="J43" s="6" t="s">
        <v>21</v>
      </c>
      <c r="K43" s="6">
        <v>0.4181156666672905</v>
      </c>
      <c r="L43" s="6">
        <v>8.2215973333331931</v>
      </c>
      <c r="M43" s="6">
        <v>77.445674214287592</v>
      </c>
    </row>
    <row r="44" spans="3:13">
      <c r="C44" s="1"/>
      <c r="D44" s="17"/>
      <c r="E44" s="17" t="s">
        <v>89</v>
      </c>
      <c r="F44" s="17" t="s">
        <v>90</v>
      </c>
      <c r="G44" s="17" t="s">
        <v>91</v>
      </c>
      <c r="J44" s="6"/>
      <c r="K44" s="6"/>
      <c r="L44" s="6"/>
      <c r="M44" s="6"/>
    </row>
    <row r="45" spans="3:13" ht="15.75" thickBot="1">
      <c r="C45" s="1"/>
      <c r="D45" s="17" t="s">
        <v>93</v>
      </c>
      <c r="E45" s="17">
        <f>SQRT(2*M63/D53*D55)</f>
        <v>2.3662067471737043</v>
      </c>
      <c r="F45" s="17">
        <f>SQRT(2*M63/D52*D55)</f>
        <v>2.3662067471737043</v>
      </c>
      <c r="G45" s="17">
        <f>SQRT(2*M63)/D55</f>
        <v>0.5122987884146426</v>
      </c>
      <c r="J45" s="15">
        <v>72.399999999999991</v>
      </c>
      <c r="K45" s="15"/>
      <c r="L45" s="15"/>
      <c r="M45" s="15"/>
    </row>
    <row r="46" spans="3:13">
      <c r="C46" s="1"/>
      <c r="D46" s="17" t="s">
        <v>95</v>
      </c>
      <c r="E46" s="17">
        <f>TINV(0.01,L63*E45)</f>
        <v>2.6980661802199943</v>
      </c>
      <c r="F46" s="17">
        <f>TINV(0.01,L63*F45)</f>
        <v>2.6980661802199943</v>
      </c>
      <c r="G46" s="17">
        <f>TINV(0.01,L63*G45)</f>
        <v>3.2498355411274824</v>
      </c>
      <c r="J46" s="6" t="s">
        <v>18</v>
      </c>
      <c r="K46" s="6">
        <v>4</v>
      </c>
      <c r="L46" s="6">
        <v>4</v>
      </c>
      <c r="M46" s="6">
        <v>8</v>
      </c>
    </row>
    <row r="47" spans="3:13">
      <c r="C47" s="1"/>
      <c r="D47" s="17" t="s">
        <v>15</v>
      </c>
      <c r="E47" s="17">
        <f>E45/SQRT(2)</f>
        <v>1.6731608366158888</v>
      </c>
      <c r="F47" s="17">
        <f t="shared" ref="F47:G47" si="4">F45/SQRT(2)</f>
        <v>1.6731608366158888</v>
      </c>
      <c r="G47" s="17">
        <f t="shared" si="4"/>
        <v>0.36224994728164606</v>
      </c>
      <c r="J47" s="6" t="s">
        <v>19</v>
      </c>
      <c r="K47" s="6">
        <v>279.61799999999999</v>
      </c>
      <c r="L47" s="6">
        <v>262.39400000000001</v>
      </c>
      <c r="M47" s="6">
        <v>542.01199999999994</v>
      </c>
    </row>
    <row r="48" spans="3:13">
      <c r="C48" s="1"/>
      <c r="D48" s="1"/>
      <c r="E48" s="1"/>
      <c r="F48" s="1"/>
      <c r="G48" s="1"/>
      <c r="J48" s="6" t="s">
        <v>20</v>
      </c>
      <c r="K48" s="6">
        <v>69.904499999999999</v>
      </c>
      <c r="L48" s="6">
        <v>65.598500000000001</v>
      </c>
      <c r="M48" s="6">
        <v>67.751499999999993</v>
      </c>
    </row>
    <row r="49" spans="3:16">
      <c r="C49" s="1"/>
      <c r="D49" s="1"/>
      <c r="E49" s="1"/>
      <c r="F49" s="1"/>
      <c r="G49" s="1"/>
      <c r="J49" s="6" t="s">
        <v>21</v>
      </c>
      <c r="K49" s="6">
        <v>0.98538766666752053</v>
      </c>
      <c r="L49" s="6">
        <v>1.0999289999999746</v>
      </c>
      <c r="M49" s="6">
        <v>6.1913174285717627</v>
      </c>
    </row>
    <row r="50" spans="3:16">
      <c r="C50" s="1"/>
      <c r="D50" s="1"/>
      <c r="E50" s="1"/>
      <c r="F50" s="1"/>
      <c r="G50" s="1"/>
      <c r="J50" s="6"/>
      <c r="K50" s="6"/>
      <c r="L50" s="6"/>
      <c r="M50" s="6"/>
    </row>
    <row r="51" spans="3:16" ht="15.75" thickBot="1">
      <c r="C51" s="1"/>
      <c r="D51" s="1"/>
      <c r="E51" s="1"/>
      <c r="F51" s="1"/>
      <c r="G51" s="1"/>
      <c r="J51" s="15" t="s">
        <v>30</v>
      </c>
      <c r="K51" s="15"/>
      <c r="L51" s="15"/>
      <c r="M51" s="15"/>
      <c r="N51" s="15"/>
    </row>
    <row r="52" spans="3:16" ht="21">
      <c r="C52" s="16" t="s">
        <v>87</v>
      </c>
      <c r="D52" s="16">
        <v>3</v>
      </c>
      <c r="E52" s="1"/>
      <c r="F52" s="1"/>
      <c r="G52" s="1"/>
      <c r="J52" s="6" t="s">
        <v>18</v>
      </c>
      <c r="K52" s="6">
        <v>12</v>
      </c>
      <c r="L52" s="6">
        <v>12</v>
      </c>
      <c r="M52" s="6"/>
      <c r="N52" s="6"/>
    </row>
    <row r="53" spans="3:16" ht="21">
      <c r="C53" s="16" t="s">
        <v>88</v>
      </c>
      <c r="D53" s="16">
        <v>3</v>
      </c>
      <c r="E53" s="1"/>
      <c r="F53" s="1"/>
      <c r="G53" s="1"/>
      <c r="J53" s="6" t="s">
        <v>19</v>
      </c>
      <c r="K53" s="6">
        <v>768.04199999999992</v>
      </c>
      <c r="L53" s="6">
        <v>638.22800000000007</v>
      </c>
      <c r="M53" s="6"/>
      <c r="N53" s="6"/>
    </row>
    <row r="54" spans="3:16" ht="21">
      <c r="C54" s="16" t="s">
        <v>92</v>
      </c>
      <c r="D54" s="16">
        <v>0</v>
      </c>
      <c r="E54" s="1"/>
      <c r="F54" s="1"/>
      <c r="G54" s="1"/>
      <c r="J54" s="6" t="s">
        <v>20</v>
      </c>
      <c r="K54" s="6">
        <v>64.003500000000003</v>
      </c>
      <c r="L54" s="6">
        <v>53.185666666666663</v>
      </c>
      <c r="M54" s="6"/>
      <c r="N54" s="6"/>
    </row>
    <row r="55" spans="3:16" ht="21">
      <c r="C55" s="16" t="s">
        <v>94</v>
      </c>
      <c r="D55" s="16">
        <v>4</v>
      </c>
      <c r="E55" s="1"/>
      <c r="F55" s="1"/>
      <c r="G55" s="1"/>
      <c r="J55" s="6" t="s">
        <v>21</v>
      </c>
      <c r="K55" s="6">
        <v>43.632452454545607</v>
      </c>
      <c r="L55" s="6">
        <v>97.136782424243307</v>
      </c>
      <c r="M55" s="6"/>
      <c r="N55" s="6"/>
    </row>
    <row r="56" spans="3:16" ht="21">
      <c r="C56" s="16" t="s">
        <v>96</v>
      </c>
      <c r="D56" s="16">
        <v>3</v>
      </c>
      <c r="E56" s="1"/>
      <c r="F56" s="1"/>
      <c r="G56" s="1"/>
      <c r="J56" s="6"/>
      <c r="K56" s="6"/>
      <c r="L56" s="6"/>
      <c r="M56" s="6"/>
      <c r="N56" s="6"/>
    </row>
    <row r="57" spans="3:16" ht="21">
      <c r="C57" s="16" t="s">
        <v>97</v>
      </c>
      <c r="D57" s="16">
        <f>(D56*D55)</f>
        <v>12</v>
      </c>
      <c r="E57" s="1"/>
      <c r="F57" s="1"/>
      <c r="G57" s="1"/>
    </row>
    <row r="58" spans="3:16" ht="15.75" thickBot="1">
      <c r="J58" t="s">
        <v>22</v>
      </c>
    </row>
    <row r="59" spans="3:16">
      <c r="J59" s="8" t="s">
        <v>23</v>
      </c>
      <c r="K59" s="8" t="s">
        <v>24</v>
      </c>
      <c r="L59" s="8" t="s">
        <v>25</v>
      </c>
      <c r="M59" s="8" t="s">
        <v>26</v>
      </c>
      <c r="N59" s="8" t="s">
        <v>27</v>
      </c>
      <c r="O59" s="8" t="s">
        <v>28</v>
      </c>
      <c r="P59" s="8" t="s">
        <v>29</v>
      </c>
    </row>
    <row r="60" spans="3:16">
      <c r="J60" s="6" t="s">
        <v>83</v>
      </c>
      <c r="K60" s="6">
        <v>1367.5885843333335</v>
      </c>
      <c r="L60" s="6">
        <v>2</v>
      </c>
      <c r="M60" s="6">
        <v>683.79429216666676</v>
      </c>
      <c r="N60" s="6">
        <v>325.67830325490291</v>
      </c>
      <c r="O60" s="6">
        <v>7.3541851256404728E-15</v>
      </c>
      <c r="P60" s="6">
        <v>6.0129048348626437</v>
      </c>
    </row>
    <row r="61" spans="3:16">
      <c r="J61" s="6" t="s">
        <v>84</v>
      </c>
      <c r="K61" s="6">
        <v>702.15310816666647</v>
      </c>
      <c r="L61" s="6">
        <v>1</v>
      </c>
      <c r="M61" s="6">
        <v>702.15310816666647</v>
      </c>
      <c r="N61" s="6">
        <v>334.42226048464761</v>
      </c>
      <c r="O61" s="6">
        <v>4.4913801696808899E-13</v>
      </c>
      <c r="P61" s="6">
        <v>8.2854195445820018</v>
      </c>
    </row>
    <row r="62" spans="3:16">
      <c r="J62" s="6" t="s">
        <v>85</v>
      </c>
      <c r="K62" s="6">
        <v>143.08019233333343</v>
      </c>
      <c r="L62" s="6">
        <v>2</v>
      </c>
      <c r="M62" s="6">
        <v>71.540096166666714</v>
      </c>
      <c r="N62" s="6">
        <v>34.073196283091718</v>
      </c>
      <c r="O62" s="6">
        <v>7.5913442063101709E-7</v>
      </c>
      <c r="P62" s="6">
        <v>6.0129048348626437</v>
      </c>
    </row>
    <row r="63" spans="3:16">
      <c r="J63" s="6" t="s">
        <v>86</v>
      </c>
      <c r="K63" s="6">
        <v>37.792806999999947</v>
      </c>
      <c r="L63" s="6">
        <v>18</v>
      </c>
      <c r="M63" s="6">
        <v>2.0996003888888861</v>
      </c>
      <c r="N63" s="6"/>
      <c r="O63" s="6"/>
      <c r="P63" s="6"/>
    </row>
    <row r="64" spans="3:16">
      <c r="J64" s="6"/>
      <c r="K64" s="6"/>
      <c r="L64" s="6"/>
      <c r="M64" s="6"/>
      <c r="N64" s="6"/>
      <c r="O64" s="6"/>
      <c r="P64" s="6"/>
    </row>
    <row r="65" spans="10:16" ht="15.75" thickBot="1">
      <c r="J65" s="7" t="s">
        <v>30</v>
      </c>
      <c r="K65" s="7">
        <v>2250.6146918333334</v>
      </c>
      <c r="L65" s="7">
        <v>23</v>
      </c>
      <c r="M65" s="7"/>
      <c r="N65" s="7"/>
      <c r="O65" s="7"/>
      <c r="P65" s="7"/>
    </row>
  </sheetData>
  <mergeCells count="3">
    <mergeCell ref="D15:F15"/>
    <mergeCell ref="D19:F19"/>
    <mergeCell ref="D23:F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2:H12"/>
  <sheetViews>
    <sheetView tabSelected="1" workbookViewId="0">
      <selection activeCell="F14" sqref="F14"/>
    </sheetView>
  </sheetViews>
  <sheetFormatPr defaultRowHeight="15"/>
  <cols>
    <col min="3" max="3" width="14.28515625" customWidth="1"/>
    <col min="4" max="4" width="13.140625" customWidth="1"/>
    <col min="5" max="5" width="13.7109375" customWidth="1"/>
    <col min="6" max="6" width="13.28515625" customWidth="1"/>
  </cols>
  <sheetData>
    <row r="2" spans="3:8">
      <c r="D2" s="22" t="s">
        <v>102</v>
      </c>
      <c r="E2" s="22"/>
      <c r="F2" s="22"/>
    </row>
    <row r="3" spans="3:8">
      <c r="C3" t="s">
        <v>99</v>
      </c>
      <c r="D3" t="s">
        <v>13</v>
      </c>
      <c r="E3" t="s">
        <v>100</v>
      </c>
      <c r="F3" t="s">
        <v>101</v>
      </c>
      <c r="G3" t="s">
        <v>1</v>
      </c>
    </row>
    <row r="4" spans="3:8">
      <c r="C4" t="s">
        <v>98</v>
      </c>
      <c r="D4" s="18">
        <v>10</v>
      </c>
      <c r="E4" s="18">
        <v>16</v>
      </c>
      <c r="F4" s="18">
        <v>17</v>
      </c>
      <c r="G4" s="18">
        <f>AVERAGE(D4:F4)</f>
        <v>14.333333333333334</v>
      </c>
      <c r="H4" s="18"/>
    </row>
    <row r="5" spans="3:8">
      <c r="C5" t="s">
        <v>41</v>
      </c>
      <c r="D5" s="18">
        <v>10</v>
      </c>
      <c r="E5" s="18">
        <v>14</v>
      </c>
      <c r="F5" s="18">
        <v>15</v>
      </c>
      <c r="G5" s="18">
        <f t="shared" ref="G5:G6" si="0">AVERAGE(D5:F5)</f>
        <v>13</v>
      </c>
      <c r="H5" s="18"/>
    </row>
    <row r="6" spans="3:8">
      <c r="C6" t="s">
        <v>45</v>
      </c>
      <c r="D6" s="18">
        <v>10</v>
      </c>
      <c r="E6" s="18">
        <v>11</v>
      </c>
      <c r="F6" s="18">
        <v>12</v>
      </c>
      <c r="G6" s="18">
        <f t="shared" si="0"/>
        <v>11</v>
      </c>
      <c r="H6" s="18"/>
    </row>
    <row r="7" spans="3:8">
      <c r="C7" t="s">
        <v>1</v>
      </c>
      <c r="D7" s="18">
        <f>AVERAGE(D4:D6)</f>
        <v>10</v>
      </c>
      <c r="E7" s="18">
        <f>AVERAGE(E4:E6)</f>
        <v>13.666666666666666</v>
      </c>
      <c r="F7" s="18">
        <f t="shared" ref="F7" si="1">AVERAGE(F4:F6)</f>
        <v>14.666666666666666</v>
      </c>
    </row>
    <row r="8" spans="3:8">
      <c r="C8" t="s">
        <v>14</v>
      </c>
      <c r="D8" s="18">
        <f>STDEV(D4:D6)</f>
        <v>0</v>
      </c>
      <c r="E8" s="18">
        <f t="shared" ref="E8:F8" si="2">STDEV(E4:E6)</f>
        <v>2.5166114784235796</v>
      </c>
      <c r="F8" s="18">
        <f t="shared" si="2"/>
        <v>2.5166114784235796</v>
      </c>
    </row>
    <row r="9" spans="3:8">
      <c r="C9" t="s">
        <v>103</v>
      </c>
      <c r="D9" s="18">
        <v>0</v>
      </c>
      <c r="E9" s="18">
        <f>(E8/E7)*100</f>
        <v>18.414230329928632</v>
      </c>
      <c r="F9" s="19">
        <f>(F8/F7)*100</f>
        <v>17.158714625615314</v>
      </c>
    </row>
    <row r="10" spans="3:8">
      <c r="D10" s="18" t="s">
        <v>104</v>
      </c>
      <c r="E10" s="18" t="s">
        <v>105</v>
      </c>
      <c r="F10" s="18" t="s">
        <v>106</v>
      </c>
    </row>
    <row r="11" spans="3:8">
      <c r="C11" t="s">
        <v>107</v>
      </c>
      <c r="D11" s="18">
        <v>0.14000000000000001</v>
      </c>
      <c r="E11" s="18">
        <v>0.11</v>
      </c>
      <c r="F11" s="18">
        <v>0.2</v>
      </c>
    </row>
    <row r="12" spans="3:8">
      <c r="C12" t="s">
        <v>95</v>
      </c>
      <c r="D12" s="18">
        <v>0.56000000000000005</v>
      </c>
      <c r="E12" s="18">
        <v>0.46</v>
      </c>
      <c r="F12" s="18">
        <v>0.79</v>
      </c>
    </row>
  </sheetData>
  <mergeCells count="1">
    <mergeCell ref="D2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SV1</vt:lpstr>
      <vt:lpstr>SV2</vt:lpstr>
      <vt:lpstr>moisture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 Srii</dc:creator>
  <cp:lastModifiedBy>Satya Srii</cp:lastModifiedBy>
  <dcterms:created xsi:type="dcterms:W3CDTF">2022-08-01T02:18:31Z</dcterms:created>
  <dcterms:modified xsi:type="dcterms:W3CDTF">2024-05-16T04:59:45Z</dcterms:modified>
</cp:coreProperties>
</file>