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DH" sheetId="3" r:id="rId1"/>
  </sheets>
  <calcPr calcId="125725"/>
</workbook>
</file>

<file path=xl/calcChain.xml><?xml version="1.0" encoding="utf-8"?>
<calcChain xmlns="http://schemas.openxmlformats.org/spreadsheetml/2006/main">
  <c r="S84" i="3"/>
  <c r="M80"/>
  <c r="U84"/>
  <c r="U83"/>
  <c r="S85"/>
  <c r="T84"/>
  <c r="T83"/>
  <c r="T85" s="1"/>
  <c r="S83"/>
  <c r="S78"/>
  <c r="U47"/>
  <c r="V47"/>
  <c r="T47"/>
  <c r="W45"/>
  <c r="W46"/>
  <c r="W44"/>
  <c r="X37"/>
  <c r="Y37" s="1"/>
  <c r="W37"/>
  <c r="X36"/>
  <c r="Y36" s="1"/>
  <c r="W36"/>
  <c r="X35"/>
  <c r="Y35" s="1"/>
  <c r="W35"/>
  <c r="X34"/>
  <c r="Y34" s="1"/>
  <c r="W34"/>
  <c r="X33"/>
  <c r="Y33" s="1"/>
  <c r="W33"/>
  <c r="X32"/>
  <c r="Y32" s="1"/>
  <c r="W32"/>
  <c r="X31"/>
  <c r="Y31" s="1"/>
  <c r="W31"/>
  <c r="X30"/>
  <c r="Y30" s="1"/>
  <c r="W30"/>
  <c r="X29"/>
  <c r="Y29" s="1"/>
  <c r="W29"/>
  <c r="U85" l="1"/>
  <c r="E7"/>
  <c r="F7"/>
  <c r="H7"/>
  <c r="I7"/>
  <c r="J7"/>
  <c r="L7"/>
  <c r="M7"/>
  <c r="N7"/>
  <c r="D7"/>
  <c r="N9"/>
  <c r="N8"/>
  <c r="J9"/>
  <c r="J8"/>
  <c r="F9"/>
  <c r="F8"/>
  <c r="M8"/>
  <c r="M9" s="1"/>
  <c r="L8"/>
  <c r="L9" s="1"/>
  <c r="I8"/>
  <c r="I9" s="1"/>
  <c r="H8"/>
  <c r="H9" s="1"/>
  <c r="E8"/>
  <c r="E9" s="1"/>
  <c r="D8"/>
  <c r="D9" s="1"/>
</calcChain>
</file>

<file path=xl/sharedStrings.xml><?xml version="1.0" encoding="utf-8"?>
<sst xmlns="http://schemas.openxmlformats.org/spreadsheetml/2006/main" count="127" uniqueCount="73">
  <si>
    <t>R1</t>
  </si>
  <si>
    <t>Mean</t>
  </si>
  <si>
    <t>R2</t>
  </si>
  <si>
    <t>Control</t>
  </si>
  <si>
    <t>T1</t>
  </si>
  <si>
    <t>SD</t>
  </si>
  <si>
    <t>SEM</t>
  </si>
  <si>
    <t>T2</t>
  </si>
  <si>
    <t>C</t>
  </si>
  <si>
    <t>African tall</t>
  </si>
  <si>
    <t>MAH 14-5</t>
  </si>
  <si>
    <t>Local red landrace</t>
  </si>
  <si>
    <t>mean</t>
  </si>
  <si>
    <t>Local landrace</t>
  </si>
  <si>
    <t>Local  landrace</t>
  </si>
  <si>
    <t>T2 (120h ageing)</t>
  </si>
  <si>
    <t>T1 (96h ageing)</t>
  </si>
  <si>
    <r>
      <t>Local  red landrace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 </t>
    </r>
  </si>
  <si>
    <r>
      <t>MAH 14-5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 </t>
    </r>
  </si>
  <si>
    <r>
      <t>African tall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 </t>
    </r>
  </si>
  <si>
    <t xml:space="preserve">(120 h)  </t>
  </si>
  <si>
    <t xml:space="preserve">(96 h)  </t>
  </si>
  <si>
    <t xml:space="preserve">Ageing  </t>
  </si>
  <si>
    <t xml:space="preserve">Control  </t>
  </si>
  <si>
    <t xml:space="preserve">Total Dehydrogenase (OD @ 480nm)  </t>
  </si>
  <si>
    <t xml:space="preserve">Genotype  </t>
  </si>
  <si>
    <r>
      <t>0.262</t>
    </r>
    <r>
      <rPr>
        <sz val="11"/>
        <color theme="1"/>
        <rFont val="Calibri"/>
        <family val="2"/>
      </rPr>
      <t>±0.012**</t>
    </r>
  </si>
  <si>
    <t>0.15±0.039**</t>
  </si>
  <si>
    <t>0.078±0.019**</t>
  </si>
  <si>
    <t>0.6465±0.0385**</t>
  </si>
  <si>
    <t>0.421±0.014**</t>
  </si>
  <si>
    <t>0.2545±0.0345**</t>
  </si>
  <si>
    <t>0.8255±0.0275**</t>
  </si>
  <si>
    <t>0.6025±0.0055**</t>
  </si>
  <si>
    <t>0.5545±0.0405**</t>
  </si>
  <si>
    <t>R3</t>
  </si>
  <si>
    <t>R4</t>
  </si>
  <si>
    <t>W</t>
  </si>
  <si>
    <t>O</t>
  </si>
  <si>
    <t>R</t>
  </si>
  <si>
    <t>White</t>
  </si>
  <si>
    <t>Orange</t>
  </si>
  <si>
    <t>Red</t>
  </si>
  <si>
    <t>Anova: Two-Factor With Replication</t>
  </si>
  <si>
    <t>SUMMARY</t>
  </si>
  <si>
    <t>Total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</si>
  <si>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</si>
  <si>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</si>
  <si>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</si>
  <si>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</si>
  <si>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</si>
  <si>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</si>
  <si>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</si>
  <si>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</si>
  <si>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</si>
  <si>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</si>
  <si>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</si>
  <si>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</si>
  <si>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Sample</t>
  </si>
  <si>
    <t>Columns</t>
  </si>
  <si>
    <t>Interaction</t>
  </si>
  <si>
    <t>Within</t>
  </si>
  <si>
    <t>FACTOR A</t>
  </si>
  <si>
    <t>FACTOR B</t>
  </si>
  <si>
    <t>CONTROL</t>
  </si>
  <si>
    <t>REPLICATIONS</t>
  </si>
  <si>
    <t>treatments</t>
  </si>
  <si>
    <t>total observations</t>
  </si>
  <si>
    <t>Genotype</t>
  </si>
  <si>
    <t>Ageing</t>
  </si>
  <si>
    <t>G * A</t>
  </si>
  <si>
    <t>SE(d)</t>
  </si>
  <si>
    <t>CD (0.01)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</si>
</sst>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horizontal="center" wrapText="1" readingOrder="1"/>
    </xf>
    <xf numFmtId="0" fontId="0" fillId="0" borderId="0" xfId="0" applyAlignment="1">
      <alignment horizontal="right" wrapText="1"/>
    </xf>
    <xf numFmtId="0" fontId="0" fillId="2" borderId="0" xfId="0" applyFill="1" applyAlignment="1">
      <alignment wrapText="1"/>
    </xf>
    <xf numFmtId="0" fontId="3" fillId="0" borderId="3" xfId="0" applyFont="1" applyBorder="1" applyAlignment="1">
      <alignment horizontal="center" wrapText="1" readingOrder="1"/>
    </xf>
    <xf numFmtId="0" fontId="3" fillId="0" borderId="4" xfId="0" applyFont="1" applyBorder="1" applyAlignment="1">
      <alignment horizontal="center" wrapText="1" readingOrder="1"/>
    </xf>
    <xf numFmtId="0" fontId="3" fillId="0" borderId="2" xfId="0" applyFont="1" applyBorder="1" applyAlignment="1">
      <alignment horizontal="center" wrapText="1" readingOrder="1"/>
    </xf>
    <xf numFmtId="0" fontId="3" fillId="0" borderId="7" xfId="0" applyFont="1" applyBorder="1" applyAlignment="1">
      <alignment horizontal="center" wrapText="1" readingOrder="1"/>
    </xf>
    <xf numFmtId="0" fontId="3" fillId="0" borderId="6" xfId="0" applyFont="1" applyBorder="1" applyAlignment="1">
      <alignment horizontal="center" wrapText="1" readingOrder="1"/>
    </xf>
    <xf numFmtId="0" fontId="3" fillId="0" borderId="5" xfId="0" applyFont="1" applyBorder="1" applyAlignment="1">
      <alignment horizontal="center" wrapText="1" readingOrder="1"/>
    </xf>
    <xf numFmtId="0" fontId="0" fillId="0" borderId="0" xfId="0" applyAlignment="1">
      <alignment horizontal="left"/>
    </xf>
    <xf numFmtId="0" fontId="0" fillId="0" borderId="0" xfId="0" applyFill="1" applyBorder="1" applyAlignment="1"/>
    <xf numFmtId="0" fontId="5" fillId="0" borderId="8" xfId="0" applyFont="1" applyFill="1" applyBorder="1" applyAlignment="1">
      <alignment horizontal="right"/>
    </xf>
    <xf numFmtId="0" fontId="0" fillId="0" borderId="9" xfId="0" applyFill="1" applyBorder="1" applyAlignment="1"/>
    <xf numFmtId="0" fontId="1" fillId="0" borderId="10" xfId="0" applyFont="1" applyFill="1" applyBorder="1" applyAlignment="1">
      <alignment horizontal="center"/>
    </xf>
    <xf numFmtId="0" fontId="6" fillId="3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689828497465221"/>
          <c:y val="7.2489735463564978E-2"/>
          <c:w val="0.6626285549922698"/>
          <c:h val="0.73245292471221091"/>
        </c:manualLayout>
      </c:layout>
      <c:barChart>
        <c:barDir val="col"/>
        <c:grouping val="clustered"/>
        <c:ser>
          <c:idx val="0"/>
          <c:order val="0"/>
          <c:tx>
            <c:strRef>
              <c:f>TDH!$O$9</c:f>
              <c:strCache>
                <c:ptCount val="1"/>
                <c:pt idx="0">
                  <c:v>Control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TDH!$T$9:$T$11</c:f>
                <c:numCache>
                  <c:formatCode>General</c:formatCode>
                  <c:ptCount val="3"/>
                  <c:pt idx="0">
                    <c:v>1.2000000000000217E-2</c:v>
                  </c:pt>
                  <c:pt idx="1">
                    <c:v>3.9000000000000014E-2</c:v>
                  </c:pt>
                  <c:pt idx="2">
                    <c:v>1.9000000000000006E-2</c:v>
                  </c:pt>
                </c:numCache>
              </c:numRef>
            </c:plus>
            <c:minus>
              <c:numRef>
                <c:f>TDH!$T$9:$T$11</c:f>
                <c:numCache>
                  <c:formatCode>General</c:formatCode>
                  <c:ptCount val="3"/>
                  <c:pt idx="0">
                    <c:v>1.2000000000000217E-2</c:v>
                  </c:pt>
                  <c:pt idx="1">
                    <c:v>3.9000000000000014E-2</c:v>
                  </c:pt>
                  <c:pt idx="2">
                    <c:v>1.9000000000000006E-2</c:v>
                  </c:pt>
                </c:numCache>
              </c:numRef>
            </c:minus>
          </c:errBars>
          <c:cat>
            <c:strRef>
              <c:f>TDH!$P$8:$R$8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TDH!$P$9:$R$9</c:f>
              <c:numCache>
                <c:formatCode>General</c:formatCode>
                <c:ptCount val="3"/>
                <c:pt idx="0">
                  <c:v>0.26200000000000001</c:v>
                </c:pt>
                <c:pt idx="1">
                  <c:v>0.64650000000000007</c:v>
                </c:pt>
                <c:pt idx="2">
                  <c:v>0.82550000000000001</c:v>
                </c:pt>
              </c:numCache>
            </c:numRef>
          </c:val>
        </c:ser>
        <c:ser>
          <c:idx val="1"/>
          <c:order val="1"/>
          <c:tx>
            <c:strRef>
              <c:f>TDH!$O$10</c:f>
              <c:strCache>
                <c:ptCount val="1"/>
                <c:pt idx="0">
                  <c:v>T1 (96h ageing)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TDH!$U$9:$U$11</c:f>
                <c:numCache>
                  <c:formatCode>General</c:formatCode>
                  <c:ptCount val="3"/>
                  <c:pt idx="0">
                    <c:v>3.8499999999998792E-2</c:v>
                  </c:pt>
                  <c:pt idx="1">
                    <c:v>1.4000000000000011E-2</c:v>
                  </c:pt>
                  <c:pt idx="2">
                    <c:v>3.449999999999985E-2</c:v>
                  </c:pt>
                </c:numCache>
              </c:numRef>
            </c:plus>
            <c:minus>
              <c:numRef>
                <c:f>TDH!$U$9:$U$11</c:f>
                <c:numCache>
                  <c:formatCode>General</c:formatCode>
                  <c:ptCount val="3"/>
                  <c:pt idx="0">
                    <c:v>3.8499999999998792E-2</c:v>
                  </c:pt>
                  <c:pt idx="1">
                    <c:v>1.4000000000000011E-2</c:v>
                  </c:pt>
                  <c:pt idx="2">
                    <c:v>3.449999999999985E-2</c:v>
                  </c:pt>
                </c:numCache>
              </c:numRef>
            </c:minus>
          </c:errBars>
          <c:cat>
            <c:strRef>
              <c:f>TDH!$P$8:$R$8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TDH!$P$10:$R$10</c:f>
              <c:numCache>
                <c:formatCode>General</c:formatCode>
                <c:ptCount val="3"/>
                <c:pt idx="0">
                  <c:v>0.15</c:v>
                </c:pt>
                <c:pt idx="1">
                  <c:v>0.42099999999999999</c:v>
                </c:pt>
                <c:pt idx="2">
                  <c:v>0.60250000000000004</c:v>
                </c:pt>
              </c:numCache>
            </c:numRef>
          </c:val>
        </c:ser>
        <c:ser>
          <c:idx val="2"/>
          <c:order val="2"/>
          <c:tx>
            <c:strRef>
              <c:f>TDH!$O$11</c:f>
              <c:strCache>
                <c:ptCount val="1"/>
                <c:pt idx="0">
                  <c:v>T2 (120h ageing)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TDH!$T$11:$V$11</c:f>
                <c:numCache>
                  <c:formatCode>General</c:formatCode>
                  <c:ptCount val="3"/>
                  <c:pt idx="0">
                    <c:v>1.9000000000000006E-2</c:v>
                  </c:pt>
                  <c:pt idx="1">
                    <c:v>3.449999999999985E-2</c:v>
                  </c:pt>
                  <c:pt idx="2">
                    <c:v>4.0499999999999432E-2</c:v>
                  </c:pt>
                </c:numCache>
              </c:numRef>
            </c:plus>
            <c:minus>
              <c:numRef>
                <c:f>TDH!$T$11:$V$11</c:f>
                <c:numCache>
                  <c:formatCode>General</c:formatCode>
                  <c:ptCount val="3"/>
                  <c:pt idx="0">
                    <c:v>1.9000000000000006E-2</c:v>
                  </c:pt>
                  <c:pt idx="1">
                    <c:v>3.449999999999985E-2</c:v>
                  </c:pt>
                  <c:pt idx="2">
                    <c:v>4.0499999999999432E-2</c:v>
                  </c:pt>
                </c:numCache>
              </c:numRef>
            </c:minus>
          </c:errBars>
          <c:cat>
            <c:strRef>
              <c:f>TDH!$P$8:$R$8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TDH!$P$11:$R$11</c:f>
              <c:numCache>
                <c:formatCode>General</c:formatCode>
                <c:ptCount val="3"/>
                <c:pt idx="0">
                  <c:v>7.8E-2</c:v>
                </c:pt>
                <c:pt idx="1">
                  <c:v>0.2545</c:v>
                </c:pt>
                <c:pt idx="2">
                  <c:v>0.55449999999999999</c:v>
                </c:pt>
              </c:numCache>
            </c:numRef>
          </c:val>
        </c:ser>
        <c:dLbls>
          <c:showVal val="1"/>
        </c:dLbls>
        <c:axId val="76103040"/>
        <c:axId val="76121216"/>
      </c:barChart>
      <c:catAx>
        <c:axId val="76103040"/>
        <c:scaling>
          <c:orientation val="minMax"/>
        </c:scaling>
        <c:axPos val="b"/>
        <c:tickLblPos val="nextTo"/>
        <c:crossAx val="76121216"/>
        <c:crosses val="autoZero"/>
        <c:auto val="1"/>
        <c:lblAlgn val="ctr"/>
        <c:lblOffset val="100"/>
      </c:catAx>
      <c:valAx>
        <c:axId val="761212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Total dehydrogenase</a:t>
                </a:r>
                <a:r>
                  <a:rPr lang="en-US" sz="900" baseline="0"/>
                  <a:t> (OD @480nm)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2.1917808219178082E-2"/>
              <c:y val="6.8355807750751799E-2"/>
            </c:manualLayout>
          </c:layout>
        </c:title>
        <c:numFmt formatCode="General" sourceLinked="1"/>
        <c:tickLblPos val="nextTo"/>
        <c:crossAx val="76103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238124</xdr:colOff>
      <xdr:row>11</xdr:row>
      <xdr:rowOff>123825</xdr:rowOff>
    </xdr:from>
    <xdr:to>
      <xdr:col>20</xdr:col>
      <xdr:colOff>57149</xdr:colOff>
      <xdr:row>23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AC87"/>
  <sheetViews>
    <sheetView tabSelected="1" topLeftCell="J67" workbookViewId="0">
      <selection activeCell="R73" sqref="R73:U86"/>
    </sheetView>
  </sheetViews>
  <sheetFormatPr defaultRowHeight="15"/>
  <cols>
    <col min="1" max="12" width="9.140625" style="1"/>
    <col min="13" max="13" width="11.5703125" style="1" bestFit="1" customWidth="1"/>
    <col min="14" max="19" width="9.140625" style="1"/>
    <col min="20" max="20" width="11.5703125" style="1" bestFit="1" customWidth="1"/>
    <col min="21" max="22" width="9.140625" style="1"/>
    <col min="23" max="23" width="11.5703125" style="1" bestFit="1" customWidth="1"/>
    <col min="24" max="16384" width="9.140625" style="1"/>
  </cols>
  <sheetData>
    <row r="4" spans="3:28" ht="30">
      <c r="C4" s="1" t="s">
        <v>3</v>
      </c>
      <c r="D4" s="1" t="s">
        <v>9</v>
      </c>
      <c r="E4" s="1" t="s">
        <v>10</v>
      </c>
      <c r="F4" s="1" t="s">
        <v>13</v>
      </c>
      <c r="G4" s="1" t="s">
        <v>4</v>
      </c>
      <c r="H4" s="1" t="s">
        <v>9</v>
      </c>
      <c r="I4" s="1" t="s">
        <v>10</v>
      </c>
      <c r="J4" s="1" t="s">
        <v>13</v>
      </c>
      <c r="K4" s="1" t="s">
        <v>7</v>
      </c>
      <c r="L4" s="1" t="s">
        <v>9</v>
      </c>
      <c r="M4" s="1" t="s">
        <v>10</v>
      </c>
      <c r="N4" s="1" t="s">
        <v>13</v>
      </c>
    </row>
    <row r="5" spans="3:28">
      <c r="C5" s="1" t="s">
        <v>0</v>
      </c>
      <c r="D5" s="1">
        <v>0.25</v>
      </c>
      <c r="E5" s="1">
        <v>0.60799999999999998</v>
      </c>
      <c r="F5" s="1">
        <v>0.85299999999999998</v>
      </c>
      <c r="G5" s="1" t="s">
        <v>0</v>
      </c>
      <c r="H5" s="1">
        <v>0.111</v>
      </c>
      <c r="I5" s="1">
        <v>0.435</v>
      </c>
      <c r="J5" s="1">
        <v>0.60799999999999998</v>
      </c>
      <c r="K5" s="1" t="s">
        <v>0</v>
      </c>
      <c r="L5" s="1">
        <v>5.8999999999999997E-2</v>
      </c>
      <c r="M5" s="1">
        <v>0.22</v>
      </c>
      <c r="N5" s="1">
        <v>0.59499999999999997</v>
      </c>
    </row>
    <row r="6" spans="3:28">
      <c r="C6" s="1" t="s">
        <v>2</v>
      </c>
      <c r="D6" s="1">
        <v>0.27400000000000002</v>
      </c>
      <c r="E6" s="1">
        <v>0.68500000000000005</v>
      </c>
      <c r="F6" s="1">
        <v>0.79800000000000004</v>
      </c>
      <c r="G6" s="1" t="s">
        <v>2</v>
      </c>
      <c r="H6" s="1">
        <v>0.189</v>
      </c>
      <c r="I6" s="1">
        <v>0.40699999999999997</v>
      </c>
      <c r="J6" s="1">
        <v>0.59699999999999998</v>
      </c>
      <c r="K6" s="1" t="s">
        <v>2</v>
      </c>
      <c r="L6" s="1">
        <v>9.7000000000000003E-2</v>
      </c>
      <c r="M6" s="1">
        <v>0.28899999999999998</v>
      </c>
      <c r="N6" s="1">
        <v>0.51400000000000001</v>
      </c>
    </row>
    <row r="7" spans="3:28">
      <c r="C7" s="1" t="s">
        <v>1</v>
      </c>
      <c r="D7" s="1">
        <f>AVERAGE(D5:D6)</f>
        <v>0.26200000000000001</v>
      </c>
      <c r="E7" s="1">
        <f t="shared" ref="E7:N7" si="0">AVERAGE(E5:E6)</f>
        <v>0.64650000000000007</v>
      </c>
      <c r="F7" s="1">
        <f t="shared" si="0"/>
        <v>0.82550000000000001</v>
      </c>
      <c r="G7" s="1" t="s">
        <v>12</v>
      </c>
      <c r="H7" s="1">
        <f t="shared" si="0"/>
        <v>0.15</v>
      </c>
      <c r="I7" s="1">
        <f t="shared" si="0"/>
        <v>0.42099999999999999</v>
      </c>
      <c r="J7" s="1">
        <f t="shared" si="0"/>
        <v>0.60250000000000004</v>
      </c>
      <c r="K7" s="1" t="s">
        <v>12</v>
      </c>
      <c r="L7" s="1">
        <f t="shared" si="0"/>
        <v>7.8E-2</v>
      </c>
      <c r="M7" s="1">
        <f t="shared" si="0"/>
        <v>0.2545</v>
      </c>
      <c r="N7" s="1">
        <f t="shared" si="0"/>
        <v>0.55449999999999999</v>
      </c>
    </row>
    <row r="8" spans="3:28" ht="30">
      <c r="C8" s="1" t="s">
        <v>5</v>
      </c>
      <c r="D8" s="1">
        <f>STDEV(D5:D6)</f>
        <v>1.6970562748477448E-2</v>
      </c>
      <c r="E8" s="1">
        <f>STDEV(E5:E6)</f>
        <v>5.4447222151362454E-2</v>
      </c>
      <c r="F8" s="1">
        <f>STDEV(F5:F6)</f>
        <v>3.8890872965257617E-2</v>
      </c>
      <c r="G8" s="1" t="s">
        <v>5</v>
      </c>
      <c r="H8" s="1">
        <f>STDEV(H5:H6)</f>
        <v>5.5154328932550734E-2</v>
      </c>
      <c r="I8" s="1">
        <f>STDEV(I5:I6)</f>
        <v>1.9798989873223347E-2</v>
      </c>
      <c r="J8" s="1">
        <f>STDEV(J5:J6)</f>
        <v>7.7781745930520299E-3</v>
      </c>
      <c r="K8" s="1" t="s">
        <v>5</v>
      </c>
      <c r="L8" s="1">
        <f>STDEV(L5:L6)</f>
        <v>2.6870057685088815E-2</v>
      </c>
      <c r="M8" s="1">
        <f>STDEV(M5:M6)</f>
        <v>4.8790367901871572E-2</v>
      </c>
      <c r="N8" s="1">
        <f>STDEV(N5:N6)</f>
        <v>5.727564927610955E-2</v>
      </c>
      <c r="O8" s="1" t="s">
        <v>1</v>
      </c>
      <c r="P8" s="1" t="s">
        <v>9</v>
      </c>
      <c r="Q8" s="1" t="s">
        <v>10</v>
      </c>
      <c r="R8" s="1" t="s">
        <v>14</v>
      </c>
      <c r="S8" s="1" t="s">
        <v>6</v>
      </c>
      <c r="T8" s="1" t="s">
        <v>9</v>
      </c>
      <c r="U8" s="1" t="s">
        <v>10</v>
      </c>
      <c r="V8" s="1" t="s">
        <v>11</v>
      </c>
    </row>
    <row r="9" spans="3:28">
      <c r="C9" s="1" t="s">
        <v>6</v>
      </c>
      <c r="D9" s="1">
        <f>D8/SQRT(2)</f>
        <v>1.2000000000000217E-2</v>
      </c>
      <c r="E9" s="1">
        <f>E8/SQRT(2)</f>
        <v>3.8499999999998792E-2</v>
      </c>
      <c r="F9" s="1">
        <f>F8/SQRT(2)</f>
        <v>2.7499999999998234E-2</v>
      </c>
      <c r="G9" s="1" t="s">
        <v>6</v>
      </c>
      <c r="H9" s="1">
        <f>H8/SQRT(2)</f>
        <v>3.9000000000000014E-2</v>
      </c>
      <c r="I9" s="1">
        <f>I8/SQRT(2)</f>
        <v>1.4000000000000011E-2</v>
      </c>
      <c r="J9" s="1">
        <f>J8/SQRT(2)</f>
        <v>5.5000000000000049E-3</v>
      </c>
      <c r="K9" s="1" t="s">
        <v>6</v>
      </c>
      <c r="L9" s="1">
        <f>L8/SQRT(2)</f>
        <v>1.9000000000000006E-2</v>
      </c>
      <c r="M9" s="1">
        <f>M8/SQRT(2)</f>
        <v>3.449999999999985E-2</v>
      </c>
      <c r="N9" s="1">
        <f>N8/SQRT(2)</f>
        <v>4.0499999999999432E-2</v>
      </c>
      <c r="O9" s="1" t="s">
        <v>3</v>
      </c>
      <c r="P9" s="1">
        <v>0.26200000000000001</v>
      </c>
      <c r="Q9" s="1">
        <v>0.64650000000000007</v>
      </c>
      <c r="R9" s="1">
        <v>0.82550000000000001</v>
      </c>
      <c r="S9" s="1" t="s">
        <v>8</v>
      </c>
      <c r="T9" s="1">
        <v>1.2000000000000217E-2</v>
      </c>
      <c r="U9" s="1">
        <v>3.8499999999998792E-2</v>
      </c>
      <c r="V9" s="1">
        <v>2.7499999999998234E-2</v>
      </c>
    </row>
    <row r="10" spans="3:28" ht="30">
      <c r="O10" s="1" t="s">
        <v>16</v>
      </c>
      <c r="P10" s="1">
        <v>0.15</v>
      </c>
      <c r="Q10" s="1">
        <v>0.42099999999999999</v>
      </c>
      <c r="R10" s="1">
        <v>0.60250000000000004</v>
      </c>
      <c r="S10" s="1" t="s">
        <v>4</v>
      </c>
      <c r="T10" s="1">
        <v>3.9000000000000014E-2</v>
      </c>
      <c r="U10" s="1">
        <v>1.4000000000000011E-2</v>
      </c>
      <c r="V10" s="1">
        <v>5.5000000000000049E-3</v>
      </c>
    </row>
    <row r="11" spans="3:28" ht="30">
      <c r="O11" s="1" t="s">
        <v>15</v>
      </c>
      <c r="P11" s="1">
        <v>7.8E-2</v>
      </c>
      <c r="Q11" s="1">
        <v>0.2545</v>
      </c>
      <c r="R11" s="1">
        <v>0.55449999999999999</v>
      </c>
      <c r="S11" s="1" t="s">
        <v>7</v>
      </c>
      <c r="T11" s="1">
        <v>1.9000000000000006E-2</v>
      </c>
      <c r="U11" s="1">
        <v>3.449999999999985E-2</v>
      </c>
      <c r="V11" s="1">
        <v>4.0499999999999432E-2</v>
      </c>
    </row>
    <row r="12" spans="3:28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3:28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3:28" ht="15.75" thickBo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3:28" ht="16.5" thickBot="1">
      <c r="C15" s="4"/>
      <c r="D15" s="4"/>
      <c r="E15" s="4"/>
      <c r="F15" s="4"/>
      <c r="G15" s="4"/>
      <c r="H15" s="5"/>
      <c r="I15" s="5"/>
      <c r="J15" s="5"/>
      <c r="K15" s="5"/>
      <c r="L15" s="5"/>
      <c r="M15" s="4"/>
      <c r="N15" s="4"/>
      <c r="O15" s="4"/>
      <c r="Y15" s="10" t="s">
        <v>25</v>
      </c>
      <c r="Z15" s="13" t="s">
        <v>24</v>
      </c>
      <c r="AA15" s="14"/>
      <c r="AB15" s="15"/>
    </row>
    <row r="16" spans="3:28" ht="16.5" thickBot="1">
      <c r="C16" s="4"/>
      <c r="D16" s="4"/>
      <c r="E16" s="4"/>
      <c r="F16" s="4"/>
      <c r="G16" s="4"/>
      <c r="H16" s="2"/>
      <c r="I16" s="2"/>
      <c r="J16" s="2"/>
      <c r="K16" s="2"/>
      <c r="L16" s="2"/>
      <c r="M16" s="4"/>
      <c r="N16" s="4"/>
      <c r="O16" s="4"/>
      <c r="Y16" s="11"/>
      <c r="Z16" s="10" t="s">
        <v>23</v>
      </c>
      <c r="AA16" s="7" t="s">
        <v>22</v>
      </c>
      <c r="AB16" s="7" t="s">
        <v>22</v>
      </c>
    </row>
    <row r="17" spans="3:28" ht="16.5" thickBot="1">
      <c r="C17" s="4"/>
      <c r="D17" s="4"/>
      <c r="E17" s="4"/>
      <c r="F17" s="4"/>
      <c r="G17" s="4"/>
      <c r="H17" s="2"/>
      <c r="I17" s="2"/>
      <c r="J17" s="2"/>
      <c r="K17" s="2"/>
      <c r="L17" s="2"/>
      <c r="M17" s="4"/>
      <c r="N17" s="4"/>
      <c r="O17" s="4"/>
      <c r="Y17" s="12"/>
      <c r="Z17" s="12"/>
      <c r="AA17" s="7" t="s">
        <v>21</v>
      </c>
      <c r="AB17" s="7" t="s">
        <v>20</v>
      </c>
    </row>
    <row r="18" spans="3:28" ht="32.25" thickBot="1">
      <c r="C18" s="4"/>
      <c r="D18" s="4"/>
      <c r="E18" s="4"/>
      <c r="F18" s="4"/>
      <c r="G18" s="4"/>
      <c r="H18" s="2"/>
      <c r="I18" s="2"/>
      <c r="J18" s="2"/>
      <c r="K18" s="2"/>
      <c r="L18" s="2"/>
      <c r="M18" s="4"/>
      <c r="N18" s="4"/>
      <c r="O18" s="4"/>
      <c r="Y18" s="6" t="s">
        <v>19</v>
      </c>
      <c r="Z18" s="1" t="s">
        <v>26</v>
      </c>
      <c r="AA18" s="1" t="s">
        <v>27</v>
      </c>
      <c r="AB18" s="1" t="s">
        <v>28</v>
      </c>
    </row>
    <row r="19" spans="3:28" ht="32.25" thickBot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Y19" s="6" t="s">
        <v>18</v>
      </c>
      <c r="Z19" s="1" t="s">
        <v>29</v>
      </c>
      <c r="AA19" s="1" t="s">
        <v>30</v>
      </c>
      <c r="AB19" s="1" t="s">
        <v>31</v>
      </c>
    </row>
    <row r="20" spans="3:28" ht="48" thickBot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Y20" s="6" t="s">
        <v>17</v>
      </c>
      <c r="Z20" s="1" t="s">
        <v>32</v>
      </c>
      <c r="AA20" s="1" t="s">
        <v>33</v>
      </c>
      <c r="AB20" s="1" t="s">
        <v>34</v>
      </c>
    </row>
    <row r="21" spans="3:28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3:28">
      <c r="C22" s="4"/>
      <c r="D22" s="4"/>
      <c r="E22" s="4"/>
      <c r="F22" s="4"/>
      <c r="G22" s="4"/>
      <c r="H22" s="5"/>
      <c r="I22" s="5"/>
      <c r="J22" s="5"/>
      <c r="K22" s="5"/>
      <c r="L22" s="5"/>
      <c r="M22" s="5"/>
      <c r="N22" s="5"/>
      <c r="O22" s="4"/>
    </row>
    <row r="23" spans="3:28">
      <c r="C23" s="4"/>
      <c r="D23" s="4"/>
      <c r="E23" s="4"/>
      <c r="F23" s="4"/>
      <c r="G23" s="4"/>
      <c r="H23" s="2"/>
      <c r="I23" s="2"/>
      <c r="J23" s="2"/>
      <c r="K23" s="2"/>
      <c r="L23" s="2"/>
      <c r="M23" s="3"/>
      <c r="N23" s="2"/>
      <c r="O23" s="4"/>
    </row>
    <row r="24" spans="3:28">
      <c r="C24" s="4"/>
      <c r="D24" s="4"/>
      <c r="E24" s="4"/>
      <c r="F24" s="4"/>
      <c r="G24" s="4"/>
      <c r="H24" s="2"/>
      <c r="I24" s="2"/>
      <c r="J24" s="2"/>
      <c r="K24" s="2"/>
      <c r="L24" s="2"/>
      <c r="M24" s="2"/>
      <c r="N24" s="2"/>
      <c r="O24" s="4"/>
    </row>
    <row r="25" spans="3:28">
      <c r="C25" s="4"/>
      <c r="D25" s="4"/>
      <c r="E25" s="4"/>
      <c r="F25" s="4"/>
      <c r="G25" s="4"/>
      <c r="H25" s="2"/>
      <c r="I25" s="2"/>
      <c r="J25" s="2"/>
      <c r="K25" s="2"/>
      <c r="L25" s="2"/>
      <c r="M25" s="2"/>
      <c r="N25" s="2"/>
      <c r="O25" s="4"/>
    </row>
    <row r="26" spans="3:28">
      <c r="C26" s="4"/>
      <c r="D26" s="4"/>
      <c r="E26" s="4"/>
      <c r="F26" s="4"/>
      <c r="G26" s="4"/>
      <c r="H26" s="2"/>
      <c r="I26" s="2"/>
      <c r="J26" s="2"/>
      <c r="K26" s="2"/>
      <c r="L26" s="2"/>
      <c r="M26" s="2"/>
      <c r="N26" s="2"/>
      <c r="O26" s="4"/>
    </row>
    <row r="27" spans="3:28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3:28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S28" s="1" t="s">
        <v>0</v>
      </c>
      <c r="T28" s="1" t="s">
        <v>2</v>
      </c>
      <c r="U28" s="1" t="s">
        <v>35</v>
      </c>
      <c r="V28" s="1" t="s">
        <v>36</v>
      </c>
      <c r="W28" s="1" t="s">
        <v>1</v>
      </c>
      <c r="X28" s="1" t="s">
        <v>5</v>
      </c>
      <c r="Y28" s="1" t="s">
        <v>6</v>
      </c>
    </row>
    <row r="29" spans="3:28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R29" s="8" t="s">
        <v>8</v>
      </c>
      <c r="S29" s="1">
        <v>0.26200000000000001</v>
      </c>
      <c r="T29" s="1">
        <v>0.28999999999999998</v>
      </c>
      <c r="U29" s="1">
        <v>0.27</v>
      </c>
      <c r="V29" s="1">
        <v>0.27400000000000002</v>
      </c>
      <c r="W29" s="9">
        <f>AVERAGE(S29:V29)</f>
        <v>0.27400000000000002</v>
      </c>
      <c r="X29" s="1">
        <f>STDEV(S29:V29)</f>
        <v>1.177568115510378E-2</v>
      </c>
      <c r="Y29" s="1">
        <f>X29/SQRT(4)</f>
        <v>5.8878405775518901E-3</v>
      </c>
    </row>
    <row r="30" spans="3:28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Q30" s="1" t="s">
        <v>37</v>
      </c>
      <c r="R30" s="1">
        <v>96</v>
      </c>
      <c r="S30" s="1">
        <v>0.15</v>
      </c>
      <c r="T30" s="1">
        <v>0.16900000000000001</v>
      </c>
      <c r="U30" s="1">
        <v>0.14799999999999999</v>
      </c>
      <c r="V30" s="1">
        <v>0.155</v>
      </c>
      <c r="W30" s="9">
        <f t="shared" ref="W30:W37" si="1">AVERAGE(S30:V30)</f>
        <v>0.1555</v>
      </c>
      <c r="X30" s="1">
        <f t="shared" ref="X30:X37" si="2">STDEV(S30:V30)</f>
        <v>9.4692484742278683E-3</v>
      </c>
      <c r="Y30" s="1">
        <f t="shared" ref="Y30:Y37" si="3">X30/SQRT(4)</f>
        <v>4.7346242371139342E-3</v>
      </c>
    </row>
    <row r="31" spans="3:28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R31" s="1">
        <v>120</v>
      </c>
      <c r="S31" s="1">
        <v>7.8E-2</v>
      </c>
      <c r="T31" s="1">
        <v>8.8999999999999996E-2</v>
      </c>
      <c r="U31" s="1">
        <v>7.6999999999999999E-2</v>
      </c>
      <c r="V31" s="1">
        <v>9.8000000000000004E-2</v>
      </c>
      <c r="W31" s="9">
        <f t="shared" si="1"/>
        <v>8.5499999999999993E-2</v>
      </c>
      <c r="X31" s="1">
        <f t="shared" si="2"/>
        <v>9.9498743710662932E-3</v>
      </c>
      <c r="Y31" s="1">
        <f t="shared" si="3"/>
        <v>4.9749371855331466E-3</v>
      </c>
    </row>
    <row r="32" spans="3:28">
      <c r="C32" s="4"/>
      <c r="D32" s="4"/>
      <c r="E32" s="4"/>
      <c r="F32" s="4"/>
      <c r="G32" s="4"/>
      <c r="H32" s="5"/>
      <c r="I32" s="5"/>
      <c r="J32" s="5"/>
      <c r="K32" s="5"/>
      <c r="L32" s="5"/>
      <c r="M32" s="4"/>
      <c r="N32" s="4"/>
      <c r="O32" s="4"/>
      <c r="R32" s="8" t="s">
        <v>8</v>
      </c>
      <c r="S32" s="1">
        <v>0.64650000000000007</v>
      </c>
      <c r="T32" s="1">
        <v>0.67</v>
      </c>
      <c r="U32" s="1">
        <v>0.66</v>
      </c>
      <c r="V32" s="1">
        <v>0.65</v>
      </c>
      <c r="W32" s="9">
        <f t="shared" si="1"/>
        <v>0.65662500000000001</v>
      </c>
      <c r="X32" s="1">
        <f t="shared" si="2"/>
        <v>1.0593826818797185E-2</v>
      </c>
      <c r="Y32" s="1">
        <f t="shared" si="3"/>
        <v>5.2969134093985926E-3</v>
      </c>
    </row>
    <row r="33" spans="3:25">
      <c r="C33" s="4"/>
      <c r="D33" s="4"/>
      <c r="E33" s="4"/>
      <c r="F33" s="4"/>
      <c r="G33" s="4"/>
      <c r="H33" s="2"/>
      <c r="I33" s="2"/>
      <c r="J33" s="2"/>
      <c r="K33" s="2"/>
      <c r="L33" s="2"/>
      <c r="M33" s="4"/>
      <c r="N33" s="4"/>
      <c r="O33" s="4"/>
      <c r="Q33" s="1" t="s">
        <v>38</v>
      </c>
      <c r="R33" s="1">
        <v>96</v>
      </c>
      <c r="S33" s="1">
        <v>0.42099999999999999</v>
      </c>
      <c r="T33" s="1">
        <v>0.47</v>
      </c>
      <c r="U33" s="1">
        <v>0.44</v>
      </c>
      <c r="V33" s="1">
        <v>0.437</v>
      </c>
      <c r="W33" s="9">
        <f t="shared" si="1"/>
        <v>0.442</v>
      </c>
      <c r="X33" s="1">
        <f t="shared" si="2"/>
        <v>2.0445048300260865E-2</v>
      </c>
      <c r="Y33" s="1">
        <f t="shared" si="3"/>
        <v>1.0222524150130433E-2</v>
      </c>
    </row>
    <row r="34" spans="3:25">
      <c r="C34" s="4"/>
      <c r="D34" s="4"/>
      <c r="E34" s="4"/>
      <c r="F34" s="4"/>
      <c r="G34" s="4"/>
      <c r="H34" s="2"/>
      <c r="I34" s="2"/>
      <c r="J34" s="2"/>
      <c r="K34" s="2"/>
      <c r="L34" s="2"/>
      <c r="M34" s="4"/>
      <c r="N34" s="4"/>
      <c r="O34" s="4"/>
      <c r="R34" s="1">
        <v>120</v>
      </c>
      <c r="S34" s="1">
        <v>0.2545</v>
      </c>
      <c r="T34" s="1">
        <v>0.24</v>
      </c>
      <c r="U34" s="1">
        <v>0.27</v>
      </c>
      <c r="V34" s="1">
        <v>0.254</v>
      </c>
      <c r="W34" s="9">
        <f t="shared" si="1"/>
        <v>0.25462499999999999</v>
      </c>
      <c r="X34" s="1">
        <f t="shared" si="2"/>
        <v>1.2256800833278923E-2</v>
      </c>
      <c r="Y34" s="1">
        <f t="shared" si="3"/>
        <v>6.1284004166394616E-3</v>
      </c>
    </row>
    <row r="35" spans="3:25">
      <c r="C35" s="4"/>
      <c r="D35" s="4"/>
      <c r="E35" s="4"/>
      <c r="F35" s="4"/>
      <c r="G35" s="4"/>
      <c r="H35" s="2"/>
      <c r="I35" s="2"/>
      <c r="J35" s="2"/>
      <c r="K35" s="2"/>
      <c r="L35" s="2"/>
      <c r="M35" s="4"/>
      <c r="N35" s="4"/>
      <c r="O35" s="4"/>
      <c r="R35" s="8" t="s">
        <v>8</v>
      </c>
      <c r="S35" s="1">
        <v>0.82550000000000001</v>
      </c>
      <c r="T35" s="1">
        <v>0.874</v>
      </c>
      <c r="U35" s="1">
        <v>0.81399999999999995</v>
      </c>
      <c r="V35" s="1">
        <v>0.79800000000000004</v>
      </c>
      <c r="W35" s="9">
        <f t="shared" si="1"/>
        <v>0.82787500000000003</v>
      </c>
      <c r="X35" s="1">
        <f t="shared" si="2"/>
        <v>3.2752544430417765E-2</v>
      </c>
      <c r="Y35" s="1">
        <f t="shared" si="3"/>
        <v>1.6376272215208883E-2</v>
      </c>
    </row>
    <row r="36" spans="3: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Q36" s="1" t="s">
        <v>39</v>
      </c>
      <c r="R36" s="1">
        <v>96</v>
      </c>
      <c r="S36" s="1">
        <v>0.60250000000000004</v>
      </c>
      <c r="T36" s="1">
        <v>0.66100000000000003</v>
      </c>
      <c r="U36" s="1">
        <v>0.64800000000000002</v>
      </c>
      <c r="V36" s="1">
        <v>0.59799999999999998</v>
      </c>
      <c r="W36" s="9">
        <f t="shared" si="1"/>
        <v>0.62737500000000002</v>
      </c>
      <c r="X36" s="1">
        <f t="shared" si="2"/>
        <v>3.1820787230990986E-2</v>
      </c>
      <c r="Y36" s="1">
        <f t="shared" si="3"/>
        <v>1.5910393615495493E-2</v>
      </c>
    </row>
    <row r="37" spans="3: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R37" s="1">
        <v>120</v>
      </c>
      <c r="S37" s="1">
        <v>0.55449999999999999</v>
      </c>
      <c r="T37" s="1">
        <v>0.57799999999999996</v>
      </c>
      <c r="U37" s="1">
        <v>0.51</v>
      </c>
      <c r="V37" s="1">
        <v>0.54400000000000004</v>
      </c>
      <c r="W37" s="9">
        <f t="shared" si="1"/>
        <v>0.54662499999999992</v>
      </c>
      <c r="X37" s="1">
        <f t="shared" si="2"/>
        <v>2.8252949698513899E-2</v>
      </c>
      <c r="Y37" s="1">
        <f t="shared" si="3"/>
        <v>1.4126474849256949E-2</v>
      </c>
    </row>
    <row r="38" spans="3: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3:25">
      <c r="C39" s="4"/>
      <c r="D39" s="4"/>
      <c r="E39" s="4"/>
      <c r="F39" s="4"/>
      <c r="G39" s="4"/>
      <c r="H39" s="5"/>
      <c r="I39" s="5"/>
      <c r="J39" s="5"/>
      <c r="K39" s="5"/>
      <c r="L39" s="5"/>
      <c r="M39" s="5"/>
      <c r="N39" s="5"/>
      <c r="O39" s="4"/>
    </row>
    <row r="40" spans="3:25">
      <c r="C40" s="4"/>
      <c r="D40" s="4"/>
      <c r="E40" s="4"/>
      <c r="F40" s="4"/>
      <c r="G40" s="4"/>
      <c r="H40" s="2"/>
      <c r="I40" s="2"/>
      <c r="J40" s="2"/>
      <c r="K40" s="2"/>
      <c r="L40" s="2"/>
      <c r="M40" s="3"/>
      <c r="N40" s="2"/>
      <c r="O40" s="4"/>
    </row>
    <row r="41" spans="3:25">
      <c r="C41" s="4"/>
      <c r="D41" s="4"/>
      <c r="E41" s="4"/>
      <c r="F41" s="4"/>
      <c r="G41" s="4"/>
      <c r="H41" s="2"/>
      <c r="I41" s="2"/>
      <c r="J41" s="2"/>
      <c r="K41" s="2"/>
      <c r="L41" s="2"/>
      <c r="M41" s="2"/>
      <c r="N41" s="2"/>
      <c r="O41" s="4"/>
    </row>
    <row r="42" spans="3:25">
      <c r="C42" s="4"/>
      <c r="D42" s="4"/>
      <c r="E42" s="4"/>
      <c r="F42" s="4"/>
      <c r="G42" s="4"/>
      <c r="H42" s="2"/>
      <c r="I42" s="2"/>
      <c r="J42" s="2"/>
      <c r="K42" s="2"/>
      <c r="L42" s="2"/>
      <c r="M42" s="2"/>
      <c r="N42" s="2"/>
      <c r="O42" s="4"/>
    </row>
    <row r="43" spans="3:25"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4"/>
      <c r="T43" s="1" t="s">
        <v>8</v>
      </c>
      <c r="U43" s="1">
        <v>96</v>
      </c>
      <c r="V43" s="1">
        <v>120</v>
      </c>
    </row>
    <row r="44" spans="3: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S44" s="1" t="s">
        <v>37</v>
      </c>
      <c r="T44" s="9">
        <v>0.27400000000000002</v>
      </c>
      <c r="U44" s="9">
        <v>0.1555</v>
      </c>
      <c r="V44" s="9">
        <v>8.5499999999999993E-2</v>
      </c>
      <c r="W44" s="1">
        <f>AVERAGE(T44:V44)</f>
        <v>0.17166666666666666</v>
      </c>
    </row>
    <row r="45" spans="3: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S45" s="1" t="s">
        <v>38</v>
      </c>
      <c r="T45" s="1">
        <v>0.65662500000000001</v>
      </c>
      <c r="U45" s="1">
        <v>0.442</v>
      </c>
      <c r="V45" s="1">
        <v>0.25462499999999999</v>
      </c>
      <c r="W45" s="1">
        <f t="shared" ref="W45:W46" si="4">AVERAGE(T45:V45)</f>
        <v>0.45108333333333334</v>
      </c>
    </row>
    <row r="46" spans="3: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S46" s="1" t="s">
        <v>39</v>
      </c>
      <c r="T46" s="1">
        <v>0.82787500000000003</v>
      </c>
      <c r="U46" s="1">
        <v>0.62737500000000002</v>
      </c>
      <c r="V46" s="1">
        <v>0.54662499999999992</v>
      </c>
      <c r="W46" s="1">
        <f t="shared" si="4"/>
        <v>0.66729166666666673</v>
      </c>
    </row>
    <row r="47" spans="3: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T47" s="1">
        <f>AVERAGE(T44:T46)</f>
        <v>0.58616666666666672</v>
      </c>
      <c r="U47" s="1">
        <f t="shared" ref="U47:V47" si="5">AVERAGE(U44:U46)</f>
        <v>0.40829166666666666</v>
      </c>
      <c r="V47" s="1">
        <f t="shared" si="5"/>
        <v>0.29558333333333331</v>
      </c>
    </row>
    <row r="48" spans="3: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3:29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3:29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3:29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3:29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S52" s="8" t="s">
        <v>8</v>
      </c>
      <c r="T52" s="1">
        <v>96</v>
      </c>
      <c r="U52" s="1">
        <v>120</v>
      </c>
      <c r="W52" t="s">
        <v>43</v>
      </c>
      <c r="X52"/>
      <c r="Y52"/>
      <c r="Z52"/>
      <c r="AA52"/>
      <c r="AB52"/>
      <c r="AC52"/>
    </row>
    <row r="53" spans="3:29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R53" s="16" t="s">
        <v>40</v>
      </c>
      <c r="S53" s="1">
        <v>0.26200000000000001</v>
      </c>
      <c r="T53" s="1">
        <v>0.15</v>
      </c>
      <c r="U53" s="1">
        <v>7.8E-2</v>
      </c>
      <c r="W53"/>
      <c r="X53"/>
      <c r="Y53"/>
      <c r="Z53"/>
      <c r="AA53"/>
      <c r="AB53"/>
      <c r="AC53"/>
    </row>
    <row r="54" spans="3:29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R54" s="16"/>
      <c r="S54" s="1">
        <v>0.28999999999999998</v>
      </c>
      <c r="T54" s="1">
        <v>0.16900000000000001</v>
      </c>
      <c r="U54" s="1">
        <v>8.8999999999999996E-2</v>
      </c>
      <c r="W54" t="s">
        <v>44</v>
      </c>
      <c r="X54">
        <v>96</v>
      </c>
      <c r="Y54">
        <v>120</v>
      </c>
      <c r="Z54" t="s">
        <v>45</v>
      </c>
      <c r="AA54"/>
      <c r="AB54"/>
      <c r="AC54"/>
    </row>
    <row r="55" spans="3:29" ht="15.75" thickBot="1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R55" s="16"/>
      <c r="S55" s="1">
        <v>0.27</v>
      </c>
      <c r="T55" s="1">
        <v>0.14799999999999999</v>
      </c>
      <c r="U55" s="1">
        <v>7.6999999999999999E-2</v>
      </c>
      <c r="W55" s="18">
        <v>0.26200000000000001</v>
      </c>
      <c r="X55" s="18"/>
      <c r="Y55" s="18"/>
      <c r="Z55" s="18"/>
      <c r="AA55"/>
      <c r="AB55"/>
      <c r="AC55"/>
    </row>
    <row r="56" spans="3:29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R56" s="16"/>
      <c r="S56" s="1">
        <v>0.27400000000000002</v>
      </c>
      <c r="T56" s="1">
        <v>0.155</v>
      </c>
      <c r="U56" s="1">
        <v>9.8000000000000004E-2</v>
      </c>
      <c r="W56" s="17" t="s">
        <v>46</v>
      </c>
      <c r="X56" s="17">
        <v>4</v>
      </c>
      <c r="Y56" s="17">
        <v>4</v>
      </c>
      <c r="Z56" s="17">
        <v>8</v>
      </c>
      <c r="AA56"/>
      <c r="AB56"/>
      <c r="AC56"/>
    </row>
    <row r="57" spans="3:29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R57" s="16" t="s">
        <v>41</v>
      </c>
      <c r="S57" s="1">
        <v>0.64650000000000007</v>
      </c>
      <c r="T57" s="1">
        <v>0.42099999999999999</v>
      </c>
      <c r="U57" s="1">
        <v>0.2545</v>
      </c>
      <c r="W57" s="17" t="s">
        <v>47</v>
      </c>
      <c r="X57" s="17">
        <v>0.622</v>
      </c>
      <c r="Y57" s="17">
        <v>0.34199999999999997</v>
      </c>
      <c r="Z57" s="17">
        <v>0.96399999999999997</v>
      </c>
      <c r="AA57"/>
      <c r="AB57"/>
      <c r="AC57"/>
    </row>
    <row r="58" spans="3:29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R58" s="16"/>
      <c r="S58" s="1">
        <v>0.67</v>
      </c>
      <c r="T58" s="1">
        <v>0.47</v>
      </c>
      <c r="U58" s="1">
        <v>0.24</v>
      </c>
      <c r="W58" s="17" t="s">
        <v>48</v>
      </c>
      <c r="X58" s="17">
        <v>0.1555</v>
      </c>
      <c r="Y58" s="17">
        <v>8.5499999999999993E-2</v>
      </c>
      <c r="Z58" s="17">
        <v>0.1205</v>
      </c>
      <c r="AA58"/>
      <c r="AB58"/>
      <c r="AC58"/>
    </row>
    <row r="59" spans="3:29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R59" s="16"/>
      <c r="S59" s="1">
        <v>0.66</v>
      </c>
      <c r="T59" s="1">
        <v>0.44</v>
      </c>
      <c r="U59" s="1">
        <v>0.27</v>
      </c>
      <c r="W59" s="17" t="s">
        <v>49</v>
      </c>
      <c r="X59" s="17">
        <v>8.9666666666666822E-5</v>
      </c>
      <c r="Y59" s="17">
        <v>9.9000000000001864E-5</v>
      </c>
      <c r="Z59" s="17">
        <v>1.4808571428571449E-3</v>
      </c>
      <c r="AA59"/>
      <c r="AB59"/>
      <c r="AC59"/>
    </row>
    <row r="60" spans="3:29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R60" s="16"/>
      <c r="S60" s="1">
        <v>0.65</v>
      </c>
      <c r="T60" s="1">
        <v>0.437</v>
      </c>
      <c r="U60" s="1">
        <v>0.254</v>
      </c>
      <c r="W60" s="17"/>
      <c r="X60" s="17"/>
      <c r="Y60" s="17"/>
      <c r="Z60" s="17"/>
      <c r="AA60"/>
      <c r="AB60"/>
      <c r="AC60"/>
    </row>
    <row r="61" spans="3:29" ht="15.75" thickBot="1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R61" s="16" t="s">
        <v>42</v>
      </c>
      <c r="S61" s="1">
        <v>0.82550000000000001</v>
      </c>
      <c r="T61" s="1">
        <v>0.60250000000000004</v>
      </c>
      <c r="U61" s="1">
        <v>0.55449999999999999</v>
      </c>
      <c r="W61" s="18">
        <v>0.64650000000000007</v>
      </c>
      <c r="X61" s="18"/>
      <c r="Y61" s="18"/>
      <c r="Z61" s="18"/>
      <c r="AA61"/>
      <c r="AB61"/>
      <c r="AC61"/>
    </row>
    <row r="62" spans="3:29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R62" s="16"/>
      <c r="S62" s="1">
        <v>0.874</v>
      </c>
      <c r="T62" s="1">
        <v>0.66100000000000003</v>
      </c>
      <c r="U62" s="1">
        <v>0.57799999999999996</v>
      </c>
      <c r="W62" s="17" t="s">
        <v>46</v>
      </c>
      <c r="X62" s="17">
        <v>4</v>
      </c>
      <c r="Y62" s="17">
        <v>4</v>
      </c>
      <c r="Z62" s="17">
        <v>8</v>
      </c>
      <c r="AA62"/>
      <c r="AB62"/>
      <c r="AC62"/>
    </row>
    <row r="63" spans="3:29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R63" s="16"/>
      <c r="S63" s="1">
        <v>0.81399999999999995</v>
      </c>
      <c r="T63" s="1">
        <v>0.64800000000000002</v>
      </c>
      <c r="U63" s="1">
        <v>0.51</v>
      </c>
      <c r="W63" s="17" t="s">
        <v>47</v>
      </c>
      <c r="X63" s="17">
        <v>1.768</v>
      </c>
      <c r="Y63" s="17">
        <v>1.0185</v>
      </c>
      <c r="Z63" s="17">
        <v>2.7864999999999998</v>
      </c>
      <c r="AA63"/>
      <c r="AB63"/>
      <c r="AC63"/>
    </row>
    <row r="64" spans="3:29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R64" s="16"/>
      <c r="S64" s="1">
        <v>0.79800000000000004</v>
      </c>
      <c r="T64" s="1">
        <v>0.59799999999999998</v>
      </c>
      <c r="U64" s="1">
        <v>0.54400000000000004</v>
      </c>
      <c r="W64" s="17" t="s">
        <v>48</v>
      </c>
      <c r="X64" s="17">
        <v>0.442</v>
      </c>
      <c r="Y64" s="17">
        <v>0.25462499999999999</v>
      </c>
      <c r="Z64" s="17">
        <v>0.34831249999999997</v>
      </c>
      <c r="AA64"/>
      <c r="AB64"/>
      <c r="AC64"/>
    </row>
    <row r="65" spans="3:29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W65" s="17" t="s">
        <v>49</v>
      </c>
      <c r="X65" s="17">
        <v>4.1799999999999975E-4</v>
      </c>
      <c r="Y65" s="17">
        <v>1.5022916666666692E-4</v>
      </c>
      <c r="Z65" s="17">
        <v>1.0274781250000016E-2</v>
      </c>
      <c r="AA65"/>
      <c r="AB65"/>
      <c r="AC65"/>
    </row>
    <row r="66" spans="3:29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W66" s="17"/>
      <c r="X66" s="17"/>
      <c r="Y66" s="17"/>
      <c r="Z66" s="17"/>
      <c r="AA66"/>
      <c r="AB66"/>
      <c r="AC66"/>
    </row>
    <row r="67" spans="3:29" ht="15.75" thickBot="1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W67" s="18">
        <v>0.82550000000000001</v>
      </c>
      <c r="X67" s="18"/>
      <c r="Y67" s="18"/>
      <c r="Z67" s="18"/>
      <c r="AA67"/>
      <c r="AB67"/>
      <c r="AC67"/>
    </row>
    <row r="68" spans="3:29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W68" s="17" t="s">
        <v>46</v>
      </c>
      <c r="X68" s="17">
        <v>4</v>
      </c>
      <c r="Y68" s="17">
        <v>4</v>
      </c>
      <c r="Z68" s="17">
        <v>8</v>
      </c>
      <c r="AA68"/>
      <c r="AB68"/>
      <c r="AC68"/>
    </row>
    <row r="69" spans="3:29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W69" s="17" t="s">
        <v>47</v>
      </c>
      <c r="X69" s="17">
        <v>2.5095000000000001</v>
      </c>
      <c r="Y69" s="17">
        <v>2.1864999999999997</v>
      </c>
      <c r="Z69" s="17">
        <v>4.6959999999999997</v>
      </c>
      <c r="AA69"/>
      <c r="AB69"/>
      <c r="AC69"/>
    </row>
    <row r="70" spans="3:29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W70" s="17" t="s">
        <v>48</v>
      </c>
      <c r="X70" s="17">
        <v>0.62737500000000002</v>
      </c>
      <c r="Y70" s="17">
        <v>0.54662499999999992</v>
      </c>
      <c r="Z70" s="17">
        <v>0.58699999999999997</v>
      </c>
      <c r="AA70"/>
      <c r="AB70"/>
      <c r="AC70"/>
    </row>
    <row r="71" spans="3:29">
      <c r="W71" s="17" t="s">
        <v>49</v>
      </c>
      <c r="X71" s="17">
        <v>1.0125624999999989E-3</v>
      </c>
      <c r="Y71" s="17">
        <v>7.9822916666675659E-4</v>
      </c>
      <c r="Z71" s="17">
        <v>2.6390714285715283E-3</v>
      </c>
      <c r="AA71"/>
      <c r="AB71"/>
      <c r="AC71"/>
    </row>
    <row r="72" spans="3:29">
      <c r="R72" s="16"/>
      <c r="S72" s="16"/>
      <c r="T72" s="16"/>
      <c r="U72" s="16"/>
      <c r="W72" s="17"/>
      <c r="X72" s="17"/>
      <c r="Y72" s="17"/>
      <c r="Z72" s="17"/>
      <c r="AA72"/>
      <c r="AB72"/>
      <c r="AC72"/>
    </row>
    <row r="73" spans="3:29" ht="21.75" thickBot="1">
      <c r="R73" s="21" t="s">
        <v>62</v>
      </c>
      <c r="S73" s="21">
        <v>3</v>
      </c>
      <c r="T73" s="16"/>
      <c r="U73" s="16"/>
      <c r="W73" s="18" t="s">
        <v>45</v>
      </c>
      <c r="X73" s="18"/>
      <c r="Y73" s="18"/>
      <c r="Z73" s="18"/>
      <c r="AA73" s="18"/>
      <c r="AB73"/>
      <c r="AC73"/>
    </row>
    <row r="74" spans="3:29" ht="21">
      <c r="R74" s="21" t="s">
        <v>63</v>
      </c>
      <c r="S74" s="21">
        <v>3</v>
      </c>
      <c r="T74" s="16"/>
      <c r="U74" s="16"/>
      <c r="W74" s="17" t="s">
        <v>46</v>
      </c>
      <c r="X74" s="17">
        <v>12</v>
      </c>
      <c r="Y74" s="17">
        <v>12</v>
      </c>
      <c r="Z74" s="17"/>
      <c r="AA74" s="17"/>
      <c r="AB74"/>
      <c r="AC74"/>
    </row>
    <row r="75" spans="3:29" ht="21">
      <c r="R75" s="21" t="s">
        <v>64</v>
      </c>
      <c r="S75" s="21">
        <v>0</v>
      </c>
      <c r="T75" s="16"/>
      <c r="U75" s="16"/>
      <c r="W75" s="17" t="s">
        <v>47</v>
      </c>
      <c r="X75" s="17">
        <v>4.8994999999999997</v>
      </c>
      <c r="Y75" s="17">
        <v>3.5469999999999997</v>
      </c>
      <c r="Z75" s="17"/>
      <c r="AA75" s="17"/>
      <c r="AB75"/>
      <c r="AC75"/>
    </row>
    <row r="76" spans="3:29" ht="21">
      <c r="R76" s="21" t="s">
        <v>65</v>
      </c>
      <c r="S76" s="21">
        <v>4</v>
      </c>
      <c r="T76" s="16"/>
      <c r="U76" s="16"/>
      <c r="W76" s="17" t="s">
        <v>48</v>
      </c>
      <c r="X76" s="17">
        <v>0.40829166666666666</v>
      </c>
      <c r="Y76" s="17">
        <v>0.29558333333333336</v>
      </c>
      <c r="Z76" s="17"/>
      <c r="AA76" s="17"/>
      <c r="AB76"/>
      <c r="AC76"/>
    </row>
    <row r="77" spans="3:29" ht="21">
      <c r="R77" s="21" t="s">
        <v>66</v>
      </c>
      <c r="S77" s="21">
        <v>3</v>
      </c>
      <c r="T77" s="16"/>
      <c r="U77" s="16"/>
      <c r="W77" s="17" t="s">
        <v>49</v>
      </c>
      <c r="X77" s="17">
        <v>4.1519111742424245E-2</v>
      </c>
      <c r="Y77" s="17">
        <v>3.9861856060606042E-2</v>
      </c>
      <c r="Z77" s="17"/>
      <c r="AA77" s="17"/>
      <c r="AB77"/>
      <c r="AC77"/>
    </row>
    <row r="78" spans="3:29" ht="21">
      <c r="R78" s="21" t="s">
        <v>67</v>
      </c>
      <c r="S78" s="21">
        <f>(S77*S76)</f>
        <v>12</v>
      </c>
      <c r="T78" s="16"/>
      <c r="U78" s="16"/>
      <c r="W78" s="17"/>
      <c r="X78" s="17"/>
      <c r="Y78" s="17"/>
      <c r="Z78" s="17"/>
      <c r="AA78" s="17"/>
      <c r="AB78"/>
      <c r="AC78"/>
    </row>
    <row r="79" spans="3:29">
      <c r="R79" s="16"/>
      <c r="S79" s="16"/>
      <c r="T79" s="16"/>
      <c r="U79" s="16"/>
      <c r="W79"/>
      <c r="X79"/>
      <c r="Y79"/>
      <c r="Z79"/>
      <c r="AA79"/>
      <c r="AB79"/>
      <c r="AC79"/>
    </row>
    <row r="80" spans="3:29" ht="15.75" thickBot="1">
      <c r="M80" s="1">
        <f>TINV(0.01,Y85)</f>
        <v>2.8784404709116362</v>
      </c>
      <c r="R80" s="16"/>
      <c r="S80" s="16"/>
      <c r="T80" s="16"/>
      <c r="U80" s="16"/>
      <c r="W80" t="s">
        <v>50</v>
      </c>
      <c r="X80"/>
      <c r="Y80"/>
      <c r="Z80"/>
      <c r="AA80"/>
      <c r="AB80"/>
      <c r="AC80"/>
    </row>
    <row r="81" spans="18:29">
      <c r="R81" s="16"/>
      <c r="S81" s="16"/>
      <c r="T81" s="16"/>
      <c r="U81" s="16"/>
      <c r="W81" s="20" t="s">
        <v>51</v>
      </c>
      <c r="X81" s="20" t="s">
        <v>52</v>
      </c>
      <c r="Y81" s="20" t="s">
        <v>53</v>
      </c>
      <c r="Z81" s="20" t="s">
        <v>54</v>
      </c>
      <c r="AA81" s="20" t="s">
        <v>55</v>
      </c>
      <c r="AB81" s="20" t="s">
        <v>56</v>
      </c>
      <c r="AC81" s="20" t="s">
        <v>57</v>
      </c>
    </row>
    <row r="82" spans="18:29">
      <c r="R82" s="16"/>
      <c r="S82" s="16" t="s">
        <v>68</v>
      </c>
      <c r="T82" s="16" t="s">
        <v>69</v>
      </c>
      <c r="U82" s="16" t="s">
        <v>70</v>
      </c>
      <c r="W82" s="17" t="s">
        <v>58</v>
      </c>
      <c r="X82" s="17">
        <v>0.87064668749999985</v>
      </c>
      <c r="Y82" s="17">
        <v>2</v>
      </c>
      <c r="Z82" s="17">
        <v>0.43532334374999992</v>
      </c>
      <c r="AA82" s="17">
        <v>1017.234403524572</v>
      </c>
      <c r="AB82" s="17">
        <v>3.0687637553621579E-19</v>
      </c>
      <c r="AC82" s="17">
        <v>6.0129048348626437</v>
      </c>
    </row>
    <row r="83" spans="18:29">
      <c r="R83" s="16" t="s">
        <v>71</v>
      </c>
      <c r="S83" s="16">
        <f>SQRT(2*Z85/S74*S76)</f>
        <v>3.3781569597110858E-2</v>
      </c>
      <c r="T83" s="16">
        <f>SQRT(2*Z85/S73*S76)</f>
        <v>3.3781569597110858E-2</v>
      </c>
      <c r="U83" s="16">
        <f>SQRT(2*Z85)/S76</f>
        <v>7.3139243627025107E-3</v>
      </c>
      <c r="W83" s="17" t="s">
        <v>59</v>
      </c>
      <c r="X83" s="17">
        <v>7.6219010416666455E-2</v>
      </c>
      <c r="Y83" s="17">
        <v>1</v>
      </c>
      <c r="Z83" s="17">
        <v>7.6219010416666455E-2</v>
      </c>
      <c r="AA83" s="17">
        <v>178.10347345617359</v>
      </c>
      <c r="AB83" s="17">
        <v>8.9556284486628169E-11</v>
      </c>
      <c r="AC83" s="17">
        <v>8.2854195445820018</v>
      </c>
    </row>
    <row r="84" spans="18:29">
      <c r="R84" s="16" t="s">
        <v>72</v>
      </c>
      <c r="S84" s="16" t="e">
        <f>TINV(0.01,Y85*S83)</f>
        <v>#NUM!</v>
      </c>
      <c r="T84" s="16" t="e">
        <f>TINV(0.01,Y85*T83)</f>
        <v>#NUM!</v>
      </c>
      <c r="U84" s="16" t="e">
        <f>TINV(0.01,Y85*U83)</f>
        <v>#NUM!</v>
      </c>
      <c r="W84" s="17" t="s">
        <v>60</v>
      </c>
      <c r="X84" s="17">
        <v>1.684089583333356E-2</v>
      </c>
      <c r="Y84" s="17">
        <v>2</v>
      </c>
      <c r="Z84" s="17">
        <v>8.42044791666678E-3</v>
      </c>
      <c r="AA84" s="17">
        <v>19.676338144731663</v>
      </c>
      <c r="AB84" s="17">
        <v>2.9544003723201767E-5</v>
      </c>
      <c r="AC84" s="17">
        <v>6.0129048348626437</v>
      </c>
    </row>
    <row r="85" spans="18:29">
      <c r="R85" s="16" t="s">
        <v>6</v>
      </c>
      <c r="S85" s="16">
        <f>S83/SQRT(2)</f>
        <v>2.3887176941242393E-2</v>
      </c>
      <c r="T85" s="16">
        <f t="shared" ref="T85:U85" si="6">T83/SQRT(2)</f>
        <v>2.3887176941242393E-2</v>
      </c>
      <c r="U85" s="16">
        <f t="shared" si="6"/>
        <v>5.1717255139524425E-3</v>
      </c>
      <c r="W85" s="17" t="s">
        <v>61</v>
      </c>
      <c r="X85" s="17">
        <v>7.7030624999999998E-3</v>
      </c>
      <c r="Y85" s="17">
        <v>18</v>
      </c>
      <c r="Z85" s="17">
        <v>4.2794791666666665E-4</v>
      </c>
      <c r="AA85" s="17"/>
      <c r="AB85" s="17"/>
      <c r="AC85" s="17"/>
    </row>
    <row r="86" spans="18:29">
      <c r="R86" s="1" t="s">
        <v>72</v>
      </c>
      <c r="S86" s="1">
        <v>0.08</v>
      </c>
      <c r="T86" s="1">
        <v>0.08</v>
      </c>
      <c r="U86" s="1">
        <v>0.02</v>
      </c>
      <c r="W86" s="17"/>
      <c r="X86" s="17"/>
      <c r="Y86" s="17"/>
      <c r="Z86" s="17"/>
      <c r="AA86" s="17"/>
      <c r="AB86" s="17"/>
      <c r="AC86" s="17"/>
    </row>
    <row r="87" spans="18:29" ht="15.75" thickBot="1">
      <c r="W87" s="19" t="s">
        <v>45</v>
      </c>
      <c r="X87" s="19">
        <v>0.97140965624999986</v>
      </c>
      <c r="Y87" s="19">
        <v>23</v>
      </c>
      <c r="Z87" s="19"/>
      <c r="AA87" s="19"/>
      <c r="AB87" s="19"/>
      <c r="AC87" s="19"/>
    </row>
  </sheetData>
  <mergeCells count="3">
    <mergeCell ref="Y15:Y17"/>
    <mergeCell ref="Z15:AB15"/>
    <mergeCell ref="Z16:Z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 Srii</dc:creator>
  <cp:lastModifiedBy>Satya Srii</cp:lastModifiedBy>
  <dcterms:created xsi:type="dcterms:W3CDTF">2022-08-01T02:18:31Z</dcterms:created>
  <dcterms:modified xsi:type="dcterms:W3CDTF">2022-09-17T06:00:03Z</dcterms:modified>
</cp:coreProperties>
</file>