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G Darya\Harshkova\Praca\Praca doktorska\publikacje_2024\MITOCHONDRIA\do repozytorium\"/>
    </mc:Choice>
  </mc:AlternateContent>
  <xr:revisionPtr revIDLastSave="0" documentId="13_ncr:1_{68FF2B10-633D-49F3-AC42-54DEAA97F041}" xr6:coauthVersionLast="47" xr6:coauthVersionMax="47" xr10:uidLastSave="{00000000-0000-0000-0000-000000000000}"/>
  <bookViews>
    <workbookView xWindow="-120" yWindow="-120" windowWidth="20730" windowHeight="11160" firstSheet="4" activeTab="4" xr2:uid="{B753B53A-7226-4D07-90E0-C3658E5ACBE9}"/>
  </bookViews>
  <sheets>
    <sheet name="MMP and mtROS" sheetId="10" r:id="rId1"/>
    <sheet name="The cell volume and number" sheetId="12" r:id="rId2"/>
    <sheet name="6h_OxyLab" sheetId="11" r:id="rId3"/>
    <sheet name="fluorescence intensity" sheetId="15" r:id="rId4"/>
    <sheet name="stat analysis_OxyLab" sheetId="1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5" l="1"/>
  <c r="N19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N13" i="15"/>
  <c r="O22" i="15"/>
  <c r="O19" i="15"/>
  <c r="O16" i="15"/>
  <c r="N16" i="15"/>
  <c r="O13" i="15"/>
  <c r="O8" i="15"/>
  <c r="N8" i="15"/>
  <c r="O5" i="15"/>
  <c r="N5" i="15"/>
  <c r="M8" i="15"/>
  <c r="L8" i="15"/>
  <c r="M5" i="15"/>
  <c r="L5" i="15"/>
  <c r="M7" i="15"/>
  <c r="L7" i="15"/>
  <c r="M4" i="15"/>
  <c r="L4" i="15"/>
  <c r="M6" i="15"/>
  <c r="L6" i="15"/>
  <c r="M3" i="15"/>
  <c r="L3" i="15"/>
  <c r="D23" i="11" l="1"/>
  <c r="G23" i="11"/>
  <c r="D24" i="11"/>
  <c r="G24" i="11"/>
  <c r="D25" i="11"/>
  <c r="G25" i="11"/>
  <c r="D26" i="11"/>
  <c r="G26" i="11"/>
  <c r="D27" i="11"/>
  <c r="G27" i="11"/>
  <c r="D28" i="11"/>
  <c r="G28" i="11"/>
  <c r="D29" i="11"/>
  <c r="G29" i="11"/>
  <c r="D30" i="11"/>
  <c r="G30" i="11"/>
  <c r="C15" i="10"/>
  <c r="D15" i="10"/>
  <c r="E15" i="10"/>
  <c r="C16" i="10"/>
  <c r="C17" i="10" s="1"/>
  <c r="D16" i="10"/>
  <c r="D17" i="10" s="1"/>
  <c r="E16" i="10"/>
  <c r="E17" i="10" s="1"/>
  <c r="I15" i="10"/>
  <c r="J15" i="10"/>
  <c r="K15" i="10"/>
  <c r="I16" i="10"/>
  <c r="I17" i="10" s="1"/>
  <c r="J16" i="10"/>
  <c r="J17" i="10" s="1"/>
  <c r="K16" i="10"/>
  <c r="K17" i="10" s="1"/>
  <c r="M15" i="10"/>
  <c r="N15" i="10"/>
  <c r="O15" i="10"/>
  <c r="M16" i="10"/>
  <c r="M17" i="10" s="1"/>
  <c r="N16" i="10"/>
  <c r="N17" i="10" s="1"/>
  <c r="O16" i="10"/>
  <c r="O17" i="10" s="1"/>
  <c r="S15" i="10"/>
  <c r="T15" i="10"/>
  <c r="U15" i="10"/>
  <c r="S16" i="10"/>
  <c r="T16" i="10"/>
  <c r="T17" i="10" s="1"/>
  <c r="U16" i="10"/>
  <c r="U17" i="10" s="1"/>
  <c r="S17" i="10"/>
  <c r="W15" i="10"/>
  <c r="X15" i="10"/>
  <c r="Y15" i="10"/>
  <c r="W16" i="10"/>
  <c r="W17" i="10" s="1"/>
  <c r="X16" i="10"/>
  <c r="X17" i="10" s="1"/>
  <c r="Y16" i="10"/>
  <c r="Y17" i="10" s="1"/>
  <c r="AC15" i="10"/>
  <c r="AD15" i="10"/>
  <c r="AE15" i="10"/>
  <c r="AC16" i="10"/>
  <c r="AC17" i="10" s="1"/>
  <c r="AD16" i="10"/>
  <c r="AD17" i="10" s="1"/>
  <c r="AE16" i="10"/>
  <c r="AE17" i="10" s="1"/>
  <c r="AG15" i="10"/>
  <c r="AH15" i="10"/>
  <c r="AI15" i="10"/>
  <c r="AG16" i="10"/>
  <c r="AG17" i="10" s="1"/>
  <c r="AH16" i="10"/>
  <c r="AH17" i="10" s="1"/>
  <c r="AI16" i="10"/>
  <c r="AI17" i="10" s="1"/>
  <c r="C10" i="12" l="1"/>
  <c r="D10" i="12"/>
  <c r="E10" i="12"/>
  <c r="F10" i="12"/>
  <c r="G10" i="12"/>
  <c r="H10" i="12"/>
  <c r="B10" i="12"/>
  <c r="V15" i="10"/>
  <c r="E34" i="10"/>
  <c r="AF16" i="10"/>
  <c r="AF17" i="10" s="1"/>
  <c r="AB16" i="10"/>
  <c r="AB17" i="10" s="1"/>
  <c r="AF15" i="10"/>
  <c r="AB15" i="10"/>
  <c r="V16" i="10"/>
  <c r="V17" i="10" s="1"/>
  <c r="R16" i="10"/>
  <c r="R17" i="10" s="1"/>
  <c r="R15" i="10"/>
  <c r="L15" i="10"/>
  <c r="L16" i="10"/>
  <c r="L17" i="10" s="1"/>
  <c r="H16" i="10"/>
  <c r="H15" i="10"/>
  <c r="B16" i="10"/>
  <c r="B15" i="10"/>
  <c r="B11" i="12"/>
  <c r="B12" i="12" s="1"/>
  <c r="H23" i="12"/>
  <c r="H24" i="12" s="1"/>
  <c r="G23" i="12"/>
  <c r="G24" i="12" s="1"/>
  <c r="F23" i="12"/>
  <c r="E23" i="12"/>
  <c r="E24" i="12" s="1"/>
  <c r="D23" i="12"/>
  <c r="D24" i="12" s="1"/>
  <c r="C23" i="12"/>
  <c r="C24" i="12" s="1"/>
  <c r="B23" i="12"/>
  <c r="B24" i="12" s="1"/>
  <c r="H22" i="12"/>
  <c r="G22" i="12"/>
  <c r="F22" i="12"/>
  <c r="E22" i="12"/>
  <c r="D22" i="12"/>
  <c r="C22" i="12"/>
  <c r="B22" i="12"/>
  <c r="C11" i="12"/>
  <c r="C12" i="12" s="1"/>
  <c r="D11" i="12"/>
  <c r="D12" i="12" s="1"/>
  <c r="E11" i="12"/>
  <c r="E12" i="12" s="1"/>
  <c r="F11" i="12"/>
  <c r="F12" i="12" s="1"/>
  <c r="G11" i="12"/>
  <c r="G12" i="12" s="1"/>
  <c r="H11" i="12"/>
  <c r="H12" i="12" s="1"/>
  <c r="M18" i="11"/>
  <c r="P18" i="11" s="1"/>
  <c r="S18" i="11" s="1"/>
  <c r="L18" i="11"/>
  <c r="O18" i="11" s="1"/>
  <c r="R18" i="11" s="1"/>
  <c r="K18" i="11"/>
  <c r="T18" i="11" s="1"/>
  <c r="W18" i="11" s="1"/>
  <c r="Z18" i="11" s="1"/>
  <c r="M17" i="11"/>
  <c r="V17" i="11" s="1"/>
  <c r="Y17" i="11" s="1"/>
  <c r="AB17" i="11" s="1"/>
  <c r="L17" i="11"/>
  <c r="U17" i="11" s="1"/>
  <c r="X17" i="11" s="1"/>
  <c r="AA17" i="11" s="1"/>
  <c r="K17" i="11"/>
  <c r="N17" i="11" s="1"/>
  <c r="Q17" i="11" s="1"/>
  <c r="M16" i="11"/>
  <c r="V16" i="11" s="1"/>
  <c r="Y16" i="11" s="1"/>
  <c r="AB16" i="11" s="1"/>
  <c r="L16" i="11"/>
  <c r="O16" i="11" s="1"/>
  <c r="R16" i="11" s="1"/>
  <c r="K16" i="11"/>
  <c r="N16" i="11" s="1"/>
  <c r="Q16" i="11" s="1"/>
  <c r="M15" i="11"/>
  <c r="V15" i="11" s="1"/>
  <c r="Y15" i="11" s="1"/>
  <c r="AB15" i="11" s="1"/>
  <c r="L15" i="11"/>
  <c r="U15" i="11" s="1"/>
  <c r="X15" i="11" s="1"/>
  <c r="AA15" i="11" s="1"/>
  <c r="K15" i="11"/>
  <c r="T15" i="11" s="1"/>
  <c r="W15" i="11" s="1"/>
  <c r="Z15" i="11" s="1"/>
  <c r="M14" i="11"/>
  <c r="P14" i="11" s="1"/>
  <c r="S14" i="11" s="1"/>
  <c r="L14" i="11"/>
  <c r="O14" i="11" s="1"/>
  <c r="R14" i="11" s="1"/>
  <c r="K14" i="11"/>
  <c r="T14" i="11" s="1"/>
  <c r="W14" i="11" s="1"/>
  <c r="Z14" i="11" s="1"/>
  <c r="M13" i="11"/>
  <c r="V13" i="11" s="1"/>
  <c r="Y13" i="11" s="1"/>
  <c r="AB13" i="11" s="1"/>
  <c r="L13" i="11"/>
  <c r="U13" i="11" s="1"/>
  <c r="X13" i="11" s="1"/>
  <c r="AA13" i="11" s="1"/>
  <c r="K13" i="11"/>
  <c r="N13" i="11" s="1"/>
  <c r="Q13" i="11" s="1"/>
  <c r="M12" i="11"/>
  <c r="V12" i="11" s="1"/>
  <c r="Y12" i="11" s="1"/>
  <c r="AB12" i="11" s="1"/>
  <c r="L12" i="11"/>
  <c r="O12" i="11" s="1"/>
  <c r="R12" i="11" s="1"/>
  <c r="K12" i="11"/>
  <c r="T12" i="11" s="1"/>
  <c r="W12" i="11" s="1"/>
  <c r="Z12" i="11" s="1"/>
  <c r="M11" i="11"/>
  <c r="V11" i="11" s="1"/>
  <c r="Y11" i="11" s="1"/>
  <c r="AB11" i="11" s="1"/>
  <c r="L11" i="11"/>
  <c r="U11" i="11" s="1"/>
  <c r="X11" i="11" s="1"/>
  <c r="AA11" i="11" s="1"/>
  <c r="K11" i="11"/>
  <c r="T11" i="11" s="1"/>
  <c r="W11" i="11" s="1"/>
  <c r="Z11" i="11" s="1"/>
  <c r="M10" i="11"/>
  <c r="P10" i="11" s="1"/>
  <c r="S10" i="11" s="1"/>
  <c r="L10" i="11"/>
  <c r="O10" i="11" s="1"/>
  <c r="R10" i="11" s="1"/>
  <c r="K10" i="11"/>
  <c r="T10" i="11" s="1"/>
  <c r="W10" i="11" s="1"/>
  <c r="Z10" i="11" s="1"/>
  <c r="M9" i="11"/>
  <c r="P9" i="11" s="1"/>
  <c r="S9" i="11" s="1"/>
  <c r="L9" i="11"/>
  <c r="U9" i="11" s="1"/>
  <c r="X9" i="11" s="1"/>
  <c r="AA9" i="11" s="1"/>
  <c r="K9" i="11"/>
  <c r="N9" i="11" s="1"/>
  <c r="Q9" i="11" s="1"/>
  <c r="M8" i="11"/>
  <c r="V8" i="11" s="1"/>
  <c r="Y8" i="11" s="1"/>
  <c r="AB8" i="11" s="1"/>
  <c r="L8" i="11"/>
  <c r="O8" i="11" s="1"/>
  <c r="R8" i="11" s="1"/>
  <c r="K8" i="11"/>
  <c r="N8" i="11" s="1"/>
  <c r="Q8" i="11" s="1"/>
  <c r="M7" i="11"/>
  <c r="V7" i="11" s="1"/>
  <c r="Y7" i="11" s="1"/>
  <c r="AB7" i="11" s="1"/>
  <c r="L7" i="11"/>
  <c r="U7" i="11" s="1"/>
  <c r="X7" i="11" s="1"/>
  <c r="AA7" i="11" s="1"/>
  <c r="K7" i="11"/>
  <c r="T7" i="11" s="1"/>
  <c r="W7" i="11" s="1"/>
  <c r="Z7" i="11" s="1"/>
  <c r="M6" i="11"/>
  <c r="P6" i="11" s="1"/>
  <c r="S6" i="11" s="1"/>
  <c r="L6" i="11"/>
  <c r="O6" i="11" s="1"/>
  <c r="R6" i="11" s="1"/>
  <c r="K6" i="11"/>
  <c r="T6" i="11" s="1"/>
  <c r="W6" i="11" s="1"/>
  <c r="Z6" i="11" s="1"/>
  <c r="M5" i="11"/>
  <c r="V5" i="11" s="1"/>
  <c r="Y5" i="11" s="1"/>
  <c r="AB5" i="11" s="1"/>
  <c r="L5" i="11"/>
  <c r="U5" i="11" s="1"/>
  <c r="X5" i="11" s="1"/>
  <c r="AA5" i="11" s="1"/>
  <c r="K5" i="11"/>
  <c r="N5" i="11" s="1"/>
  <c r="Q5" i="11" s="1"/>
  <c r="M4" i="11"/>
  <c r="V4" i="11" s="1"/>
  <c r="Y4" i="11" s="1"/>
  <c r="AB4" i="11" s="1"/>
  <c r="L4" i="11"/>
  <c r="O4" i="11" s="1"/>
  <c r="R4" i="11" s="1"/>
  <c r="K4" i="11"/>
  <c r="T4" i="11" s="1"/>
  <c r="W4" i="11" s="1"/>
  <c r="Z4" i="11" s="1"/>
  <c r="M3" i="11"/>
  <c r="V3" i="11" s="1"/>
  <c r="Y3" i="11" s="1"/>
  <c r="AB3" i="11" s="1"/>
  <c r="L3" i="11"/>
  <c r="U3" i="11" s="1"/>
  <c r="X3" i="11" s="1"/>
  <c r="AA3" i="11" s="1"/>
  <c r="K3" i="11"/>
  <c r="T3" i="11" s="1"/>
  <c r="W3" i="11" s="1"/>
  <c r="Z3" i="11" s="1"/>
  <c r="N12" i="11" l="1"/>
  <c r="Q12" i="11" s="1"/>
  <c r="P8" i="11"/>
  <c r="S8" i="11" s="1"/>
  <c r="P16" i="11"/>
  <c r="S16" i="11" s="1"/>
  <c r="N4" i="11"/>
  <c r="Q4" i="11" s="1"/>
  <c r="N10" i="11"/>
  <c r="Q10" i="11" s="1"/>
  <c r="N18" i="11"/>
  <c r="Q18" i="11" s="1"/>
  <c r="N6" i="11"/>
  <c r="Q6" i="11" s="1"/>
  <c r="N14" i="11"/>
  <c r="Q14" i="11" s="1"/>
  <c r="P3" i="11"/>
  <c r="S3" i="11" s="1"/>
  <c r="T8" i="11"/>
  <c r="W8" i="11" s="1"/>
  <c r="Z8" i="11" s="1"/>
  <c r="P11" i="11"/>
  <c r="S11" i="11" s="1"/>
  <c r="T16" i="11"/>
  <c r="W16" i="11" s="1"/>
  <c r="Z16" i="11" s="1"/>
  <c r="P4" i="11"/>
  <c r="S4" i="11" s="1"/>
  <c r="P12" i="11"/>
  <c r="S12" i="11" s="1"/>
  <c r="P7" i="11"/>
  <c r="S7" i="11" s="1"/>
  <c r="P15" i="11"/>
  <c r="S15" i="11" s="1"/>
  <c r="V9" i="11"/>
  <c r="Y9" i="11" s="1"/>
  <c r="AB9" i="11" s="1"/>
  <c r="P5" i="11"/>
  <c r="S5" i="11" s="1"/>
  <c r="P13" i="11"/>
  <c r="S13" i="11" s="1"/>
  <c r="P17" i="11"/>
  <c r="S17" i="11" s="1"/>
  <c r="N3" i="11"/>
  <c r="Q3" i="11" s="1"/>
  <c r="T5" i="11"/>
  <c r="W5" i="11" s="1"/>
  <c r="Z5" i="11" s="1"/>
  <c r="V6" i="11"/>
  <c r="Y6" i="11" s="1"/>
  <c r="AB6" i="11" s="1"/>
  <c r="N7" i="11"/>
  <c r="Q7" i="11" s="1"/>
  <c r="T9" i="11"/>
  <c r="W9" i="11" s="1"/>
  <c r="Z9" i="11" s="1"/>
  <c r="V10" i="11"/>
  <c r="Y10" i="11" s="1"/>
  <c r="AB10" i="11" s="1"/>
  <c r="N11" i="11"/>
  <c r="Q11" i="11" s="1"/>
  <c r="T13" i="11"/>
  <c r="W13" i="11" s="1"/>
  <c r="Z13" i="11" s="1"/>
  <c r="V14" i="11"/>
  <c r="Y14" i="11" s="1"/>
  <c r="AB14" i="11" s="1"/>
  <c r="N15" i="11"/>
  <c r="Q15" i="11" s="1"/>
  <c r="T17" i="11"/>
  <c r="W17" i="11" s="1"/>
  <c r="Z17" i="11" s="1"/>
  <c r="V18" i="11"/>
  <c r="Y18" i="11" s="1"/>
  <c r="AB18" i="11" s="1"/>
  <c r="F24" i="12"/>
  <c r="O3" i="11"/>
  <c r="R3" i="11" s="1"/>
  <c r="U4" i="11"/>
  <c r="X4" i="11" s="1"/>
  <c r="AA4" i="11" s="1"/>
  <c r="O5" i="11"/>
  <c r="R5" i="11" s="1"/>
  <c r="U6" i="11"/>
  <c r="X6" i="11" s="1"/>
  <c r="AA6" i="11" s="1"/>
  <c r="O7" i="11"/>
  <c r="R7" i="11" s="1"/>
  <c r="U8" i="11"/>
  <c r="X8" i="11" s="1"/>
  <c r="AA8" i="11" s="1"/>
  <c r="O9" i="11"/>
  <c r="R9" i="11" s="1"/>
  <c r="U10" i="11"/>
  <c r="X10" i="11" s="1"/>
  <c r="AA10" i="11" s="1"/>
  <c r="O11" i="11"/>
  <c r="R11" i="11" s="1"/>
  <c r="U12" i="11"/>
  <c r="X12" i="11" s="1"/>
  <c r="AA12" i="11" s="1"/>
  <c r="O13" i="11"/>
  <c r="R13" i="11" s="1"/>
  <c r="U14" i="11"/>
  <c r="X14" i="11" s="1"/>
  <c r="AA14" i="11" s="1"/>
  <c r="O15" i="11"/>
  <c r="R15" i="11" s="1"/>
  <c r="U16" i="11"/>
  <c r="X16" i="11" s="1"/>
  <c r="AA16" i="11" s="1"/>
  <c r="O17" i="11"/>
  <c r="R17" i="11" s="1"/>
  <c r="U18" i="11"/>
  <c r="X18" i="11" s="1"/>
  <c r="AA18" i="11" s="1"/>
  <c r="N35" i="10" l="1"/>
  <c r="M35" i="10"/>
  <c r="M36" i="10" s="1"/>
  <c r="J35" i="10"/>
  <c r="I35" i="10"/>
  <c r="I36" i="10" s="1"/>
  <c r="F35" i="10"/>
  <c r="E35" i="10"/>
  <c r="E36" i="10" s="1"/>
  <c r="B35" i="10"/>
  <c r="N34" i="10"/>
  <c r="M34" i="10"/>
  <c r="J34" i="10"/>
  <c r="I34" i="10"/>
  <c r="F34" i="10"/>
  <c r="B34" i="10"/>
  <c r="H17" i="10"/>
  <c r="B17" i="10"/>
  <c r="J36" i="10" l="1"/>
  <c r="B36" i="10"/>
  <c r="F36" i="10"/>
  <c r="N36" i="10"/>
</calcChain>
</file>

<file path=xl/sharedStrings.xml><?xml version="1.0" encoding="utf-8"?>
<sst xmlns="http://schemas.openxmlformats.org/spreadsheetml/2006/main" count="334" uniqueCount="92">
  <si>
    <t>MMP 0h, JC-1</t>
  </si>
  <si>
    <t>MMP 3h, JC-1</t>
  </si>
  <si>
    <t>MMP 6h, JC-1</t>
  </si>
  <si>
    <t>MMP 9h, JC-1</t>
  </si>
  <si>
    <t>control</t>
  </si>
  <si>
    <t>control + 0.5mM KCN</t>
  </si>
  <si>
    <t>control + 3mM SHAM</t>
  </si>
  <si>
    <t>control + 0.5mM KCN + 3mM SHAM</t>
  </si>
  <si>
    <t>DCF EC50</t>
  </si>
  <si>
    <t>DCF + 0.5mM KCN</t>
  </si>
  <si>
    <t>DCF + 3mM  SHAM</t>
  </si>
  <si>
    <t>DCF + 0.5mM KCN + 3mM SHAM</t>
  </si>
  <si>
    <t>mean</t>
  </si>
  <si>
    <t>SD</t>
  </si>
  <si>
    <t>SE</t>
  </si>
  <si>
    <t>MtO 0h, MTO</t>
  </si>
  <si>
    <t>MtO 3h, MTO</t>
  </si>
  <si>
    <t>MtO 6h, MTO</t>
  </si>
  <si>
    <t>MtO 9h, MTO</t>
  </si>
  <si>
    <t>0h control</t>
  </si>
  <si>
    <t>3h control</t>
  </si>
  <si>
    <t>3h DCF</t>
  </si>
  <si>
    <t>6h control</t>
  </si>
  <si>
    <t>6h DCF</t>
  </si>
  <si>
    <t>9h control</t>
  </si>
  <si>
    <t>9h DCF</t>
  </si>
  <si>
    <t>the number of cells per mL</t>
  </si>
  <si>
    <t>the cell volume, um3</t>
  </si>
  <si>
    <t>6h</t>
  </si>
  <si>
    <r>
      <t>nmolO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/</t>
    </r>
    <r>
      <rPr>
        <b/>
        <sz val="12"/>
        <color indexed="8"/>
        <rFont val="Calibri"/>
        <family val="2"/>
        <charset val="238"/>
      </rPr>
      <t>1mL</t>
    </r>
    <r>
      <rPr>
        <sz val="12"/>
        <color indexed="8"/>
        <rFont val="Calibri"/>
        <family val="2"/>
        <charset val="238"/>
      </rPr>
      <t>/1min</t>
    </r>
  </si>
  <si>
    <t>the cell volume</t>
  </si>
  <si>
    <t>the number of cells</t>
  </si>
  <si>
    <r>
      <t>nmol O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/</t>
    </r>
    <r>
      <rPr>
        <b/>
        <sz val="12"/>
        <color indexed="8"/>
        <rFont val="Calibri"/>
        <family val="2"/>
        <charset val="238"/>
      </rPr>
      <t>1 cell</t>
    </r>
    <r>
      <rPr>
        <sz val="12"/>
        <color indexed="8"/>
        <rFont val="Calibri"/>
        <family val="2"/>
        <charset val="238"/>
      </rPr>
      <t>/1 min</t>
    </r>
  </si>
  <si>
    <r>
      <t>pmol O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/1 cell/1 min</t>
    </r>
  </si>
  <si>
    <r>
      <t>nmol O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/1 mln cells/1 min</t>
    </r>
  </si>
  <si>
    <r>
      <t>nmol O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/</t>
    </r>
    <r>
      <rPr>
        <b/>
        <sz val="12"/>
        <color indexed="8"/>
        <rFont val="Calibri"/>
        <family val="2"/>
        <charset val="238"/>
      </rPr>
      <t>100 um</t>
    </r>
    <r>
      <rPr>
        <b/>
        <vertAlign val="superscript"/>
        <sz val="12"/>
        <color indexed="8"/>
        <rFont val="Calibri"/>
        <family val="2"/>
        <charset val="238"/>
      </rPr>
      <t>3</t>
    </r>
    <r>
      <rPr>
        <sz val="12"/>
        <color indexed="8"/>
        <rFont val="Calibri"/>
        <family val="2"/>
        <charset val="238"/>
      </rPr>
      <t>/1 min</t>
    </r>
  </si>
  <si>
    <r>
      <t>nmol O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/100 um</t>
    </r>
    <r>
      <rPr>
        <vertAlign val="superscript"/>
        <sz val="12"/>
        <color indexed="8"/>
        <rFont val="Calibri"/>
        <family val="2"/>
        <charset val="238"/>
      </rPr>
      <t>3</t>
    </r>
    <r>
      <rPr>
        <sz val="12"/>
        <color indexed="8"/>
        <rFont val="Calibri"/>
        <family val="2"/>
        <charset val="238"/>
      </rPr>
      <t>/</t>
    </r>
    <r>
      <rPr>
        <b/>
        <sz val="12"/>
        <color indexed="8"/>
        <rFont val="Calibri"/>
        <family val="2"/>
        <charset val="238"/>
      </rPr>
      <t>1h</t>
    </r>
  </si>
  <si>
    <r>
      <t>pmol O</t>
    </r>
    <r>
      <rPr>
        <b/>
        <vertAlign val="sub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/100 um</t>
    </r>
    <r>
      <rPr>
        <b/>
        <vertAlign val="superscript"/>
        <sz val="12"/>
        <rFont val="Calibri"/>
        <family val="2"/>
        <charset val="238"/>
      </rPr>
      <t>3</t>
    </r>
    <r>
      <rPr>
        <b/>
        <sz val="12"/>
        <rFont val="Calibri"/>
        <family val="2"/>
        <charset val="238"/>
      </rPr>
      <t>/1h</t>
    </r>
  </si>
  <si>
    <t>A</t>
  </si>
  <si>
    <t>B</t>
  </si>
  <si>
    <t>C</t>
  </si>
  <si>
    <t xml:space="preserve">control 1 </t>
  </si>
  <si>
    <t xml:space="preserve">control 2 </t>
  </si>
  <si>
    <t xml:space="preserve">control 1 + 0.5mM KCN </t>
  </si>
  <si>
    <t xml:space="preserve">control 2 + 0.5mM KCN </t>
  </si>
  <si>
    <t xml:space="preserve">control 1 + 3mM SHAM  </t>
  </si>
  <si>
    <t xml:space="preserve">control 2 + 3mM SHAM </t>
  </si>
  <si>
    <t xml:space="preserve">control 1 + 0.5mM KCN + 3mM SHAM  </t>
  </si>
  <si>
    <t xml:space="preserve">control 2 + 0.5mM KCN  + 3mM SHAM </t>
  </si>
  <si>
    <t xml:space="preserve">DCF1 </t>
  </si>
  <si>
    <t>DCF2</t>
  </si>
  <si>
    <t xml:space="preserve">DCF1 + 0.5mM KCN  </t>
  </si>
  <si>
    <t xml:space="preserve">DCF2 + 0.5mM KCN  </t>
  </si>
  <si>
    <t xml:space="preserve">DCF1 + 3mM SHAM </t>
  </si>
  <si>
    <t>DCF2 + 3mM SHAM</t>
  </si>
  <si>
    <t xml:space="preserve">DCF1 + 0.5mM KCN + 3mM SHAM </t>
  </si>
  <si>
    <t xml:space="preserve">DCF2 + 0.5mM KCN + 3mM SHAM </t>
  </si>
  <si>
    <r>
      <t>nmol 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/1 mln cells/1 min</t>
    </r>
  </si>
  <si>
    <r>
      <t>pmol 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/100 um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 1h</t>
    </r>
  </si>
  <si>
    <t xml:space="preserve">control </t>
  </si>
  <si>
    <t xml:space="preserve">control + KCN </t>
  </si>
  <si>
    <t>control + SHAM</t>
  </si>
  <si>
    <t xml:space="preserve">control + KCN + SHAM </t>
  </si>
  <si>
    <t>DCF</t>
  </si>
  <si>
    <t xml:space="preserve">DCF + KCN </t>
  </si>
  <si>
    <t>DCF + SHAM</t>
  </si>
  <si>
    <t xml:space="preserve">DCF + KCN + SHAM </t>
  </si>
  <si>
    <t>ROI.01</t>
  </si>
  <si>
    <t>ROI.02</t>
  </si>
  <si>
    <t>ROI.03</t>
  </si>
  <si>
    <t>ROI.04</t>
  </si>
  <si>
    <t>ROI.05</t>
  </si>
  <si>
    <t>ROI.06</t>
  </si>
  <si>
    <t>ROI.07</t>
  </si>
  <si>
    <t>ROI.08</t>
  </si>
  <si>
    <t>ROI.09</t>
  </si>
  <si>
    <t>ROI.10</t>
  </si>
  <si>
    <t>Channel.001</t>
  </si>
  <si>
    <t>Channel.002</t>
  </si>
  <si>
    <t>Channel.001 DCF-green</t>
  </si>
  <si>
    <t>Channel.001 DCF-red</t>
  </si>
  <si>
    <t>Channel.002 DCF-green</t>
  </si>
  <si>
    <t>Channel.002 DCF-red</t>
  </si>
  <si>
    <t>Variable</t>
  </si>
  <si>
    <t>Mann-Whitney U Test (with continuity correction) (Stat_Results) Relative to the variable: groups Marked results are significant at p &lt; .05000</t>
  </si>
  <si>
    <t>Sum.rang</t>
  </si>
  <si>
    <t>U</t>
  </si>
  <si>
    <t>Z</t>
  </si>
  <si>
    <t>p</t>
  </si>
  <si>
    <t>N ważn.</t>
  </si>
  <si>
    <t>2*1str.</t>
  </si>
  <si>
    <t>oxygen consumption, 6h, nmol O2/1 mln cells/1min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</si>
</sst>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000"/>
  </numFmts>
  <fonts count="29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2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b/>
      <vertAlign val="subscript"/>
      <sz val="12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sz val="8"/>
      <color theme="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6" fillId="0" borderId="0"/>
  </cellStyleXfs>
  <cellXfs count="8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6" fillId="0" borderId="0" xfId="0" applyFont="1" applyAlignment="1">
      <alignment vertical="center" wrapText="1"/>
    </xf>
    <xf numFmtId="0" fontId="4" fillId="0" borderId="0" xfId="0" applyFont="1"/>
    <xf numFmtId="11" fontId="0" fillId="0" borderId="0" xfId="0" applyNumberFormat="1"/>
    <xf numFmtId="2" fontId="0" fillId="0" borderId="0" xfId="0" applyNumberFormat="1"/>
    <xf numFmtId="1" fontId="0" fillId="0" borderId="0" xfId="0" applyNumberFormat="1"/>
    <xf numFmtId="2" fontId="0" fillId="0" borderId="6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5" fillId="0" borderId="0" xfId="0" applyFont="1"/>
    <xf numFmtId="1" fontId="0" fillId="0" borderId="6" xfId="0" applyNumberFormat="1" applyBorder="1"/>
    <xf numFmtId="164" fontId="0" fillId="0" borderId="0" xfId="0" applyNumberFormat="1"/>
    <xf numFmtId="164" fontId="0" fillId="0" borderId="9" xfId="0" applyNumberFormat="1" applyBorder="1"/>
    <xf numFmtId="0" fontId="0" fillId="0" borderId="2" xfId="0" applyBorder="1" applyAlignment="1">
      <alignment wrapText="1"/>
    </xf>
    <xf numFmtId="0" fontId="1" fillId="0" borderId="0" xfId="0" applyFont="1"/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wrapText="1"/>
    </xf>
    <xf numFmtId="0" fontId="24" fillId="0" borderId="2" xfId="0" applyFont="1" applyBorder="1"/>
    <xf numFmtId="2" fontId="0" fillId="0" borderId="2" xfId="0" applyNumberFormat="1" applyBorder="1"/>
    <xf numFmtId="2" fontId="24" fillId="0" borderId="2" xfId="0" applyNumberFormat="1" applyFont="1" applyBorder="1"/>
    <xf numFmtId="2" fontId="4" fillId="0" borderId="2" xfId="0" applyNumberFormat="1" applyFont="1" applyBorder="1" applyAlignment="1">
      <alignment horizontal="right" vertical="center"/>
    </xf>
    <xf numFmtId="0" fontId="25" fillId="3" borderId="2" xfId="0" applyFont="1" applyFill="1" applyBorder="1" applyAlignment="1">
      <alignment vertical="center" wrapText="1"/>
    </xf>
    <xf numFmtId="2" fontId="4" fillId="0" borderId="2" xfId="0" applyNumberFormat="1" applyFont="1" applyBorder="1"/>
    <xf numFmtId="0" fontId="25" fillId="3" borderId="19" xfId="0" applyFont="1" applyFill="1" applyBorder="1" applyAlignment="1">
      <alignment vertical="center" wrapText="1"/>
    </xf>
    <xf numFmtId="0" fontId="25" fillId="3" borderId="20" xfId="0" applyFont="1" applyFill="1" applyBorder="1" applyAlignment="1">
      <alignment vertical="center" wrapText="1"/>
    </xf>
    <xf numFmtId="0" fontId="25" fillId="3" borderId="21" xfId="0" applyFont="1" applyFill="1" applyBorder="1" applyAlignment="1">
      <alignment vertical="center" wrapText="1"/>
    </xf>
    <xf numFmtId="0" fontId="25" fillId="3" borderId="22" xfId="0" applyFont="1" applyFill="1" applyBorder="1" applyAlignment="1">
      <alignment vertical="center" wrapText="1"/>
    </xf>
    <xf numFmtId="0" fontId="25" fillId="3" borderId="1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vertical="center" wrapText="1"/>
    </xf>
    <xf numFmtId="0" fontId="25" fillId="3" borderId="24" xfId="0" applyFont="1" applyFill="1" applyBorder="1" applyAlignment="1">
      <alignment vertical="center" wrapText="1"/>
    </xf>
    <xf numFmtId="0" fontId="25" fillId="3" borderId="25" xfId="0" applyFont="1" applyFill="1" applyBorder="1" applyAlignment="1">
      <alignment vertical="center" wrapText="1"/>
    </xf>
    <xf numFmtId="0" fontId="25" fillId="3" borderId="26" xfId="0" applyFont="1" applyFill="1" applyBorder="1" applyAlignment="1">
      <alignment vertical="center" wrapText="1"/>
    </xf>
    <xf numFmtId="165" fontId="27" fillId="0" borderId="0" xfId="3" applyNumberFormat="1" applyFont="1" applyAlignment="1">
      <alignment horizontal="right" vertical="center"/>
    </xf>
    <xf numFmtId="166" fontId="27" fillId="0" borderId="0" xfId="3" applyNumberFormat="1" applyFont="1" applyAlignment="1">
      <alignment horizontal="right" vertical="center"/>
    </xf>
    <xf numFmtId="1" fontId="27" fillId="0" borderId="0" xfId="3" applyNumberFormat="1" applyFont="1" applyAlignment="1">
      <alignment horizontal="right" vertical="center"/>
    </xf>
    <xf numFmtId="0" fontId="27" fillId="0" borderId="0" xfId="3" applyFont="1" applyAlignment="1">
      <alignment horizontal="center" vertical="top" wrapText="1"/>
    </xf>
    <xf numFmtId="0" fontId="27" fillId="0" borderId="0" xfId="3" applyFont="1" applyAlignment="1">
      <alignment horizontal="left" vertical="center"/>
    </xf>
    <xf numFmtId="166" fontId="28" fillId="0" borderId="0" xfId="3" applyNumberFormat="1" applyFont="1" applyAlignment="1">
      <alignment horizontal="right" vertical="center"/>
    </xf>
    <xf numFmtId="2" fontId="27" fillId="0" borderId="0" xfId="3" applyNumberFormat="1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7" fillId="0" borderId="0" xfId="3" applyFont="1" applyAlignment="1">
      <alignment horizontal="left"/>
    </xf>
    <xf numFmtId="0" fontId="27" fillId="0" borderId="0" xfId="3" applyFont="1" applyAlignment="1">
      <alignment horizontal="left" vertical="top" wrapText="1"/>
    </xf>
    <xf numFmtId="0" fontId="26" fillId="0" borderId="0" xfId="3" applyAlignment="1"/>
  </cellXfs>
  <cellStyles count="4">
    <cellStyle name="Normal" xfId="0" builtinId="0"/>
    <cellStyle name="Normalny 2" xfId="1" xr:uid="{8668209B-5E2A-4CE6-A120-93FED1607185}"/>
    <cellStyle name="Normalny 3" xfId="2" xr:uid="{869D32A1-8D18-4C8D-A539-36BC5640AFFD}"/>
    <cellStyle name="Normalny_stat analysis_OxyLab" xfId="3" xr:uid="{A35117B4-C5AA-40B2-90FB-6B578BF65E9D}"/>
  </cellStyles>
  <dxfs count="0"/>
  <tableStyles count="0" defaultTableStyle="TableStyleMedium2" defaultPivotStyle="PivotStyleLight16"/>
  <colors>
    <mruColors>
      <color rgb="FF000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6A28-FDD3-44F5-A4C0-1C58F2A8A6EC}">
  <dimension ref="A1:AI36"/>
  <sheetViews>
    <sheetView topLeftCell="A2" workbookViewId="0">
      <selection activeCell="H18" sqref="H18"/>
    </sheetView>
  </sheetViews>
  <sheetFormatPr defaultRowHeight="15"/>
  <cols>
    <col min="5" max="5" width="9.140625" customWidth="1"/>
  </cols>
  <sheetData>
    <row r="1" spans="1:35" ht="18.75">
      <c r="A1" s="59" t="s">
        <v>0</v>
      </c>
      <c r="B1" s="59"/>
      <c r="C1" s="59"/>
      <c r="D1" s="59"/>
      <c r="E1" s="59"/>
      <c r="G1" s="59" t="s">
        <v>1</v>
      </c>
      <c r="H1" s="59"/>
      <c r="I1" s="59"/>
      <c r="J1" s="59"/>
      <c r="K1" s="59"/>
      <c r="L1" s="59"/>
      <c r="M1" s="59"/>
      <c r="N1" s="59"/>
      <c r="O1" s="59"/>
      <c r="Q1" s="59" t="s">
        <v>2</v>
      </c>
      <c r="R1" s="59"/>
      <c r="S1" s="59"/>
      <c r="T1" s="59"/>
      <c r="U1" s="59"/>
      <c r="V1" s="59"/>
      <c r="W1" s="59"/>
      <c r="X1" s="59"/>
      <c r="Y1" s="59"/>
      <c r="AA1" s="59" t="s">
        <v>3</v>
      </c>
      <c r="AB1" s="59"/>
      <c r="AC1" s="59"/>
      <c r="AD1" s="59"/>
      <c r="AE1" s="59"/>
      <c r="AF1" s="59"/>
      <c r="AG1" s="59"/>
      <c r="AH1" s="59"/>
      <c r="AI1" s="59"/>
    </row>
    <row r="2" spans="1:35" ht="75">
      <c r="A2" s="1"/>
      <c r="B2" s="3" t="s">
        <v>4</v>
      </c>
      <c r="C2" s="3" t="s">
        <v>5</v>
      </c>
      <c r="D2" s="3" t="s">
        <v>6</v>
      </c>
      <c r="E2" s="3" t="s">
        <v>7</v>
      </c>
      <c r="F2" s="2"/>
      <c r="G2" s="1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Q2" s="1"/>
      <c r="R2" s="3" t="s">
        <v>4</v>
      </c>
      <c r="S2" s="3" t="s">
        <v>5</v>
      </c>
      <c r="T2" s="3" t="s">
        <v>6</v>
      </c>
      <c r="U2" s="3" t="s">
        <v>7</v>
      </c>
      <c r="V2" s="3" t="s">
        <v>8</v>
      </c>
      <c r="W2" s="3" t="s">
        <v>9</v>
      </c>
      <c r="X2" s="3" t="s">
        <v>10</v>
      </c>
      <c r="Y2" s="3" t="s">
        <v>11</v>
      </c>
      <c r="AA2" s="1"/>
      <c r="AB2" s="3" t="s">
        <v>4</v>
      </c>
      <c r="AC2" s="3" t="s">
        <v>5</v>
      </c>
      <c r="AD2" s="3" t="s">
        <v>6</v>
      </c>
      <c r="AE2" s="3" t="s">
        <v>7</v>
      </c>
      <c r="AF2" s="3" t="s">
        <v>8</v>
      </c>
      <c r="AG2" s="3" t="s">
        <v>9</v>
      </c>
      <c r="AH2" s="3" t="s">
        <v>10</v>
      </c>
      <c r="AI2" s="3" t="s">
        <v>11</v>
      </c>
    </row>
    <row r="3" spans="1:35">
      <c r="A3" s="1"/>
      <c r="B3" s="1">
        <v>27.995269225270658</v>
      </c>
      <c r="C3" s="1">
        <v>22.001204529626225</v>
      </c>
      <c r="D3" s="1">
        <v>40.015279917034349</v>
      </c>
      <c r="E3" s="4">
        <v>35.064484822521827</v>
      </c>
      <c r="G3" s="1"/>
      <c r="H3" s="1">
        <v>16.571032467864772</v>
      </c>
      <c r="I3" s="1">
        <v>15.965987753153954</v>
      </c>
      <c r="J3" s="1">
        <v>23.517465278114777</v>
      </c>
      <c r="K3" s="1">
        <v>12.410416951323082</v>
      </c>
      <c r="L3" s="1">
        <v>7.8759451677863526</v>
      </c>
      <c r="M3" s="1">
        <v>13.013818679883693</v>
      </c>
      <c r="N3" s="1">
        <v>12.969746163573751</v>
      </c>
      <c r="O3" s="1">
        <v>19.687635711668957</v>
      </c>
      <c r="Q3" s="1"/>
      <c r="R3" s="1">
        <v>21.706690565744811</v>
      </c>
      <c r="S3" s="1">
        <v>12.632560237567192</v>
      </c>
      <c r="T3" s="1">
        <v>21.448897379459279</v>
      </c>
      <c r="U3" s="1">
        <v>19.395575429213856</v>
      </c>
      <c r="V3" s="1">
        <v>5.6019699941811982</v>
      </c>
      <c r="W3" s="1">
        <v>7.8871451091371778</v>
      </c>
      <c r="X3" s="1">
        <v>10.815885374817919</v>
      </c>
      <c r="Y3" s="1">
        <v>7.564474895684369</v>
      </c>
      <c r="AA3" s="1"/>
      <c r="AB3" s="1">
        <v>21.358892921960074</v>
      </c>
      <c r="AC3" s="1">
        <v>16.817718790598796</v>
      </c>
      <c r="AD3" s="1">
        <v>13.841815402342124</v>
      </c>
      <c r="AE3" s="1">
        <v>15.173703069013866</v>
      </c>
      <c r="AF3" s="1">
        <v>6.2430345431892551</v>
      </c>
      <c r="AG3" s="1">
        <v>7.2773130244916215</v>
      </c>
      <c r="AH3" s="1">
        <v>7.933959294034854</v>
      </c>
      <c r="AI3" s="1">
        <v>8.9356237163384193</v>
      </c>
    </row>
    <row r="4" spans="1:35">
      <c r="A4" s="1"/>
      <c r="B4" s="1">
        <v>24.360203186085478</v>
      </c>
      <c r="C4" s="1">
        <v>21.841814580135647</v>
      </c>
      <c r="D4" s="1">
        <v>32.40013739710443</v>
      </c>
      <c r="E4" s="4">
        <v>32.405589798504138</v>
      </c>
      <c r="G4" s="1"/>
      <c r="H4" s="1">
        <v>17.492113804260317</v>
      </c>
      <c r="I4" s="1">
        <v>15.630820368339972</v>
      </c>
      <c r="J4" s="1">
        <v>23.014313892426514</v>
      </c>
      <c r="K4" s="1">
        <v>14.688901349768912</v>
      </c>
      <c r="L4" s="1">
        <v>8.5242074962808871</v>
      </c>
      <c r="M4" s="1">
        <v>8.5083442071286317</v>
      </c>
      <c r="N4" s="1">
        <v>14.873340746855979</v>
      </c>
      <c r="O4" s="1">
        <v>22.784868633712062</v>
      </c>
      <c r="Q4" s="1"/>
      <c r="R4" s="1">
        <v>21.292334125767436</v>
      </c>
      <c r="S4" s="1">
        <v>11.935274641566926</v>
      </c>
      <c r="T4" s="1">
        <v>19.487576353145101</v>
      </c>
      <c r="U4" s="1">
        <v>23.333577709179224</v>
      </c>
      <c r="V4" s="1">
        <v>5.4571499210053434</v>
      </c>
      <c r="W4" s="1">
        <v>8.95213961954388</v>
      </c>
      <c r="X4" s="1">
        <v>10.888141916179299</v>
      </c>
      <c r="Y4" s="1">
        <v>9.8881759641793803</v>
      </c>
      <c r="AA4" s="1"/>
      <c r="AB4" s="1">
        <v>19.196695325682811</v>
      </c>
      <c r="AC4" s="1">
        <v>21.274766654648879</v>
      </c>
      <c r="AD4" s="1">
        <v>7.8247194159236599</v>
      </c>
      <c r="AE4" s="1">
        <v>16.326323598431514</v>
      </c>
      <c r="AF4" s="1">
        <v>6.3597950398570919</v>
      </c>
      <c r="AG4" s="1">
        <v>8.2086440757752026</v>
      </c>
      <c r="AH4" s="1">
        <v>9.1979150252388884</v>
      </c>
      <c r="AI4" s="1">
        <v>7.548140754471854</v>
      </c>
    </row>
    <row r="5" spans="1:35">
      <c r="A5" s="1"/>
      <c r="B5" s="1">
        <v>23.803536222156971</v>
      </c>
      <c r="C5" s="1">
        <v>20.826000120134552</v>
      </c>
      <c r="D5" s="1">
        <v>34.138637414921028</v>
      </c>
      <c r="E5" s="4">
        <v>33.437353903693314</v>
      </c>
      <c r="G5" s="1"/>
      <c r="H5" s="1">
        <v>17.469366381567465</v>
      </c>
      <c r="I5" s="1">
        <v>16.026154373818507</v>
      </c>
      <c r="J5" s="1">
        <v>24.642274267340241</v>
      </c>
      <c r="K5" s="1">
        <v>15.157269653010808</v>
      </c>
      <c r="L5" s="1">
        <v>8.5497918591120126</v>
      </c>
      <c r="M5" s="1">
        <v>8.6141269881535223</v>
      </c>
      <c r="N5" s="1">
        <v>14.734117284782233</v>
      </c>
      <c r="O5" s="1">
        <v>24.186439376487751</v>
      </c>
      <c r="Q5" s="1"/>
      <c r="R5" s="1">
        <v>23.644801556834334</v>
      </c>
      <c r="S5" s="1">
        <v>11.034108337744479</v>
      </c>
      <c r="T5" s="1">
        <v>23.366495684361283</v>
      </c>
      <c r="U5" s="1">
        <v>24.111084653984886</v>
      </c>
      <c r="V5" s="1">
        <v>5.6075846659683082</v>
      </c>
      <c r="W5" s="1">
        <v>9.3196509178453208</v>
      </c>
      <c r="X5" s="1">
        <v>15.12602413452624</v>
      </c>
      <c r="Y5" s="1">
        <v>9.2963123572808701</v>
      </c>
      <c r="AA5" s="1"/>
      <c r="AB5" s="1">
        <v>21.474801396149534</v>
      </c>
      <c r="AC5" s="1">
        <v>17.872967668462412</v>
      </c>
      <c r="AD5" s="1">
        <v>14.462674682005604</v>
      </c>
      <c r="AE5" s="1">
        <v>16.065515636055618</v>
      </c>
      <c r="AF5" s="1">
        <v>6.9470200550753578</v>
      </c>
      <c r="AG5" s="1">
        <v>7.9560527367159413</v>
      </c>
      <c r="AH5" s="1">
        <v>10.226802725700917</v>
      </c>
      <c r="AI5" s="1">
        <v>7.9038427241111346</v>
      </c>
    </row>
    <row r="6" spans="1:35">
      <c r="A6" s="1"/>
      <c r="B6" s="1">
        <v>20.446312329123813</v>
      </c>
      <c r="C6" s="1">
        <v>22.451630852986369</v>
      </c>
      <c r="D6" s="1">
        <v>18.713105596072808</v>
      </c>
      <c r="E6" s="1">
        <v>12.986631779573782</v>
      </c>
      <c r="G6" s="1"/>
      <c r="H6" s="1">
        <v>22.132443837292627</v>
      </c>
      <c r="I6" s="1">
        <v>14.060900331225533</v>
      </c>
      <c r="J6" s="1">
        <v>18.15163282145134</v>
      </c>
      <c r="K6" s="1">
        <v>27.305167250897636</v>
      </c>
      <c r="L6" s="1">
        <v>19.414697674418605</v>
      </c>
      <c r="M6" s="1">
        <v>11.113699913572088</v>
      </c>
      <c r="N6" s="1">
        <v>21.883818327068955</v>
      </c>
      <c r="O6" s="1">
        <v>26.83848662002319</v>
      </c>
      <c r="Q6" s="1"/>
      <c r="R6" s="1">
        <v>13.365248725933448</v>
      </c>
      <c r="S6" s="1">
        <v>6.4407854058744372</v>
      </c>
      <c r="T6" s="1">
        <v>15.666674239498374</v>
      </c>
      <c r="U6" s="1">
        <v>23.356126022657985</v>
      </c>
      <c r="V6" s="1">
        <v>11.681357188987491</v>
      </c>
      <c r="W6" s="1">
        <v>6.7799613491259256</v>
      </c>
      <c r="X6" s="1">
        <v>6.831026151222285</v>
      </c>
      <c r="Y6" s="1">
        <v>8.943408288141514</v>
      </c>
      <c r="AA6" s="1"/>
      <c r="AB6" s="1">
        <v>14.035300398856819</v>
      </c>
      <c r="AC6" s="1">
        <v>17.420821555301615</v>
      </c>
      <c r="AD6" s="1">
        <v>14.00962607002595</v>
      </c>
      <c r="AE6" s="1">
        <v>15.327222532974867</v>
      </c>
      <c r="AF6" s="1">
        <v>8.502745612987944</v>
      </c>
      <c r="AG6" s="1">
        <v>8.8915172186159097</v>
      </c>
      <c r="AH6" s="1">
        <v>14.619266118362026</v>
      </c>
      <c r="AI6" s="1">
        <v>6.3501552511630592</v>
      </c>
    </row>
    <row r="7" spans="1:35">
      <c r="A7" s="1"/>
      <c r="B7" s="1">
        <v>19.813115575528865</v>
      </c>
      <c r="C7" s="1">
        <v>24.148422647747623</v>
      </c>
      <c r="D7" s="1">
        <v>18.170961550653889</v>
      </c>
      <c r="E7" s="1">
        <v>12.653702575041901</v>
      </c>
      <c r="G7" s="1"/>
      <c r="H7" s="1">
        <v>19.169476597422602</v>
      </c>
      <c r="I7" s="1">
        <v>13.826909928776388</v>
      </c>
      <c r="J7" s="1">
        <v>13.32752524739398</v>
      </c>
      <c r="K7" s="1">
        <v>27.696110096117856</v>
      </c>
      <c r="L7" s="1">
        <v>20.195611862193324</v>
      </c>
      <c r="M7" s="1">
        <v>12.298477041909775</v>
      </c>
      <c r="N7" s="1">
        <v>19.198694509081019</v>
      </c>
      <c r="O7" s="1">
        <v>27.163318082355278</v>
      </c>
      <c r="Q7" s="1"/>
      <c r="R7" s="1">
        <v>11.05806872553284</v>
      </c>
      <c r="S7" s="1">
        <v>5.666025832892041</v>
      </c>
      <c r="T7" s="1">
        <v>13.192944656650653</v>
      </c>
      <c r="U7" s="1">
        <v>20.934515287922675</v>
      </c>
      <c r="V7" s="1">
        <v>11.361621788919841</v>
      </c>
      <c r="W7" s="1">
        <v>7.7457914075070242</v>
      </c>
      <c r="X7" s="1">
        <v>7.4952437906413572</v>
      </c>
      <c r="Y7" s="1">
        <v>8.4473760786265366</v>
      </c>
      <c r="AA7" s="1"/>
      <c r="AB7" s="1">
        <v>12.893315100430417</v>
      </c>
      <c r="AC7" s="1">
        <v>25.430074928413049</v>
      </c>
      <c r="AD7" s="1">
        <v>14.729138966712567</v>
      </c>
      <c r="AE7" s="1">
        <v>13.179850705070152</v>
      </c>
      <c r="AF7" s="1">
        <v>9.4248582341822296</v>
      </c>
      <c r="AG7" s="1">
        <v>10.859227932643957</v>
      </c>
      <c r="AH7" s="1">
        <v>14.359293174894303</v>
      </c>
      <c r="AI7" s="1">
        <v>6.7517466058038389</v>
      </c>
    </row>
    <row r="8" spans="1:35">
      <c r="A8" s="1"/>
      <c r="B8" s="1">
        <v>20.49762231965622</v>
      </c>
      <c r="C8" s="1">
        <v>23.044865919529116</v>
      </c>
      <c r="D8" s="1">
        <v>17.090141160557749</v>
      </c>
      <c r="E8" s="1">
        <v>12.002746808854418</v>
      </c>
      <c r="G8" s="1"/>
      <c r="H8" s="1">
        <v>19.286865431103948</v>
      </c>
      <c r="I8" s="1">
        <v>13.762988837588566</v>
      </c>
      <c r="J8" s="1">
        <v>17.533318651470939</v>
      </c>
      <c r="K8" s="1">
        <v>27.990908362585415</v>
      </c>
      <c r="L8" s="1">
        <v>21.661678780105458</v>
      </c>
      <c r="M8" s="1">
        <v>14.605805333750153</v>
      </c>
      <c r="N8" s="1">
        <v>22.298981406091624</v>
      </c>
      <c r="O8" s="1">
        <v>27.038689525756013</v>
      </c>
      <c r="Q8" s="1"/>
      <c r="R8" s="1">
        <v>12.86348855359001</v>
      </c>
      <c r="S8" s="1">
        <v>5.3906164630389544</v>
      </c>
      <c r="T8" s="1">
        <v>17.447522740640839</v>
      </c>
      <c r="U8" s="1">
        <v>30.698637121137178</v>
      </c>
      <c r="V8" s="1">
        <v>12.445297836609701</v>
      </c>
      <c r="W8" s="1">
        <v>8.7258740253204277</v>
      </c>
      <c r="X8" s="1">
        <v>8.4590000927817552</v>
      </c>
      <c r="Y8" s="1">
        <v>10.049136485633595</v>
      </c>
      <c r="AA8" s="1"/>
      <c r="AB8" s="1">
        <v>15.423105470447814</v>
      </c>
      <c r="AC8" s="1">
        <v>26.570186328197511</v>
      </c>
      <c r="AD8" s="1">
        <v>14.372620182795909</v>
      </c>
      <c r="AE8" s="1">
        <v>13.843457708848973</v>
      </c>
      <c r="AF8" s="1">
        <v>9.0755064753181305</v>
      </c>
      <c r="AG8" s="1">
        <v>10.196890278817776</v>
      </c>
      <c r="AH8" s="1">
        <v>13.897174840582958</v>
      </c>
      <c r="AI8" s="1">
        <v>7.2770442030440039</v>
      </c>
    </row>
    <row r="9" spans="1:35">
      <c r="A9" s="1"/>
      <c r="B9" s="1">
        <v>21.551662627480408</v>
      </c>
      <c r="C9" s="1">
        <v>13.66996659967732</v>
      </c>
      <c r="D9" s="1">
        <v>23.88802920766943</v>
      </c>
      <c r="E9" s="1">
        <v>16.255042524216964</v>
      </c>
      <c r="G9" s="1"/>
      <c r="H9" s="1">
        <v>33.793141702721485</v>
      </c>
      <c r="I9" s="1">
        <v>22.993868248013232</v>
      </c>
      <c r="J9" s="1">
        <v>8.5470386574994777</v>
      </c>
      <c r="K9" s="1">
        <v>21.192082859272627</v>
      </c>
      <c r="L9" s="1">
        <v>23.237482872622593</v>
      </c>
      <c r="M9" s="1">
        <v>15.696668211350589</v>
      </c>
      <c r="N9" s="1">
        <v>14.559445824483388</v>
      </c>
      <c r="O9" s="1">
        <v>17.177198418521662</v>
      </c>
      <c r="Q9" s="1"/>
      <c r="R9" s="1">
        <v>34.762285087121001</v>
      </c>
      <c r="S9" s="1">
        <v>18.133033984856489</v>
      </c>
      <c r="T9" s="1">
        <v>22.967507677538919</v>
      </c>
      <c r="U9" s="1">
        <v>8.8426268286253489</v>
      </c>
      <c r="V9" s="1">
        <v>10.838508296369312</v>
      </c>
      <c r="W9" s="1">
        <v>8.4786186393438268</v>
      </c>
      <c r="X9" s="1">
        <v>16.841431180672082</v>
      </c>
      <c r="Y9" s="1">
        <v>12.50858774009386</v>
      </c>
      <c r="AA9" s="1"/>
      <c r="AB9" s="1">
        <v>34.133832903838332</v>
      </c>
      <c r="AC9" s="1">
        <v>24.130391428629235</v>
      </c>
      <c r="AD9" s="1">
        <v>10.879015446877917</v>
      </c>
      <c r="AE9" s="1">
        <v>16.976583121333118</v>
      </c>
      <c r="AF9" s="1">
        <v>6.9250888981610075</v>
      </c>
      <c r="AG9" s="1">
        <v>8.6433575835437182</v>
      </c>
      <c r="AH9" s="1">
        <v>8.9952320917819009</v>
      </c>
      <c r="AI9" s="1">
        <v>18.682858467038908</v>
      </c>
    </row>
    <row r="10" spans="1:35">
      <c r="A10" s="1"/>
      <c r="B10" s="1">
        <v>18.820297060382998</v>
      </c>
      <c r="C10" s="1">
        <v>15.049530605329771</v>
      </c>
      <c r="D10" s="1">
        <v>21.476137974484171</v>
      </c>
      <c r="E10" s="1">
        <v>16.438646387735055</v>
      </c>
      <c r="G10" s="1"/>
      <c r="H10" s="1">
        <v>33.457031827618636</v>
      </c>
      <c r="I10" s="1">
        <v>22.625301433874665</v>
      </c>
      <c r="J10" s="1">
        <v>6.3289722462865416</v>
      </c>
      <c r="K10" s="1">
        <v>21.870932206247684</v>
      </c>
      <c r="L10" s="1">
        <v>22.09225233727549</v>
      </c>
      <c r="M10" s="1">
        <v>16.562266552306117</v>
      </c>
      <c r="N10" s="1">
        <v>17.796285546751843</v>
      </c>
      <c r="O10" s="1">
        <v>20.18973797244324</v>
      </c>
      <c r="Q10" s="1"/>
      <c r="R10" s="1">
        <v>32.241208064730408</v>
      </c>
      <c r="S10" s="1">
        <v>16.531847529178048</v>
      </c>
      <c r="T10" s="1">
        <v>26.052919298193657</v>
      </c>
      <c r="U10" s="1">
        <v>6.5800593616329035</v>
      </c>
      <c r="V10" s="1">
        <v>10.491458542076423</v>
      </c>
      <c r="W10" s="1">
        <v>12.849714431847241</v>
      </c>
      <c r="X10" s="1">
        <v>17.202583189040485</v>
      </c>
      <c r="Y10" s="1">
        <v>9.2165746433140772</v>
      </c>
      <c r="AA10" s="1"/>
      <c r="AB10" s="1">
        <v>32.230193205565996</v>
      </c>
      <c r="AC10" s="1">
        <v>26.241574940600298</v>
      </c>
      <c r="AD10" s="1">
        <v>9.0209054825497734</v>
      </c>
      <c r="AE10" s="1">
        <v>16.956192151393438</v>
      </c>
      <c r="AF10" s="1">
        <v>10.151666042338579</v>
      </c>
      <c r="AG10" s="1">
        <v>11.159792962032014</v>
      </c>
      <c r="AH10" s="1">
        <v>11.122802883132064</v>
      </c>
      <c r="AI10" s="1">
        <v>19.307217392136046</v>
      </c>
    </row>
    <row r="11" spans="1:35">
      <c r="A11" s="1"/>
      <c r="B11" s="1">
        <v>18.634835520459141</v>
      </c>
      <c r="C11" s="1">
        <v>13.852352577538307</v>
      </c>
      <c r="D11" s="1">
        <v>21.06149070720102</v>
      </c>
      <c r="E11" s="1">
        <v>17.121483518009388</v>
      </c>
      <c r="G11" s="1"/>
      <c r="H11" s="1">
        <v>33.702773443085661</v>
      </c>
      <c r="I11" s="1">
        <v>21.643291320523105</v>
      </c>
      <c r="J11" s="1">
        <v>7.5846773862582397</v>
      </c>
      <c r="K11" s="1">
        <v>19.533161781379714</v>
      </c>
      <c r="L11" s="1">
        <v>22.690388344203406</v>
      </c>
      <c r="M11" s="1">
        <v>17.233875557952128</v>
      </c>
      <c r="N11" s="1">
        <v>19.273158199937967</v>
      </c>
      <c r="O11" s="1">
        <v>25.132560912150812</v>
      </c>
      <c r="Q11" s="1"/>
      <c r="R11" s="1">
        <v>53.218408378564334</v>
      </c>
      <c r="S11" s="1">
        <v>17.413819116904243</v>
      </c>
      <c r="T11" s="1">
        <v>8.8781850245460188</v>
      </c>
      <c r="U11" s="1">
        <v>8.6225156211388434</v>
      </c>
      <c r="V11" s="1">
        <v>11.069691096784402</v>
      </c>
      <c r="W11" s="1">
        <v>13.546072093787663</v>
      </c>
      <c r="X11" s="1">
        <v>18.156068081917113</v>
      </c>
      <c r="Y11" s="1">
        <v>12.833609252038006</v>
      </c>
      <c r="AA11" s="1"/>
      <c r="AB11" s="1">
        <v>24.808134421625958</v>
      </c>
      <c r="AC11" s="1">
        <v>24.44314753944127</v>
      </c>
      <c r="AD11" s="1">
        <v>9.8721841572857674</v>
      </c>
      <c r="AE11" s="1">
        <v>16.860120965624567</v>
      </c>
      <c r="AF11" s="1">
        <v>10.936470148905382</v>
      </c>
      <c r="AG11" s="1">
        <v>11.770194759398905</v>
      </c>
      <c r="AH11" s="1">
        <v>12.463351714348113</v>
      </c>
      <c r="AI11" s="1">
        <v>17.863819412699449</v>
      </c>
    </row>
    <row r="12" spans="1:35">
      <c r="A12" s="1"/>
      <c r="B12" s="1">
        <v>21.742713412616109</v>
      </c>
      <c r="C12" s="1"/>
      <c r="D12" s="1">
        <v>17.48386864467809</v>
      </c>
      <c r="E12" s="1"/>
      <c r="G12" s="1"/>
      <c r="H12" s="1">
        <v>18.987562066761711</v>
      </c>
      <c r="I12" s="1">
        <v>17.404828861695929</v>
      </c>
      <c r="J12" s="1">
        <v>17.35679009843464</v>
      </c>
      <c r="K12" s="1">
        <v>22.190438188797156</v>
      </c>
      <c r="L12" s="1">
        <v>15.646700705925761</v>
      </c>
      <c r="M12" s="1">
        <v>16.49219824381521</v>
      </c>
      <c r="N12" s="1"/>
      <c r="O12" s="1">
        <v>17.148499089556847</v>
      </c>
      <c r="Q12" s="1"/>
      <c r="R12" s="1">
        <v>17.305242865503114</v>
      </c>
      <c r="S12" s="1">
        <v>34.952670533716294</v>
      </c>
      <c r="T12" s="1">
        <v>21.97989918533419</v>
      </c>
      <c r="U12" s="1">
        <v>30.349893294952601</v>
      </c>
      <c r="V12" s="1">
        <v>13.260755740815036</v>
      </c>
      <c r="W12" s="1">
        <v>14.119103048975742</v>
      </c>
      <c r="X12" s="1">
        <v>9.4901703176915237</v>
      </c>
      <c r="Y12" s="1">
        <v>13.026533489612529</v>
      </c>
      <c r="AA12" s="1"/>
      <c r="AB12" s="1">
        <v>34.585512092708278</v>
      </c>
      <c r="AC12" s="1">
        <v>31.004966742331515</v>
      </c>
      <c r="AD12" s="1">
        <v>17.415859327709544</v>
      </c>
      <c r="AE12" s="1">
        <v>14.928399260878793</v>
      </c>
      <c r="AF12" s="1">
        <v>7.203800056949083</v>
      </c>
      <c r="AG12" s="1">
        <v>8.1919802443565981</v>
      </c>
      <c r="AH12" s="1">
        <v>10.652542108167577</v>
      </c>
      <c r="AI12" s="1"/>
    </row>
    <row r="13" spans="1:35">
      <c r="A13" s="1"/>
      <c r="B13" s="1">
        <v>21.490065867032953</v>
      </c>
      <c r="C13" s="1"/>
      <c r="D13" s="1">
        <v>16.489395006652579</v>
      </c>
      <c r="E13" s="1"/>
      <c r="G13" s="1"/>
      <c r="H13" s="1">
        <v>15.304092632348238</v>
      </c>
      <c r="I13" s="1">
        <v>17.218641391851683</v>
      </c>
      <c r="J13" s="1">
        <v>14.98749892232089</v>
      </c>
      <c r="K13" s="1">
        <v>17.836687030646601</v>
      </c>
      <c r="L13" s="1">
        <v>16.744285128183549</v>
      </c>
      <c r="M13" s="1">
        <v>17.298028501017892</v>
      </c>
      <c r="N13" s="1"/>
      <c r="O13" s="1">
        <v>18.859526531434089</v>
      </c>
      <c r="Q13" s="1"/>
      <c r="R13" s="1">
        <v>18.138596458069518</v>
      </c>
      <c r="S13" s="1">
        <v>35.385757838357051</v>
      </c>
      <c r="T13" s="1">
        <v>21.179298581473514</v>
      </c>
      <c r="U13" s="1">
        <v>31.555149649862351</v>
      </c>
      <c r="V13" s="1">
        <v>13.016600050412302</v>
      </c>
      <c r="W13" s="1">
        <v>16.055503431929289</v>
      </c>
      <c r="X13" s="1">
        <v>12.915194384707549</v>
      </c>
      <c r="Y13" s="1">
        <v>12.569728956665212</v>
      </c>
      <c r="AA13" s="1"/>
      <c r="AB13" s="1">
        <v>34.972818512329674</v>
      </c>
      <c r="AC13" s="1">
        <v>25.818114904812539</v>
      </c>
      <c r="AD13" s="1">
        <v>17.083904917921192</v>
      </c>
      <c r="AE13" s="1">
        <v>14.720027347501148</v>
      </c>
      <c r="AF13" s="1">
        <v>8.0785171230572566</v>
      </c>
      <c r="AG13" s="1">
        <v>12.803517834125273</v>
      </c>
      <c r="AH13" s="1">
        <v>10.575849737642459</v>
      </c>
      <c r="AI13" s="1"/>
    </row>
    <row r="14" spans="1:35">
      <c r="A14" s="1"/>
      <c r="B14" s="1">
        <v>20.773587532694854</v>
      </c>
      <c r="C14" s="1"/>
      <c r="D14" s="1">
        <v>15.350186036331801</v>
      </c>
      <c r="E14" s="1"/>
      <c r="G14" s="1"/>
      <c r="H14" s="1">
        <v>16.901162596066015</v>
      </c>
      <c r="I14" s="1">
        <v>18.080860100876031</v>
      </c>
      <c r="J14" s="1">
        <v>14.92909272489821</v>
      </c>
      <c r="K14" s="1">
        <v>21.772736433395117</v>
      </c>
      <c r="L14" s="1">
        <v>19.342823043111231</v>
      </c>
      <c r="M14" s="1">
        <v>17.947804236099451</v>
      </c>
      <c r="N14" s="1"/>
      <c r="O14" s="1">
        <v>23.945651992593458</v>
      </c>
      <c r="Q14" s="1"/>
      <c r="R14" s="1">
        <v>15.081955827198222</v>
      </c>
      <c r="S14" s="1">
        <v>31.053510620090531</v>
      </c>
      <c r="T14" s="1">
        <v>24.453329891923698</v>
      </c>
      <c r="U14" s="1">
        <v>33.16210986381477</v>
      </c>
      <c r="V14" s="1">
        <v>13.128350787521876</v>
      </c>
      <c r="W14" s="1">
        <v>16.85755370886001</v>
      </c>
      <c r="X14" s="1">
        <v>11.828012963020948</v>
      </c>
      <c r="Y14" s="1">
        <v>13.537676778010209</v>
      </c>
      <c r="AA14" s="1"/>
      <c r="AB14" s="1">
        <v>29.21197800994608</v>
      </c>
      <c r="AC14" s="1">
        <v>27.103096760649589</v>
      </c>
      <c r="AD14" s="1">
        <v>18.681780300090765</v>
      </c>
      <c r="AE14" s="1">
        <v>16.305855940652737</v>
      </c>
      <c r="AF14" s="1">
        <v>8.1626083133606571</v>
      </c>
      <c r="AG14" s="1">
        <v>12.438334524780595</v>
      </c>
      <c r="AH14" s="1">
        <v>12.466151169136044</v>
      </c>
      <c r="AI14" s="1"/>
    </row>
    <row r="15" spans="1:35">
      <c r="A15" s="1" t="s">
        <v>12</v>
      </c>
      <c r="B15" s="1">
        <f>AVERAGE(B3:B14)</f>
        <v>21.660768406540708</v>
      </c>
      <c r="C15" s="1">
        <f>AVERAGE(C3:C11)</f>
        <v>19.653976492522769</v>
      </c>
      <c r="D15" s="1">
        <f t="shared" ref="D15" si="0">AVERAGE(D3:D14)</f>
        <v>23.023114217780115</v>
      </c>
      <c r="E15" s="1">
        <f>AVERAGE(E3:E14)</f>
        <v>20.92952023535009</v>
      </c>
      <c r="G15" s="1" t="s">
        <v>12</v>
      </c>
      <c r="H15" s="1">
        <f>AVERAGE(H3:H14)</f>
        <v>22.02225523234279</v>
      </c>
      <c r="I15" s="1">
        <f t="shared" ref="I15:O15" si="1">AVERAGE(I3:I14)</f>
        <v>17.436712745811466</v>
      </c>
      <c r="J15" s="1">
        <f t="shared" si="1"/>
        <v>15.826716682824648</v>
      </c>
      <c r="K15" s="1">
        <f t="shared" si="1"/>
        <v>20.803734346953551</v>
      </c>
      <c r="L15" s="1">
        <f t="shared" si="1"/>
        <v>17.16465543926822</v>
      </c>
      <c r="M15" s="1">
        <f t="shared" si="1"/>
        <v>14.115426122244935</v>
      </c>
      <c r="N15" s="1">
        <f>AVERAGE(N3:N11)</f>
        <v>17.509732000958529</v>
      </c>
      <c r="O15" s="1">
        <f t="shared" si="1"/>
        <v>22.512717738891947</v>
      </c>
      <c r="Q15" s="1" t="s">
        <v>12</v>
      </c>
      <c r="R15" s="1">
        <f>AVERAGE(R3:R14)</f>
        <v>22.889860744549125</v>
      </c>
      <c r="S15" s="1">
        <f t="shared" ref="S15" si="2">AVERAGE(S3:S14)</f>
        <v>17.214167545148889</v>
      </c>
      <c r="T15" s="1">
        <f t="shared" ref="T15" si="3">AVERAGE(T3:T14)</f>
        <v>19.676770892730456</v>
      </c>
      <c r="U15" s="1">
        <f t="shared" ref="U15" si="4">AVERAGE(U3:U14)</f>
        <v>21.745155903676885</v>
      </c>
      <c r="V15" s="1">
        <f>AVERAGE(V3:V14)</f>
        <v>10.330028825804268</v>
      </c>
      <c r="W15" s="1">
        <f t="shared" ref="W15" si="5">AVERAGE(W3:W14)</f>
        <v>10.943093981935297</v>
      </c>
      <c r="X15" s="1">
        <f t="shared" ref="X15" si="6">AVERAGE(X3:X14)</f>
        <v>12.170731798101544</v>
      </c>
      <c r="Y15" s="1">
        <f t="shared" ref="Y15" si="7">AVERAGE(Y3:Y14)</f>
        <v>10.656799577440013</v>
      </c>
      <c r="AA15" s="1" t="s">
        <v>12</v>
      </c>
      <c r="AB15" s="1">
        <f>AVERAGE(AB3:AB14)</f>
        <v>24.527048313295154</v>
      </c>
      <c r="AC15" s="1">
        <f>AVERAGE(AC3:AC14)</f>
        <v>23.677319020173886</v>
      </c>
      <c r="AD15" s="1">
        <f t="shared" ref="AD15" si="8">AVERAGE(AD3:AD14)</f>
        <v>13.516187029353398</v>
      </c>
      <c r="AE15" s="1">
        <f t="shared" ref="AE15" si="9">AVERAGE(AE3:AE14)</f>
        <v>15.555271003148233</v>
      </c>
      <c r="AF15" s="1">
        <f t="shared" ref="AF15" si="10">AVERAGE(AF3:AF14)</f>
        <v>8.1675925452818294</v>
      </c>
      <c r="AG15" s="1">
        <f t="shared" ref="AG15" si="11">AVERAGE(AG3:AG14)</f>
        <v>9.8664019312747921</v>
      </c>
      <c r="AH15" s="1">
        <f t="shared" ref="AH15" si="12">AVERAGE(AH3:AH14)</f>
        <v>11.375861740251842</v>
      </c>
      <c r="AI15" s="1">
        <f>AVERAGE(AI3:AI11)</f>
        <v>11.180049836311857</v>
      </c>
    </row>
    <row r="16" spans="1:35">
      <c r="A16" s="1" t="s">
        <v>13</v>
      </c>
      <c r="B16" s="1">
        <f>_xlfn.STDEV.P(B3:B14)</f>
        <v>2.5216616817235442</v>
      </c>
      <c r="C16" s="1">
        <f>_xlfn.STDEV.P(C3:C11)</f>
        <v>3.970207635000627</v>
      </c>
      <c r="D16" s="1">
        <f t="shared" ref="D16:E16" si="13">_xlfn.STDEV.P(D3:D14)</f>
        <v>7.7285864343879114</v>
      </c>
      <c r="E16" s="1">
        <f t="shared" si="13"/>
        <v>9.163508860796961</v>
      </c>
      <c r="G16" s="1" t="s">
        <v>13</v>
      </c>
      <c r="H16" s="1">
        <f>_xlfn.STDEV.P(H3:H14)</f>
        <v>6.9095990210453646</v>
      </c>
      <c r="I16" s="1">
        <f t="shared" ref="I16:O16" si="14">_xlfn.STDEV.P(I3:I14)</f>
        <v>3.1793502750997686</v>
      </c>
      <c r="J16" s="1">
        <f t="shared" si="14"/>
        <v>5.9024720772189418</v>
      </c>
      <c r="K16" s="1">
        <f t="shared" si="14"/>
        <v>4.9642037753494952</v>
      </c>
      <c r="L16" s="1">
        <f t="shared" si="14"/>
        <v>5.5418516741245236</v>
      </c>
      <c r="M16" s="1">
        <f t="shared" si="14"/>
        <v>3.2164491527988561</v>
      </c>
      <c r="N16" s="1">
        <f>_xlfn.STDEV.P(N3:N11)</f>
        <v>3.1986833424021408</v>
      </c>
      <c r="O16" s="1">
        <f t="shared" si="14"/>
        <v>3.6122800651702831</v>
      </c>
      <c r="Q16" s="1" t="s">
        <v>13</v>
      </c>
      <c r="R16" s="1">
        <f>_xlfn.STDEV.P(R3:R14)</f>
        <v>11.542343785790962</v>
      </c>
      <c r="S16" s="1">
        <f t="shared" ref="S16:Y16" si="15">_xlfn.STDEV.P(S3:S14)</f>
        <v>10.464268581008392</v>
      </c>
      <c r="T16" s="1">
        <f t="shared" si="15"/>
        <v>4.8162217222686339</v>
      </c>
      <c r="U16" s="1">
        <f t="shared" si="15"/>
        <v>8.9737665734682963</v>
      </c>
      <c r="V16" s="1">
        <f t="shared" si="15"/>
        <v>2.8901376200039306</v>
      </c>
      <c r="W16" s="1">
        <f t="shared" si="15"/>
        <v>3.3677107051157393</v>
      </c>
      <c r="X16" s="1">
        <f t="shared" si="15"/>
        <v>3.7325181105985132</v>
      </c>
      <c r="Y16" s="1">
        <f t="shared" si="15"/>
        <v>2.0001448843726508</v>
      </c>
      <c r="AA16" s="1" t="s">
        <v>13</v>
      </c>
      <c r="AB16" s="1">
        <f>_xlfn.STDEV.P(AB3:AB14)</f>
        <v>7.9582845543159104</v>
      </c>
      <c r="AC16" s="1">
        <f t="shared" ref="AC16:AH16" si="16">_xlfn.STDEV.P(AC3:AC14)</f>
        <v>4.2277064358918865</v>
      </c>
      <c r="AD16" s="1">
        <f t="shared" si="16"/>
        <v>3.302818044512684</v>
      </c>
      <c r="AE16" s="1">
        <f t="shared" si="16"/>
        <v>1.1890023040947162</v>
      </c>
      <c r="AF16" s="1">
        <f t="shared" si="16"/>
        <v>1.445196243772767</v>
      </c>
      <c r="AG16" s="1">
        <f t="shared" si="16"/>
        <v>1.8253904327795176</v>
      </c>
      <c r="AH16" s="1">
        <f t="shared" si="16"/>
        <v>2.1006754485562533</v>
      </c>
      <c r="AI16" s="1">
        <f>_xlfn.STDEV.P(AI3:AI11)</f>
        <v>5.3140141239629735</v>
      </c>
    </row>
    <row r="17" spans="1:35">
      <c r="A17" s="1" t="s">
        <v>14</v>
      </c>
      <c r="B17" s="1">
        <f>B16/SQRT(12)</f>
        <v>0.72794102537412642</v>
      </c>
      <c r="C17" s="1">
        <f t="shared" ref="C17:E17" si="17">C16/SQRT(12)</f>
        <v>1.1461002234031599</v>
      </c>
      <c r="D17" s="1">
        <f t="shared" si="17"/>
        <v>2.2310507291745756</v>
      </c>
      <c r="E17" s="1">
        <f t="shared" si="17"/>
        <v>2.6452771537513233</v>
      </c>
      <c r="G17" s="1" t="s">
        <v>14</v>
      </c>
      <c r="H17" s="1">
        <f>H16/SQRT(12)</f>
        <v>1.994629427396458</v>
      </c>
      <c r="I17" s="1">
        <f t="shared" ref="I17:O17" si="18">I16/SQRT(12)</f>
        <v>0.9177993685884811</v>
      </c>
      <c r="J17" s="1">
        <f t="shared" si="18"/>
        <v>1.7038969213333028</v>
      </c>
      <c r="K17" s="1">
        <f t="shared" si="18"/>
        <v>1.4330421930050938</v>
      </c>
      <c r="L17" s="1">
        <f t="shared" si="18"/>
        <v>1.599794777932386</v>
      </c>
      <c r="M17" s="1">
        <f t="shared" si="18"/>
        <v>0.92850889210158172</v>
      </c>
      <c r="N17" s="1">
        <f t="shared" si="18"/>
        <v>0.92338034439412398</v>
      </c>
      <c r="O17" s="1">
        <f t="shared" si="18"/>
        <v>1.0427754340071911</v>
      </c>
      <c r="Q17" s="1" t="s">
        <v>14</v>
      </c>
      <c r="R17" s="1">
        <f>R16/SQRT(12)</f>
        <v>3.3319876459028084</v>
      </c>
      <c r="S17" s="1">
        <f t="shared" ref="S17" si="19">S16/SQRT(12)</f>
        <v>3.0207741410588693</v>
      </c>
      <c r="T17" s="1">
        <f t="shared" ref="T17" si="20">T16/SQRT(12)</f>
        <v>1.3903234539143594</v>
      </c>
      <c r="U17" s="1">
        <f t="shared" ref="U17" si="21">U16/SQRT(12)</f>
        <v>2.5905032734183933</v>
      </c>
      <c r="V17" s="1">
        <f t="shared" ref="V17" si="22">V16/SQRT(12)</f>
        <v>0.8343108664521669</v>
      </c>
      <c r="W17" s="1">
        <f t="shared" ref="W17" si="23">W16/SQRT(12)</f>
        <v>0.97217434107567835</v>
      </c>
      <c r="X17" s="1">
        <f t="shared" ref="X17" si="24">X16/SQRT(12)</f>
        <v>1.0774851679546025</v>
      </c>
      <c r="Y17" s="1">
        <f t="shared" ref="Y17" si="25">Y16/SQRT(12)</f>
        <v>0.57739209370540145</v>
      </c>
      <c r="AA17" s="1" t="s">
        <v>14</v>
      </c>
      <c r="AB17" s="1">
        <f>AB16/SQRT(12)</f>
        <v>2.297358864860966</v>
      </c>
      <c r="AC17" s="1">
        <f t="shared" ref="AC17" si="26">AC16/SQRT(12)</f>
        <v>1.2204337244084471</v>
      </c>
      <c r="AD17" s="1">
        <f t="shared" ref="AD17" si="27">AD16/SQRT(12)</f>
        <v>0.95344144354187577</v>
      </c>
      <c r="AE17" s="1">
        <f t="shared" ref="AE17" si="28">AE16/SQRT(12)</f>
        <v>0.34323540016808485</v>
      </c>
      <c r="AF17" s="1">
        <f t="shared" ref="AF17" si="29">AF16/SQRT(12)</f>
        <v>0.41719222018702157</v>
      </c>
      <c r="AG17" s="1">
        <f t="shared" ref="AG17" si="30">AG16/SQRT(12)</f>
        <v>0.52694482887071104</v>
      </c>
      <c r="AH17" s="1">
        <f t="shared" ref="AH17" si="31">AH16/SQRT(12)</f>
        <v>0.60641276785199538</v>
      </c>
      <c r="AI17" s="1">
        <f t="shared" ref="AI17" si="32">AI16/SQRT(12)</f>
        <v>1.5340237424737482</v>
      </c>
    </row>
    <row r="20" spans="1:35" ht="18.75">
      <c r="A20" s="60" t="s">
        <v>15</v>
      </c>
      <c r="B20" s="61"/>
      <c r="C20" s="35"/>
      <c r="D20" s="60" t="s">
        <v>16</v>
      </c>
      <c r="E20" s="62"/>
      <c r="F20" s="61"/>
      <c r="H20" s="60" t="s">
        <v>17</v>
      </c>
      <c r="I20" s="62"/>
      <c r="J20" s="61"/>
      <c r="K20" s="35"/>
      <c r="L20" s="60" t="s">
        <v>18</v>
      </c>
      <c r="M20" s="62"/>
      <c r="N20" s="61"/>
      <c r="O20" s="35"/>
      <c r="S20" s="35"/>
      <c r="T20" s="35"/>
      <c r="U20" s="35"/>
      <c r="AD20" s="35"/>
      <c r="AE20" s="35"/>
      <c r="AF20" s="35"/>
      <c r="AG20" s="35"/>
      <c r="AH20" s="35"/>
      <c r="AI20" s="35"/>
    </row>
    <row r="21" spans="1:35">
      <c r="A21" s="1"/>
      <c r="B21" s="3" t="s">
        <v>4</v>
      </c>
      <c r="C21" s="36"/>
      <c r="D21" s="1"/>
      <c r="E21" s="3" t="s">
        <v>4</v>
      </c>
      <c r="F21" s="3" t="s">
        <v>8</v>
      </c>
      <c r="H21" s="1"/>
      <c r="I21" s="3" t="s">
        <v>4</v>
      </c>
      <c r="J21" s="3" t="s">
        <v>8</v>
      </c>
      <c r="K21" s="36"/>
      <c r="L21" s="1"/>
      <c r="M21" s="3" t="s">
        <v>4</v>
      </c>
      <c r="N21" s="3" t="s">
        <v>8</v>
      </c>
      <c r="O21" s="36"/>
      <c r="S21" s="36"/>
      <c r="T21" s="36"/>
      <c r="U21" s="36"/>
      <c r="AD21" s="36"/>
      <c r="AE21" s="36"/>
      <c r="AG21" s="36"/>
      <c r="AH21" s="36"/>
      <c r="AI21" s="36"/>
    </row>
    <row r="22" spans="1:35">
      <c r="A22" s="1"/>
      <c r="B22" s="1">
        <v>1.54545</v>
      </c>
      <c r="D22" s="1"/>
      <c r="E22" s="1">
        <v>1.3891800000000001</v>
      </c>
      <c r="F22" s="1">
        <v>1.35053</v>
      </c>
      <c r="H22" s="1"/>
      <c r="I22" s="1">
        <v>2.4657499999999999</v>
      </c>
      <c r="J22" s="1">
        <v>0.934944</v>
      </c>
      <c r="L22" s="1"/>
      <c r="M22" s="1">
        <v>1.5841099999999999</v>
      </c>
      <c r="N22" s="1">
        <v>0.82904299999999997</v>
      </c>
    </row>
    <row r="23" spans="1:35">
      <c r="A23" s="1"/>
      <c r="B23" s="1">
        <v>1.7057199999999999</v>
      </c>
      <c r="D23" s="1"/>
      <c r="E23" s="1">
        <v>1.2670999999999999</v>
      </c>
      <c r="F23" s="1">
        <v>1.4196599999999999</v>
      </c>
      <c r="H23" s="1"/>
      <c r="I23" s="1">
        <v>2.15449</v>
      </c>
      <c r="J23" s="1">
        <v>0.93572200000000005</v>
      </c>
      <c r="L23" s="1"/>
      <c r="M23" s="1">
        <v>1.43499</v>
      </c>
      <c r="N23" s="1">
        <v>0.77934599999999998</v>
      </c>
    </row>
    <row r="24" spans="1:35">
      <c r="A24" s="1"/>
      <c r="B24" s="1">
        <v>1.5726500000000001</v>
      </c>
      <c r="D24" s="1"/>
      <c r="E24" s="1">
        <v>1.31514</v>
      </c>
      <c r="F24" s="1">
        <v>1.34849</v>
      </c>
      <c r="H24" s="1"/>
      <c r="I24" s="1">
        <v>2.3762300000000001</v>
      </c>
      <c r="J24" s="1">
        <v>0.94470799999999999</v>
      </c>
      <c r="L24" s="1"/>
      <c r="M24" s="1">
        <v>1.80305</v>
      </c>
      <c r="N24" s="1">
        <v>0.742336</v>
      </c>
    </row>
    <row r="25" spans="1:35">
      <c r="A25" s="1"/>
      <c r="B25" s="1">
        <v>1.7411799999999999</v>
      </c>
      <c r="D25" s="1"/>
      <c r="E25" s="1">
        <v>1.4377200000000001</v>
      </c>
      <c r="F25" s="1">
        <v>0.89879399999999998</v>
      </c>
      <c r="H25" s="1"/>
      <c r="I25" s="1">
        <v>2.1069300000000002</v>
      </c>
      <c r="J25" s="1">
        <v>0.94470100000000001</v>
      </c>
      <c r="L25" s="1"/>
      <c r="M25" s="1">
        <v>2.1768399999999999</v>
      </c>
      <c r="N25" s="1">
        <v>0.83938100000000004</v>
      </c>
    </row>
    <row r="26" spans="1:35">
      <c r="A26" s="1"/>
      <c r="B26" s="1">
        <v>1.6313500000000001</v>
      </c>
      <c r="D26" s="1"/>
      <c r="E26" s="1">
        <v>1.3694</v>
      </c>
      <c r="F26" s="1">
        <v>0.88645399999999996</v>
      </c>
      <c r="H26" s="1"/>
      <c r="I26" s="1">
        <v>1.9555400000000001</v>
      </c>
      <c r="J26" s="1">
        <v>0.90732999999999997</v>
      </c>
      <c r="L26" s="1"/>
      <c r="M26" s="1">
        <v>0.56006500000000004</v>
      </c>
      <c r="N26" s="1">
        <v>0.97803399999999996</v>
      </c>
    </row>
    <row r="27" spans="1:35">
      <c r="A27" s="1"/>
      <c r="B27" s="1">
        <v>1.4772400000000001</v>
      </c>
      <c r="D27" s="1"/>
      <c r="E27" s="1">
        <v>1.4815100000000001</v>
      </c>
      <c r="F27" s="1">
        <v>0.98474799999999996</v>
      </c>
      <c r="H27" s="1"/>
      <c r="I27" s="1">
        <v>1.91473</v>
      </c>
      <c r="J27" s="1">
        <v>0.98062300000000002</v>
      </c>
      <c r="L27" s="1"/>
      <c r="M27" s="1">
        <v>1.2407600000000001</v>
      </c>
      <c r="N27" s="1">
        <v>0.95228100000000004</v>
      </c>
    </row>
    <row r="28" spans="1:35">
      <c r="A28" s="1"/>
      <c r="B28" s="1">
        <v>0.80156799999999995</v>
      </c>
      <c r="D28" s="1"/>
      <c r="E28" s="1">
        <v>1.94137</v>
      </c>
      <c r="F28" s="1">
        <v>0.69519299999999995</v>
      </c>
      <c r="H28" s="1"/>
      <c r="I28" s="1">
        <v>1.57131</v>
      </c>
      <c r="J28" s="1">
        <v>0.88783599999999996</v>
      </c>
      <c r="L28" s="1"/>
      <c r="M28" s="1">
        <v>0.71768699999999996</v>
      </c>
      <c r="N28" s="1">
        <v>0.57700700000000005</v>
      </c>
    </row>
    <row r="29" spans="1:35">
      <c r="A29" s="1"/>
      <c r="B29" s="1">
        <v>0.85797999999999996</v>
      </c>
      <c r="D29" s="1"/>
      <c r="E29" s="1">
        <v>1.8389500000000001</v>
      </c>
      <c r="F29" s="1">
        <v>0.81634799999999996</v>
      </c>
      <c r="H29" s="1"/>
      <c r="I29" s="1">
        <v>1.4982599999999999</v>
      </c>
      <c r="J29" s="1">
        <v>0.90442299999999998</v>
      </c>
      <c r="L29" s="1"/>
      <c r="M29" s="1">
        <v>0.65200599999999997</v>
      </c>
      <c r="N29" s="1">
        <v>0.63493699999999997</v>
      </c>
    </row>
    <row r="30" spans="1:35">
      <c r="A30" s="1"/>
      <c r="B30" s="1">
        <v>0.84307500000000002</v>
      </c>
      <c r="D30" s="1"/>
      <c r="E30" s="1">
        <v>1.50512</v>
      </c>
      <c r="F30" s="1">
        <v>0.77939800000000004</v>
      </c>
      <c r="H30" s="1"/>
      <c r="I30" s="1">
        <v>1.39046</v>
      </c>
      <c r="J30" s="1">
        <v>0.88160000000000005</v>
      </c>
      <c r="L30" s="1"/>
      <c r="M30" s="1">
        <v>0.70094100000000004</v>
      </c>
      <c r="N30" s="1">
        <v>0.64649000000000001</v>
      </c>
    </row>
    <row r="31" spans="1:35">
      <c r="A31" s="1"/>
      <c r="B31" s="1">
        <v>1.3353600000000001</v>
      </c>
      <c r="D31" s="1"/>
      <c r="E31" s="1">
        <v>1.7583500000000001</v>
      </c>
      <c r="F31" s="1">
        <v>0.72375800000000001</v>
      </c>
      <c r="H31" s="1"/>
      <c r="I31" s="1">
        <v>1.15967</v>
      </c>
      <c r="J31" s="1">
        <v>0.73814500000000005</v>
      </c>
      <c r="L31" s="1"/>
      <c r="M31" s="1">
        <v>0.89776999999999996</v>
      </c>
      <c r="N31" s="1">
        <v>0.53833900000000001</v>
      </c>
    </row>
    <row r="32" spans="1:35">
      <c r="A32" s="1"/>
      <c r="B32" s="1">
        <v>1.2447299999999999</v>
      </c>
      <c r="D32" s="1"/>
      <c r="E32" s="1">
        <v>1.2781899999999999</v>
      </c>
      <c r="F32" s="1">
        <v>0.68082500000000001</v>
      </c>
      <c r="H32" s="1"/>
      <c r="I32" s="1">
        <v>1.0761799999999999</v>
      </c>
      <c r="J32" s="1">
        <v>0.68930599999999997</v>
      </c>
      <c r="L32" s="1"/>
      <c r="M32" s="1">
        <v>0.86186799999999997</v>
      </c>
      <c r="N32" s="1">
        <v>0.57989599999999997</v>
      </c>
    </row>
    <row r="33" spans="1:14">
      <c r="A33" s="1"/>
      <c r="B33" s="1">
        <v>1.3407</v>
      </c>
      <c r="D33" s="1"/>
      <c r="E33" s="1">
        <v>1.6211199999999999</v>
      </c>
      <c r="F33" s="1">
        <v>0.795184</v>
      </c>
      <c r="H33" s="1"/>
      <c r="I33" s="1">
        <v>1.1547099999999999</v>
      </c>
      <c r="J33" s="1">
        <v>0.78726200000000002</v>
      </c>
      <c r="L33" s="1"/>
      <c r="M33" s="1">
        <v>0.91064599999999996</v>
      </c>
      <c r="N33" s="1">
        <v>0.573994</v>
      </c>
    </row>
    <row r="34" spans="1:14">
      <c r="A34" s="1" t="s">
        <v>12</v>
      </c>
      <c r="B34" s="1">
        <f>AVERAGE(B22:B33)</f>
        <v>1.3414169166666667</v>
      </c>
      <c r="D34" s="1" t="s">
        <v>12</v>
      </c>
      <c r="E34" s="1">
        <f>AVERAGE(E22:E33)</f>
        <v>1.5169291666666667</v>
      </c>
      <c r="F34" s="1">
        <f t="shared" ref="F34" si="33">AVERAGE(F22:F33)</f>
        <v>0.94828183333333327</v>
      </c>
      <c r="H34" s="1" t="s">
        <v>12</v>
      </c>
      <c r="I34" s="1">
        <f>AVERAGE(I22:I33)</f>
        <v>1.7353550000000002</v>
      </c>
      <c r="J34" s="1">
        <f t="shared" ref="J34" si="34">AVERAGE(J22:J33)</f>
        <v>0.87805</v>
      </c>
      <c r="L34" s="1" t="s">
        <v>12</v>
      </c>
      <c r="M34" s="1">
        <f>AVERAGE(M22:M33)</f>
        <v>1.1283944166666664</v>
      </c>
      <c r="N34" s="1">
        <f t="shared" ref="N34" si="35">AVERAGE(N22:N33)</f>
        <v>0.72259033333333333</v>
      </c>
    </row>
    <row r="35" spans="1:14">
      <c r="A35" s="1" t="s">
        <v>13</v>
      </c>
      <c r="B35" s="1">
        <f>_xlfn.STDEV.P(B22:B33)</f>
        <v>0.32570601918689868</v>
      </c>
      <c r="D35" s="1" t="s">
        <v>13</v>
      </c>
      <c r="E35" s="1">
        <f>_xlfn.STDEV.P(E22:E33)</f>
        <v>0.21580659302016716</v>
      </c>
      <c r="F35" s="1">
        <f>_xlfn.STDEV.P(F22:F33)</f>
        <v>0.25934763466848682</v>
      </c>
      <c r="H35" s="1" t="s">
        <v>13</v>
      </c>
      <c r="I35" s="1">
        <f>_xlfn.STDEV.P(I22:I33)</f>
        <v>0.46937435781580478</v>
      </c>
      <c r="J35" s="1">
        <f>_xlfn.STDEV.P(J22:J33)</f>
        <v>8.7116416958382001E-2</v>
      </c>
      <c r="L35" s="1" t="s">
        <v>13</v>
      </c>
      <c r="M35" s="1">
        <f>_xlfn.STDEV.P(M22:M33)</f>
        <v>0.49511626971827877</v>
      </c>
      <c r="N35" s="1">
        <f>_xlfn.STDEV.P(N22:N33)</f>
        <v>0.14653002186942973</v>
      </c>
    </row>
    <row r="36" spans="1:14">
      <c r="A36" s="1" t="s">
        <v>14</v>
      </c>
      <c r="B36" s="1">
        <f>B35/SQRT(12)</f>
        <v>9.4023228927118688E-2</v>
      </c>
      <c r="D36" s="1" t="s">
        <v>14</v>
      </c>
      <c r="E36" s="1">
        <f>E35/SQRT(12)</f>
        <v>6.2297997286544768E-2</v>
      </c>
      <c r="F36" s="1">
        <f t="shared" ref="F36" si="36">F35/SQRT(12)</f>
        <v>7.4867213344771796E-2</v>
      </c>
      <c r="H36" s="1" t="s">
        <v>14</v>
      </c>
      <c r="I36" s="1">
        <f>I35/SQRT(12)</f>
        <v>0.13549670591783131</v>
      </c>
      <c r="J36" s="1">
        <f t="shared" ref="J36" si="37">J35/SQRT(12)</f>
        <v>2.5148343390878763E-2</v>
      </c>
      <c r="L36" s="1" t="s">
        <v>14</v>
      </c>
      <c r="M36" s="1">
        <f>M35/SQRT(12)</f>
        <v>0.14292775580100581</v>
      </c>
      <c r="N36" s="1">
        <f t="shared" ref="N36" si="38">N35/SQRT(12)</f>
        <v>4.2299573785338503E-2</v>
      </c>
    </row>
  </sheetData>
  <mergeCells count="8">
    <mergeCell ref="Q1:Y1"/>
    <mergeCell ref="AA1:AI1"/>
    <mergeCell ref="A1:E1"/>
    <mergeCell ref="A20:B20"/>
    <mergeCell ref="D20:F20"/>
    <mergeCell ref="H20:J20"/>
    <mergeCell ref="L20:N20"/>
    <mergeCell ref="G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7294-6BF5-4CD4-BEE6-FE8D1CAD571E}">
  <dimension ref="A1:I43"/>
  <sheetViews>
    <sheetView topLeftCell="A12" workbookViewId="0">
      <selection activeCell="A10" sqref="A10"/>
    </sheetView>
  </sheetViews>
  <sheetFormatPr defaultRowHeight="15"/>
  <cols>
    <col min="1" max="1" width="24.85546875" customWidth="1"/>
    <col min="2" max="2" width="15.140625" customWidth="1"/>
    <col min="3" max="8" width="9.5703125" bestFit="1" customWidth="1"/>
  </cols>
  <sheetData>
    <row r="1" spans="1:8">
      <c r="B1" s="18" t="s">
        <v>19</v>
      </c>
      <c r="C1" s="18" t="s">
        <v>20</v>
      </c>
      <c r="D1" s="18" t="s">
        <v>21</v>
      </c>
      <c r="E1" s="18" t="s">
        <v>22</v>
      </c>
      <c r="F1" s="18" t="s">
        <v>23</v>
      </c>
      <c r="G1" s="18" t="s">
        <v>24</v>
      </c>
      <c r="H1" s="18" t="s">
        <v>25</v>
      </c>
    </row>
    <row r="2" spans="1:8">
      <c r="A2" t="s">
        <v>26</v>
      </c>
      <c r="B2">
        <v>1559600</v>
      </c>
      <c r="C2">
        <v>1559600</v>
      </c>
      <c r="D2">
        <v>1545400</v>
      </c>
      <c r="E2">
        <v>1619600</v>
      </c>
      <c r="F2">
        <v>1524400</v>
      </c>
      <c r="G2">
        <v>1686400</v>
      </c>
      <c r="H2">
        <v>1467400</v>
      </c>
    </row>
    <row r="3" spans="1:8">
      <c r="B3">
        <v>1470200</v>
      </c>
      <c r="C3">
        <v>1470200</v>
      </c>
      <c r="D3">
        <v>1643000</v>
      </c>
      <c r="E3">
        <v>1561800</v>
      </c>
      <c r="F3">
        <v>1543600</v>
      </c>
      <c r="G3">
        <v>1826600</v>
      </c>
      <c r="H3">
        <v>1413600</v>
      </c>
    </row>
    <row r="4" spans="1:8">
      <c r="B4">
        <v>1588200</v>
      </c>
      <c r="C4">
        <v>1588200</v>
      </c>
      <c r="D4">
        <v>1756200</v>
      </c>
      <c r="E4">
        <v>1695200</v>
      </c>
      <c r="F4">
        <v>1576400</v>
      </c>
      <c r="G4">
        <v>1949800</v>
      </c>
      <c r="H4">
        <v>1612400</v>
      </c>
    </row>
    <row r="5" spans="1:8">
      <c r="B5">
        <v>1524400</v>
      </c>
      <c r="C5">
        <v>1524400</v>
      </c>
      <c r="D5">
        <v>1594000</v>
      </c>
      <c r="E5">
        <v>1646600</v>
      </c>
      <c r="F5">
        <v>1446600</v>
      </c>
      <c r="G5">
        <v>1820600</v>
      </c>
      <c r="H5">
        <v>1637400</v>
      </c>
    </row>
    <row r="6" spans="1:8">
      <c r="C6">
        <v>1890000</v>
      </c>
      <c r="D6">
        <v>1746600</v>
      </c>
      <c r="E6">
        <v>2038200</v>
      </c>
      <c r="F6">
        <v>1967600</v>
      </c>
      <c r="G6">
        <v>2228400</v>
      </c>
      <c r="H6">
        <v>2078400</v>
      </c>
    </row>
    <row r="7" spans="1:8">
      <c r="C7">
        <v>1846000</v>
      </c>
      <c r="D7">
        <v>1837400</v>
      </c>
      <c r="E7">
        <v>1978000</v>
      </c>
      <c r="F7">
        <v>1745400</v>
      </c>
      <c r="G7">
        <v>2172800</v>
      </c>
      <c r="H7">
        <v>1901200</v>
      </c>
    </row>
    <row r="8" spans="1:8">
      <c r="C8">
        <v>1734200</v>
      </c>
      <c r="D8">
        <v>1783400</v>
      </c>
      <c r="E8">
        <v>1883400</v>
      </c>
      <c r="F8">
        <v>2075800</v>
      </c>
      <c r="G8">
        <v>2485000</v>
      </c>
      <c r="H8">
        <v>2027000</v>
      </c>
    </row>
    <row r="9" spans="1:8" ht="15.75" thickBot="1">
      <c r="C9">
        <v>1702200</v>
      </c>
      <c r="D9">
        <v>1631000</v>
      </c>
      <c r="E9">
        <v>2012800</v>
      </c>
      <c r="F9">
        <v>2247600</v>
      </c>
      <c r="G9">
        <v>2127600</v>
      </c>
      <c r="H9">
        <v>1944800</v>
      </c>
    </row>
    <row r="10" spans="1:8">
      <c r="A10" s="5" t="s">
        <v>12</v>
      </c>
      <c r="B10" s="19">
        <f>AVERAGE(B2:B9)</f>
        <v>1535600</v>
      </c>
      <c r="C10" s="19">
        <f t="shared" ref="C10:H10" si="0">AVERAGE(C2:C9)</f>
        <v>1664350</v>
      </c>
      <c r="D10" s="19">
        <f t="shared" si="0"/>
        <v>1692125</v>
      </c>
      <c r="E10" s="19">
        <f t="shared" si="0"/>
        <v>1804450</v>
      </c>
      <c r="F10" s="19">
        <f t="shared" si="0"/>
        <v>1765925</v>
      </c>
      <c r="G10" s="19">
        <f t="shared" si="0"/>
        <v>2037150</v>
      </c>
      <c r="H10" s="19">
        <f t="shared" si="0"/>
        <v>1760275</v>
      </c>
    </row>
    <row r="11" spans="1:8">
      <c r="A11" s="6" t="s">
        <v>13</v>
      </c>
      <c r="B11" s="20">
        <f>_xlfn.STDEV.P(B2:B9)</f>
        <v>44003.863466745737</v>
      </c>
      <c r="C11" s="20">
        <f t="shared" ref="C11:H11" si="1">_xlfn.STDEV.P(C2:C9)</f>
        <v>143299.46789852361</v>
      </c>
      <c r="D11" s="20">
        <f t="shared" si="1"/>
        <v>96056.854908954832</v>
      </c>
      <c r="E11" s="20">
        <f t="shared" si="1"/>
        <v>181762.97065134032</v>
      </c>
      <c r="F11" s="20">
        <f t="shared" si="1"/>
        <v>277213.43649794464</v>
      </c>
      <c r="G11" s="20">
        <f t="shared" si="1"/>
        <v>246376.00836932156</v>
      </c>
      <c r="H11" s="21">
        <f t="shared" si="1"/>
        <v>242172.37533418217</v>
      </c>
    </row>
    <row r="12" spans="1:8" ht="15.75" thickBot="1">
      <c r="A12" s="7" t="s">
        <v>14</v>
      </c>
      <c r="B12" s="16">
        <f>B11/SQRT(8)</f>
        <v>15557.715127871445</v>
      </c>
      <c r="C12" s="16">
        <f t="shared" ref="C12:H12" si="2">C11/SQRT(8)</f>
        <v>50664.01274573501</v>
      </c>
      <c r="D12" s="16">
        <f t="shared" si="2"/>
        <v>33961.226742787134</v>
      </c>
      <c r="E12" s="16">
        <f t="shared" si="2"/>
        <v>64262.914558087075</v>
      </c>
      <c r="F12" s="16">
        <f t="shared" si="2"/>
        <v>98009.750391861511</v>
      </c>
      <c r="G12" s="16">
        <f t="shared" si="2"/>
        <v>87107.073119810419</v>
      </c>
      <c r="H12" s="17">
        <f t="shared" si="2"/>
        <v>85620.864407426998</v>
      </c>
    </row>
    <row r="13" spans="1:8">
      <c r="B13" s="18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18" t="s">
        <v>24</v>
      </c>
      <c r="H13" s="18" t="s">
        <v>25</v>
      </c>
    </row>
    <row r="14" spans="1:8">
      <c r="A14" t="s">
        <v>27</v>
      </c>
      <c r="B14">
        <v>58.53</v>
      </c>
      <c r="C14">
        <v>152.30000000000001</v>
      </c>
      <c r="D14">
        <v>117.3</v>
      </c>
      <c r="E14">
        <v>287.8</v>
      </c>
      <c r="F14">
        <v>159.5</v>
      </c>
      <c r="G14">
        <v>511.1</v>
      </c>
      <c r="H14">
        <v>409.1</v>
      </c>
    </row>
    <row r="15" spans="1:8">
      <c r="B15">
        <v>66.09</v>
      </c>
      <c r="C15">
        <v>125</v>
      </c>
      <c r="D15">
        <v>101</v>
      </c>
      <c r="E15">
        <v>222.8</v>
      </c>
      <c r="F15">
        <v>137.4</v>
      </c>
      <c r="G15">
        <v>449.8</v>
      </c>
      <c r="H15">
        <v>353.3</v>
      </c>
    </row>
    <row r="16" spans="1:8">
      <c r="B16">
        <v>61.99</v>
      </c>
      <c r="C16">
        <v>155</v>
      </c>
      <c r="D16">
        <v>139.4</v>
      </c>
      <c r="E16">
        <v>322</v>
      </c>
      <c r="F16">
        <v>181.5</v>
      </c>
      <c r="G16">
        <v>569.29999999999995</v>
      </c>
      <c r="H16">
        <v>449.1</v>
      </c>
    </row>
    <row r="17" spans="1:8">
      <c r="B17">
        <v>77.489999999999995</v>
      </c>
      <c r="C17">
        <v>128.69999999999999</v>
      </c>
      <c r="D17">
        <v>113.5</v>
      </c>
      <c r="E17">
        <v>269.2</v>
      </c>
      <c r="F17">
        <v>150.4</v>
      </c>
      <c r="G17">
        <v>490.2</v>
      </c>
      <c r="H17">
        <v>402.5</v>
      </c>
    </row>
    <row r="18" spans="1:8">
      <c r="B18">
        <v>58.95</v>
      </c>
      <c r="C18">
        <v>176.3</v>
      </c>
      <c r="D18">
        <v>161.4</v>
      </c>
      <c r="E18">
        <v>376.4</v>
      </c>
      <c r="F18">
        <v>280.5</v>
      </c>
      <c r="G18">
        <v>653.79999999999995</v>
      </c>
      <c r="H18">
        <v>438.3</v>
      </c>
    </row>
    <row r="19" spans="1:8">
      <c r="B19">
        <v>71.709999999999994</v>
      </c>
      <c r="C19">
        <v>147</v>
      </c>
      <c r="D19">
        <v>138.1</v>
      </c>
      <c r="E19">
        <v>319.7</v>
      </c>
      <c r="F19">
        <v>241.4</v>
      </c>
      <c r="G19">
        <v>565.6</v>
      </c>
      <c r="H19">
        <v>392.9</v>
      </c>
    </row>
    <row r="20" spans="1:8">
      <c r="B20">
        <v>82.29</v>
      </c>
      <c r="C20">
        <v>175.6</v>
      </c>
      <c r="D20">
        <v>168.6</v>
      </c>
      <c r="E20">
        <v>357.8</v>
      </c>
      <c r="F20">
        <v>306.3</v>
      </c>
      <c r="G20">
        <v>565.9</v>
      </c>
      <c r="H20">
        <v>455.8</v>
      </c>
    </row>
    <row r="21" spans="1:8" ht="15.75" thickBot="1">
      <c r="B21">
        <v>68.92</v>
      </c>
      <c r="C21">
        <v>139.30000000000001</v>
      </c>
      <c r="D21">
        <v>141.9</v>
      </c>
      <c r="E21">
        <v>303.39999999999998</v>
      </c>
      <c r="F21">
        <v>281.10000000000002</v>
      </c>
      <c r="G21">
        <v>511.2</v>
      </c>
      <c r="H21">
        <v>417.8</v>
      </c>
    </row>
    <row r="22" spans="1:8">
      <c r="A22" s="5" t="s">
        <v>12</v>
      </c>
      <c r="B22" s="13">
        <f>AVERAGE(B14:B21)</f>
        <v>68.246250000000003</v>
      </c>
      <c r="C22" s="13">
        <f t="shared" ref="C22" si="3">AVERAGE(C14:C21)</f>
        <v>149.89999999999998</v>
      </c>
      <c r="D22" s="13">
        <f t="shared" ref="D22" si="4">AVERAGE(D14:D21)</f>
        <v>135.15</v>
      </c>
      <c r="E22" s="13">
        <f t="shared" ref="E22" si="5">AVERAGE(E14:E21)</f>
        <v>307.38749999999999</v>
      </c>
      <c r="F22" s="13">
        <f t="shared" ref="F22" si="6">AVERAGE(F14:F21)</f>
        <v>217.26249999999999</v>
      </c>
      <c r="G22" s="13">
        <f t="shared" ref="G22" si="7">AVERAGE(G14:G21)</f>
        <v>539.61249999999995</v>
      </c>
      <c r="H22" s="14">
        <f t="shared" ref="H22" si="8">AVERAGE(H14:H21)</f>
        <v>414.85000000000008</v>
      </c>
    </row>
    <row r="23" spans="1:8">
      <c r="A23" s="6" t="s">
        <v>13</v>
      </c>
      <c r="B23" s="11">
        <f>_xlfn.STDEV.P(B14:B21)</f>
        <v>8.0602511398528716</v>
      </c>
      <c r="C23" s="11">
        <f t="shared" ref="C23:H23" si="9">_xlfn.STDEV.P(C14:C21)</f>
        <v>17.956335929136653</v>
      </c>
      <c r="D23" s="11">
        <f t="shared" si="9"/>
        <v>21.891379581926639</v>
      </c>
      <c r="E23" s="11">
        <f t="shared" si="9"/>
        <v>45.664768626918438</v>
      </c>
      <c r="F23" s="11">
        <f t="shared" si="9"/>
        <v>63.293541090304039</v>
      </c>
      <c r="G23" s="11">
        <f t="shared" si="9"/>
        <v>58.539120199658591</v>
      </c>
      <c r="H23" s="15">
        <f t="shared" si="9"/>
        <v>31.353548443517525</v>
      </c>
    </row>
    <row r="24" spans="1:8" ht="15.75" thickBot="1">
      <c r="A24" s="7" t="s">
        <v>14</v>
      </c>
      <c r="B24" s="16">
        <f>B23/SQRT(8)</f>
        <v>2.8497291195282823</v>
      </c>
      <c r="C24" s="16">
        <f t="shared" ref="C24" si="10">C23/SQRT(8)</f>
        <v>6.3485234503780861</v>
      </c>
      <c r="D24" s="16">
        <f t="shared" ref="D24" si="11">D23/SQRT(8)</f>
        <v>7.7397714759545266</v>
      </c>
      <c r="E24" s="16">
        <f t="shared" ref="E24" si="12">E23/SQRT(8)</f>
        <v>16.144933778704367</v>
      </c>
      <c r="F24" s="16">
        <f t="shared" ref="F24" si="13">F23/SQRT(8)</f>
        <v>22.377646055131684</v>
      </c>
      <c r="G24" s="16">
        <f t="shared" ref="G24" si="14">G23/SQRT(8)</f>
        <v>20.696704428936496</v>
      </c>
      <c r="H24" s="17">
        <f t="shared" ref="H24" si="15">H23/SQRT(8)</f>
        <v>11.085153359336081</v>
      </c>
    </row>
    <row r="31" spans="1:8">
      <c r="A31" s="63"/>
      <c r="B31" s="63"/>
      <c r="C31" s="63"/>
      <c r="D31" s="63"/>
      <c r="E31" s="63"/>
      <c r="F31" s="63"/>
      <c r="G31" s="63"/>
      <c r="H31" s="63"/>
    </row>
    <row r="32" spans="1:8">
      <c r="B32" s="63"/>
      <c r="C32" s="63"/>
      <c r="D32" s="63"/>
      <c r="E32" s="63"/>
      <c r="F32" s="63"/>
      <c r="G32" s="63"/>
      <c r="H32" s="63"/>
    </row>
    <row r="34" spans="1:9">
      <c r="B34" s="12"/>
      <c r="C34" s="12"/>
      <c r="D34" s="12"/>
      <c r="E34" s="12"/>
      <c r="F34" s="12"/>
      <c r="G34" s="12"/>
      <c r="H34" s="12"/>
      <c r="I34" s="12"/>
    </row>
    <row r="35" spans="1:9">
      <c r="B35" s="12"/>
      <c r="C35" s="12"/>
      <c r="D35" s="12"/>
      <c r="E35" s="12"/>
      <c r="F35" s="12"/>
      <c r="G35" s="12"/>
      <c r="H35" s="12"/>
      <c r="I35" s="12"/>
    </row>
    <row r="36" spans="1:9">
      <c r="B36" s="12"/>
      <c r="C36" s="12"/>
      <c r="D36" s="12"/>
      <c r="E36" s="12"/>
      <c r="F36" s="12"/>
      <c r="G36" s="12"/>
      <c r="H36" s="12"/>
      <c r="I36" s="12"/>
    </row>
    <row r="38" spans="1:9">
      <c r="A38" s="63"/>
      <c r="B38" s="63"/>
      <c r="C38" s="63"/>
      <c r="D38" s="63"/>
      <c r="E38" s="63"/>
      <c r="F38" s="63"/>
      <c r="G38" s="63"/>
      <c r="H38" s="63"/>
    </row>
    <row r="39" spans="1:9">
      <c r="B39" s="63"/>
      <c r="C39" s="63"/>
      <c r="D39" s="63"/>
      <c r="E39" s="63"/>
      <c r="F39" s="63"/>
      <c r="G39" s="63"/>
      <c r="H39" s="63"/>
    </row>
    <row r="41" spans="1:9">
      <c r="B41" s="11"/>
      <c r="C41" s="11"/>
      <c r="D41" s="11"/>
      <c r="E41" s="11"/>
      <c r="F41" s="11"/>
      <c r="G41" s="11"/>
      <c r="H41" s="11"/>
    </row>
    <row r="42" spans="1:9">
      <c r="B42" s="11"/>
      <c r="C42" s="11"/>
      <c r="D42" s="11"/>
      <c r="E42" s="11"/>
      <c r="F42" s="11"/>
      <c r="G42" s="11"/>
      <c r="H42" s="11"/>
    </row>
    <row r="43" spans="1:9">
      <c r="B43" s="11"/>
      <c r="C43" s="11"/>
      <c r="D43" s="11"/>
      <c r="E43" s="11"/>
      <c r="F43" s="11"/>
      <c r="G43" s="11"/>
      <c r="H43" s="11"/>
    </row>
  </sheetData>
  <mergeCells count="6">
    <mergeCell ref="A31:H31"/>
    <mergeCell ref="A38:H38"/>
    <mergeCell ref="F32:H32"/>
    <mergeCell ref="B32:E32"/>
    <mergeCell ref="B39:E39"/>
    <mergeCell ref="F39:H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2E0C-38C2-49C2-9342-32D2E263E8E8}">
  <dimension ref="A1:AB39"/>
  <sheetViews>
    <sheetView topLeftCell="A22" workbookViewId="0">
      <selection activeCell="S27" sqref="S27"/>
    </sheetView>
  </sheetViews>
  <sheetFormatPr defaultRowHeight="15"/>
  <cols>
    <col min="1" max="1" width="16.28515625" bestFit="1" customWidth="1"/>
    <col min="2" max="7" width="6" bestFit="1" customWidth="1"/>
    <col min="8" max="10" width="8" bestFit="1" customWidth="1"/>
    <col min="11" max="16" width="8.28515625" bestFit="1" customWidth="1"/>
    <col min="17" max="19" width="5.5703125" bestFit="1" customWidth="1"/>
    <col min="20" max="22" width="8.28515625" bestFit="1" customWidth="1"/>
    <col min="23" max="28" width="12" bestFit="1" customWidth="1"/>
  </cols>
  <sheetData>
    <row r="1" spans="1:28" ht="79.5" customHeight="1">
      <c r="A1" s="31" t="s">
        <v>28</v>
      </c>
      <c r="B1" s="70" t="s">
        <v>29</v>
      </c>
      <c r="C1" s="71"/>
      <c r="D1" s="72"/>
      <c r="E1" s="73" t="s">
        <v>30</v>
      </c>
      <c r="F1" s="73"/>
      <c r="G1" s="74"/>
      <c r="H1" s="75" t="s">
        <v>31</v>
      </c>
      <c r="I1" s="76"/>
      <c r="J1" s="77"/>
      <c r="K1" s="64" t="s">
        <v>32</v>
      </c>
      <c r="L1" s="65"/>
      <c r="M1" s="66"/>
      <c r="N1" s="78" t="s">
        <v>33</v>
      </c>
      <c r="O1" s="73"/>
      <c r="P1" s="74"/>
      <c r="Q1" s="78" t="s">
        <v>34</v>
      </c>
      <c r="R1" s="73"/>
      <c r="S1" s="74"/>
      <c r="T1" s="64" t="s">
        <v>35</v>
      </c>
      <c r="U1" s="65"/>
      <c r="V1" s="66"/>
      <c r="W1" s="64" t="s">
        <v>36</v>
      </c>
      <c r="X1" s="65"/>
      <c r="Y1" s="66"/>
      <c r="Z1" s="67" t="s">
        <v>37</v>
      </c>
      <c r="AA1" s="68"/>
      <c r="AB1" s="69"/>
    </row>
    <row r="2" spans="1:28">
      <c r="A2" s="28"/>
      <c r="B2" s="24" t="s">
        <v>38</v>
      </c>
      <c r="C2" s="29" t="s">
        <v>39</v>
      </c>
      <c r="D2" s="30" t="s">
        <v>40</v>
      </c>
      <c r="E2" s="26" t="s">
        <v>38</v>
      </c>
      <c r="F2" s="29" t="s">
        <v>39</v>
      </c>
      <c r="G2" s="30" t="s">
        <v>40</v>
      </c>
      <c r="H2" s="24" t="s">
        <v>38</v>
      </c>
      <c r="I2" s="29" t="s">
        <v>39</v>
      </c>
      <c r="J2" s="30" t="s">
        <v>40</v>
      </c>
      <c r="K2" s="24" t="s">
        <v>38</v>
      </c>
      <c r="L2" s="29" t="s">
        <v>39</v>
      </c>
      <c r="M2" s="30" t="s">
        <v>40</v>
      </c>
      <c r="N2" s="24" t="s">
        <v>38</v>
      </c>
      <c r="O2" s="29" t="s">
        <v>39</v>
      </c>
      <c r="P2" s="30" t="s">
        <v>40</v>
      </c>
      <c r="Q2" s="24" t="s">
        <v>38</v>
      </c>
      <c r="R2" s="29" t="s">
        <v>39</v>
      </c>
      <c r="S2" s="30" t="s">
        <v>40</v>
      </c>
      <c r="T2" s="24" t="s">
        <v>38</v>
      </c>
      <c r="U2" s="29" t="s">
        <v>39</v>
      </c>
      <c r="V2" s="30" t="s">
        <v>40</v>
      </c>
      <c r="W2" s="24" t="s">
        <v>38</v>
      </c>
      <c r="X2" s="29" t="s">
        <v>39</v>
      </c>
      <c r="Y2" s="30" t="s">
        <v>40</v>
      </c>
      <c r="Z2" s="24" t="s">
        <v>38</v>
      </c>
      <c r="AA2" s="29" t="s">
        <v>39</v>
      </c>
      <c r="AB2" s="30" t="s">
        <v>40</v>
      </c>
    </row>
    <row r="3" spans="1:28">
      <c r="A3" s="32" t="s">
        <v>41</v>
      </c>
      <c r="B3" s="25">
        <v>20.56</v>
      </c>
      <c r="C3" s="25">
        <v>39.29</v>
      </c>
      <c r="D3" s="25">
        <v>25</v>
      </c>
      <c r="E3" s="27">
        <v>384.2</v>
      </c>
      <c r="F3" s="27">
        <v>363.9</v>
      </c>
      <c r="G3" s="27">
        <v>378.4</v>
      </c>
      <c r="H3" s="27">
        <v>1506800</v>
      </c>
      <c r="I3" s="27">
        <v>1203022</v>
      </c>
      <c r="J3" s="25">
        <v>1434000</v>
      </c>
      <c r="K3" s="33">
        <f>B3/H3</f>
        <v>1.3644810193788159E-5</v>
      </c>
      <c r="L3" s="33">
        <f t="shared" ref="L3:M18" si="0">C3/I3</f>
        <v>3.2659419362239427E-5</v>
      </c>
      <c r="M3" s="33">
        <f t="shared" si="0"/>
        <v>1.7433751743375174E-5</v>
      </c>
      <c r="N3" s="33">
        <f t="shared" ref="N3:Q18" si="1">K3*1000</f>
        <v>1.3644810193788159E-2</v>
      </c>
      <c r="O3" s="33">
        <f t="shared" si="1"/>
        <v>3.2659419362239428E-2</v>
      </c>
      <c r="P3" s="33">
        <f t="shared" si="1"/>
        <v>1.7433751743375175E-2</v>
      </c>
      <c r="Q3" s="34">
        <f>N3*1000</f>
        <v>13.64481019378816</v>
      </c>
      <c r="R3" s="34">
        <f t="shared" ref="R3:S18" si="2">O3*1000</f>
        <v>32.659419362239426</v>
      </c>
      <c r="S3" s="34">
        <f t="shared" si="2"/>
        <v>17.433751743375176</v>
      </c>
      <c r="T3" s="33">
        <f t="shared" ref="T3:V18" si="3">(K3*100)/E3</f>
        <v>3.5514862555409055E-6</v>
      </c>
      <c r="U3" s="33">
        <f t="shared" si="3"/>
        <v>8.9748335702773911E-6</v>
      </c>
      <c r="V3" s="33">
        <f t="shared" si="3"/>
        <v>4.6072282619913255E-6</v>
      </c>
      <c r="W3" s="25">
        <f t="shared" ref="W3:Y18" si="4">T3*60</f>
        <v>2.1308917533245433E-4</v>
      </c>
      <c r="X3" s="25">
        <f t="shared" si="4"/>
        <v>5.3849001421664346E-4</v>
      </c>
      <c r="Y3" s="25">
        <f t="shared" si="4"/>
        <v>2.764336957194795E-4</v>
      </c>
      <c r="Z3" s="25">
        <f t="shared" ref="Z3:AB18" si="5">W3*1000</f>
        <v>0.21308917533245433</v>
      </c>
      <c r="AA3" s="25">
        <f t="shared" si="5"/>
        <v>0.53849001421664344</v>
      </c>
      <c r="AB3" s="25">
        <f t="shared" si="5"/>
        <v>0.27643369571947951</v>
      </c>
    </row>
    <row r="4" spans="1:28">
      <c r="A4" s="32" t="s">
        <v>42</v>
      </c>
      <c r="B4" s="25">
        <v>27.41</v>
      </c>
      <c r="C4" s="25">
        <v>23.31</v>
      </c>
      <c r="D4" s="25">
        <v>48.5</v>
      </c>
      <c r="E4" s="27">
        <v>295.89999999999998</v>
      </c>
      <c r="F4" s="27">
        <v>300.39999999999998</v>
      </c>
      <c r="G4" s="27">
        <v>341.2</v>
      </c>
      <c r="H4" s="27">
        <v>1468800</v>
      </c>
      <c r="I4" s="27">
        <v>1420000</v>
      </c>
      <c r="J4" s="25">
        <v>1484600</v>
      </c>
      <c r="K4" s="33">
        <f t="shared" ref="K4:K18" si="6">B4/H4</f>
        <v>1.866149237472767E-5</v>
      </c>
      <c r="L4" s="33">
        <f t="shared" si="0"/>
        <v>1.641549295774648E-5</v>
      </c>
      <c r="M4" s="33">
        <f t="shared" si="0"/>
        <v>3.2668732318469625E-5</v>
      </c>
      <c r="N4" s="33">
        <f t="shared" si="1"/>
        <v>1.8661492374727671E-2</v>
      </c>
      <c r="O4" s="33">
        <f t="shared" si="1"/>
        <v>1.641549295774648E-2</v>
      </c>
      <c r="P4" s="33">
        <f t="shared" si="1"/>
        <v>3.2668732318469625E-2</v>
      </c>
      <c r="Q4" s="34">
        <f t="shared" si="1"/>
        <v>18.661492374727672</v>
      </c>
      <c r="R4" s="34">
        <f t="shared" si="2"/>
        <v>16.41549295774648</v>
      </c>
      <c r="S4" s="34">
        <f t="shared" si="2"/>
        <v>32.668732318469623</v>
      </c>
      <c r="T4" s="33">
        <f t="shared" si="3"/>
        <v>6.3066888728380099E-6</v>
      </c>
      <c r="U4" s="33">
        <f t="shared" si="3"/>
        <v>5.4645449260141417E-6</v>
      </c>
      <c r="V4" s="33">
        <f t="shared" si="3"/>
        <v>9.5746577721188825E-6</v>
      </c>
      <c r="W4" s="25">
        <f t="shared" si="4"/>
        <v>3.784013323702806E-4</v>
      </c>
      <c r="X4" s="25">
        <f t="shared" si="4"/>
        <v>3.278726955608485E-4</v>
      </c>
      <c r="Y4" s="25">
        <f t="shared" si="4"/>
        <v>5.7447946632713297E-4</v>
      </c>
      <c r="Z4" s="25">
        <f t="shared" si="5"/>
        <v>0.37840133237028062</v>
      </c>
      <c r="AA4" s="25">
        <f t="shared" si="5"/>
        <v>0.32787269556084847</v>
      </c>
      <c r="AB4" s="25">
        <f t="shared" si="5"/>
        <v>0.57447946632713298</v>
      </c>
    </row>
    <row r="5" spans="1:28" ht="22.5">
      <c r="A5" s="32" t="s">
        <v>43</v>
      </c>
      <c r="B5" s="25">
        <v>11.94</v>
      </c>
      <c r="C5" s="25">
        <v>14.3</v>
      </c>
      <c r="D5" s="25">
        <v>33.39</v>
      </c>
      <c r="E5" s="27">
        <v>384.2</v>
      </c>
      <c r="F5" s="27">
        <v>363.9</v>
      </c>
      <c r="G5" s="27">
        <v>378.4</v>
      </c>
      <c r="H5" s="27">
        <v>1506800</v>
      </c>
      <c r="I5" s="27">
        <v>1203022</v>
      </c>
      <c r="J5" s="25">
        <v>1434000</v>
      </c>
      <c r="K5" s="33">
        <f t="shared" si="6"/>
        <v>7.9240775152641361E-6</v>
      </c>
      <c r="L5" s="33">
        <f t="shared" si="0"/>
        <v>1.1886731913464592E-5</v>
      </c>
      <c r="M5" s="33">
        <f t="shared" si="0"/>
        <v>2.3284518828451883E-5</v>
      </c>
      <c r="N5" s="33">
        <f t="shared" si="1"/>
        <v>7.9240775152641368E-3</v>
      </c>
      <c r="O5" s="33">
        <f t="shared" si="1"/>
        <v>1.1886731913464592E-2</v>
      </c>
      <c r="P5" s="33">
        <f t="shared" si="1"/>
        <v>2.3284518828451884E-2</v>
      </c>
      <c r="Q5" s="34">
        <f t="shared" si="1"/>
        <v>7.9240775152641367</v>
      </c>
      <c r="R5" s="34">
        <f t="shared" si="2"/>
        <v>11.886731913464592</v>
      </c>
      <c r="S5" s="34">
        <f t="shared" si="2"/>
        <v>23.284518828451883</v>
      </c>
      <c r="T5" s="33">
        <f t="shared" si="3"/>
        <v>2.0624876406205459E-6</v>
      </c>
      <c r="U5" s="33">
        <f t="shared" si="3"/>
        <v>3.2664830759726828E-6</v>
      </c>
      <c r="V5" s="33">
        <f t="shared" si="3"/>
        <v>6.1534140667156152E-6</v>
      </c>
      <c r="W5" s="25">
        <f t="shared" si="4"/>
        <v>1.2374925843723275E-4</v>
      </c>
      <c r="X5" s="25">
        <f t="shared" si="4"/>
        <v>1.9598898455836097E-4</v>
      </c>
      <c r="Y5" s="25">
        <f t="shared" si="4"/>
        <v>3.6920484400293691E-4</v>
      </c>
      <c r="Z5" s="25">
        <f t="shared" si="5"/>
        <v>0.12374925843723275</v>
      </c>
      <c r="AA5" s="25">
        <f t="shared" si="5"/>
        <v>0.19598898455836097</v>
      </c>
      <c r="AB5" s="25">
        <f t="shared" si="5"/>
        <v>0.3692048440029369</v>
      </c>
    </row>
    <row r="6" spans="1:28" ht="22.5">
      <c r="A6" s="32" t="s">
        <v>44</v>
      </c>
      <c r="B6" s="25">
        <v>3.746</v>
      </c>
      <c r="C6" s="25">
        <v>23.92</v>
      </c>
      <c r="D6" s="25">
        <v>37.61</v>
      </c>
      <c r="E6" s="27">
        <v>295.89999999999998</v>
      </c>
      <c r="F6" s="27">
        <v>300.39999999999998</v>
      </c>
      <c r="G6" s="27">
        <v>341.2</v>
      </c>
      <c r="H6" s="27">
        <v>1468800</v>
      </c>
      <c r="I6" s="27">
        <v>1420000</v>
      </c>
      <c r="J6" s="25">
        <v>1484600</v>
      </c>
      <c r="K6" s="33">
        <f t="shared" si="6"/>
        <v>2.5503812636165579E-6</v>
      </c>
      <c r="L6" s="33">
        <f t="shared" si="0"/>
        <v>1.6845070422535213E-5</v>
      </c>
      <c r="M6" s="33">
        <f t="shared" si="0"/>
        <v>2.5333423144281288E-5</v>
      </c>
      <c r="N6" s="33">
        <f t="shared" si="1"/>
        <v>2.5503812636165578E-3</v>
      </c>
      <c r="O6" s="33">
        <f t="shared" si="1"/>
        <v>1.6845070422535212E-2</v>
      </c>
      <c r="P6" s="33">
        <f t="shared" si="1"/>
        <v>2.5333423144281289E-2</v>
      </c>
      <c r="Q6" s="34">
        <f t="shared" si="1"/>
        <v>2.5503812636165577</v>
      </c>
      <c r="R6" s="34">
        <f t="shared" si="2"/>
        <v>16.845070422535212</v>
      </c>
      <c r="S6" s="34">
        <f t="shared" si="2"/>
        <v>25.333423144281291</v>
      </c>
      <c r="T6" s="33">
        <f t="shared" si="3"/>
        <v>8.6190647638275031E-7</v>
      </c>
      <c r="U6" s="33">
        <f t="shared" si="3"/>
        <v>5.6075467451848257E-6</v>
      </c>
      <c r="V6" s="33">
        <f t="shared" si="3"/>
        <v>7.4248016249358998E-6</v>
      </c>
      <c r="W6" s="25">
        <f t="shared" si="4"/>
        <v>5.171438858296502E-5</v>
      </c>
      <c r="X6" s="25">
        <f t="shared" si="4"/>
        <v>3.3645280471108954E-4</v>
      </c>
      <c r="Y6" s="25">
        <f t="shared" si="4"/>
        <v>4.4548809749615401E-4</v>
      </c>
      <c r="Z6" s="25">
        <f t="shared" si="5"/>
        <v>5.1714388582965017E-2</v>
      </c>
      <c r="AA6" s="25">
        <f t="shared" si="5"/>
        <v>0.33645280471108951</v>
      </c>
      <c r="AB6" s="25">
        <f t="shared" si="5"/>
        <v>0.44548809749615403</v>
      </c>
    </row>
    <row r="7" spans="1:28" ht="22.5">
      <c r="A7" s="32" t="s">
        <v>45</v>
      </c>
      <c r="B7" s="25">
        <v>18.41</v>
      </c>
      <c r="C7" s="25">
        <v>25.9</v>
      </c>
      <c r="D7" s="25">
        <v>24.93</v>
      </c>
      <c r="E7" s="27">
        <v>384.2</v>
      </c>
      <c r="F7" s="27">
        <v>363.9</v>
      </c>
      <c r="G7" s="27">
        <v>378.4</v>
      </c>
      <c r="H7" s="27">
        <v>1506800</v>
      </c>
      <c r="I7" s="27">
        <v>1203022</v>
      </c>
      <c r="J7" s="25">
        <v>1434000</v>
      </c>
      <c r="K7" s="33">
        <f t="shared" si="6"/>
        <v>1.2217945314573932E-5</v>
      </c>
      <c r="L7" s="33">
        <f t="shared" si="0"/>
        <v>2.1529115843268036E-5</v>
      </c>
      <c r="M7" s="33">
        <f t="shared" si="0"/>
        <v>1.7384937238493725E-5</v>
      </c>
      <c r="N7" s="33">
        <f t="shared" si="1"/>
        <v>1.2217945314573932E-2</v>
      </c>
      <c r="O7" s="33">
        <f t="shared" si="1"/>
        <v>2.1529115843268037E-2</v>
      </c>
      <c r="P7" s="33">
        <f t="shared" si="1"/>
        <v>1.7384937238493724E-2</v>
      </c>
      <c r="Q7" s="34">
        <f t="shared" si="1"/>
        <v>12.217945314573932</v>
      </c>
      <c r="R7" s="34">
        <f t="shared" si="2"/>
        <v>21.529115843268038</v>
      </c>
      <c r="S7" s="34">
        <f t="shared" si="2"/>
        <v>17.384937238493723</v>
      </c>
      <c r="T7" s="33">
        <f t="shared" si="3"/>
        <v>3.1801002901025332E-6</v>
      </c>
      <c r="U7" s="33">
        <f t="shared" si="3"/>
        <v>5.9162175991393337E-6</v>
      </c>
      <c r="V7" s="33">
        <f t="shared" si="3"/>
        <v>4.59432802285775E-6</v>
      </c>
      <c r="W7" s="25">
        <f t="shared" si="4"/>
        <v>1.90806017406152E-4</v>
      </c>
      <c r="X7" s="25">
        <f t="shared" si="4"/>
        <v>3.5497305594836E-4</v>
      </c>
      <c r="Y7" s="25">
        <f t="shared" si="4"/>
        <v>2.7565968137146499E-4</v>
      </c>
      <c r="Z7" s="25">
        <f t="shared" si="5"/>
        <v>0.190806017406152</v>
      </c>
      <c r="AA7" s="25">
        <f t="shared" si="5"/>
        <v>0.35497305594835998</v>
      </c>
      <c r="AB7" s="25">
        <f t="shared" si="5"/>
        <v>0.27565968137146496</v>
      </c>
    </row>
    <row r="8" spans="1:28" ht="22.5">
      <c r="A8" s="32" t="s">
        <v>46</v>
      </c>
      <c r="B8" s="25">
        <v>20.99</v>
      </c>
      <c r="C8" s="25">
        <v>22.53</v>
      </c>
      <c r="D8" s="25">
        <v>11.07</v>
      </c>
      <c r="E8" s="27">
        <v>295.89999999999998</v>
      </c>
      <c r="F8" s="27">
        <v>300.39999999999998</v>
      </c>
      <c r="G8" s="27">
        <v>341.2</v>
      </c>
      <c r="H8" s="27">
        <v>1468800</v>
      </c>
      <c r="I8" s="27">
        <v>1420000</v>
      </c>
      <c r="J8" s="25">
        <v>1484600</v>
      </c>
      <c r="K8" s="33">
        <f t="shared" si="6"/>
        <v>1.4290577342047929E-5</v>
      </c>
      <c r="L8" s="33">
        <f t="shared" si="0"/>
        <v>1.5866197183098592E-5</v>
      </c>
      <c r="M8" s="33">
        <f t="shared" si="0"/>
        <v>7.4565539539269836E-6</v>
      </c>
      <c r="N8" s="33">
        <f t="shared" si="1"/>
        <v>1.4290577342047929E-2</v>
      </c>
      <c r="O8" s="33">
        <f t="shared" si="1"/>
        <v>1.586619718309859E-2</v>
      </c>
      <c r="P8" s="33">
        <f t="shared" si="1"/>
        <v>7.4565539539269837E-3</v>
      </c>
      <c r="Q8" s="34">
        <f t="shared" si="1"/>
        <v>14.290577342047929</v>
      </c>
      <c r="R8" s="34">
        <f t="shared" si="2"/>
        <v>15.86619718309859</v>
      </c>
      <c r="S8" s="34">
        <f t="shared" si="2"/>
        <v>7.4565539539269841</v>
      </c>
      <c r="T8" s="33">
        <f t="shared" si="3"/>
        <v>4.8295293484447213E-6</v>
      </c>
      <c r="U8" s="33">
        <f t="shared" si="3"/>
        <v>5.2816901408450704E-6</v>
      </c>
      <c r="V8" s="33">
        <f t="shared" si="3"/>
        <v>2.1853909595331134E-6</v>
      </c>
      <c r="W8" s="25">
        <f t="shared" si="4"/>
        <v>2.8977176090668328E-4</v>
      </c>
      <c r="X8" s="25">
        <f t="shared" si="4"/>
        <v>3.1690140845070422E-4</v>
      </c>
      <c r="Y8" s="25">
        <f t="shared" si="4"/>
        <v>1.3112345757198681E-4</v>
      </c>
      <c r="Z8" s="25">
        <f t="shared" si="5"/>
        <v>0.28977176090668327</v>
      </c>
      <c r="AA8" s="25">
        <f t="shared" si="5"/>
        <v>0.31690140845070419</v>
      </c>
      <c r="AB8" s="25">
        <f t="shared" si="5"/>
        <v>0.13112345757198682</v>
      </c>
    </row>
    <row r="9" spans="1:28" ht="22.5">
      <c r="A9" s="32" t="s">
        <v>47</v>
      </c>
      <c r="B9" s="25">
        <v>24</v>
      </c>
      <c r="C9" s="25">
        <v>22.78</v>
      </c>
      <c r="D9" s="25">
        <v>19.690000000000001</v>
      </c>
      <c r="E9" s="27">
        <v>384.2</v>
      </c>
      <c r="F9" s="27">
        <v>363.9</v>
      </c>
      <c r="G9" s="27">
        <v>378.4</v>
      </c>
      <c r="H9" s="27">
        <v>1506800</v>
      </c>
      <c r="I9" s="27">
        <v>1203022</v>
      </c>
      <c r="J9" s="25">
        <v>1434000</v>
      </c>
      <c r="K9" s="33">
        <f t="shared" si="6"/>
        <v>1.5927794000530927E-5</v>
      </c>
      <c r="L9" s="33">
        <f t="shared" si="0"/>
        <v>1.8935647062148492E-5</v>
      </c>
      <c r="M9" s="33">
        <f t="shared" si="0"/>
        <v>1.3730822873082288E-5</v>
      </c>
      <c r="N9" s="33">
        <f t="shared" si="1"/>
        <v>1.5927794000530928E-2</v>
      </c>
      <c r="O9" s="33">
        <f t="shared" si="1"/>
        <v>1.8935647062148491E-2</v>
      </c>
      <c r="P9" s="33">
        <f t="shared" si="1"/>
        <v>1.3730822873082287E-2</v>
      </c>
      <c r="Q9" s="34">
        <f t="shared" si="1"/>
        <v>15.927794000530929</v>
      </c>
      <c r="R9" s="34">
        <f t="shared" si="2"/>
        <v>18.93564706214849</v>
      </c>
      <c r="S9" s="34">
        <f t="shared" si="2"/>
        <v>13.730822873082287</v>
      </c>
      <c r="T9" s="33">
        <f t="shared" si="3"/>
        <v>4.1457038002423033E-6</v>
      </c>
      <c r="U9" s="33">
        <f t="shared" si="3"/>
        <v>5.2035303825634765E-6</v>
      </c>
      <c r="V9" s="33">
        <f t="shared" si="3"/>
        <v>3.6286529791443678E-6</v>
      </c>
      <c r="W9" s="25">
        <f t="shared" si="4"/>
        <v>2.4874222801453817E-4</v>
      </c>
      <c r="X9" s="25">
        <f t="shared" si="4"/>
        <v>3.1221182295380857E-4</v>
      </c>
      <c r="Y9" s="25">
        <f t="shared" si="4"/>
        <v>2.1771917874866207E-4</v>
      </c>
      <c r="Z9" s="25">
        <f t="shared" si="5"/>
        <v>0.24874222801453816</v>
      </c>
      <c r="AA9" s="25">
        <f t="shared" si="5"/>
        <v>0.31221182295380856</v>
      </c>
      <c r="AB9" s="25">
        <f t="shared" si="5"/>
        <v>0.21771917874866206</v>
      </c>
    </row>
    <row r="10" spans="1:28" ht="22.5">
      <c r="A10" s="32" t="s">
        <v>48</v>
      </c>
      <c r="B10" s="25">
        <v>20.53</v>
      </c>
      <c r="C10" s="25">
        <v>21.12</v>
      </c>
      <c r="D10" s="25">
        <v>16.82</v>
      </c>
      <c r="E10" s="27">
        <v>295.89999999999998</v>
      </c>
      <c r="F10" s="27">
        <v>300.39999999999998</v>
      </c>
      <c r="G10" s="27">
        <v>341.2</v>
      </c>
      <c r="H10" s="27">
        <v>1468800</v>
      </c>
      <c r="I10" s="27">
        <v>1420000</v>
      </c>
      <c r="J10" s="25">
        <v>1484600</v>
      </c>
      <c r="K10" s="33">
        <f t="shared" si="6"/>
        <v>1.397739651416122E-5</v>
      </c>
      <c r="L10" s="33">
        <f t="shared" si="0"/>
        <v>1.4873239436619719E-5</v>
      </c>
      <c r="M10" s="33">
        <f t="shared" si="0"/>
        <v>1.1329651084467196E-5</v>
      </c>
      <c r="N10" s="33">
        <f t="shared" si="1"/>
        <v>1.397739651416122E-2</v>
      </c>
      <c r="O10" s="33">
        <f t="shared" si="1"/>
        <v>1.4873239436619719E-2</v>
      </c>
      <c r="P10" s="33">
        <f t="shared" si="1"/>
        <v>1.1329651084467197E-2</v>
      </c>
      <c r="Q10" s="34">
        <f t="shared" si="1"/>
        <v>13.977396514161221</v>
      </c>
      <c r="R10" s="34">
        <f t="shared" si="2"/>
        <v>14.87323943661972</v>
      </c>
      <c r="S10" s="34">
        <f t="shared" si="2"/>
        <v>11.329651084467196</v>
      </c>
      <c r="T10" s="33">
        <f t="shared" si="3"/>
        <v>4.7236892579118696E-6</v>
      </c>
      <c r="U10" s="33">
        <f t="shared" si="3"/>
        <v>4.9511449522702132E-6</v>
      </c>
      <c r="V10" s="33">
        <f t="shared" si="3"/>
        <v>3.3205307984956612E-6</v>
      </c>
      <c r="W10" s="25">
        <f t="shared" si="4"/>
        <v>2.8342135547471218E-4</v>
      </c>
      <c r="X10" s="25">
        <f t="shared" si="4"/>
        <v>2.9706869713621279E-4</v>
      </c>
      <c r="Y10" s="25">
        <f t="shared" si="4"/>
        <v>1.9923184790973967E-4</v>
      </c>
      <c r="Z10" s="25">
        <f t="shared" si="5"/>
        <v>0.2834213554747122</v>
      </c>
      <c r="AA10" s="25">
        <f t="shared" si="5"/>
        <v>0.29706869713621281</v>
      </c>
      <c r="AB10" s="25">
        <f t="shared" si="5"/>
        <v>0.19923184790973966</v>
      </c>
    </row>
    <row r="11" spans="1:28">
      <c r="A11" s="32" t="s">
        <v>49</v>
      </c>
      <c r="B11" s="25">
        <v>46.18</v>
      </c>
      <c r="C11" s="25">
        <v>39.58</v>
      </c>
      <c r="D11" s="25">
        <v>52.92</v>
      </c>
      <c r="E11" s="27">
        <v>268.89999999999998</v>
      </c>
      <c r="F11" s="27">
        <v>300.60000000000002</v>
      </c>
      <c r="G11" s="27">
        <v>314.8</v>
      </c>
      <c r="H11" s="27">
        <v>1275800</v>
      </c>
      <c r="I11" s="27">
        <v>1331400</v>
      </c>
      <c r="J11" s="25">
        <v>1295800</v>
      </c>
      <c r="K11" s="33">
        <f t="shared" si="6"/>
        <v>3.6196896065213983E-5</v>
      </c>
      <c r="L11" s="33">
        <f t="shared" si="0"/>
        <v>2.9728105753342346E-5</v>
      </c>
      <c r="M11" s="33">
        <f t="shared" si="0"/>
        <v>4.0839635746257138E-5</v>
      </c>
      <c r="N11" s="33">
        <f t="shared" si="1"/>
        <v>3.6196896065213986E-2</v>
      </c>
      <c r="O11" s="33">
        <f t="shared" si="1"/>
        <v>2.9728105753342345E-2</v>
      </c>
      <c r="P11" s="33">
        <f t="shared" si="1"/>
        <v>4.0839635746257139E-2</v>
      </c>
      <c r="Q11" s="34">
        <f t="shared" si="1"/>
        <v>36.196896065213984</v>
      </c>
      <c r="R11" s="34">
        <f t="shared" si="2"/>
        <v>29.728105753342344</v>
      </c>
      <c r="S11" s="34">
        <f t="shared" si="2"/>
        <v>40.839635746257137</v>
      </c>
      <c r="T11" s="33">
        <f t="shared" si="3"/>
        <v>1.3461099317669761E-5</v>
      </c>
      <c r="U11" s="33">
        <f t="shared" si="3"/>
        <v>9.8895894056361748E-6</v>
      </c>
      <c r="V11" s="33">
        <f t="shared" si="3"/>
        <v>1.2973200681784351E-5</v>
      </c>
      <c r="W11" s="25">
        <f t="shared" si="4"/>
        <v>8.076659590601856E-4</v>
      </c>
      <c r="X11" s="25">
        <f t="shared" si="4"/>
        <v>5.9337536433817046E-4</v>
      </c>
      <c r="Y11" s="25">
        <f t="shared" si="4"/>
        <v>7.7839204090706109E-4</v>
      </c>
      <c r="Z11" s="25">
        <f t="shared" si="5"/>
        <v>0.80766595906018557</v>
      </c>
      <c r="AA11" s="25">
        <f t="shared" si="5"/>
        <v>0.59337536433817051</v>
      </c>
      <c r="AB11" s="25">
        <f t="shared" si="5"/>
        <v>0.77839204090706104</v>
      </c>
    </row>
    <row r="12" spans="1:28">
      <c r="A12" s="32" t="s">
        <v>50</v>
      </c>
      <c r="B12" s="25">
        <v>28.21</v>
      </c>
      <c r="C12" s="25">
        <v>36.54</v>
      </c>
      <c r="D12" s="25">
        <v>48.1</v>
      </c>
      <c r="E12" s="27">
        <v>240.4</v>
      </c>
      <c r="F12" s="27">
        <v>285.8</v>
      </c>
      <c r="G12" s="27">
        <v>304.8</v>
      </c>
      <c r="H12" s="27">
        <v>1378200</v>
      </c>
      <c r="I12" s="27">
        <v>1155000</v>
      </c>
      <c r="J12" s="25">
        <v>1248400</v>
      </c>
      <c r="K12" s="33">
        <f t="shared" si="6"/>
        <v>2.0468727325497025E-5</v>
      </c>
      <c r="L12" s="33">
        <f t="shared" si="0"/>
        <v>3.1636363636363635E-5</v>
      </c>
      <c r="M12" s="33">
        <f t="shared" si="0"/>
        <v>3.8529317526433833E-5</v>
      </c>
      <c r="N12" s="33">
        <f t="shared" si="1"/>
        <v>2.0468727325497024E-2</v>
      </c>
      <c r="O12" s="33">
        <f t="shared" si="1"/>
        <v>3.1636363636363636E-2</v>
      </c>
      <c r="P12" s="33">
        <f t="shared" si="1"/>
        <v>3.8529317526433834E-2</v>
      </c>
      <c r="Q12" s="34">
        <f t="shared" si="1"/>
        <v>20.468727325497024</v>
      </c>
      <c r="R12" s="34">
        <f t="shared" si="2"/>
        <v>31.636363636363637</v>
      </c>
      <c r="S12" s="34">
        <f t="shared" si="2"/>
        <v>38.529317526433836</v>
      </c>
      <c r="T12" s="33">
        <f t="shared" si="3"/>
        <v>8.5144456428856156E-6</v>
      </c>
      <c r="U12" s="33">
        <f t="shared" si="3"/>
        <v>1.1069406450792035E-5</v>
      </c>
      <c r="V12" s="33">
        <f t="shared" si="3"/>
        <v>1.2640852206835247E-5</v>
      </c>
      <c r="W12" s="25">
        <f t="shared" si="4"/>
        <v>5.1086673857313691E-4</v>
      </c>
      <c r="X12" s="25">
        <f t="shared" si="4"/>
        <v>6.6416438704752214E-4</v>
      </c>
      <c r="Y12" s="25">
        <f t="shared" si="4"/>
        <v>7.5845113241011482E-4</v>
      </c>
      <c r="Z12" s="25">
        <f t="shared" si="5"/>
        <v>0.51086673857313691</v>
      </c>
      <c r="AA12" s="25">
        <f t="shared" si="5"/>
        <v>0.66416438704752212</v>
      </c>
      <c r="AB12" s="25">
        <f t="shared" si="5"/>
        <v>0.75845113241011486</v>
      </c>
    </row>
    <row r="13" spans="1:28">
      <c r="A13" s="32" t="s">
        <v>51</v>
      </c>
      <c r="B13" s="25">
        <v>19.260000000000002</v>
      </c>
      <c r="C13" s="25">
        <v>30.71</v>
      </c>
      <c r="D13" s="25">
        <v>34.44</v>
      </c>
      <c r="E13" s="27">
        <v>268.89999999999998</v>
      </c>
      <c r="F13" s="27">
        <v>300.60000000000002</v>
      </c>
      <c r="G13" s="27">
        <v>314.8</v>
      </c>
      <c r="H13" s="27">
        <v>1506800</v>
      </c>
      <c r="I13" s="27">
        <v>1203022</v>
      </c>
      <c r="J13" s="25">
        <v>1434000</v>
      </c>
      <c r="K13" s="33">
        <f t="shared" si="6"/>
        <v>1.2782054685426069E-5</v>
      </c>
      <c r="L13" s="33">
        <f t="shared" si="0"/>
        <v>2.5527380214160674E-5</v>
      </c>
      <c r="M13" s="33">
        <f t="shared" si="0"/>
        <v>2.4016736401673637E-5</v>
      </c>
      <c r="N13" s="33">
        <f t="shared" si="1"/>
        <v>1.2782054685426069E-2</v>
      </c>
      <c r="O13" s="33">
        <f t="shared" si="1"/>
        <v>2.5527380214160674E-2</v>
      </c>
      <c r="P13" s="33">
        <f t="shared" si="1"/>
        <v>2.4016736401673636E-2</v>
      </c>
      <c r="Q13" s="34">
        <f t="shared" si="1"/>
        <v>12.78205468542607</v>
      </c>
      <c r="R13" s="34">
        <f t="shared" si="2"/>
        <v>25.527380214160676</v>
      </c>
      <c r="S13" s="34">
        <f t="shared" si="2"/>
        <v>24.016736401673636</v>
      </c>
      <c r="T13" s="33">
        <f t="shared" si="3"/>
        <v>4.753460277213117E-6</v>
      </c>
      <c r="U13" s="33">
        <f t="shared" si="3"/>
        <v>8.4921424531472627E-6</v>
      </c>
      <c r="V13" s="33">
        <f t="shared" si="3"/>
        <v>7.6292047019293634E-6</v>
      </c>
      <c r="W13" s="25">
        <f t="shared" si="4"/>
        <v>2.8520761663278704E-4</v>
      </c>
      <c r="X13" s="25">
        <f t="shared" si="4"/>
        <v>5.0952854718883578E-4</v>
      </c>
      <c r="Y13" s="25">
        <f t="shared" si="4"/>
        <v>4.5775228211576181E-4</v>
      </c>
      <c r="Z13" s="25">
        <f t="shared" si="5"/>
        <v>0.28520761663278704</v>
      </c>
      <c r="AA13" s="25">
        <f t="shared" si="5"/>
        <v>0.50952854718883578</v>
      </c>
      <c r="AB13" s="25">
        <f t="shared" si="5"/>
        <v>0.4577522821157618</v>
      </c>
    </row>
    <row r="14" spans="1:28">
      <c r="A14" s="32" t="s">
        <v>52</v>
      </c>
      <c r="B14" s="25">
        <v>2.778</v>
      </c>
      <c r="C14" s="25">
        <v>33.700000000000003</v>
      </c>
      <c r="D14" s="25">
        <v>24.59</v>
      </c>
      <c r="E14" s="27">
        <v>240.4</v>
      </c>
      <c r="F14" s="27">
        <v>285.8</v>
      </c>
      <c r="G14" s="27">
        <v>304.8</v>
      </c>
      <c r="H14" s="27">
        <v>1468800</v>
      </c>
      <c r="I14" s="27">
        <v>1420000</v>
      </c>
      <c r="J14" s="25">
        <v>1484600</v>
      </c>
      <c r="K14" s="33">
        <f t="shared" si="6"/>
        <v>1.8913398692810458E-6</v>
      </c>
      <c r="L14" s="33">
        <f t="shared" si="0"/>
        <v>2.3732394366197185E-5</v>
      </c>
      <c r="M14" s="33">
        <f t="shared" si="0"/>
        <v>1.6563384076518928E-5</v>
      </c>
      <c r="N14" s="33">
        <f t="shared" si="1"/>
        <v>1.8913398692810459E-3</v>
      </c>
      <c r="O14" s="33">
        <f t="shared" si="1"/>
        <v>2.3732394366197184E-2</v>
      </c>
      <c r="P14" s="33">
        <f t="shared" si="1"/>
        <v>1.6563384076518927E-2</v>
      </c>
      <c r="Q14" s="34">
        <f t="shared" si="1"/>
        <v>1.8913398692810459</v>
      </c>
      <c r="R14" s="34">
        <f t="shared" si="2"/>
        <v>23.732394366197184</v>
      </c>
      <c r="S14" s="34">
        <f t="shared" si="2"/>
        <v>16.563384076518926</v>
      </c>
      <c r="T14" s="33">
        <f t="shared" si="3"/>
        <v>7.867470338107512E-7</v>
      </c>
      <c r="U14" s="33">
        <f t="shared" si="3"/>
        <v>8.3038468741067825E-6</v>
      </c>
      <c r="V14" s="33">
        <f t="shared" si="3"/>
        <v>5.4341811274668399E-6</v>
      </c>
      <c r="W14" s="25">
        <f t="shared" si="4"/>
        <v>4.7204822028645075E-5</v>
      </c>
      <c r="X14" s="25">
        <f t="shared" si="4"/>
        <v>4.9823081244640692E-4</v>
      </c>
      <c r="Y14" s="25">
        <f t="shared" si="4"/>
        <v>3.2605086764801039E-4</v>
      </c>
      <c r="Z14" s="25">
        <f t="shared" si="5"/>
        <v>4.7204822028645073E-2</v>
      </c>
      <c r="AA14" s="25">
        <f t="shared" si="5"/>
        <v>0.49823081244640693</v>
      </c>
      <c r="AB14" s="25">
        <f t="shared" si="5"/>
        <v>0.32605086764801039</v>
      </c>
    </row>
    <row r="15" spans="1:28">
      <c r="A15" s="32" t="s">
        <v>53</v>
      </c>
      <c r="B15" s="25">
        <v>32.86</v>
      </c>
      <c r="C15" s="25">
        <v>32.01</v>
      </c>
      <c r="D15" s="25">
        <v>30.07</v>
      </c>
      <c r="E15" s="27">
        <v>268.89999999999998</v>
      </c>
      <c r="F15" s="27">
        <v>300.60000000000002</v>
      </c>
      <c r="G15" s="27">
        <v>314.8</v>
      </c>
      <c r="H15" s="27">
        <v>1506800</v>
      </c>
      <c r="I15" s="27">
        <v>1203022</v>
      </c>
      <c r="J15" s="25">
        <v>1434000</v>
      </c>
      <c r="K15" s="33">
        <f t="shared" si="6"/>
        <v>2.1807804619060259E-5</v>
      </c>
      <c r="L15" s="33">
        <f t="shared" si="0"/>
        <v>2.6607992206293815E-5</v>
      </c>
      <c r="M15" s="33">
        <f t="shared" si="0"/>
        <v>2.096931659693166E-5</v>
      </c>
      <c r="N15" s="33">
        <f t="shared" si="1"/>
        <v>2.1807804619060258E-2</v>
      </c>
      <c r="O15" s="33">
        <f t="shared" si="1"/>
        <v>2.6607992206293816E-2</v>
      </c>
      <c r="P15" s="33">
        <f t="shared" si="1"/>
        <v>2.0969316596931659E-2</v>
      </c>
      <c r="Q15" s="34">
        <f t="shared" si="1"/>
        <v>21.807804619060256</v>
      </c>
      <c r="R15" s="34">
        <f t="shared" si="2"/>
        <v>26.607992206293815</v>
      </c>
      <c r="S15" s="34">
        <f t="shared" si="2"/>
        <v>20.969316596931659</v>
      </c>
      <c r="T15" s="33">
        <f t="shared" si="3"/>
        <v>8.1100054366159387E-6</v>
      </c>
      <c r="U15" s="33">
        <f t="shared" si="3"/>
        <v>8.851627480470331E-6</v>
      </c>
      <c r="V15" s="33">
        <f t="shared" si="3"/>
        <v>6.6611552086822291E-6</v>
      </c>
      <c r="W15" s="25">
        <f t="shared" si="4"/>
        <v>4.8660032619695634E-4</v>
      </c>
      <c r="X15" s="25">
        <f t="shared" si="4"/>
        <v>5.310976488282199E-4</v>
      </c>
      <c r="Y15" s="25">
        <f t="shared" si="4"/>
        <v>3.9966931252093373E-4</v>
      </c>
      <c r="Z15" s="25">
        <f t="shared" si="5"/>
        <v>0.48660032619695631</v>
      </c>
      <c r="AA15" s="25">
        <f t="shared" si="5"/>
        <v>0.53109764882821986</v>
      </c>
      <c r="AB15" s="25">
        <f t="shared" si="5"/>
        <v>0.39966931252093374</v>
      </c>
    </row>
    <row r="16" spans="1:28">
      <c r="A16" s="32" t="s">
        <v>54</v>
      </c>
      <c r="B16" s="25">
        <v>29.62</v>
      </c>
      <c r="C16" s="25">
        <v>28.51</v>
      </c>
      <c r="D16" s="25">
        <v>13.88</v>
      </c>
      <c r="E16" s="27">
        <v>240.4</v>
      </c>
      <c r="F16" s="27">
        <v>285.8</v>
      </c>
      <c r="G16" s="27">
        <v>304.8</v>
      </c>
      <c r="H16" s="27">
        <v>1468800</v>
      </c>
      <c r="I16" s="27">
        <v>1420000</v>
      </c>
      <c r="J16" s="25">
        <v>1484600</v>
      </c>
      <c r="K16" s="33">
        <f t="shared" si="6"/>
        <v>2.01661220043573E-5</v>
      </c>
      <c r="L16" s="33">
        <f t="shared" si="0"/>
        <v>2.0077464788732395E-5</v>
      </c>
      <c r="M16" s="33">
        <f t="shared" si="0"/>
        <v>9.3493196820692446E-6</v>
      </c>
      <c r="N16" s="33">
        <f t="shared" si="1"/>
        <v>2.0166122004357301E-2</v>
      </c>
      <c r="O16" s="33">
        <f t="shared" si="1"/>
        <v>2.0077464788732395E-2</v>
      </c>
      <c r="P16" s="33">
        <f t="shared" si="1"/>
        <v>9.3493196820692449E-3</v>
      </c>
      <c r="Q16" s="34">
        <f t="shared" si="1"/>
        <v>20.166122004357302</v>
      </c>
      <c r="R16" s="34">
        <f t="shared" si="2"/>
        <v>20.077464788732396</v>
      </c>
      <c r="S16" s="34">
        <f t="shared" si="2"/>
        <v>9.349319682069245</v>
      </c>
      <c r="T16" s="33">
        <f t="shared" si="3"/>
        <v>8.3885698853399748E-6</v>
      </c>
      <c r="U16" s="33">
        <f t="shared" si="3"/>
        <v>7.0250051745039871E-6</v>
      </c>
      <c r="V16" s="33">
        <f t="shared" si="3"/>
        <v>3.0673621004164186E-6</v>
      </c>
      <c r="W16" s="25">
        <f t="shared" si="4"/>
        <v>5.0331419312039851E-4</v>
      </c>
      <c r="X16" s="25">
        <f t="shared" si="4"/>
        <v>4.2150031047023925E-4</v>
      </c>
      <c r="Y16" s="25">
        <f t="shared" si="4"/>
        <v>1.8404172602498511E-4</v>
      </c>
      <c r="Z16" s="25">
        <f t="shared" si="5"/>
        <v>0.50331419312039849</v>
      </c>
      <c r="AA16" s="25">
        <f t="shared" si="5"/>
        <v>0.42150031047023923</v>
      </c>
      <c r="AB16" s="25">
        <f t="shared" si="5"/>
        <v>0.18404172602498511</v>
      </c>
    </row>
    <row r="17" spans="1:28" ht="22.5">
      <c r="A17" s="32" t="s">
        <v>55</v>
      </c>
      <c r="B17" s="25">
        <v>18.170000000000002</v>
      </c>
      <c r="C17" s="25">
        <v>18.190000000000001</v>
      </c>
      <c r="D17" s="25">
        <v>17.920000000000002</v>
      </c>
      <c r="E17" s="27">
        <v>268.89999999999998</v>
      </c>
      <c r="F17" s="27">
        <v>300.60000000000002</v>
      </c>
      <c r="G17" s="27">
        <v>314.8</v>
      </c>
      <c r="H17" s="27">
        <v>1506800</v>
      </c>
      <c r="I17" s="27">
        <v>1203022</v>
      </c>
      <c r="J17" s="25">
        <v>1434000</v>
      </c>
      <c r="K17" s="33">
        <f t="shared" si="6"/>
        <v>1.2058667374568623E-5</v>
      </c>
      <c r="L17" s="33">
        <f t="shared" si="0"/>
        <v>1.5120255489924541E-5</v>
      </c>
      <c r="M17" s="33">
        <f t="shared" si="0"/>
        <v>1.2496513249651327E-5</v>
      </c>
      <c r="N17" s="33">
        <f t="shared" si="1"/>
        <v>1.2058667374568623E-2</v>
      </c>
      <c r="O17" s="33">
        <f t="shared" si="1"/>
        <v>1.5120255489924541E-2</v>
      </c>
      <c r="P17" s="33">
        <f t="shared" si="1"/>
        <v>1.2496513249651326E-2</v>
      </c>
      <c r="Q17" s="34">
        <f t="shared" si="1"/>
        <v>12.058667374568623</v>
      </c>
      <c r="R17" s="34">
        <f t="shared" si="2"/>
        <v>15.12025548992454</v>
      </c>
      <c r="S17" s="34">
        <f t="shared" si="2"/>
        <v>12.496513249651326</v>
      </c>
      <c r="T17" s="33">
        <f t="shared" si="3"/>
        <v>4.4844430548786259E-6</v>
      </c>
      <c r="U17" s="33">
        <f t="shared" si="3"/>
        <v>5.0300251130820157E-6</v>
      </c>
      <c r="V17" s="33">
        <f t="shared" si="3"/>
        <v>3.969667487182759E-6</v>
      </c>
      <c r="W17" s="25">
        <f t="shared" si="4"/>
        <v>2.6906658329271755E-4</v>
      </c>
      <c r="X17" s="25">
        <f t="shared" si="4"/>
        <v>3.0180150678492092E-4</v>
      </c>
      <c r="Y17" s="25">
        <f t="shared" si="4"/>
        <v>2.3818004923096555E-4</v>
      </c>
      <c r="Z17" s="25">
        <f t="shared" si="5"/>
        <v>0.26906658329271754</v>
      </c>
      <c r="AA17" s="25">
        <f t="shared" si="5"/>
        <v>0.3018015067849209</v>
      </c>
      <c r="AB17" s="25">
        <f t="shared" si="5"/>
        <v>0.23818004923096556</v>
      </c>
    </row>
    <row r="18" spans="1:28" ht="22.5">
      <c r="A18" s="32" t="s">
        <v>56</v>
      </c>
      <c r="B18" s="25">
        <v>15.09</v>
      </c>
      <c r="C18" s="25">
        <v>17.8</v>
      </c>
      <c r="D18" s="25">
        <v>25.83</v>
      </c>
      <c r="E18" s="27">
        <v>240.4</v>
      </c>
      <c r="F18" s="27">
        <v>285.8</v>
      </c>
      <c r="G18" s="27">
        <v>304.8</v>
      </c>
      <c r="H18" s="27">
        <v>1468800</v>
      </c>
      <c r="I18" s="27">
        <v>1420000</v>
      </c>
      <c r="J18" s="25">
        <v>1484600</v>
      </c>
      <c r="K18" s="33">
        <f t="shared" si="6"/>
        <v>1.0273692810457517E-5</v>
      </c>
      <c r="L18" s="33">
        <f t="shared" si="0"/>
        <v>1.2535211267605635E-5</v>
      </c>
      <c r="M18" s="33">
        <f t="shared" si="0"/>
        <v>1.7398625892496294E-5</v>
      </c>
      <c r="N18" s="33">
        <f t="shared" si="1"/>
        <v>1.0273692810457516E-2</v>
      </c>
      <c r="O18" s="33">
        <f t="shared" si="1"/>
        <v>1.2535211267605635E-2</v>
      </c>
      <c r="P18" s="33">
        <f t="shared" si="1"/>
        <v>1.7398625892496293E-2</v>
      </c>
      <c r="Q18" s="34">
        <f t="shared" si="1"/>
        <v>10.273692810457517</v>
      </c>
      <c r="R18" s="34">
        <f t="shared" si="2"/>
        <v>12.535211267605634</v>
      </c>
      <c r="S18" s="34">
        <f t="shared" si="2"/>
        <v>17.398625892496295</v>
      </c>
      <c r="T18" s="33">
        <f t="shared" si="3"/>
        <v>4.2735826998575362E-6</v>
      </c>
      <c r="U18" s="33">
        <f t="shared" si="3"/>
        <v>4.3860081412196058E-6</v>
      </c>
      <c r="V18" s="33">
        <f t="shared" si="3"/>
        <v>5.7082105946510151E-6</v>
      </c>
      <c r="W18" s="25">
        <f t="shared" si="4"/>
        <v>2.5641496199145216E-4</v>
      </c>
      <c r="X18" s="25">
        <f t="shared" si="4"/>
        <v>2.6316048847317637E-4</v>
      </c>
      <c r="Y18" s="25">
        <f t="shared" si="4"/>
        <v>3.4249263567906089E-4</v>
      </c>
      <c r="Z18" s="25">
        <f t="shared" si="5"/>
        <v>0.25641496199145214</v>
      </c>
      <c r="AA18" s="25">
        <f t="shared" si="5"/>
        <v>0.26316048847317636</v>
      </c>
      <c r="AB18" s="25">
        <f t="shared" si="5"/>
        <v>0.34249263567906091</v>
      </c>
    </row>
    <row r="19" spans="1:28">
      <c r="A19" s="8"/>
      <c r="E19" s="9"/>
      <c r="F19" s="9"/>
      <c r="G19" s="9"/>
      <c r="H19" s="9"/>
      <c r="I19" s="9"/>
      <c r="K19" s="10"/>
      <c r="L19" s="10"/>
      <c r="M19" s="10"/>
      <c r="N19" s="10"/>
      <c r="O19" s="10"/>
      <c r="P19" s="10"/>
      <c r="Q19" s="11"/>
      <c r="R19" s="11"/>
      <c r="S19" s="11"/>
      <c r="T19" s="10"/>
      <c r="U19" s="10"/>
      <c r="V19" s="10"/>
    </row>
    <row r="20" spans="1:28">
      <c r="A20" s="8"/>
      <c r="E20" s="9"/>
      <c r="F20" s="9"/>
      <c r="G20" s="9"/>
      <c r="H20" s="9"/>
      <c r="I20" s="9"/>
      <c r="K20" s="10"/>
      <c r="L20" s="10"/>
      <c r="M20" s="10"/>
      <c r="N20" s="10"/>
      <c r="O20" s="10"/>
      <c r="P20" s="10"/>
      <c r="Q20" s="11"/>
      <c r="R20" s="11"/>
      <c r="S20" s="11"/>
      <c r="T20" s="10"/>
      <c r="U20" s="10"/>
      <c r="V20" s="10"/>
    </row>
    <row r="22" spans="1:28" ht="80.25">
      <c r="A22" s="22"/>
      <c r="B22" s="22" t="s">
        <v>57</v>
      </c>
      <c r="C22" s="22" t="s">
        <v>13</v>
      </c>
      <c r="D22" s="22" t="s">
        <v>14</v>
      </c>
      <c r="E22" s="22" t="s">
        <v>58</v>
      </c>
      <c r="F22" s="22" t="s">
        <v>13</v>
      </c>
      <c r="G22" s="22" t="s">
        <v>14</v>
      </c>
      <c r="H22" s="2"/>
    </row>
    <row r="23" spans="1:28">
      <c r="A23" s="32" t="s">
        <v>59</v>
      </c>
      <c r="B23" s="22">
        <v>21.913949825057756</v>
      </c>
      <c r="C23" s="22">
        <v>7.7501915517782916</v>
      </c>
      <c r="D23" s="22">
        <f>C23/SQRT(6)</f>
        <v>3.1640024517809615</v>
      </c>
      <c r="E23" s="22">
        <v>0.38479439658780651</v>
      </c>
      <c r="F23" s="22">
        <v>0.13172474101780021</v>
      </c>
      <c r="G23" s="22">
        <f>F23/SQRT(6)</f>
        <v>5.3776400332312034E-2</v>
      </c>
      <c r="H23" s="2"/>
    </row>
    <row r="24" spans="1:28">
      <c r="A24" s="32" t="s">
        <v>60</v>
      </c>
      <c r="B24" s="22">
        <v>14.637367181268948</v>
      </c>
      <c r="C24" s="22">
        <v>8.0909649142780555</v>
      </c>
      <c r="D24" s="22">
        <f t="shared" ref="D24:D30" si="7">C24/SQRT(6)</f>
        <v>3.3031225944571125</v>
      </c>
      <c r="E24" s="22">
        <v>0.2537663962981232</v>
      </c>
      <c r="F24" s="22">
        <v>0.1402307546638813</v>
      </c>
      <c r="G24" s="22">
        <f t="shared" ref="G24:G30" si="8">F24/SQRT(6)</f>
        <v>5.7248965861986932E-2</v>
      </c>
      <c r="H24" s="2"/>
    </row>
    <row r="25" spans="1:28">
      <c r="A25" s="32" t="s">
        <v>61</v>
      </c>
      <c r="B25" s="22">
        <v>14.790887812568199</v>
      </c>
      <c r="C25" s="22">
        <v>4.3579792043849928</v>
      </c>
      <c r="D25" s="22">
        <f t="shared" si="7"/>
        <v>1.7791375600672392</v>
      </c>
      <c r="E25" s="22">
        <v>0.25987256360922523</v>
      </c>
      <c r="F25" s="22">
        <v>7.6142528614850311E-2</v>
      </c>
      <c r="G25" s="22">
        <f t="shared" si="8"/>
        <v>3.1085057138608412E-2</v>
      </c>
      <c r="H25" s="2"/>
    </row>
    <row r="26" spans="1:28" ht="22.5">
      <c r="A26" s="32" t="s">
        <v>62</v>
      </c>
      <c r="B26" s="22">
        <v>14.795758495168309</v>
      </c>
      <c r="C26" s="22">
        <v>2.3181849876705001</v>
      </c>
      <c r="D26" s="22">
        <f t="shared" si="7"/>
        <v>0.94639505819547309</v>
      </c>
      <c r="E26" s="22">
        <v>0.25973252170627892</v>
      </c>
      <c r="F26" s="22">
        <v>4.134301023593636E-2</v>
      </c>
      <c r="G26" s="22">
        <f t="shared" si="8"/>
        <v>1.6878213251451009E-2</v>
      </c>
      <c r="H26" s="2"/>
    </row>
    <row r="27" spans="1:28">
      <c r="A27" s="32" t="s">
        <v>63</v>
      </c>
      <c r="B27" s="22">
        <v>32.899841008851325</v>
      </c>
      <c r="C27" s="22">
        <v>6.7304133774623169</v>
      </c>
      <c r="D27" s="22">
        <f t="shared" si="7"/>
        <v>2.7476797554641057</v>
      </c>
      <c r="E27" s="22">
        <v>0.68548593705603178</v>
      </c>
      <c r="F27" s="22">
        <v>0.10670383640616388</v>
      </c>
      <c r="G27" s="22">
        <f t="shared" si="8"/>
        <v>4.3561658798752116E-2</v>
      </c>
      <c r="H27" s="2"/>
    </row>
    <row r="28" spans="1:28">
      <c r="A28" s="32" t="s">
        <v>64</v>
      </c>
      <c r="B28" s="22">
        <v>17.418881602209591</v>
      </c>
      <c r="C28" s="22">
        <v>8.2913255198466906</v>
      </c>
      <c r="D28" s="22">
        <f t="shared" si="7"/>
        <v>3.3849194691568121</v>
      </c>
      <c r="E28" s="22">
        <v>0.35399582467674118</v>
      </c>
      <c r="F28" s="22">
        <v>0.16093115475480768</v>
      </c>
      <c r="G28" s="22">
        <f t="shared" si="8"/>
        <v>6.5699868811025616E-2</v>
      </c>
      <c r="H28" s="2"/>
      <c r="I28" s="23"/>
    </row>
    <row r="29" spans="1:28">
      <c r="A29" s="32" t="s">
        <v>65</v>
      </c>
      <c r="B29" s="22">
        <v>19.829669982907447</v>
      </c>
      <c r="C29" s="22">
        <v>5.1828211086316687</v>
      </c>
      <c r="D29" s="22">
        <f t="shared" si="7"/>
        <v>2.1158778573789023</v>
      </c>
      <c r="E29" s="22">
        <v>0.42103725286028881</v>
      </c>
      <c r="F29" s="22">
        <v>0.11532922821295272</v>
      </c>
      <c r="G29" s="22">
        <f t="shared" si="8"/>
        <v>4.7082960258454667E-2</v>
      </c>
      <c r="H29" s="2"/>
    </row>
    <row r="30" spans="1:28">
      <c r="A30" s="32" t="s">
        <v>66</v>
      </c>
      <c r="B30" s="22">
        <v>13.313827680783989</v>
      </c>
      <c r="C30" s="22">
        <v>2.310874714703155</v>
      </c>
      <c r="D30" s="22">
        <f t="shared" si="7"/>
        <v>0.94341065175373029</v>
      </c>
      <c r="E30" s="22">
        <v>0.27851937090871559</v>
      </c>
      <c r="F30" s="22">
        <v>3.434082285637912E-2</v>
      </c>
      <c r="G30" s="22">
        <f t="shared" si="8"/>
        <v>1.401958222423913E-2</v>
      </c>
      <c r="H30" s="2"/>
    </row>
    <row r="31" spans="1:28">
      <c r="A31" s="8"/>
    </row>
    <row r="32" spans="1:28">
      <c r="A32" s="8"/>
    </row>
    <row r="33" spans="1:9">
      <c r="A33" s="8"/>
    </row>
    <row r="34" spans="1:9">
      <c r="A34" s="8"/>
      <c r="B34" s="23"/>
      <c r="G34" s="23"/>
    </row>
    <row r="35" spans="1:9">
      <c r="A35" s="8"/>
    </row>
    <row r="36" spans="1:9">
      <c r="A36" s="8"/>
      <c r="D36" s="23"/>
      <c r="I36" s="23"/>
    </row>
    <row r="37" spans="1:9">
      <c r="A37" s="8"/>
    </row>
    <row r="38" spans="1:9">
      <c r="A38" s="8"/>
    </row>
    <row r="39" spans="1:9">
      <c r="B39" s="2"/>
      <c r="E39" s="2"/>
    </row>
  </sheetData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conditionalFormatting sqref="B19:B2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9:D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C2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:D2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960B-E51D-4EE5-AEB2-9B270CD7B008}">
  <dimension ref="A1:O22"/>
  <sheetViews>
    <sheetView topLeftCell="A9" workbookViewId="0">
      <selection activeCell="P26" sqref="P26"/>
    </sheetView>
  </sheetViews>
  <sheetFormatPr defaultRowHeight="15"/>
  <cols>
    <col min="1" max="1" width="20" customWidth="1"/>
  </cols>
  <sheetData>
    <row r="1" spans="1:15" ht="18.75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5">
      <c r="A2" s="1"/>
      <c r="B2" s="37" t="s">
        <v>67</v>
      </c>
      <c r="C2" s="37" t="s">
        <v>68</v>
      </c>
      <c r="D2" s="37" t="s">
        <v>69</v>
      </c>
      <c r="E2" s="37" t="s">
        <v>70</v>
      </c>
      <c r="F2" s="37" t="s">
        <v>71</v>
      </c>
      <c r="G2" s="37" t="s">
        <v>72</v>
      </c>
      <c r="H2" s="37" t="s">
        <v>73</v>
      </c>
      <c r="I2" s="37" t="s">
        <v>74</v>
      </c>
      <c r="J2" s="37" t="s">
        <v>75</v>
      </c>
      <c r="K2" s="37" t="s">
        <v>76</v>
      </c>
      <c r="L2" s="37" t="s">
        <v>12</v>
      </c>
      <c r="M2" s="37" t="s">
        <v>13</v>
      </c>
      <c r="N2" s="37" t="s">
        <v>12</v>
      </c>
      <c r="O2" s="37" t="s">
        <v>13</v>
      </c>
    </row>
    <row r="3" spans="1:15">
      <c r="A3" s="37" t="s">
        <v>77</v>
      </c>
      <c r="B3" s="40">
        <v>591.38</v>
      </c>
      <c r="C3" s="40">
        <v>429.82</v>
      </c>
      <c r="D3" s="40">
        <v>274.12</v>
      </c>
      <c r="E3" s="40">
        <v>413.76</v>
      </c>
      <c r="F3" s="40">
        <v>490.83</v>
      </c>
      <c r="G3" s="40">
        <v>434.44</v>
      </c>
      <c r="H3" s="40">
        <v>431.57</v>
      </c>
      <c r="I3" s="40">
        <v>278.77999999999997</v>
      </c>
      <c r="J3" s="40">
        <v>627.65</v>
      </c>
      <c r="K3" s="40">
        <v>343.81</v>
      </c>
      <c r="L3" s="4">
        <f t="shared" ref="L3:L8" si="0">AVERAGE(B3:K3)</f>
        <v>431.6160000000001</v>
      </c>
      <c r="M3" s="4">
        <f t="shared" ref="M3:M8" si="1">_xlfn.STDEV.P(B3:K3)</f>
        <v>111.20428437789572</v>
      </c>
    </row>
    <row r="4" spans="1:15">
      <c r="A4" s="37" t="s">
        <v>77</v>
      </c>
      <c r="B4" s="41">
        <v>665.79</v>
      </c>
      <c r="C4" s="41">
        <v>478.21</v>
      </c>
      <c r="D4" s="41">
        <v>557.76</v>
      </c>
      <c r="E4" s="41">
        <v>576.32000000000005</v>
      </c>
      <c r="F4" s="41">
        <v>687.85</v>
      </c>
      <c r="G4" s="41">
        <v>824.97</v>
      </c>
      <c r="H4" s="41">
        <v>669.54</v>
      </c>
      <c r="I4" s="41">
        <v>801.89</v>
      </c>
      <c r="J4" s="41">
        <v>936.48</v>
      </c>
      <c r="K4" s="41">
        <v>715.59</v>
      </c>
      <c r="L4" s="4">
        <f t="shared" si="0"/>
        <v>691.43999999999994</v>
      </c>
      <c r="M4" s="4">
        <f t="shared" si="1"/>
        <v>129.76813853947414</v>
      </c>
    </row>
    <row r="5" spans="1:15">
      <c r="A5" s="37" t="s">
        <v>77</v>
      </c>
      <c r="B5" s="40">
        <v>601.23</v>
      </c>
      <c r="C5" s="40">
        <v>513</v>
      </c>
      <c r="D5" s="40">
        <v>446.19</v>
      </c>
      <c r="E5" s="40">
        <v>518.97</v>
      </c>
      <c r="F5" s="40">
        <v>561.02</v>
      </c>
      <c r="G5" s="40">
        <v>683.11</v>
      </c>
      <c r="H5" s="40">
        <v>304.06</v>
      </c>
      <c r="I5" s="40">
        <v>662.76</v>
      </c>
      <c r="J5" s="40">
        <v>644.94000000000005</v>
      </c>
      <c r="K5" s="40">
        <v>468.49</v>
      </c>
      <c r="L5" s="4">
        <f t="shared" si="0"/>
        <v>540.37700000000007</v>
      </c>
      <c r="M5" s="4">
        <f t="shared" si="1"/>
        <v>110.22947246993402</v>
      </c>
      <c r="N5" s="38">
        <f>AVERAGE(B3:K5)</f>
        <v>554.47766666666678</v>
      </c>
      <c r="O5" s="1">
        <f>_xlfn.STDEV.P(B3:K5)</f>
        <v>158.54462876812374</v>
      </c>
    </row>
    <row r="6" spans="1:15">
      <c r="A6" s="37" t="s">
        <v>78</v>
      </c>
      <c r="B6" s="4">
        <v>3270.23</v>
      </c>
      <c r="C6" s="4">
        <v>1954.83</v>
      </c>
      <c r="D6" s="4">
        <v>2040.95</v>
      </c>
      <c r="E6" s="4">
        <v>2619.8200000000002</v>
      </c>
      <c r="F6" s="4">
        <v>2574.38</v>
      </c>
      <c r="G6" s="4">
        <v>2426.34</v>
      </c>
      <c r="H6" s="4">
        <v>2785.71</v>
      </c>
      <c r="I6" s="4">
        <v>2483.61</v>
      </c>
      <c r="J6" s="4">
        <v>3417.04</v>
      </c>
      <c r="K6" s="4">
        <v>2487.42</v>
      </c>
      <c r="L6" s="42">
        <f t="shared" si="0"/>
        <v>2606.0330000000004</v>
      </c>
      <c r="M6" s="4">
        <f t="shared" si="1"/>
        <v>440.12452556180017</v>
      </c>
    </row>
    <row r="7" spans="1:15">
      <c r="A7" s="37" t="s">
        <v>78</v>
      </c>
      <c r="B7" s="41">
        <v>3990.15</v>
      </c>
      <c r="C7" s="41">
        <v>2116.35</v>
      </c>
      <c r="D7" s="41">
        <v>3216.7</v>
      </c>
      <c r="E7" s="41">
        <v>3437.79</v>
      </c>
      <c r="F7" s="41">
        <v>3385.11</v>
      </c>
      <c r="G7" s="41">
        <v>3870.63</v>
      </c>
      <c r="H7" s="41">
        <v>3379.75</v>
      </c>
      <c r="I7" s="41">
        <v>4497.6899999999996</v>
      </c>
      <c r="J7" s="41">
        <v>4452.7700000000004</v>
      </c>
      <c r="K7" s="41">
        <v>4154.54</v>
      </c>
      <c r="L7" s="42">
        <f t="shared" si="0"/>
        <v>3650.1480000000001</v>
      </c>
      <c r="M7" s="4">
        <f t="shared" si="1"/>
        <v>671.5671293444916</v>
      </c>
    </row>
    <row r="8" spans="1:15">
      <c r="A8" s="37" t="s">
        <v>78</v>
      </c>
      <c r="B8" s="4">
        <v>3633.28</v>
      </c>
      <c r="C8" s="4">
        <v>2434.44</v>
      </c>
      <c r="D8" s="4">
        <v>2734.84</v>
      </c>
      <c r="E8" s="4">
        <v>3188.66</v>
      </c>
      <c r="F8" s="4">
        <v>2572.66</v>
      </c>
      <c r="G8" s="4">
        <v>3719.64</v>
      </c>
      <c r="H8" s="4">
        <v>1880.97</v>
      </c>
      <c r="I8" s="4">
        <v>4341.08</v>
      </c>
      <c r="J8" s="4">
        <v>3587.85</v>
      </c>
      <c r="K8" s="4">
        <v>3071.03</v>
      </c>
      <c r="L8" s="42">
        <f t="shared" si="0"/>
        <v>3116.4449999999997</v>
      </c>
      <c r="M8" s="4">
        <f t="shared" si="1"/>
        <v>692.31838837705493</v>
      </c>
      <c r="N8" s="38">
        <f>AVERAGE(B6:K8)</f>
        <v>3124.2086666666673</v>
      </c>
      <c r="O8" s="1">
        <f>_xlfn.STDEV.P(B6:K8)</f>
        <v>745.92118361451776</v>
      </c>
    </row>
    <row r="9" spans="1:15" ht="18.75">
      <c r="A9" s="79" t="s">
        <v>8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5">
      <c r="A10" s="1"/>
      <c r="B10" s="37" t="s">
        <v>67</v>
      </c>
      <c r="C10" s="37" t="s">
        <v>68</v>
      </c>
      <c r="D10" s="37" t="s">
        <v>69</v>
      </c>
      <c r="E10" s="37" t="s">
        <v>70</v>
      </c>
      <c r="F10" s="37" t="s">
        <v>71</v>
      </c>
      <c r="G10" s="37" t="s">
        <v>72</v>
      </c>
      <c r="H10" s="37" t="s">
        <v>73</v>
      </c>
      <c r="I10" s="37" t="s">
        <v>74</v>
      </c>
      <c r="J10" s="37" t="s">
        <v>75</v>
      </c>
      <c r="K10" s="37" t="s">
        <v>76</v>
      </c>
      <c r="L10" s="37" t="s">
        <v>12</v>
      </c>
      <c r="M10" s="37" t="s">
        <v>13</v>
      </c>
      <c r="N10" s="37" t="s">
        <v>12</v>
      </c>
      <c r="O10" s="37" t="s">
        <v>13</v>
      </c>
    </row>
    <row r="11" spans="1:15">
      <c r="A11" s="37" t="s">
        <v>79</v>
      </c>
      <c r="B11" s="40">
        <v>516.72</v>
      </c>
      <c r="C11" s="40">
        <v>405.34</v>
      </c>
      <c r="D11" s="40">
        <v>363.75</v>
      </c>
      <c r="E11" s="40">
        <v>376.71</v>
      </c>
      <c r="F11" s="40">
        <v>338.69</v>
      </c>
      <c r="G11" s="40">
        <v>443.19</v>
      </c>
      <c r="H11" s="40">
        <v>483.97</v>
      </c>
      <c r="I11" s="40">
        <v>606.44000000000005</v>
      </c>
      <c r="J11" s="40">
        <v>408.99</v>
      </c>
      <c r="K11" s="40">
        <v>457.38</v>
      </c>
      <c r="L11" s="42">
        <f t="shared" ref="L11:L22" si="2">AVERAGE(B11:K11)</f>
        <v>440.11800000000005</v>
      </c>
      <c r="M11" s="4">
        <f t="shared" ref="M11:M22" si="3">_xlfn.STDEV.P(B11:K11)</f>
        <v>76.210256894987452</v>
      </c>
    </row>
    <row r="12" spans="1:15">
      <c r="A12" s="37" t="s">
        <v>79</v>
      </c>
      <c r="B12" s="43">
        <v>754.81</v>
      </c>
      <c r="C12" s="44">
        <v>568.07000000000005</v>
      </c>
      <c r="D12" s="44">
        <v>585.64</v>
      </c>
      <c r="E12" s="44">
        <v>542.86</v>
      </c>
      <c r="F12" s="44">
        <v>602.28</v>
      </c>
      <c r="G12" s="44">
        <v>568.85</v>
      </c>
      <c r="H12" s="44">
        <v>654.92999999999995</v>
      </c>
      <c r="I12" s="44">
        <v>776.27</v>
      </c>
      <c r="J12" s="44">
        <v>721.14</v>
      </c>
      <c r="K12" s="45">
        <v>534.45000000000005</v>
      </c>
      <c r="L12" s="42">
        <f t="shared" si="2"/>
        <v>630.92999999999995</v>
      </c>
      <c r="M12" s="4">
        <f t="shared" si="3"/>
        <v>85.396628739079432</v>
      </c>
    </row>
    <row r="13" spans="1:15">
      <c r="A13" s="37" t="s">
        <v>79</v>
      </c>
      <c r="B13" s="40">
        <v>562.57000000000005</v>
      </c>
      <c r="C13" s="40">
        <v>506.49</v>
      </c>
      <c r="D13" s="40">
        <v>485.98</v>
      </c>
      <c r="E13" s="40">
        <v>237.08</v>
      </c>
      <c r="F13" s="40">
        <v>413.79</v>
      </c>
      <c r="G13" s="40">
        <v>427.01</v>
      </c>
      <c r="H13" s="40">
        <v>416.77</v>
      </c>
      <c r="I13" s="40">
        <v>379.78</v>
      </c>
      <c r="J13" s="40">
        <v>317.14</v>
      </c>
      <c r="K13" s="40">
        <v>266.44</v>
      </c>
      <c r="L13" s="42">
        <f t="shared" si="2"/>
        <v>401.30500000000001</v>
      </c>
      <c r="M13" s="4">
        <f t="shared" si="3"/>
        <v>98.995666698093245</v>
      </c>
      <c r="N13" s="38">
        <f>AVERAGE(B11:K13)</f>
        <v>490.78433333333334</v>
      </c>
      <c r="O13" s="1">
        <f>_xlfn.STDEV.P(B11:K13)</f>
        <v>133.06034444775617</v>
      </c>
    </row>
    <row r="14" spans="1:15">
      <c r="A14" s="37" t="s">
        <v>80</v>
      </c>
      <c r="B14" s="4">
        <v>295.7</v>
      </c>
      <c r="C14" s="4">
        <v>436.25</v>
      </c>
      <c r="D14" s="4">
        <v>416.43</v>
      </c>
      <c r="E14" s="4">
        <v>422.03</v>
      </c>
      <c r="F14" s="4">
        <v>292</v>
      </c>
      <c r="G14" s="4">
        <v>391.57</v>
      </c>
      <c r="H14" s="4">
        <v>416</v>
      </c>
      <c r="I14" s="4">
        <v>360.7</v>
      </c>
      <c r="J14" s="4">
        <v>402.32</v>
      </c>
      <c r="K14" s="4">
        <v>398.29</v>
      </c>
      <c r="L14" s="42">
        <f t="shared" si="2"/>
        <v>383.12900000000002</v>
      </c>
      <c r="M14" s="4">
        <f t="shared" si="3"/>
        <v>48.626508501022286</v>
      </c>
    </row>
    <row r="15" spans="1:15">
      <c r="A15" s="37" t="s">
        <v>80</v>
      </c>
      <c r="B15" s="46">
        <v>573.29</v>
      </c>
      <c r="C15" s="47">
        <v>474.96</v>
      </c>
      <c r="D15" s="47">
        <v>570.61</v>
      </c>
      <c r="E15" s="47">
        <v>576.65</v>
      </c>
      <c r="F15" s="47">
        <v>642.16999999999996</v>
      </c>
      <c r="G15" s="47">
        <v>529.95000000000005</v>
      </c>
      <c r="H15" s="47">
        <v>489.88</v>
      </c>
      <c r="I15" s="47">
        <v>386.47</v>
      </c>
      <c r="J15" s="47">
        <v>449.55</v>
      </c>
      <c r="K15" s="48">
        <v>602.1</v>
      </c>
      <c r="L15" s="42">
        <f t="shared" si="2"/>
        <v>529.5630000000001</v>
      </c>
      <c r="M15" s="4">
        <f t="shared" si="3"/>
        <v>74.290046311735992</v>
      </c>
    </row>
    <row r="16" spans="1:15">
      <c r="A16" s="37" t="s">
        <v>80</v>
      </c>
      <c r="B16" s="4">
        <v>790.21</v>
      </c>
      <c r="C16" s="4">
        <v>683.96</v>
      </c>
      <c r="D16" s="4">
        <v>689.62</v>
      </c>
      <c r="E16" s="4">
        <v>491.12</v>
      </c>
      <c r="F16" s="4">
        <v>398.39</v>
      </c>
      <c r="G16" s="4">
        <v>466</v>
      </c>
      <c r="H16" s="4">
        <v>501.34</v>
      </c>
      <c r="I16" s="4">
        <v>592.51</v>
      </c>
      <c r="J16" s="4">
        <v>513.86</v>
      </c>
      <c r="K16" s="4">
        <v>594.23</v>
      </c>
      <c r="L16" s="42">
        <f t="shared" si="2"/>
        <v>572.12400000000002</v>
      </c>
      <c r="M16" s="4">
        <f t="shared" si="3"/>
        <v>114.53859220367619</v>
      </c>
      <c r="N16" s="38">
        <f>AVERAGE(B14:K16)</f>
        <v>494.93866666666673</v>
      </c>
      <c r="O16" s="1">
        <f>_xlfn.STDEV.P(B14:K16)</f>
        <v>116.41944155318529</v>
      </c>
    </row>
    <row r="17" spans="1:15">
      <c r="A17" s="37" t="s">
        <v>81</v>
      </c>
      <c r="B17" s="4">
        <v>1965.3</v>
      </c>
      <c r="C17" s="4">
        <v>1323.67</v>
      </c>
      <c r="D17" s="4">
        <v>1770.06</v>
      </c>
      <c r="E17" s="4">
        <v>1594.27</v>
      </c>
      <c r="F17" s="4">
        <v>1587.55</v>
      </c>
      <c r="G17" s="4">
        <v>1923.48</v>
      </c>
      <c r="H17" s="4">
        <v>2436.86</v>
      </c>
      <c r="I17" s="4">
        <v>2427.09</v>
      </c>
      <c r="J17" s="4">
        <v>1915.77</v>
      </c>
      <c r="K17" s="4">
        <v>2343.0700000000002</v>
      </c>
      <c r="L17" s="42">
        <f t="shared" si="2"/>
        <v>1928.712</v>
      </c>
      <c r="M17" s="4">
        <f t="shared" si="3"/>
        <v>360.4594796034645</v>
      </c>
    </row>
    <row r="18" spans="1:15">
      <c r="A18" s="37" t="s">
        <v>81</v>
      </c>
      <c r="B18" s="46">
        <v>2669.46</v>
      </c>
      <c r="C18" s="47">
        <v>2001.82</v>
      </c>
      <c r="D18" s="47">
        <v>2924.7</v>
      </c>
      <c r="E18" s="47">
        <v>2177.94</v>
      </c>
      <c r="F18" s="47">
        <v>2354.11</v>
      </c>
      <c r="G18" s="47">
        <v>2329.88</v>
      </c>
      <c r="H18" s="47">
        <v>3051.21</v>
      </c>
      <c r="I18" s="47">
        <v>3020.52</v>
      </c>
      <c r="J18" s="47">
        <v>2918.08</v>
      </c>
      <c r="K18" s="48">
        <v>2782.51</v>
      </c>
      <c r="L18" s="42">
        <f t="shared" si="2"/>
        <v>2623.0230000000001</v>
      </c>
      <c r="M18" s="4">
        <f t="shared" si="3"/>
        <v>359.06088339026678</v>
      </c>
    </row>
    <row r="19" spans="1:15">
      <c r="A19" s="37" t="s">
        <v>81</v>
      </c>
      <c r="B19" s="4">
        <v>2778.01</v>
      </c>
      <c r="C19" s="4">
        <v>2795.38</v>
      </c>
      <c r="D19" s="4">
        <v>3188.77</v>
      </c>
      <c r="E19" s="4">
        <v>2059.5700000000002</v>
      </c>
      <c r="F19" s="4">
        <v>1390.77</v>
      </c>
      <c r="G19" s="4">
        <v>1937.91</v>
      </c>
      <c r="H19" s="4">
        <v>2091.56</v>
      </c>
      <c r="I19" s="4">
        <v>2372.5</v>
      </c>
      <c r="J19" s="4">
        <v>255.97</v>
      </c>
      <c r="K19" s="4">
        <v>2907.29</v>
      </c>
      <c r="L19" s="42">
        <f t="shared" si="2"/>
        <v>2177.7730000000001</v>
      </c>
      <c r="M19" s="4">
        <f t="shared" si="3"/>
        <v>820.0969964955359</v>
      </c>
      <c r="N19" s="39">
        <f>AVERAGE(B17:K19)</f>
        <v>2243.1693333333328</v>
      </c>
      <c r="O19" s="1">
        <f>_xlfn.STDEV.P(B17:K19)</f>
        <v>626.86089394130443</v>
      </c>
    </row>
    <row r="20" spans="1:15">
      <c r="A20" s="37" t="s">
        <v>82</v>
      </c>
      <c r="B20" s="4">
        <v>2273.4899999999998</v>
      </c>
      <c r="C20" s="4">
        <v>3740</v>
      </c>
      <c r="D20" s="4">
        <v>3457.52</v>
      </c>
      <c r="E20" s="4">
        <v>3327.74</v>
      </c>
      <c r="F20" s="4">
        <v>2429.65</v>
      </c>
      <c r="G20" s="4">
        <v>3035.8</v>
      </c>
      <c r="H20" s="4">
        <v>3282.49</v>
      </c>
      <c r="I20" s="4">
        <v>2947.41</v>
      </c>
      <c r="J20" s="4">
        <v>3468.45</v>
      </c>
      <c r="K20" s="4">
        <v>3096.01</v>
      </c>
      <c r="L20" s="42">
        <f t="shared" si="2"/>
        <v>3105.8560000000007</v>
      </c>
      <c r="M20" s="4">
        <f t="shared" si="3"/>
        <v>437.9395282501888</v>
      </c>
    </row>
    <row r="21" spans="1:15">
      <c r="A21" s="37" t="s">
        <v>82</v>
      </c>
      <c r="B21" s="49">
        <v>4268.29</v>
      </c>
      <c r="C21" s="50">
        <v>3614.33</v>
      </c>
      <c r="D21" s="50">
        <v>4086.57</v>
      </c>
      <c r="E21" s="50">
        <v>3872.55</v>
      </c>
      <c r="F21" s="50">
        <v>4074.38</v>
      </c>
      <c r="G21" s="50">
        <v>4092.46</v>
      </c>
      <c r="H21" s="50">
        <v>4027.25</v>
      </c>
      <c r="I21" s="50">
        <v>3106.81</v>
      </c>
      <c r="J21" s="50">
        <v>3197.26</v>
      </c>
      <c r="K21" s="51">
        <v>4293.16</v>
      </c>
      <c r="L21" s="42">
        <f t="shared" si="2"/>
        <v>3863.3059999999996</v>
      </c>
      <c r="M21" s="4">
        <f t="shared" si="3"/>
        <v>400.06908301442263</v>
      </c>
    </row>
    <row r="22" spans="1:15">
      <c r="A22" s="37" t="s">
        <v>82</v>
      </c>
      <c r="B22" s="4">
        <v>4136.74</v>
      </c>
      <c r="C22" s="4">
        <v>4073.29</v>
      </c>
      <c r="D22" s="4">
        <v>4040.59</v>
      </c>
      <c r="E22" s="4">
        <v>2208.91</v>
      </c>
      <c r="F22" s="4">
        <v>3476.25</v>
      </c>
      <c r="G22" s="4">
        <v>3511.91</v>
      </c>
      <c r="H22" s="4">
        <v>3560.15</v>
      </c>
      <c r="I22" s="4">
        <v>2841.86</v>
      </c>
      <c r="J22" s="4">
        <v>2988.96</v>
      </c>
      <c r="K22" s="4">
        <v>2291.25</v>
      </c>
      <c r="L22" s="42">
        <f t="shared" si="2"/>
        <v>3312.9910000000004</v>
      </c>
      <c r="M22" s="4">
        <f t="shared" si="3"/>
        <v>671.06163382285388</v>
      </c>
      <c r="N22" s="38">
        <f>AVERAGE(B20:K22)</f>
        <v>3427.3843333333339</v>
      </c>
      <c r="O22" s="1">
        <f>_xlfn.STDEV.P(B20:K22)</f>
        <v>607.91008690805018</v>
      </c>
    </row>
  </sheetData>
  <mergeCells count="2">
    <mergeCell ref="A1:K1"/>
    <mergeCell ref="A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41DC-429C-4F71-832B-8FF2797152F7}">
  <dimension ref="A1:K39"/>
  <sheetViews>
    <sheetView tabSelected="1" workbookViewId="0">
      <selection activeCell="F43" sqref="F43"/>
    </sheetView>
  </sheetViews>
  <sheetFormatPr defaultRowHeight="15"/>
  <cols>
    <col min="1" max="1" width="18.140625" customWidth="1"/>
  </cols>
  <sheetData>
    <row r="1" spans="1:11" ht="33" customHeight="1">
      <c r="A1" s="80" t="s">
        <v>83</v>
      </c>
      <c r="B1" s="81" t="s">
        <v>84</v>
      </c>
      <c r="C1" s="82"/>
      <c r="D1" s="82"/>
      <c r="E1" s="82"/>
      <c r="F1" s="82"/>
      <c r="G1" s="82"/>
      <c r="H1" s="82"/>
      <c r="I1" s="82"/>
      <c r="J1" s="82"/>
      <c r="K1" s="82"/>
    </row>
    <row r="2" spans="1:11">
      <c r="A2" s="82"/>
      <c r="B2" s="55" t="s">
        <v>85</v>
      </c>
      <c r="C2" s="55" t="s">
        <v>85</v>
      </c>
      <c r="D2" s="55" t="s">
        <v>86</v>
      </c>
      <c r="E2" s="55" t="s">
        <v>87</v>
      </c>
      <c r="F2" s="55" t="s">
        <v>88</v>
      </c>
      <c r="G2" s="55" t="s">
        <v>87</v>
      </c>
      <c r="H2" s="55" t="s">
        <v>88</v>
      </c>
      <c r="I2" s="55" t="s">
        <v>89</v>
      </c>
      <c r="J2" s="55" t="s">
        <v>89</v>
      </c>
      <c r="K2" s="55" t="s">
        <v>90</v>
      </c>
    </row>
    <row r="3" spans="1:11">
      <c r="A3" s="56" t="s">
        <v>91</v>
      </c>
      <c r="B3" s="52">
        <v>47</v>
      </c>
      <c r="C3" s="52">
        <v>31</v>
      </c>
      <c r="D3" s="52">
        <v>10</v>
      </c>
      <c r="E3" s="53">
        <v>1.2009611535381535</v>
      </c>
      <c r="F3" s="53">
        <v>0.22976715927975433</v>
      </c>
      <c r="G3" s="53">
        <v>1.2009611535381535</v>
      </c>
      <c r="H3" s="53">
        <v>0.22976715927975433</v>
      </c>
      <c r="I3" s="54">
        <v>6</v>
      </c>
      <c r="J3" s="54">
        <v>6</v>
      </c>
      <c r="K3" s="53">
        <v>0.24025974025974026</v>
      </c>
    </row>
    <row r="5" spans="1:11">
      <c r="A5" s="80" t="s">
        <v>83</v>
      </c>
      <c r="B5" s="81" t="s">
        <v>84</v>
      </c>
      <c r="C5" s="82"/>
      <c r="D5" s="82"/>
      <c r="E5" s="82"/>
      <c r="F5" s="82"/>
      <c r="G5" s="82"/>
      <c r="H5" s="82"/>
      <c r="I5" s="82"/>
      <c r="J5" s="82"/>
      <c r="K5" s="82"/>
    </row>
    <row r="6" spans="1:11">
      <c r="A6" s="82"/>
      <c r="B6" s="55" t="s">
        <v>85</v>
      </c>
      <c r="C6" s="55" t="s">
        <v>85</v>
      </c>
      <c r="D6" s="55" t="s">
        <v>86</v>
      </c>
      <c r="E6" s="55" t="s">
        <v>87</v>
      </c>
      <c r="F6" s="55" t="s">
        <v>88</v>
      </c>
      <c r="G6" s="55" t="s">
        <v>87</v>
      </c>
      <c r="H6" s="55" t="s">
        <v>88</v>
      </c>
      <c r="I6" s="55" t="s">
        <v>89</v>
      </c>
      <c r="J6" s="55" t="s">
        <v>89</v>
      </c>
      <c r="K6" s="55" t="s">
        <v>90</v>
      </c>
    </row>
    <row r="7" spans="1:11">
      <c r="A7" s="56" t="s">
        <v>91</v>
      </c>
      <c r="B7" s="52">
        <v>49</v>
      </c>
      <c r="C7" s="52">
        <v>29</v>
      </c>
      <c r="D7" s="53">
        <v>8</v>
      </c>
      <c r="E7" s="53">
        <v>1.5212174611483278</v>
      </c>
      <c r="F7" s="53">
        <v>0.12820626299449456</v>
      </c>
      <c r="G7" s="53">
        <v>1.5212174611483278</v>
      </c>
      <c r="H7" s="53">
        <v>0.12820626299449456</v>
      </c>
      <c r="I7" s="54">
        <v>6</v>
      </c>
      <c r="J7" s="54">
        <v>6</v>
      </c>
      <c r="K7" s="53">
        <v>0.13203463203463203</v>
      </c>
    </row>
    <row r="9" spans="1:11">
      <c r="A9" s="80" t="s">
        <v>83</v>
      </c>
      <c r="B9" s="81" t="s">
        <v>84</v>
      </c>
      <c r="C9" s="82"/>
      <c r="D9" s="82"/>
      <c r="E9" s="82"/>
      <c r="F9" s="82"/>
      <c r="G9" s="82"/>
      <c r="H9" s="82"/>
      <c r="I9" s="82"/>
      <c r="J9" s="82"/>
      <c r="K9" s="82"/>
    </row>
    <row r="10" spans="1:11">
      <c r="A10" s="82"/>
      <c r="B10" s="55" t="s">
        <v>85</v>
      </c>
      <c r="C10" s="55" t="s">
        <v>85</v>
      </c>
      <c r="D10" s="55" t="s">
        <v>86</v>
      </c>
      <c r="E10" s="55" t="s">
        <v>87</v>
      </c>
      <c r="F10" s="55" t="s">
        <v>88</v>
      </c>
      <c r="G10" s="55" t="s">
        <v>87</v>
      </c>
      <c r="H10" s="55" t="s">
        <v>88</v>
      </c>
      <c r="I10" s="55" t="s">
        <v>89</v>
      </c>
      <c r="J10" s="55" t="s">
        <v>89</v>
      </c>
      <c r="K10" s="55" t="s">
        <v>90</v>
      </c>
    </row>
    <row r="11" spans="1:11">
      <c r="A11" s="56" t="s">
        <v>91</v>
      </c>
      <c r="B11" s="52">
        <v>49</v>
      </c>
      <c r="C11" s="52">
        <v>29</v>
      </c>
      <c r="D11" s="53">
        <v>8</v>
      </c>
      <c r="E11" s="53">
        <v>1.5212174611483278</v>
      </c>
      <c r="F11" s="53">
        <v>0.12820626299449456</v>
      </c>
      <c r="G11" s="53">
        <v>1.5212174611483278</v>
      </c>
      <c r="H11" s="53">
        <v>0.12820626299449456</v>
      </c>
      <c r="I11" s="54">
        <v>6</v>
      </c>
      <c r="J11" s="54">
        <v>6</v>
      </c>
      <c r="K11" s="53">
        <v>0.13203463203463203</v>
      </c>
    </row>
    <row r="13" spans="1:11">
      <c r="A13" s="80" t="s">
        <v>83</v>
      </c>
      <c r="B13" s="81" t="s">
        <v>84</v>
      </c>
      <c r="C13" s="82"/>
      <c r="D13" s="82"/>
      <c r="E13" s="82"/>
      <c r="F13" s="82"/>
      <c r="G13" s="82"/>
      <c r="H13" s="82"/>
      <c r="I13" s="82"/>
      <c r="J13" s="82"/>
      <c r="K13" s="82"/>
    </row>
    <row r="14" spans="1:11">
      <c r="A14" s="82"/>
      <c r="B14" s="55" t="s">
        <v>85</v>
      </c>
      <c r="C14" s="55" t="s">
        <v>85</v>
      </c>
      <c r="D14" s="55" t="s">
        <v>86</v>
      </c>
      <c r="E14" s="55" t="s">
        <v>87</v>
      </c>
      <c r="F14" s="55" t="s">
        <v>88</v>
      </c>
      <c r="G14" s="55" t="s">
        <v>87</v>
      </c>
      <c r="H14" s="55" t="s">
        <v>88</v>
      </c>
      <c r="I14" s="55" t="s">
        <v>89</v>
      </c>
      <c r="J14" s="55" t="s">
        <v>89</v>
      </c>
      <c r="K14" s="55" t="s">
        <v>90</v>
      </c>
    </row>
    <row r="15" spans="1:11">
      <c r="A15" s="56" t="s">
        <v>91</v>
      </c>
      <c r="B15" s="52">
        <v>27</v>
      </c>
      <c r="C15" s="52">
        <v>51</v>
      </c>
      <c r="D15" s="53">
        <v>6</v>
      </c>
      <c r="E15" s="52">
        <v>-1.8414737687585021</v>
      </c>
      <c r="F15" s="53">
        <v>6.5553075575294842E-2</v>
      </c>
      <c r="G15" s="52">
        <v>-1.8414737687585021</v>
      </c>
      <c r="H15" s="53">
        <v>6.5553075575294842E-2</v>
      </c>
      <c r="I15" s="54">
        <v>6</v>
      </c>
      <c r="J15" s="54">
        <v>6</v>
      </c>
      <c r="K15" s="53">
        <v>6.4935064935064929E-2</v>
      </c>
    </row>
    <row r="17" spans="1:11">
      <c r="A17" s="80" t="s">
        <v>83</v>
      </c>
      <c r="B17" s="81" t="s">
        <v>84</v>
      </c>
      <c r="C17" s="82"/>
      <c r="D17" s="82"/>
      <c r="E17" s="82"/>
      <c r="F17" s="82"/>
      <c r="G17" s="82"/>
      <c r="H17" s="82"/>
      <c r="I17" s="82"/>
      <c r="J17" s="82"/>
      <c r="K17" s="82"/>
    </row>
    <row r="18" spans="1:11">
      <c r="A18" s="82"/>
      <c r="B18" s="55" t="s">
        <v>85</v>
      </c>
      <c r="C18" s="55" t="s">
        <v>85</v>
      </c>
      <c r="D18" s="55" t="s">
        <v>86</v>
      </c>
      <c r="E18" s="55" t="s">
        <v>87</v>
      </c>
      <c r="F18" s="55" t="s">
        <v>88</v>
      </c>
      <c r="G18" s="55" t="s">
        <v>87</v>
      </c>
      <c r="H18" s="55" t="s">
        <v>88</v>
      </c>
      <c r="I18" s="55" t="s">
        <v>89</v>
      </c>
      <c r="J18" s="55" t="s">
        <v>89</v>
      </c>
      <c r="K18" s="55" t="s">
        <v>90</v>
      </c>
    </row>
    <row r="19" spans="1:11">
      <c r="A19" s="56" t="s">
        <v>91</v>
      </c>
      <c r="B19" s="52">
        <v>54</v>
      </c>
      <c r="C19" s="52">
        <v>24</v>
      </c>
      <c r="D19" s="53">
        <v>3</v>
      </c>
      <c r="E19" s="57">
        <v>2.3218582301737634</v>
      </c>
      <c r="F19" s="57">
        <v>2.0241193849179207E-2</v>
      </c>
      <c r="G19" s="57">
        <v>2.3218582301737634</v>
      </c>
      <c r="H19" s="57">
        <v>2.0241193849179207E-2</v>
      </c>
      <c r="I19" s="54">
        <v>6</v>
      </c>
      <c r="J19" s="54">
        <v>6</v>
      </c>
      <c r="K19" s="57">
        <v>1.5151515151515152E-2</v>
      </c>
    </row>
    <row r="21" spans="1:11">
      <c r="A21" s="80" t="s">
        <v>83</v>
      </c>
      <c r="B21" s="81" t="s">
        <v>84</v>
      </c>
      <c r="C21" s="82"/>
      <c r="D21" s="82"/>
      <c r="E21" s="82"/>
      <c r="F21" s="82"/>
      <c r="G21" s="82"/>
      <c r="H21" s="82"/>
      <c r="I21" s="82"/>
      <c r="J21" s="82"/>
      <c r="K21" s="82"/>
    </row>
    <row r="22" spans="1:11">
      <c r="A22" s="82"/>
      <c r="B22" s="55" t="s">
        <v>85</v>
      </c>
      <c r="C22" s="55" t="s">
        <v>85</v>
      </c>
      <c r="D22" s="55" t="s">
        <v>86</v>
      </c>
      <c r="E22" s="55" t="s">
        <v>87</v>
      </c>
      <c r="F22" s="55" t="s">
        <v>88</v>
      </c>
      <c r="G22" s="55" t="s">
        <v>87</v>
      </c>
      <c r="H22" s="55" t="s">
        <v>88</v>
      </c>
      <c r="I22" s="55" t="s">
        <v>89</v>
      </c>
      <c r="J22" s="55" t="s">
        <v>89</v>
      </c>
      <c r="K22" s="55" t="s">
        <v>90</v>
      </c>
    </row>
    <row r="23" spans="1:11">
      <c r="A23" s="56" t="s">
        <v>91</v>
      </c>
      <c r="B23" s="52">
        <v>54</v>
      </c>
      <c r="C23" s="52">
        <v>24</v>
      </c>
      <c r="D23" s="53">
        <v>3</v>
      </c>
      <c r="E23" s="57">
        <v>2.3218582301737634</v>
      </c>
      <c r="F23" s="57">
        <v>2.0241193849179207E-2</v>
      </c>
      <c r="G23" s="57">
        <v>2.3218582301737634</v>
      </c>
      <c r="H23" s="57">
        <v>2.0241193849179207E-2</v>
      </c>
      <c r="I23" s="54">
        <v>6</v>
      </c>
      <c r="J23" s="54">
        <v>6</v>
      </c>
      <c r="K23" s="57">
        <v>1.5151515151515152E-2</v>
      </c>
    </row>
    <row r="25" spans="1:11">
      <c r="A25" s="80" t="s">
        <v>83</v>
      </c>
      <c r="B25" s="81" t="s">
        <v>84</v>
      </c>
      <c r="C25" s="82"/>
      <c r="D25" s="82"/>
      <c r="E25" s="82"/>
      <c r="F25" s="82"/>
      <c r="G25" s="82"/>
      <c r="H25" s="82"/>
      <c r="I25" s="82"/>
      <c r="J25" s="82"/>
      <c r="K25" s="82"/>
    </row>
    <row r="26" spans="1:11">
      <c r="A26" s="82"/>
      <c r="B26" s="55" t="s">
        <v>85</v>
      </c>
      <c r="C26" s="55" t="s">
        <v>85</v>
      </c>
      <c r="D26" s="55" t="s">
        <v>86</v>
      </c>
      <c r="E26" s="55" t="s">
        <v>87</v>
      </c>
      <c r="F26" s="55" t="s">
        <v>88</v>
      </c>
      <c r="G26" s="55" t="s">
        <v>87</v>
      </c>
      <c r="H26" s="55" t="s">
        <v>88</v>
      </c>
      <c r="I26" s="55" t="s">
        <v>89</v>
      </c>
      <c r="J26" s="55" t="s">
        <v>89</v>
      </c>
      <c r="K26" s="55" t="s">
        <v>90</v>
      </c>
    </row>
    <row r="27" spans="1:11">
      <c r="A27" s="56" t="s">
        <v>91</v>
      </c>
      <c r="B27" s="52">
        <v>57</v>
      </c>
      <c r="C27" s="52">
        <v>21</v>
      </c>
      <c r="D27" s="58">
        <v>0</v>
      </c>
      <c r="E27" s="57">
        <v>2.8022426915890248</v>
      </c>
      <c r="F27" s="57">
        <v>5.0751728266473879E-3</v>
      </c>
      <c r="G27" s="57">
        <v>2.8022426915890248</v>
      </c>
      <c r="H27" s="57">
        <v>5.0751728266473879E-3</v>
      </c>
      <c r="I27" s="54">
        <v>6</v>
      </c>
      <c r="J27" s="54">
        <v>6</v>
      </c>
      <c r="K27" s="57">
        <v>2.1645021645021645E-3</v>
      </c>
    </row>
    <row r="29" spans="1:11">
      <c r="A29" s="80" t="s">
        <v>83</v>
      </c>
      <c r="B29" s="81" t="s">
        <v>84</v>
      </c>
      <c r="C29" s="82"/>
      <c r="D29" s="82"/>
      <c r="E29" s="82"/>
      <c r="F29" s="82"/>
      <c r="G29" s="82"/>
      <c r="H29" s="82"/>
      <c r="I29" s="82"/>
      <c r="J29" s="82"/>
      <c r="K29" s="82"/>
    </row>
    <row r="30" spans="1:11">
      <c r="A30" s="82"/>
      <c r="B30" s="55" t="s">
        <v>85</v>
      </c>
      <c r="C30" s="55" t="s">
        <v>85</v>
      </c>
      <c r="D30" s="55" t="s">
        <v>86</v>
      </c>
      <c r="E30" s="55" t="s">
        <v>87</v>
      </c>
      <c r="F30" s="55" t="s">
        <v>88</v>
      </c>
      <c r="G30" s="55" t="s">
        <v>87</v>
      </c>
      <c r="H30" s="55" t="s">
        <v>88</v>
      </c>
      <c r="I30" s="55" t="s">
        <v>89</v>
      </c>
      <c r="J30" s="55" t="s">
        <v>89</v>
      </c>
      <c r="K30" s="55" t="s">
        <v>90</v>
      </c>
    </row>
    <row r="31" spans="1:11">
      <c r="A31" s="56" t="s">
        <v>91</v>
      </c>
      <c r="B31" s="52">
        <v>35</v>
      </c>
      <c r="C31" s="52">
        <v>43</v>
      </c>
      <c r="D31" s="52">
        <v>14</v>
      </c>
      <c r="E31" s="53">
        <v>-0.56044853831780495</v>
      </c>
      <c r="F31" s="53">
        <v>0.57517392421696267</v>
      </c>
      <c r="G31" s="53">
        <v>-0.56044853831780495</v>
      </c>
      <c r="H31" s="53">
        <v>0.57517392421696267</v>
      </c>
      <c r="I31" s="54">
        <v>6</v>
      </c>
      <c r="J31" s="54">
        <v>6</v>
      </c>
      <c r="K31" s="53">
        <v>0.58874458874458879</v>
      </c>
    </row>
    <row r="33" spans="1:11">
      <c r="A33" s="80" t="s">
        <v>83</v>
      </c>
      <c r="B33" s="81" t="s">
        <v>84</v>
      </c>
      <c r="C33" s="82"/>
      <c r="D33" s="82"/>
      <c r="E33" s="82"/>
      <c r="F33" s="82"/>
      <c r="G33" s="82"/>
      <c r="H33" s="82"/>
      <c r="I33" s="82"/>
      <c r="J33" s="82"/>
      <c r="K33" s="82"/>
    </row>
    <row r="34" spans="1:11">
      <c r="A34" s="82"/>
      <c r="B34" s="55" t="s">
        <v>85</v>
      </c>
      <c r="C34" s="55" t="s">
        <v>85</v>
      </c>
      <c r="D34" s="55" t="s">
        <v>86</v>
      </c>
      <c r="E34" s="55" t="s">
        <v>87</v>
      </c>
      <c r="F34" s="55" t="s">
        <v>88</v>
      </c>
      <c r="G34" s="55" t="s">
        <v>87</v>
      </c>
      <c r="H34" s="55" t="s">
        <v>88</v>
      </c>
      <c r="I34" s="55" t="s">
        <v>89</v>
      </c>
      <c r="J34" s="55" t="s">
        <v>89</v>
      </c>
      <c r="K34" s="55" t="s">
        <v>90</v>
      </c>
    </row>
    <row r="35" spans="1:11">
      <c r="A35" s="56" t="s">
        <v>91</v>
      </c>
      <c r="B35" s="52">
        <v>29</v>
      </c>
      <c r="C35" s="52">
        <v>49</v>
      </c>
      <c r="D35" s="53">
        <v>8</v>
      </c>
      <c r="E35" s="52">
        <v>-1.5212174611483278</v>
      </c>
      <c r="F35" s="53">
        <v>0.12820626299449456</v>
      </c>
      <c r="G35" s="52">
        <v>-1.5212174611483278</v>
      </c>
      <c r="H35" s="53">
        <v>0.12820626299449456</v>
      </c>
      <c r="I35" s="54">
        <v>6</v>
      </c>
      <c r="J35" s="54">
        <v>6</v>
      </c>
      <c r="K35" s="53">
        <v>0.13203463203463203</v>
      </c>
    </row>
    <row r="37" spans="1:11">
      <c r="A37" s="80" t="s">
        <v>83</v>
      </c>
      <c r="B37" s="81" t="s">
        <v>84</v>
      </c>
      <c r="C37" s="82"/>
      <c r="D37" s="82"/>
      <c r="E37" s="82"/>
      <c r="F37" s="82"/>
      <c r="G37" s="82"/>
      <c r="H37" s="82"/>
      <c r="I37" s="82"/>
      <c r="J37" s="82"/>
      <c r="K37" s="82"/>
    </row>
    <row r="38" spans="1:11">
      <c r="A38" s="82"/>
      <c r="B38" s="55" t="s">
        <v>85</v>
      </c>
      <c r="C38" s="55" t="s">
        <v>85</v>
      </c>
      <c r="D38" s="55" t="s">
        <v>86</v>
      </c>
      <c r="E38" s="55" t="s">
        <v>87</v>
      </c>
      <c r="F38" s="55" t="s">
        <v>88</v>
      </c>
      <c r="G38" s="55" t="s">
        <v>87</v>
      </c>
      <c r="H38" s="55" t="s">
        <v>88</v>
      </c>
      <c r="I38" s="55" t="s">
        <v>89</v>
      </c>
      <c r="J38" s="55" t="s">
        <v>89</v>
      </c>
      <c r="K38" s="55" t="s">
        <v>90</v>
      </c>
    </row>
    <row r="39" spans="1:11">
      <c r="A39" s="56" t="s">
        <v>91</v>
      </c>
      <c r="B39" s="52">
        <v>45</v>
      </c>
      <c r="C39" s="52">
        <v>33</v>
      </c>
      <c r="D39" s="52">
        <v>12</v>
      </c>
      <c r="E39" s="53">
        <v>0.88070484592797926</v>
      </c>
      <c r="F39" s="53">
        <v>0.37847825465863849</v>
      </c>
      <c r="G39" s="53">
        <v>0.88070484592797926</v>
      </c>
      <c r="H39" s="53">
        <v>0.37847825465863849</v>
      </c>
      <c r="I39" s="54">
        <v>6</v>
      </c>
      <c r="J39" s="54">
        <v>6</v>
      </c>
      <c r="K39" s="53">
        <v>0.39393939393939392</v>
      </c>
    </row>
  </sheetData>
  <mergeCells count="20">
    <mergeCell ref="A5:A6"/>
    <mergeCell ref="B5:K5"/>
    <mergeCell ref="A1:A2"/>
    <mergeCell ref="B1:K1"/>
    <mergeCell ref="A9:A10"/>
    <mergeCell ref="B9:K9"/>
    <mergeCell ref="A13:A14"/>
    <mergeCell ref="B13:K13"/>
    <mergeCell ref="A17:A18"/>
    <mergeCell ref="B17:K17"/>
    <mergeCell ref="A21:A22"/>
    <mergeCell ref="B21:K21"/>
    <mergeCell ref="A37:A38"/>
    <mergeCell ref="B37:K37"/>
    <mergeCell ref="A25:A26"/>
    <mergeCell ref="B25:K25"/>
    <mergeCell ref="A29:A30"/>
    <mergeCell ref="B29:K29"/>
    <mergeCell ref="A33:A34"/>
    <mergeCell ref="B33:K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Darya Harshkova</cp:lastModifiedBy>
  <cp:revision/>
  <dcterms:created xsi:type="dcterms:W3CDTF">2022-05-05T11:36:44Z</dcterms:created>
  <dcterms:modified xsi:type="dcterms:W3CDTF">2024-06-28T11:39:43Z</dcterms:modified>
  <cp:category/>
  <cp:contentStatus/>
</cp:coreProperties>
</file>