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<sst xmlns="http://schemas.openxmlformats.org/spreadsheetml/2006/main" count="438" uniqueCount="24">
  <si>
    <r>
      <rPr>
        <sz val="10"/>
        <rFont val="Arial"/>
        <charset val="0"/>
      </rPr>
      <t>25</t>
    </r>
    <r>
      <rPr>
        <sz val="10"/>
        <rFont val="Times New Roman"/>
        <charset val="0"/>
      </rPr>
      <t>℃</t>
    </r>
    <r>
      <rPr>
        <sz val="10"/>
        <rFont val="Arial"/>
        <charset val="0"/>
      </rPr>
      <t>-0H</t>
    </r>
  </si>
  <si>
    <t>PeACTIN</t>
  </si>
  <si>
    <t>PeIDD1</t>
  </si>
  <si>
    <t>PeIDD2</t>
  </si>
  <si>
    <t>PeIDD3</t>
  </si>
  <si>
    <t>PeIDD4</t>
  </si>
  <si>
    <t>PeIDD5</t>
  </si>
  <si>
    <t>PeIDD6</t>
  </si>
  <si>
    <t>PeIDD7</t>
  </si>
  <si>
    <t>PeIDD8</t>
  </si>
  <si>
    <t>PeIDD9</t>
  </si>
  <si>
    <t>PeIDD10</t>
  </si>
  <si>
    <r>
      <rPr>
        <sz val="10"/>
        <rFont val="Arial"/>
        <charset val="0"/>
      </rPr>
      <t>25</t>
    </r>
    <r>
      <rPr>
        <sz val="10"/>
        <rFont val="Times New Roman"/>
        <charset val="0"/>
      </rPr>
      <t>℃</t>
    </r>
    <r>
      <rPr>
        <sz val="10"/>
        <rFont val="Arial"/>
        <charset val="0"/>
      </rPr>
      <t>-1H</t>
    </r>
  </si>
  <si>
    <r>
      <rPr>
        <sz val="10"/>
        <rFont val="Arial"/>
        <charset val="0"/>
      </rPr>
      <t>25</t>
    </r>
    <r>
      <rPr>
        <sz val="10"/>
        <rFont val="Times New Roman"/>
        <charset val="0"/>
      </rPr>
      <t>℃</t>
    </r>
    <r>
      <rPr>
        <sz val="10"/>
        <rFont val="Arial"/>
        <charset val="0"/>
      </rPr>
      <t>-5H</t>
    </r>
  </si>
  <si>
    <r>
      <rPr>
        <sz val="10"/>
        <rFont val="Arial"/>
        <charset val="0"/>
      </rPr>
      <t>25</t>
    </r>
    <r>
      <rPr>
        <sz val="10"/>
        <rFont val="Times New Roman"/>
        <charset val="0"/>
      </rPr>
      <t>℃</t>
    </r>
    <r>
      <rPr>
        <sz val="10"/>
        <rFont val="Arial"/>
        <charset val="0"/>
      </rPr>
      <t>-10H</t>
    </r>
  </si>
  <si>
    <t>6BA-0H</t>
  </si>
  <si>
    <t>6BA-1H</t>
  </si>
  <si>
    <t>6BA-5H</t>
  </si>
  <si>
    <t>Undetermined</t>
  </si>
  <si>
    <t>6BA-10H</t>
  </si>
  <si>
    <t>NAA-0H</t>
  </si>
  <si>
    <t>NAA-1H</t>
  </si>
  <si>
    <t>NAA-5H</t>
  </si>
  <si>
    <t>NAA-10H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</si>
</sst>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_ "/>
    <numFmt numFmtId="178" formatCode="#,##0.0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134"/>
    </font>
    <font>
      <i/>
      <sz val="11"/>
      <name val="宋体"/>
      <charset val="134"/>
      <scheme val="minor"/>
    </font>
    <font>
      <sz val="10"/>
      <name val="Arial"/>
      <charset val="0"/>
    </font>
    <font>
      <i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78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0" fontId="4" fillId="0" borderId="0" xfId="0" applyFont="1" applyFill="1" applyBorder="1" applyAlignment="1"/>
    <xf numFmtId="177" fontId="4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36"/>
  <sheetViews>
    <sheetView tabSelected="1" workbookViewId="0">
      <selection activeCell="Z8" sqref="Z8"/>
    </sheetView>
  </sheetViews>
  <sheetFormatPr defaultColWidth="8.89166666666667" defaultRowHeight="14.25"/>
  <cols>
    <col min="1" max="1" width="8.89166666666667" style="2"/>
    <col min="2" max="3" width="8.89166666666667" style="1"/>
    <col min="4" max="4" width="8.89166666666667" style="3"/>
    <col min="5" max="5" width="8.89166666666667" style="1"/>
    <col min="6" max="6" width="11.1083333333333" style="4" customWidth="1"/>
    <col min="7" max="7" width="11.8916666666667" style="4" customWidth="1"/>
    <col min="8" max="8" width="11.125" style="5"/>
    <col min="9" max="9" width="8.89166666666667" style="3"/>
    <col min="10" max="10" width="8.89166666666667" style="1"/>
    <col min="11" max="12" width="12.8916666666667" style="4"/>
    <col min="13" max="13" width="8" style="6" customWidth="1"/>
    <col min="14" max="14" width="8.89166666666667" style="3"/>
    <col min="15" max="15" width="8.89166666666667" style="1"/>
    <col min="16" max="17" width="12.8916666666667" style="4"/>
    <col min="18" max="18" width="8.375" style="6" customWidth="1"/>
    <col min="19" max="19" width="8.89166666666667" style="3"/>
    <col min="20" max="20" width="8.89166666666667" style="1"/>
    <col min="21" max="22" width="12.8916666666667" style="4"/>
    <col min="23" max="23" width="7.875" style="7" customWidth="1"/>
    <col min="24" max="24" width="8.89166666666667" style="3"/>
    <col min="25" max="25" width="8.89166666666667" style="1"/>
    <col min="26" max="27" width="12.8916666666667" style="4"/>
    <col min="28" max="28" width="8.125" style="7" customWidth="1"/>
    <col min="29" max="29" width="8.89166666666667" style="3"/>
    <col min="30" max="30" width="8.89166666666667" style="1"/>
    <col min="31" max="32" width="12.8916666666667" style="4"/>
    <col min="33" max="33" width="12.8916666666667" style="7"/>
    <col min="34" max="34" width="8.89166666666667" style="3"/>
    <col min="35" max="35" width="8.89166666666667" style="1"/>
    <col min="36" max="37" width="12.8916666666667" style="4"/>
    <col min="38" max="38" width="9.375" style="7" customWidth="1"/>
    <col min="39" max="39" width="8.89166666666667" style="3"/>
    <col min="40" max="40" width="8.89166666666667" style="1"/>
    <col min="41" max="42" width="12.8916666666667" style="4"/>
    <col min="43" max="43" width="8.125" style="7" customWidth="1"/>
    <col min="44" max="44" width="8.89166666666667" style="3"/>
    <col min="45" max="45" width="8.89166666666667" style="1"/>
    <col min="46" max="47" width="12.8916666666667" style="4"/>
    <col min="48" max="48" width="7.25" style="7" customWidth="1"/>
    <col min="49" max="49" width="8.89166666666667" style="3"/>
    <col min="50" max="50" width="8.89166666666667" style="1"/>
    <col min="51" max="52" width="12.8916666666667" style="4"/>
    <col min="53" max="53" width="8.75" style="8" customWidth="1"/>
    <col min="54" max="80" width="8.89166666666667" style="9"/>
    <col min="81" max="16384" width="8.89166666666667" style="1"/>
  </cols>
  <sheetData>
    <row r="1" ht="13.5" spans="1:82">
      <c r="A1" s="10" t="s">
        <v>0</v>
      </c>
      <c r="B1" s="11" t="s">
        <v>1</v>
      </c>
      <c r="C1" s="12">
        <v>24.3481536756121</v>
      </c>
      <c r="D1" s="11" t="s">
        <v>2</v>
      </c>
      <c r="E1" s="12">
        <v>29.8248523629412</v>
      </c>
      <c r="F1" s="13">
        <f t="shared" ref="F1:F15" si="0">E1-C1</f>
        <v>5.4766986873291</v>
      </c>
      <c r="G1" s="13">
        <f t="shared" ref="G1:G15" si="1">POWER(2,-F1)</f>
        <v>0.0224568799785971</v>
      </c>
      <c r="H1" s="14">
        <f>G1/G2</f>
        <v>1.00601572310883</v>
      </c>
      <c r="I1" s="11" t="s">
        <v>3</v>
      </c>
      <c r="J1" s="12">
        <v>28.5455962850662</v>
      </c>
      <c r="K1" s="13">
        <f t="shared" ref="K1:K15" si="2">J1-C1</f>
        <v>4.1974426094541</v>
      </c>
      <c r="L1" s="13">
        <f t="shared" ref="L1:L15" si="3">POWER(2,-K1)</f>
        <v>0.0545059444760841</v>
      </c>
      <c r="M1" s="16">
        <f>L1/L2</f>
        <v>1.01920764309052</v>
      </c>
      <c r="N1" s="11" t="s">
        <v>4</v>
      </c>
      <c r="O1" s="12">
        <v>32.2253458546615</v>
      </c>
      <c r="P1" s="13">
        <f t="shared" ref="P1:P15" si="4">O1-C1</f>
        <v>7.8771921790494</v>
      </c>
      <c r="Q1" s="13">
        <f t="shared" ref="Q1:Q15" si="5">POWER(2,-P1)</f>
        <v>0.00425332797454784</v>
      </c>
      <c r="R1" s="16">
        <f>Q1/0.00425</f>
        <v>1.00078305283479</v>
      </c>
      <c r="S1" s="11" t="s">
        <v>5</v>
      </c>
      <c r="T1" s="12">
        <v>26.3071454821315</v>
      </c>
      <c r="U1" s="13">
        <f>T1-C1</f>
        <v>1.9589918065194</v>
      </c>
      <c r="V1" s="13">
        <f t="shared" ref="V1:V15" si="6">POWER(2,-U1)</f>
        <v>0.25720813772833</v>
      </c>
      <c r="W1" s="16">
        <f>V1/0.25721</f>
        <v>0.999992759722911</v>
      </c>
      <c r="X1" s="11" t="s">
        <v>6</v>
      </c>
      <c r="Y1" s="12">
        <v>30.6247258732534</v>
      </c>
      <c r="Z1" s="13">
        <f t="shared" ref="Z1:Z15" si="7">Y1-C1</f>
        <v>6.2765721976413</v>
      </c>
      <c r="AA1" s="13">
        <f t="shared" ref="AA1:AA15" si="8">POWER(2,-Z1)</f>
        <v>0.0128992214470716</v>
      </c>
      <c r="AB1" s="16">
        <f>AA1/0.0129</f>
        <v>0.999939647059814</v>
      </c>
      <c r="AC1" s="11" t="s">
        <v>7</v>
      </c>
      <c r="AD1" s="12">
        <v>33.7383351683145</v>
      </c>
      <c r="AE1" s="13">
        <f t="shared" ref="AE1:AE15" si="9">AD1-C1</f>
        <v>9.3901814927024</v>
      </c>
      <c r="AF1" s="13">
        <f t="shared" ref="AF1:AF15" si="10">POWER(2,-AE1)</f>
        <v>0.00149030001549417</v>
      </c>
      <c r="AG1" s="16">
        <f>AF1/0.00156</f>
        <v>0.955320522752673</v>
      </c>
      <c r="AH1" s="11" t="s">
        <v>8</v>
      </c>
      <c r="AI1" s="12">
        <v>32.5534251382426</v>
      </c>
      <c r="AJ1" s="13">
        <f t="shared" ref="AJ1:AJ15" si="11">AI1-C1</f>
        <v>8.2052714626305</v>
      </c>
      <c r="AK1" s="13">
        <f t="shared" ref="AK1:AK15" si="12">POWER(2,-AJ1)</f>
        <v>0.00338818540368656</v>
      </c>
      <c r="AL1" s="16">
        <f>AK1/0.00541</f>
        <v>0.626281960016</v>
      </c>
      <c r="AM1" s="11" t="s">
        <v>9</v>
      </c>
      <c r="AN1" s="12">
        <v>34.924245683525</v>
      </c>
      <c r="AO1" s="13">
        <f t="shared" ref="AO1:AO15" si="13">AN1-C1</f>
        <v>10.5760920079129</v>
      </c>
      <c r="AP1" s="13">
        <f t="shared" ref="AP1:AP15" si="14">POWER(2,-AO1)</f>
        <v>0.000655056965011529</v>
      </c>
      <c r="AQ1" s="16">
        <f>AP1/0.0007</f>
        <v>0.935795664302184</v>
      </c>
      <c r="AR1" s="11" t="s">
        <v>10</v>
      </c>
      <c r="AS1" s="12">
        <v>33.6343539460738</v>
      </c>
      <c r="AT1" s="13">
        <f t="shared" ref="AT1:AT15" si="15">AS1-C1</f>
        <v>9.2862002704617</v>
      </c>
      <c r="AU1" s="13">
        <f t="shared" ref="AU1:AU15" si="16">POWER(2,-AT1)</f>
        <v>0.00160167786178313</v>
      </c>
      <c r="AV1" s="16">
        <f>AU1/0.0016</f>
        <v>1.00104866361446</v>
      </c>
      <c r="AW1" s="11" t="s">
        <v>11</v>
      </c>
      <c r="AX1" s="12">
        <v>33.1831355398258</v>
      </c>
      <c r="AY1" s="13">
        <f t="shared" ref="AY1:AY15" si="17">AX1-C1</f>
        <v>8.8349818642137</v>
      </c>
      <c r="AZ1" s="13">
        <f t="shared" ref="AZ1:AZ15" si="18">POWER(2,-AY1)</f>
        <v>0.00218980502350983</v>
      </c>
      <c r="BA1" s="8">
        <f>AZ1/0.00219</f>
        <v>0.999910969639192</v>
      </c>
      <c r="CC1" s="10"/>
      <c r="CD1" s="10"/>
    </row>
    <row r="2" ht="13.5" spans="1:82">
      <c r="A2" s="10" t="s">
        <v>0</v>
      </c>
      <c r="B2" s="11" t="s">
        <v>1</v>
      </c>
      <c r="C2" s="12">
        <v>23.9392832416785</v>
      </c>
      <c r="D2" s="11" t="s">
        <v>2</v>
      </c>
      <c r="E2" s="12">
        <v>29.4246347823358</v>
      </c>
      <c r="F2" s="13">
        <f t="shared" si="0"/>
        <v>5.4853515406573</v>
      </c>
      <c r="G2" s="13">
        <f t="shared" si="1"/>
        <v>0.0223225934374067</v>
      </c>
      <c r="H2" s="14">
        <f>G2/G2</f>
        <v>1</v>
      </c>
      <c r="I2" s="11" t="s">
        <v>3</v>
      </c>
      <c r="J2" s="12">
        <v>28.1641738527243</v>
      </c>
      <c r="K2" s="13">
        <f t="shared" si="2"/>
        <v>4.2248906110458</v>
      </c>
      <c r="L2" s="13">
        <f t="shared" si="3"/>
        <v>0.05347874385126</v>
      </c>
      <c r="M2" s="16">
        <f>L2/L2</f>
        <v>1</v>
      </c>
      <c r="N2" s="11" t="s">
        <v>4</v>
      </c>
      <c r="O2" s="12">
        <v>32.133856672368</v>
      </c>
      <c r="P2" s="13">
        <f t="shared" si="4"/>
        <v>8.1945734306895</v>
      </c>
      <c r="Q2" s="13">
        <f t="shared" si="5"/>
        <v>0.00341340323455901</v>
      </c>
      <c r="R2" s="16">
        <f t="shared" ref="R2:R36" si="19">Q2/0.00425</f>
        <v>0.803153702249179</v>
      </c>
      <c r="S2" s="11" t="s">
        <v>5</v>
      </c>
      <c r="T2" s="12">
        <v>25.8426262447569</v>
      </c>
      <c r="U2" s="13">
        <f t="shared" ref="U1:U15" si="20">T2-C2</f>
        <v>1.9033430030784</v>
      </c>
      <c r="V2" s="13">
        <f t="shared" si="6"/>
        <v>0.267323207890517</v>
      </c>
      <c r="W2" s="16">
        <f t="shared" ref="W2:W36" si="21">V2/0.25721</f>
        <v>1.03931887520126</v>
      </c>
      <c r="X2" s="11" t="s">
        <v>6</v>
      </c>
      <c r="Y2" s="12">
        <v>30.2456293622255</v>
      </c>
      <c r="Z2" s="13">
        <f t="shared" si="7"/>
        <v>6.306346120547</v>
      </c>
      <c r="AA2" s="13">
        <f t="shared" si="8"/>
        <v>0.0126357392329269</v>
      </c>
      <c r="AB2" s="16">
        <f t="shared" ref="AB2:AB36" si="22">AA2/0.0129</f>
        <v>0.97951466921914</v>
      </c>
      <c r="AC2" s="11" t="s">
        <v>7</v>
      </c>
      <c r="AD2" s="12">
        <v>33.2638363163123</v>
      </c>
      <c r="AE2" s="13">
        <f t="shared" si="9"/>
        <v>9.3245530746338</v>
      </c>
      <c r="AF2" s="13">
        <f t="shared" si="10"/>
        <v>0.00155965962026795</v>
      </c>
      <c r="AG2" s="16">
        <f t="shared" ref="AG2:AG36" si="23">AF2/0.00156</f>
        <v>0.999781807864071</v>
      </c>
      <c r="AH2" s="11" t="s">
        <v>8</v>
      </c>
      <c r="AI2" s="12">
        <v>31.2726852655458</v>
      </c>
      <c r="AJ2" s="13">
        <f t="shared" si="11"/>
        <v>7.3334020238673</v>
      </c>
      <c r="AK2" s="13">
        <f t="shared" si="12"/>
        <v>0.00620049013045642</v>
      </c>
      <c r="AL2" s="16">
        <f t="shared" ref="AL2:AL36" si="24">AK2/0.00541</f>
        <v>1.14611647513058</v>
      </c>
      <c r="AM2" s="11" t="s">
        <v>9</v>
      </c>
      <c r="AN2" s="12">
        <v>34.4252653521784</v>
      </c>
      <c r="AO2" s="13">
        <f t="shared" si="13"/>
        <v>10.4859821104999</v>
      </c>
      <c r="AP2" s="13">
        <f t="shared" si="14"/>
        <v>0.000697276214416484</v>
      </c>
      <c r="AQ2" s="16">
        <f t="shared" ref="AQ2:AQ36" si="25">AP2/0.0007</f>
        <v>0.996108877737834</v>
      </c>
      <c r="AR2" s="11" t="s">
        <v>10</v>
      </c>
      <c r="AS2" s="12">
        <v>33.2593542576228</v>
      </c>
      <c r="AT2" s="13">
        <f t="shared" si="15"/>
        <v>9.3200710159443</v>
      </c>
      <c r="AU2" s="13">
        <f t="shared" si="16"/>
        <v>0.00156451259041929</v>
      </c>
      <c r="AV2" s="16">
        <f t="shared" ref="AV2:AV36" si="26">AU2/0.0016</f>
        <v>0.977820369012056</v>
      </c>
      <c r="AW2" s="11" t="s">
        <v>11</v>
      </c>
      <c r="AX2" s="12">
        <v>32.8412365233853</v>
      </c>
      <c r="AY2" s="13">
        <f t="shared" si="17"/>
        <v>8.9019532817068</v>
      </c>
      <c r="AZ2" s="13">
        <f t="shared" si="18"/>
        <v>0.00209047530815539</v>
      </c>
      <c r="BA2" s="8">
        <f t="shared" ref="BA2:BA36" si="27">AZ2/0.00219</f>
        <v>0.954554935230772</v>
      </c>
      <c r="CC2" s="10"/>
      <c r="CD2" s="10"/>
    </row>
    <row r="3" ht="13.5" spans="1:82">
      <c r="A3" s="10" t="s">
        <v>0</v>
      </c>
      <c r="B3" s="11" t="s">
        <v>1</v>
      </c>
      <c r="C3" s="12">
        <v>24.7632747784725</v>
      </c>
      <c r="D3" s="11" t="s">
        <v>2</v>
      </c>
      <c r="E3" s="12">
        <v>30.2727482677028</v>
      </c>
      <c r="F3" s="13">
        <f t="shared" si="0"/>
        <v>5.5094734892303</v>
      </c>
      <c r="G3" s="13">
        <f t="shared" si="1"/>
        <v>0.0219524612604657</v>
      </c>
      <c r="H3" s="14">
        <f>G3/G2</f>
        <v>0.983418943771974</v>
      </c>
      <c r="I3" s="11" t="s">
        <v>3</v>
      </c>
      <c r="J3" s="12">
        <v>28.8836427384874</v>
      </c>
      <c r="K3" s="13">
        <f t="shared" si="2"/>
        <v>4.1203679600149</v>
      </c>
      <c r="L3" s="13">
        <f t="shared" si="3"/>
        <v>0.0574970616425162</v>
      </c>
      <c r="M3" s="16">
        <f>L3/L2</f>
        <v>1.07513859716736</v>
      </c>
      <c r="N3" s="11" t="s">
        <v>4</v>
      </c>
      <c r="O3" s="12">
        <v>32.6212526176434</v>
      </c>
      <c r="P3" s="13">
        <f t="shared" si="4"/>
        <v>7.8579778391709</v>
      </c>
      <c r="Q3" s="13">
        <f t="shared" si="5"/>
        <v>0.00431035425665889</v>
      </c>
      <c r="R3" s="16">
        <f t="shared" si="19"/>
        <v>1.0142010015668</v>
      </c>
      <c r="S3" s="11" t="s">
        <v>5</v>
      </c>
      <c r="T3" s="12">
        <v>26.73353524654</v>
      </c>
      <c r="U3" s="13">
        <f t="shared" si="20"/>
        <v>1.9702604680675</v>
      </c>
      <c r="V3" s="13">
        <f t="shared" si="6"/>
        <v>0.255206951513454</v>
      </c>
      <c r="W3" s="16">
        <f t="shared" si="21"/>
        <v>0.992212400425543</v>
      </c>
      <c r="X3" s="11" t="s">
        <v>6</v>
      </c>
      <c r="Y3" s="12">
        <v>30.83252672291</v>
      </c>
      <c r="Z3" s="13">
        <f t="shared" si="7"/>
        <v>6.0692519444375</v>
      </c>
      <c r="AA3" s="13">
        <f t="shared" si="8"/>
        <v>0.0148926887646258</v>
      </c>
      <c r="AB3" s="16">
        <f t="shared" si="22"/>
        <v>1.15447199725781</v>
      </c>
      <c r="AC3" s="11" t="s">
        <v>7</v>
      </c>
      <c r="AD3" s="12">
        <v>33.8334453638313</v>
      </c>
      <c r="AE3" s="13">
        <f t="shared" si="9"/>
        <v>9.0701705853588</v>
      </c>
      <c r="AF3" s="13">
        <f t="shared" si="10"/>
        <v>0.00186040110168294</v>
      </c>
      <c r="AG3" s="16">
        <f t="shared" si="23"/>
        <v>1.19256480877112</v>
      </c>
      <c r="AH3" s="11" t="s">
        <v>8</v>
      </c>
      <c r="AI3" s="12">
        <v>32.2924475565629</v>
      </c>
      <c r="AJ3" s="13">
        <f t="shared" si="11"/>
        <v>7.5291727780904</v>
      </c>
      <c r="AK3" s="13">
        <f t="shared" si="12"/>
        <v>0.005413687105331</v>
      </c>
      <c r="AL3" s="16">
        <f t="shared" si="24"/>
        <v>1.00068153518133</v>
      </c>
      <c r="AM3" s="11" t="s">
        <v>9</v>
      </c>
      <c r="AN3" s="12">
        <v>34.9374341453527</v>
      </c>
      <c r="AO3" s="13">
        <f t="shared" si="13"/>
        <v>10.1741593668802</v>
      </c>
      <c r="AP3" s="13">
        <f t="shared" si="14"/>
        <v>0.000865511514366144</v>
      </c>
      <c r="AQ3" s="16">
        <f t="shared" si="25"/>
        <v>1.23644502052306</v>
      </c>
      <c r="AR3" s="11" t="s">
        <v>10</v>
      </c>
      <c r="AS3" s="12">
        <v>34.0212571581242</v>
      </c>
      <c r="AT3" s="13">
        <f t="shared" si="15"/>
        <v>9.2579823796517</v>
      </c>
      <c r="AU3" s="13">
        <f t="shared" si="16"/>
        <v>0.0016333136981786</v>
      </c>
      <c r="AV3" s="16">
        <f t="shared" si="26"/>
        <v>1.02082106136162</v>
      </c>
      <c r="AW3" s="11" t="s">
        <v>11</v>
      </c>
      <c r="AX3" s="12">
        <v>33.3454367742432</v>
      </c>
      <c r="AY3" s="13">
        <f t="shared" si="17"/>
        <v>8.5821619957707</v>
      </c>
      <c r="AZ3" s="13">
        <f t="shared" si="18"/>
        <v>0.00260922668589948</v>
      </c>
      <c r="BA3" s="8">
        <f t="shared" si="27"/>
        <v>1.19142771045638</v>
      </c>
      <c r="CC3" s="10"/>
      <c r="CD3" s="10"/>
    </row>
    <row r="4" ht="13.5" spans="1:82">
      <c r="A4" s="10" t="s">
        <v>12</v>
      </c>
      <c r="B4" s="11" t="s">
        <v>1</v>
      </c>
      <c r="C4" s="12">
        <v>24.5081424713135</v>
      </c>
      <c r="D4" s="11" t="s">
        <v>2</v>
      </c>
      <c r="E4" s="12">
        <v>29.9942226409912</v>
      </c>
      <c r="F4" s="13">
        <f t="shared" si="0"/>
        <v>5.4860801696777</v>
      </c>
      <c r="G4" s="13">
        <f t="shared" si="1"/>
        <v>0.0223113223216466</v>
      </c>
      <c r="H4" s="14">
        <f>G4/G2</f>
        <v>0.999495080363682</v>
      </c>
      <c r="I4" s="11" t="s">
        <v>3</v>
      </c>
      <c r="J4" s="12">
        <v>28.3865985870361</v>
      </c>
      <c r="K4" s="13">
        <f t="shared" si="2"/>
        <v>3.8784561157226</v>
      </c>
      <c r="L4" s="13">
        <f t="shared" si="3"/>
        <v>0.0679936526504454</v>
      </c>
      <c r="M4" s="16">
        <f>L4/L2</f>
        <v>1.2714145425621</v>
      </c>
      <c r="N4" s="11" t="s">
        <v>4</v>
      </c>
      <c r="O4" s="12">
        <v>32.5178718566895</v>
      </c>
      <c r="P4" s="13">
        <f t="shared" si="4"/>
        <v>8.009729385376</v>
      </c>
      <c r="Q4" s="13">
        <f t="shared" si="5"/>
        <v>0.00387999528512556</v>
      </c>
      <c r="R4" s="16">
        <f t="shared" si="19"/>
        <v>0.912940067088367</v>
      </c>
      <c r="S4" s="11" t="s">
        <v>5</v>
      </c>
      <c r="T4" s="12">
        <v>26.3242626849365</v>
      </c>
      <c r="U4" s="13">
        <f t="shared" si="20"/>
        <v>1.816120213623</v>
      </c>
      <c r="V4" s="13">
        <f t="shared" si="6"/>
        <v>0.283983652064561</v>
      </c>
      <c r="W4" s="16">
        <f t="shared" si="21"/>
        <v>1.10409257830007</v>
      </c>
      <c r="X4" s="11" t="s">
        <v>6</v>
      </c>
      <c r="Y4" s="12">
        <v>30.1351354735811</v>
      </c>
      <c r="Z4" s="13">
        <f t="shared" si="7"/>
        <v>5.6269930022676</v>
      </c>
      <c r="AA4" s="13">
        <f t="shared" si="8"/>
        <v>0.0202351450065931</v>
      </c>
      <c r="AB4" s="16">
        <f t="shared" si="22"/>
        <v>1.56861589198396</v>
      </c>
      <c r="AC4" s="11" t="s">
        <v>7</v>
      </c>
      <c r="AD4" s="12">
        <v>33.6565621275855</v>
      </c>
      <c r="AE4" s="13">
        <f t="shared" si="9"/>
        <v>9.148419656272</v>
      </c>
      <c r="AF4" s="13">
        <f t="shared" si="10"/>
        <v>0.00176218406838752</v>
      </c>
      <c r="AG4" s="16">
        <f t="shared" si="23"/>
        <v>1.12960517204328</v>
      </c>
      <c r="AH4" s="11" t="s">
        <v>8</v>
      </c>
      <c r="AI4" s="12">
        <v>32.2843341046426</v>
      </c>
      <c r="AJ4" s="13">
        <f t="shared" si="11"/>
        <v>7.7761916333291</v>
      </c>
      <c r="AK4" s="13">
        <f t="shared" si="12"/>
        <v>0.00456176665503315</v>
      </c>
      <c r="AL4" s="16">
        <f t="shared" si="24"/>
        <v>0.843210102593928</v>
      </c>
      <c r="AM4" s="11" t="s">
        <v>9</v>
      </c>
      <c r="AN4" s="12">
        <v>35.1787561030445</v>
      </c>
      <c r="AO4" s="13">
        <f t="shared" si="13"/>
        <v>10.670613631731</v>
      </c>
      <c r="AP4" s="13">
        <f t="shared" si="14"/>
        <v>0.000613515055557216</v>
      </c>
      <c r="AQ4" s="16">
        <f t="shared" si="25"/>
        <v>0.876450079367451</v>
      </c>
      <c r="AR4" s="11" t="s">
        <v>10</v>
      </c>
      <c r="AS4" s="12">
        <v>33.8252825224718</v>
      </c>
      <c r="AT4" s="13">
        <f t="shared" si="15"/>
        <v>9.3171400511583</v>
      </c>
      <c r="AU4" s="13">
        <f t="shared" si="16"/>
        <v>0.00156769426935723</v>
      </c>
      <c r="AV4" s="16">
        <f t="shared" si="26"/>
        <v>0.979808918348269</v>
      </c>
      <c r="AW4" s="11" t="s">
        <v>11</v>
      </c>
      <c r="AX4" s="12">
        <v>33.2849135113086</v>
      </c>
      <c r="AY4" s="13">
        <f t="shared" si="17"/>
        <v>8.7767710399951</v>
      </c>
      <c r="AZ4" s="13">
        <f t="shared" si="18"/>
        <v>0.00227996747654042</v>
      </c>
      <c r="BA4" s="8">
        <f t="shared" si="27"/>
        <v>1.04108103951617</v>
      </c>
      <c r="CC4" s="10"/>
      <c r="CD4" s="10"/>
    </row>
    <row r="5" ht="13.5" spans="1:82">
      <c r="A5" s="10" t="s">
        <v>12</v>
      </c>
      <c r="B5" s="11" t="s">
        <v>1</v>
      </c>
      <c r="C5" s="12">
        <v>24.4302406311035</v>
      </c>
      <c r="D5" s="11" t="s">
        <v>2</v>
      </c>
      <c r="E5" s="12">
        <v>29.9605617523193</v>
      </c>
      <c r="F5" s="13">
        <f t="shared" si="0"/>
        <v>5.5303211212158</v>
      </c>
      <c r="G5" s="13">
        <f t="shared" si="1"/>
        <v>0.0216375187319805</v>
      </c>
      <c r="H5" s="14">
        <f>G5/G2</f>
        <v>0.969310254771822</v>
      </c>
      <c r="I5" s="11" t="s">
        <v>3</v>
      </c>
      <c r="J5" s="12">
        <v>28.7570838928223</v>
      </c>
      <c r="K5" s="13">
        <f t="shared" si="2"/>
        <v>4.3268432617188</v>
      </c>
      <c r="L5" s="13">
        <f t="shared" si="3"/>
        <v>0.0498299431491668</v>
      </c>
      <c r="M5" s="16">
        <f>L5/0.05348</f>
        <v>0.931749123955999</v>
      </c>
      <c r="N5" s="11" t="s">
        <v>4</v>
      </c>
      <c r="O5" s="12">
        <v>32.3308166503906</v>
      </c>
      <c r="P5" s="13">
        <f t="shared" si="4"/>
        <v>7.9005760192871</v>
      </c>
      <c r="Q5" s="13">
        <f t="shared" si="5"/>
        <v>0.0041849438480234</v>
      </c>
      <c r="R5" s="16">
        <f t="shared" si="19"/>
        <v>0.984692670123153</v>
      </c>
      <c r="S5" s="11" t="s">
        <v>5</v>
      </c>
      <c r="T5" s="12">
        <v>26.3520852495559</v>
      </c>
      <c r="U5" s="13">
        <f t="shared" si="20"/>
        <v>1.9218446184524</v>
      </c>
      <c r="V5" s="13">
        <f t="shared" si="6"/>
        <v>0.263916852326014</v>
      </c>
      <c r="W5" s="16">
        <f t="shared" si="21"/>
        <v>1.02607539491472</v>
      </c>
      <c r="X5" s="11" t="s">
        <v>6</v>
      </c>
      <c r="Y5" s="12">
        <v>30.6309397613325</v>
      </c>
      <c r="Z5" s="13">
        <f t="shared" si="7"/>
        <v>6.200699130229</v>
      </c>
      <c r="AA5" s="13">
        <f t="shared" si="8"/>
        <v>0.0135957624463669</v>
      </c>
      <c r="AB5" s="16">
        <f t="shared" si="22"/>
        <v>1.05393507336178</v>
      </c>
      <c r="AC5" s="11" t="s">
        <v>7</v>
      </c>
      <c r="AD5" s="12">
        <v>33.6664351156135</v>
      </c>
      <c r="AE5" s="13">
        <f t="shared" si="9"/>
        <v>9.23619448451</v>
      </c>
      <c r="AF5" s="13">
        <f t="shared" si="10"/>
        <v>0.00165816755969171</v>
      </c>
      <c r="AG5" s="16">
        <f t="shared" si="23"/>
        <v>1.0629279228793</v>
      </c>
      <c r="AH5" s="11" t="s">
        <v>8</v>
      </c>
      <c r="AI5" s="12">
        <v>32.3626397673488</v>
      </c>
      <c r="AJ5" s="13">
        <f t="shared" si="11"/>
        <v>7.9323991362453</v>
      </c>
      <c r="AK5" s="13">
        <f t="shared" si="12"/>
        <v>0.00409364259048141</v>
      </c>
      <c r="AL5" s="16">
        <f t="shared" si="24"/>
        <v>0.756680700643514</v>
      </c>
      <c r="AM5" s="11" t="s">
        <v>9</v>
      </c>
      <c r="AN5" s="12">
        <v>35.7163105641544</v>
      </c>
      <c r="AO5" s="13">
        <f t="shared" si="13"/>
        <v>11.2860699330509</v>
      </c>
      <c r="AP5" s="13">
        <f t="shared" si="14"/>
        <v>0.000400455642179215</v>
      </c>
      <c r="AQ5" s="16">
        <f t="shared" si="25"/>
        <v>0.57207948882745</v>
      </c>
      <c r="AR5" s="11" t="s">
        <v>10</v>
      </c>
      <c r="AS5" s="12">
        <v>33.6393813754658</v>
      </c>
      <c r="AT5" s="13">
        <f t="shared" si="15"/>
        <v>9.2091407443623</v>
      </c>
      <c r="AU5" s="13">
        <f t="shared" si="16"/>
        <v>0.00168955526356265</v>
      </c>
      <c r="AV5" s="16">
        <f t="shared" si="26"/>
        <v>1.05597203972666</v>
      </c>
      <c r="AW5" s="11" t="s">
        <v>11</v>
      </c>
      <c r="AX5" s="12">
        <v>32.7882265714863</v>
      </c>
      <c r="AY5" s="13">
        <f t="shared" si="17"/>
        <v>8.3579859403828</v>
      </c>
      <c r="AZ5" s="13">
        <f t="shared" si="18"/>
        <v>0.00304786360938512</v>
      </c>
      <c r="BA5" s="8">
        <f t="shared" si="27"/>
        <v>1.39171854309823</v>
      </c>
      <c r="CC5" s="10"/>
      <c r="CD5" s="10"/>
    </row>
    <row r="6" ht="13.5" spans="1:82">
      <c r="A6" s="10" t="s">
        <v>12</v>
      </c>
      <c r="B6" s="11" t="s">
        <v>1</v>
      </c>
      <c r="C6" s="12">
        <v>24.4038047790527</v>
      </c>
      <c r="D6" s="11" t="s">
        <v>2</v>
      </c>
      <c r="E6" s="12">
        <v>29.8737182617188</v>
      </c>
      <c r="F6" s="13">
        <f t="shared" si="0"/>
        <v>5.4699134826661</v>
      </c>
      <c r="G6" s="13">
        <f t="shared" si="1"/>
        <v>0.0225627467103778</v>
      </c>
      <c r="H6" s="14">
        <f>G6/G2</f>
        <v>1.01075830519624</v>
      </c>
      <c r="I6" s="11" t="s">
        <v>3</v>
      </c>
      <c r="J6" s="12">
        <v>28.7896423339844</v>
      </c>
      <c r="K6" s="13">
        <f t="shared" si="2"/>
        <v>4.3858375549317</v>
      </c>
      <c r="L6" s="13">
        <f t="shared" si="3"/>
        <v>0.0478334097163271</v>
      </c>
      <c r="M6" s="16">
        <f>L6/0.05348</f>
        <v>0.894416786019579</v>
      </c>
      <c r="N6" s="11" t="s">
        <v>4</v>
      </c>
      <c r="O6" s="12">
        <v>32.6097328186035</v>
      </c>
      <c r="P6" s="13">
        <f t="shared" si="4"/>
        <v>8.2059280395508</v>
      </c>
      <c r="Q6" s="13">
        <f t="shared" si="5"/>
        <v>0.00338664377628934</v>
      </c>
      <c r="R6" s="16">
        <f t="shared" si="19"/>
        <v>0.796857359126903</v>
      </c>
      <c r="S6" s="11" t="s">
        <v>5</v>
      </c>
      <c r="T6" s="12">
        <v>26.26693639646</v>
      </c>
      <c r="U6" s="13">
        <f t="shared" si="20"/>
        <v>1.8631316174073</v>
      </c>
      <c r="V6" s="13">
        <f t="shared" si="6"/>
        <v>0.274878958912742</v>
      </c>
      <c r="W6" s="16">
        <f t="shared" si="21"/>
        <v>1.0686946810495</v>
      </c>
      <c r="X6" s="11" t="s">
        <v>6</v>
      </c>
      <c r="Y6" s="12">
        <v>29.83059735271</v>
      </c>
      <c r="Z6" s="13">
        <f t="shared" si="7"/>
        <v>5.4267925736573</v>
      </c>
      <c r="AA6" s="13">
        <f t="shared" si="8"/>
        <v>0.0232473072255019</v>
      </c>
      <c r="AB6" s="16">
        <f t="shared" si="22"/>
        <v>1.80211683918619</v>
      </c>
      <c r="AC6" s="11" t="s">
        <v>7</v>
      </c>
      <c r="AD6" s="12">
        <v>33.4574553558633</v>
      </c>
      <c r="AE6" s="13">
        <f t="shared" si="9"/>
        <v>9.0536505768106</v>
      </c>
      <c r="AF6" s="13">
        <f t="shared" si="10"/>
        <v>0.00188182661316911</v>
      </c>
      <c r="AG6" s="16">
        <f t="shared" si="23"/>
        <v>1.20629911100584</v>
      </c>
      <c r="AH6" s="11" t="s">
        <v>8</v>
      </c>
      <c r="AI6" s="12">
        <v>32.3423475466499</v>
      </c>
      <c r="AJ6" s="13">
        <f t="shared" si="11"/>
        <v>7.9385427675972</v>
      </c>
      <c r="AK6" s="13">
        <f t="shared" si="12"/>
        <v>0.00407624712113397</v>
      </c>
      <c r="AL6" s="16">
        <f t="shared" si="24"/>
        <v>0.753465271928645</v>
      </c>
      <c r="AM6" s="11" t="s">
        <v>9</v>
      </c>
      <c r="AN6" s="12">
        <v>35.3370621465647</v>
      </c>
      <c r="AO6" s="13">
        <f t="shared" si="13"/>
        <v>10.933257367512</v>
      </c>
      <c r="AP6" s="13">
        <f t="shared" si="14"/>
        <v>0.000511401010772869</v>
      </c>
      <c r="AQ6" s="16">
        <f t="shared" si="25"/>
        <v>0.73057287253267</v>
      </c>
      <c r="AR6" s="11" t="s">
        <v>10</v>
      </c>
      <c r="AS6" s="12">
        <v>33.8889797308672</v>
      </c>
      <c r="AT6" s="13">
        <f t="shared" si="15"/>
        <v>9.4851749518145</v>
      </c>
      <c r="AU6" s="13">
        <f t="shared" si="16"/>
        <v>0.00139533287100144</v>
      </c>
      <c r="AV6" s="16">
        <f t="shared" si="26"/>
        <v>0.8720830443759</v>
      </c>
      <c r="AW6" s="11" t="s">
        <v>11</v>
      </c>
      <c r="AX6" s="12">
        <v>33.1151157702637</v>
      </c>
      <c r="AY6" s="13">
        <f t="shared" si="17"/>
        <v>8.711310991211</v>
      </c>
      <c r="AZ6" s="13">
        <f t="shared" si="18"/>
        <v>0.0023858003067606</v>
      </c>
      <c r="BA6" s="8">
        <f t="shared" si="27"/>
        <v>1.0894065327674</v>
      </c>
      <c r="CC6" s="10"/>
      <c r="CD6" s="10"/>
    </row>
    <row r="7" ht="13.5" spans="1:82">
      <c r="A7" s="10" t="s">
        <v>13</v>
      </c>
      <c r="B7" s="11" t="s">
        <v>1</v>
      </c>
      <c r="C7" s="12">
        <v>23.4546146392822</v>
      </c>
      <c r="D7" s="11" t="s">
        <v>2</v>
      </c>
      <c r="E7" s="12">
        <v>29.282787322998</v>
      </c>
      <c r="F7" s="13">
        <f t="shared" si="0"/>
        <v>5.8281726837158</v>
      </c>
      <c r="G7" s="13">
        <f t="shared" si="1"/>
        <v>0.0176013185252962</v>
      </c>
      <c r="H7" s="14">
        <f>G7/G2</f>
        <v>0.78849792138404</v>
      </c>
      <c r="I7" s="11" t="s">
        <v>3</v>
      </c>
      <c r="J7" s="12">
        <v>27.3365955352783</v>
      </c>
      <c r="K7" s="13">
        <f t="shared" si="2"/>
        <v>3.8819808959961</v>
      </c>
      <c r="L7" s="13">
        <f t="shared" si="3"/>
        <v>0.0678277339038163</v>
      </c>
      <c r="M7" s="16">
        <f t="shared" ref="M7:M36" si="28">L7/0.05348</f>
        <v>1.26828223455154</v>
      </c>
      <c r="N7" s="11" t="s">
        <v>4</v>
      </c>
      <c r="O7" s="12">
        <v>31.7595558166504</v>
      </c>
      <c r="P7" s="13">
        <f t="shared" si="4"/>
        <v>8.3049411773682</v>
      </c>
      <c r="Q7" s="13">
        <f t="shared" si="5"/>
        <v>0.00316201257968123</v>
      </c>
      <c r="R7" s="16">
        <f t="shared" si="19"/>
        <v>0.744002959924995</v>
      </c>
      <c r="S7" s="11" t="s">
        <v>5</v>
      </c>
      <c r="T7" s="12">
        <v>25.3730752507545</v>
      </c>
      <c r="U7" s="13">
        <f t="shared" si="20"/>
        <v>1.9184606114723</v>
      </c>
      <c r="V7" s="13">
        <f t="shared" si="6"/>
        <v>0.264536626217741</v>
      </c>
      <c r="W7" s="16">
        <f t="shared" si="21"/>
        <v>1.02848499754186</v>
      </c>
      <c r="X7" s="11" t="s">
        <v>6</v>
      </c>
      <c r="Y7" s="12">
        <v>28.4613357263287</v>
      </c>
      <c r="Z7" s="13">
        <f t="shared" si="7"/>
        <v>5.0067210870465</v>
      </c>
      <c r="AA7" s="13">
        <f t="shared" si="8"/>
        <v>0.0311047541370623</v>
      </c>
      <c r="AB7" s="16">
        <f t="shared" si="22"/>
        <v>2.41122125093506</v>
      </c>
      <c r="AC7" s="11" t="s">
        <v>7</v>
      </c>
      <c r="AD7" s="12">
        <v>32.8322625123134</v>
      </c>
      <c r="AE7" s="13">
        <f t="shared" si="9"/>
        <v>9.3776478730312</v>
      </c>
      <c r="AF7" s="13">
        <f t="shared" si="10"/>
        <v>0.00150330361371948</v>
      </c>
      <c r="AG7" s="16">
        <f t="shared" si="23"/>
        <v>0.963656162640692</v>
      </c>
      <c r="AH7" s="11" t="s">
        <v>8</v>
      </c>
      <c r="AI7" s="12">
        <v>30.8423722265404</v>
      </c>
      <c r="AJ7" s="13">
        <f t="shared" si="11"/>
        <v>7.3877575872582</v>
      </c>
      <c r="AK7" s="13">
        <f t="shared" si="12"/>
        <v>0.00597122403104088</v>
      </c>
      <c r="AL7" s="16">
        <f t="shared" si="24"/>
        <v>1.10373826821458</v>
      </c>
      <c r="AM7" s="11" t="s">
        <v>9</v>
      </c>
      <c r="AN7" s="12">
        <v>34.8713829202277</v>
      </c>
      <c r="AO7" s="13">
        <f t="shared" si="13"/>
        <v>11.4167682809455</v>
      </c>
      <c r="AP7" s="13">
        <f t="shared" si="14"/>
        <v>0.000365771862635622</v>
      </c>
      <c r="AQ7" s="16">
        <f t="shared" si="25"/>
        <v>0.522531232336603</v>
      </c>
      <c r="AR7" s="11" t="s">
        <v>10</v>
      </c>
      <c r="AS7" s="12">
        <v>33.1427489333125</v>
      </c>
      <c r="AT7" s="13">
        <f t="shared" si="15"/>
        <v>9.68813429403029</v>
      </c>
      <c r="AU7" s="13">
        <f t="shared" si="16"/>
        <v>0.0012122186894241</v>
      </c>
      <c r="AV7" s="16">
        <f t="shared" si="26"/>
        <v>0.757636680890062</v>
      </c>
      <c r="AW7" s="11" t="s">
        <v>11</v>
      </c>
      <c r="AX7" s="12">
        <v>33.3871465656277</v>
      </c>
      <c r="AY7" s="13">
        <f t="shared" si="17"/>
        <v>9.9325319263455</v>
      </c>
      <c r="AZ7" s="13">
        <f t="shared" si="18"/>
        <v>0.0010233164540836</v>
      </c>
      <c r="BA7" s="8">
        <f t="shared" si="27"/>
        <v>0.467267787252785</v>
      </c>
      <c r="CC7" s="10"/>
      <c r="CD7" s="10"/>
    </row>
    <row r="8" ht="13.5" spans="1:82">
      <c r="A8" s="10" t="s">
        <v>13</v>
      </c>
      <c r="B8" s="11" t="s">
        <v>1</v>
      </c>
      <c r="C8" s="12">
        <v>23.3868427276611</v>
      </c>
      <c r="D8" s="11" t="s">
        <v>2</v>
      </c>
      <c r="E8" s="12">
        <v>29.5835342407227</v>
      </c>
      <c r="F8" s="13">
        <f t="shared" si="0"/>
        <v>6.1966915130616</v>
      </c>
      <c r="G8" s="13">
        <f t="shared" si="1"/>
        <v>0.0136335821919696</v>
      </c>
      <c r="H8" s="14">
        <f>G8/G2</f>
        <v>0.610752609467113</v>
      </c>
      <c r="I8" s="11" t="s">
        <v>3</v>
      </c>
      <c r="J8" s="12">
        <v>27.2938781738281</v>
      </c>
      <c r="K8" s="13">
        <f t="shared" si="2"/>
        <v>3.907035446167</v>
      </c>
      <c r="L8" s="13">
        <f t="shared" si="3"/>
        <v>0.0666599734855982</v>
      </c>
      <c r="M8" s="16">
        <f t="shared" si="28"/>
        <v>1.24644677422585</v>
      </c>
      <c r="N8" s="11" t="s">
        <v>4</v>
      </c>
      <c r="O8" s="12">
        <v>31.7231025695801</v>
      </c>
      <c r="P8" s="13">
        <f t="shared" si="4"/>
        <v>8.336259841919</v>
      </c>
      <c r="Q8" s="13">
        <f t="shared" si="5"/>
        <v>0.00309410990389504</v>
      </c>
      <c r="R8" s="16">
        <f t="shared" si="19"/>
        <v>0.728025859740009</v>
      </c>
      <c r="S8" s="11" t="s">
        <v>5</v>
      </c>
      <c r="T8" s="12">
        <v>25.3673670706785</v>
      </c>
      <c r="U8" s="13">
        <f t="shared" si="20"/>
        <v>1.9805243430174</v>
      </c>
      <c r="V8" s="13">
        <f t="shared" si="6"/>
        <v>0.253397756584281</v>
      </c>
      <c r="W8" s="16">
        <f t="shared" si="21"/>
        <v>0.985178479002687</v>
      </c>
      <c r="X8" s="11" t="s">
        <v>6</v>
      </c>
      <c r="Y8" s="12">
        <v>28.8383837723051</v>
      </c>
      <c r="Z8" s="13">
        <f t="shared" si="7"/>
        <v>5.451541044644</v>
      </c>
      <c r="AA8" s="13">
        <f t="shared" si="8"/>
        <v>0.0228519162091392</v>
      </c>
      <c r="AB8" s="16">
        <f t="shared" si="22"/>
        <v>1.77146637280149</v>
      </c>
      <c r="AC8" s="11" t="s">
        <v>7</v>
      </c>
      <c r="AD8" s="12">
        <v>32.8371275317132</v>
      </c>
      <c r="AE8" s="13">
        <f t="shared" si="9"/>
        <v>9.4502848040521</v>
      </c>
      <c r="AF8" s="13">
        <f t="shared" si="10"/>
        <v>0.00142948896256534</v>
      </c>
      <c r="AG8" s="16">
        <f t="shared" si="23"/>
        <v>0.916339078567526</v>
      </c>
      <c r="AH8" s="11" t="s">
        <v>8</v>
      </c>
      <c r="AI8" s="12">
        <v>30.5747953733545</v>
      </c>
      <c r="AJ8" s="13">
        <f t="shared" si="11"/>
        <v>7.1879526456934</v>
      </c>
      <c r="AK8" s="13">
        <f t="shared" si="12"/>
        <v>0.00685820790054514</v>
      </c>
      <c r="AL8" s="16">
        <f t="shared" si="24"/>
        <v>1.26769092431518</v>
      </c>
      <c r="AM8" s="11" t="s">
        <v>9</v>
      </c>
      <c r="AN8" s="12">
        <v>34.421723227032</v>
      </c>
      <c r="AO8" s="13">
        <f t="shared" si="13"/>
        <v>11.0348804993709</v>
      </c>
      <c r="AP8" s="13">
        <f t="shared" si="14"/>
        <v>0.000476617485509266</v>
      </c>
      <c r="AQ8" s="16">
        <f t="shared" si="25"/>
        <v>0.680882122156094</v>
      </c>
      <c r="AR8" s="11" t="s">
        <v>10</v>
      </c>
      <c r="AS8" s="12">
        <v>33.1557183220677</v>
      </c>
      <c r="AT8" s="13">
        <f t="shared" si="15"/>
        <v>9.7688755944066</v>
      </c>
      <c r="AU8" s="13">
        <f t="shared" si="16"/>
        <v>0.00114623963667429</v>
      </c>
      <c r="AV8" s="16">
        <f t="shared" si="26"/>
        <v>0.716399772921431</v>
      </c>
      <c r="AW8" s="11" t="s">
        <v>11</v>
      </c>
      <c r="AX8" s="12">
        <v>33.5772425323216</v>
      </c>
      <c r="AY8" s="13">
        <f t="shared" si="17"/>
        <v>10.1903998046605</v>
      </c>
      <c r="AZ8" s="13">
        <f t="shared" si="18"/>
        <v>0.000855823073194666</v>
      </c>
      <c r="BA8" s="8">
        <f t="shared" si="27"/>
        <v>0.390786791413089</v>
      </c>
      <c r="CC8" s="10"/>
      <c r="CD8" s="10"/>
    </row>
    <row r="9" ht="13.5" spans="1:82">
      <c r="A9" s="10" t="s">
        <v>13</v>
      </c>
      <c r="B9" s="11" t="s">
        <v>1</v>
      </c>
      <c r="C9" s="12">
        <v>23.2199268341064</v>
      </c>
      <c r="D9" s="11" t="s">
        <v>2</v>
      </c>
      <c r="E9" s="12">
        <v>29.3110618591309</v>
      </c>
      <c r="F9" s="13">
        <f t="shared" si="0"/>
        <v>6.0911350250245</v>
      </c>
      <c r="G9" s="13">
        <f t="shared" si="1"/>
        <v>0.0146684981303263</v>
      </c>
      <c r="H9" s="14">
        <f>G9/G2</f>
        <v>0.65711442406803</v>
      </c>
      <c r="I9" s="11" t="s">
        <v>3</v>
      </c>
      <c r="J9" s="12">
        <v>27.9232921600342</v>
      </c>
      <c r="K9" s="13">
        <f t="shared" si="2"/>
        <v>4.7033653259278</v>
      </c>
      <c r="L9" s="13">
        <f t="shared" si="3"/>
        <v>0.0383836222293919</v>
      </c>
      <c r="M9" s="16">
        <f t="shared" si="28"/>
        <v>0.717719189031262</v>
      </c>
      <c r="N9" s="11" t="s">
        <v>4</v>
      </c>
      <c r="O9" s="12">
        <v>31.2020545959473</v>
      </c>
      <c r="P9" s="13">
        <f t="shared" si="4"/>
        <v>7.9821277618409</v>
      </c>
      <c r="Q9" s="13">
        <f t="shared" si="5"/>
        <v>0.00395494195990402</v>
      </c>
      <c r="R9" s="16">
        <f t="shared" si="19"/>
        <v>0.930574578800946</v>
      </c>
      <c r="S9" s="11" t="s">
        <v>5</v>
      </c>
      <c r="T9" s="12">
        <v>25.1463876653165</v>
      </c>
      <c r="U9" s="13">
        <f t="shared" si="20"/>
        <v>1.9264608312101</v>
      </c>
      <c r="V9" s="13">
        <f t="shared" si="6"/>
        <v>0.263073743226067</v>
      </c>
      <c r="W9" s="16">
        <f t="shared" si="21"/>
        <v>1.02279749320037</v>
      </c>
      <c r="X9" s="11" t="s">
        <v>6</v>
      </c>
      <c r="Y9" s="12">
        <v>28.7435237131396</v>
      </c>
      <c r="Z9" s="13">
        <f t="shared" si="7"/>
        <v>5.5235968790332</v>
      </c>
      <c r="AA9" s="13">
        <f t="shared" si="8"/>
        <v>0.0217386042071848</v>
      </c>
      <c r="AB9" s="16">
        <f t="shared" si="22"/>
        <v>1.68516311683603</v>
      </c>
      <c r="AC9" s="11" t="s">
        <v>7</v>
      </c>
      <c r="AD9" s="12">
        <v>32.6316265415437</v>
      </c>
      <c r="AE9" s="13">
        <f t="shared" si="9"/>
        <v>9.4116997074373</v>
      </c>
      <c r="AF9" s="13">
        <f t="shared" si="10"/>
        <v>0.00146823670810247</v>
      </c>
      <c r="AG9" s="16">
        <f t="shared" si="23"/>
        <v>0.941177376988763</v>
      </c>
      <c r="AH9" s="11" t="s">
        <v>8</v>
      </c>
      <c r="AI9" s="12">
        <v>30.8434238334423</v>
      </c>
      <c r="AJ9" s="13">
        <f t="shared" si="11"/>
        <v>7.6234969993359</v>
      </c>
      <c r="AK9" s="13">
        <f t="shared" si="12"/>
        <v>0.0050710597928805</v>
      </c>
      <c r="AL9" s="16">
        <f t="shared" si="24"/>
        <v>0.937349314765342</v>
      </c>
      <c r="AM9" s="11" t="s">
        <v>9</v>
      </c>
      <c r="AN9" s="12">
        <v>34.5644682610156</v>
      </c>
      <c r="AO9" s="13">
        <f t="shared" si="13"/>
        <v>11.3445414269092</v>
      </c>
      <c r="AP9" s="13">
        <f t="shared" si="14"/>
        <v>0.000384549936031498</v>
      </c>
      <c r="AQ9" s="16">
        <f t="shared" si="25"/>
        <v>0.549357051473569</v>
      </c>
      <c r="AR9" s="11" t="s">
        <v>10</v>
      </c>
      <c r="AS9" s="12">
        <v>33.2017581256621</v>
      </c>
      <c r="AT9" s="13">
        <f t="shared" si="15"/>
        <v>9.9818312915557</v>
      </c>
      <c r="AU9" s="13">
        <f t="shared" si="16"/>
        <v>0.000988938693567386</v>
      </c>
      <c r="AV9" s="16">
        <f t="shared" si="26"/>
        <v>0.618086683479616</v>
      </c>
      <c r="AW9" s="11" t="s">
        <v>11</v>
      </c>
      <c r="AX9" s="12">
        <v>33.401571292141</v>
      </c>
      <c r="AY9" s="13">
        <f t="shared" si="17"/>
        <v>10.1816444580346</v>
      </c>
      <c r="AZ9" s="13">
        <f t="shared" si="18"/>
        <v>0.000861032635950516</v>
      </c>
      <c r="BA9" s="8">
        <f t="shared" si="27"/>
        <v>0.393165587192016</v>
      </c>
      <c r="CC9" s="10"/>
      <c r="CD9" s="10"/>
    </row>
    <row r="10" ht="13.5" spans="1:82">
      <c r="A10" s="10" t="s">
        <v>14</v>
      </c>
      <c r="B10" s="11" t="s">
        <v>1</v>
      </c>
      <c r="C10" s="12">
        <v>20.8044719696045</v>
      </c>
      <c r="D10" s="11" t="s">
        <v>2</v>
      </c>
      <c r="E10" s="12">
        <v>27.9020938873291</v>
      </c>
      <c r="F10" s="13">
        <f t="shared" si="0"/>
        <v>7.0976219177246</v>
      </c>
      <c r="G10" s="13">
        <f t="shared" si="1"/>
        <v>0.00730134558609713</v>
      </c>
      <c r="H10" s="14">
        <f>G10/G2</f>
        <v>0.32708321309396</v>
      </c>
      <c r="I10" s="11" t="s">
        <v>3</v>
      </c>
      <c r="J10" s="12">
        <v>25.125301361084</v>
      </c>
      <c r="K10" s="13">
        <f t="shared" si="2"/>
        <v>4.3208293914795</v>
      </c>
      <c r="L10" s="13">
        <f t="shared" si="3"/>
        <v>0.0500380926616146</v>
      </c>
      <c r="M10" s="16">
        <f t="shared" si="28"/>
        <v>0.935641224039166</v>
      </c>
      <c r="N10" s="11" t="s">
        <v>4</v>
      </c>
      <c r="O10" s="12">
        <v>29.1009483337402</v>
      </c>
      <c r="P10" s="13">
        <f t="shared" si="4"/>
        <v>8.2964763641357</v>
      </c>
      <c r="Q10" s="13">
        <f t="shared" si="5"/>
        <v>0.00318061978453719</v>
      </c>
      <c r="R10" s="16">
        <f t="shared" si="19"/>
        <v>0.748381125773456</v>
      </c>
      <c r="S10" s="11" t="s">
        <v>5</v>
      </c>
      <c r="T10" s="12">
        <v>23.0239223012137</v>
      </c>
      <c r="U10" s="13">
        <f t="shared" si="20"/>
        <v>2.2194503316092</v>
      </c>
      <c r="V10" s="13">
        <f t="shared" si="6"/>
        <v>0.214723153283206</v>
      </c>
      <c r="W10" s="16">
        <f t="shared" si="21"/>
        <v>0.834816505125018</v>
      </c>
      <c r="X10" s="11" t="s">
        <v>6</v>
      </c>
      <c r="Y10" s="12">
        <v>26.1319630786133</v>
      </c>
      <c r="Z10" s="13">
        <f t="shared" si="7"/>
        <v>5.3274911090088</v>
      </c>
      <c r="AA10" s="13">
        <f t="shared" si="8"/>
        <v>0.0249037859304993</v>
      </c>
      <c r="AB10" s="16">
        <f t="shared" si="22"/>
        <v>1.93052604112398</v>
      </c>
      <c r="AC10" s="11" t="s">
        <v>7</v>
      </c>
      <c r="AD10" s="12">
        <v>29.8262274563475</v>
      </c>
      <c r="AE10" s="13">
        <f t="shared" si="9"/>
        <v>9.021755486743</v>
      </c>
      <c r="AF10" s="13">
        <f t="shared" si="10"/>
        <v>0.00192389331215856</v>
      </c>
      <c r="AG10" s="16">
        <f t="shared" si="23"/>
        <v>1.23326494369138</v>
      </c>
      <c r="AH10" s="11" t="s">
        <v>8</v>
      </c>
      <c r="AI10" s="12">
        <v>27.1221812032259</v>
      </c>
      <c r="AJ10" s="13">
        <f t="shared" si="11"/>
        <v>6.3177092336214</v>
      </c>
      <c r="AK10" s="13">
        <f t="shared" si="12"/>
        <v>0.0125366071462975</v>
      </c>
      <c r="AL10" s="16">
        <f t="shared" si="24"/>
        <v>2.31730261484242</v>
      </c>
      <c r="AM10" s="11" t="s">
        <v>9</v>
      </c>
      <c r="AN10" s="12">
        <v>31.3472440581358</v>
      </c>
      <c r="AO10" s="13">
        <f t="shared" si="13"/>
        <v>10.5427720885313</v>
      </c>
      <c r="AP10" s="13">
        <f t="shared" si="14"/>
        <v>0.000670361962814302</v>
      </c>
      <c r="AQ10" s="16">
        <f t="shared" si="25"/>
        <v>0.957659946877574</v>
      </c>
      <c r="AR10" s="11" t="s">
        <v>10</v>
      </c>
      <c r="AS10" s="12">
        <v>30.215714104043</v>
      </c>
      <c r="AT10" s="13">
        <f t="shared" si="15"/>
        <v>9.4112421344385</v>
      </c>
      <c r="AU10" s="13">
        <f t="shared" si="16"/>
        <v>0.00146870245589089</v>
      </c>
      <c r="AV10" s="16">
        <f t="shared" si="26"/>
        <v>0.917939034931806</v>
      </c>
      <c r="AW10" s="11" t="s">
        <v>11</v>
      </c>
      <c r="AX10" s="12">
        <v>30.8150243211035</v>
      </c>
      <c r="AY10" s="13">
        <f t="shared" si="17"/>
        <v>10.010552351499</v>
      </c>
      <c r="AZ10" s="13">
        <f t="shared" si="18"/>
        <v>0.000969445656193175</v>
      </c>
      <c r="BA10" s="8">
        <f t="shared" si="27"/>
        <v>0.442669249403276</v>
      </c>
      <c r="CC10" s="10"/>
      <c r="CD10" s="10"/>
    </row>
    <row r="11" ht="13.5" spans="1:82">
      <c r="A11" s="10" t="s">
        <v>14</v>
      </c>
      <c r="B11" s="11" t="s">
        <v>1</v>
      </c>
      <c r="C11" s="12">
        <v>21.4236869812012</v>
      </c>
      <c r="D11" s="11" t="s">
        <v>2</v>
      </c>
      <c r="E11" s="12">
        <v>27.8186664581299</v>
      </c>
      <c r="F11" s="13">
        <f t="shared" si="0"/>
        <v>6.3949794769287</v>
      </c>
      <c r="G11" s="13">
        <f t="shared" si="1"/>
        <v>0.0118828155475927</v>
      </c>
      <c r="H11" s="14">
        <f>G11/G2</f>
        <v>0.532322356759868</v>
      </c>
      <c r="I11" s="11" t="s">
        <v>3</v>
      </c>
      <c r="J11" s="12">
        <v>25.0615978240967</v>
      </c>
      <c r="K11" s="13">
        <f t="shared" si="2"/>
        <v>3.6379108428955</v>
      </c>
      <c r="L11" s="13">
        <f t="shared" si="3"/>
        <v>0.0803303602740255</v>
      </c>
      <c r="M11" s="16">
        <f t="shared" si="28"/>
        <v>1.50206358029217</v>
      </c>
      <c r="N11" s="11" t="s">
        <v>4</v>
      </c>
      <c r="O11" s="12">
        <v>29.8286609649658</v>
      </c>
      <c r="P11" s="13">
        <f t="shared" si="4"/>
        <v>8.4049739837646</v>
      </c>
      <c r="Q11" s="13">
        <f t="shared" si="5"/>
        <v>0.00295019496930024</v>
      </c>
      <c r="R11" s="16">
        <f t="shared" si="19"/>
        <v>0.694163522188292</v>
      </c>
      <c r="S11" s="11" t="s">
        <v>5</v>
      </c>
      <c r="T11" s="12">
        <v>23.5064661315918</v>
      </c>
      <c r="U11" s="13">
        <f t="shared" si="20"/>
        <v>2.0827791503906</v>
      </c>
      <c r="V11" s="13">
        <f t="shared" si="6"/>
        <v>0.236059238273126</v>
      </c>
      <c r="W11" s="16">
        <f t="shared" si="21"/>
        <v>0.917768509284732</v>
      </c>
      <c r="X11" s="11" t="s">
        <v>6</v>
      </c>
      <c r="Y11" s="12">
        <v>26.8636353962158</v>
      </c>
      <c r="Z11" s="13">
        <f t="shared" si="7"/>
        <v>5.4399484150146</v>
      </c>
      <c r="AA11" s="13">
        <f t="shared" si="8"/>
        <v>0.0230362801903872</v>
      </c>
      <c r="AB11" s="16">
        <f t="shared" si="22"/>
        <v>1.78575815429358</v>
      </c>
      <c r="AC11" s="11" t="s">
        <v>7</v>
      </c>
      <c r="AD11" s="12">
        <v>30.5625502134533</v>
      </c>
      <c r="AE11" s="13">
        <f t="shared" si="9"/>
        <v>9.1388632322521</v>
      </c>
      <c r="AF11" s="13">
        <f t="shared" si="10"/>
        <v>0.00177389553600558</v>
      </c>
      <c r="AG11" s="16">
        <f t="shared" si="23"/>
        <v>1.1371125230805</v>
      </c>
      <c r="AH11" s="11" t="s">
        <v>8</v>
      </c>
      <c r="AI11" s="12">
        <v>27.5838971391515</v>
      </c>
      <c r="AJ11" s="13">
        <f t="shared" si="11"/>
        <v>6.1602101579503</v>
      </c>
      <c r="AK11" s="13">
        <f t="shared" si="12"/>
        <v>0.0139827297151856</v>
      </c>
      <c r="AL11" s="16">
        <f t="shared" si="24"/>
        <v>2.58460808044096</v>
      </c>
      <c r="AM11" s="11" t="s">
        <v>9</v>
      </c>
      <c r="AN11" s="12">
        <v>31.8712794513066</v>
      </c>
      <c r="AO11" s="13">
        <f t="shared" si="13"/>
        <v>10.4475924701054</v>
      </c>
      <c r="AP11" s="13">
        <f t="shared" si="14"/>
        <v>0.00071607957114606</v>
      </c>
      <c r="AQ11" s="16">
        <f t="shared" si="25"/>
        <v>1.02297081592294</v>
      </c>
      <c r="AR11" s="11" t="s">
        <v>10</v>
      </c>
      <c r="AS11" s="12">
        <v>30.8356393102127</v>
      </c>
      <c r="AT11" s="13">
        <f t="shared" si="15"/>
        <v>9.4119523290115</v>
      </c>
      <c r="AU11" s="13">
        <f t="shared" si="16"/>
        <v>0.00146797963658969</v>
      </c>
      <c r="AV11" s="16">
        <f t="shared" si="26"/>
        <v>0.917487272868556</v>
      </c>
      <c r="AW11" s="11" t="s">
        <v>11</v>
      </c>
      <c r="AX11" s="12">
        <v>31.1122318331105</v>
      </c>
      <c r="AY11" s="13">
        <f t="shared" si="17"/>
        <v>9.6885448519093</v>
      </c>
      <c r="AZ11" s="13">
        <f t="shared" si="18"/>
        <v>0.00121187376890269</v>
      </c>
      <c r="BA11" s="8">
        <f t="shared" si="27"/>
        <v>0.553367017763785</v>
      </c>
      <c r="CC11" s="10"/>
      <c r="CD11" s="10"/>
    </row>
    <row r="12" ht="13.5" spans="1:82">
      <c r="A12" s="10" t="s">
        <v>14</v>
      </c>
      <c r="B12" s="11" t="s">
        <v>1</v>
      </c>
      <c r="C12" s="12">
        <v>21.0430850982666</v>
      </c>
      <c r="D12" s="11" t="s">
        <v>2</v>
      </c>
      <c r="E12" s="12">
        <v>27.6163501739502</v>
      </c>
      <c r="F12" s="13">
        <f t="shared" si="0"/>
        <v>6.5732650756836</v>
      </c>
      <c r="G12" s="13">
        <f t="shared" si="1"/>
        <v>0.0105014687118321</v>
      </c>
      <c r="H12" s="14">
        <f>G12/G2</f>
        <v>0.470441247845084</v>
      </c>
      <c r="I12" s="11" t="s">
        <v>3</v>
      </c>
      <c r="J12" s="12">
        <v>25.2195091247559</v>
      </c>
      <c r="K12" s="13">
        <f t="shared" si="2"/>
        <v>4.1764240264893</v>
      </c>
      <c r="L12" s="13">
        <f t="shared" si="3"/>
        <v>0.0553058528010501</v>
      </c>
      <c r="M12" s="16">
        <f t="shared" si="28"/>
        <v>1.03414085267483</v>
      </c>
      <c r="N12" s="11" t="s">
        <v>4</v>
      </c>
      <c r="O12" s="12">
        <v>29.1058101654053</v>
      </c>
      <c r="P12" s="13">
        <f t="shared" si="4"/>
        <v>8.0627250671387</v>
      </c>
      <c r="Q12" s="13">
        <f t="shared" si="5"/>
        <v>0.00374005430384227</v>
      </c>
      <c r="R12" s="16">
        <f t="shared" si="19"/>
        <v>0.880012777374652</v>
      </c>
      <c r="S12" s="11" t="s">
        <v>5</v>
      </c>
      <c r="T12" s="12">
        <v>23.1515821259263</v>
      </c>
      <c r="U12" s="13">
        <f t="shared" si="20"/>
        <v>2.1084970276597</v>
      </c>
      <c r="V12" s="13">
        <f t="shared" si="6"/>
        <v>0.231888466689129</v>
      </c>
      <c r="W12" s="16">
        <f t="shared" si="21"/>
        <v>0.901553076043424</v>
      </c>
      <c r="X12" s="11" t="s">
        <v>6</v>
      </c>
      <c r="Y12" s="12">
        <v>26.5237137813162</v>
      </c>
      <c r="Z12" s="13">
        <f t="shared" si="7"/>
        <v>5.4806286830496</v>
      </c>
      <c r="AA12" s="13">
        <f t="shared" si="8"/>
        <v>0.0223957892130581</v>
      </c>
      <c r="AB12" s="16">
        <f t="shared" si="22"/>
        <v>1.73610769093474</v>
      </c>
      <c r="AC12" s="11" t="s">
        <v>7</v>
      </c>
      <c r="AD12" s="12">
        <v>30.0180118914141</v>
      </c>
      <c r="AE12" s="13">
        <f t="shared" si="9"/>
        <v>8.9749267931475</v>
      </c>
      <c r="AF12" s="13">
        <f t="shared" si="10"/>
        <v>0.00198736586623091</v>
      </c>
      <c r="AG12" s="16">
        <f t="shared" si="23"/>
        <v>1.27395247835315</v>
      </c>
      <c r="AH12" s="11" t="s">
        <v>8</v>
      </c>
      <c r="AI12" s="12">
        <v>27.4354527232354</v>
      </c>
      <c r="AJ12" s="13">
        <f t="shared" si="11"/>
        <v>6.3923676249688</v>
      </c>
      <c r="AK12" s="13">
        <f t="shared" si="12"/>
        <v>0.0119043476559398</v>
      </c>
      <c r="AL12" s="16">
        <f t="shared" si="24"/>
        <v>2.20043394749349</v>
      </c>
      <c r="AM12" s="11" t="s">
        <v>9</v>
      </c>
      <c r="AN12" s="12">
        <v>31.4142946596191</v>
      </c>
      <c r="AO12" s="13">
        <f t="shared" si="13"/>
        <v>10.3712095613525</v>
      </c>
      <c r="AP12" s="13">
        <f t="shared" si="14"/>
        <v>0.000755013697536153</v>
      </c>
      <c r="AQ12" s="16">
        <f t="shared" si="25"/>
        <v>1.07859099648022</v>
      </c>
      <c r="AR12" s="11" t="s">
        <v>10</v>
      </c>
      <c r="AS12" s="12">
        <v>30.2471525725298</v>
      </c>
      <c r="AT12" s="13">
        <f t="shared" si="15"/>
        <v>9.2040674742632</v>
      </c>
      <c r="AU12" s="13">
        <f t="shared" si="16"/>
        <v>0.00169550708199884</v>
      </c>
      <c r="AV12" s="16">
        <f t="shared" si="26"/>
        <v>1.05969192624927</v>
      </c>
      <c r="AW12" s="11" t="s">
        <v>11</v>
      </c>
      <c r="AX12" s="12">
        <v>30.6170283342338</v>
      </c>
      <c r="AY12" s="13">
        <f t="shared" si="17"/>
        <v>9.5739432359672</v>
      </c>
      <c r="AZ12" s="13">
        <f t="shared" si="18"/>
        <v>0.00131206668751727</v>
      </c>
      <c r="BA12" s="8">
        <f t="shared" si="27"/>
        <v>0.599117208911995</v>
      </c>
      <c r="CC12" s="10"/>
      <c r="CD12" s="10"/>
    </row>
    <row r="13" s="1" customFormat="1" ht="13.5" spans="1:53">
      <c r="A13" s="10" t="s">
        <v>15</v>
      </c>
      <c r="B13" s="11" t="s">
        <v>1</v>
      </c>
      <c r="C13" s="12">
        <v>24.3481536756121</v>
      </c>
      <c r="D13" s="11" t="s">
        <v>2</v>
      </c>
      <c r="E13" s="12">
        <v>29.9248526629412</v>
      </c>
      <c r="F13" s="13">
        <f t="shared" si="0"/>
        <v>5.5766989873291</v>
      </c>
      <c r="G13" s="13">
        <f t="shared" si="1"/>
        <v>0.020953005549958</v>
      </c>
      <c r="H13" s="14">
        <f>G13/G2</f>
        <v>0.938645664479395</v>
      </c>
      <c r="I13" s="11" t="s">
        <v>3</v>
      </c>
      <c r="J13" s="12">
        <v>28.3355462850662</v>
      </c>
      <c r="K13" s="13">
        <f t="shared" si="2"/>
        <v>3.9873926094541</v>
      </c>
      <c r="L13" s="13">
        <f t="shared" si="3"/>
        <v>0.063048566987042</v>
      </c>
      <c r="M13" s="16">
        <f t="shared" si="28"/>
        <v>1.17891860484372</v>
      </c>
      <c r="N13" s="11" t="s">
        <v>4</v>
      </c>
      <c r="O13" s="12">
        <v>32.3243753536615</v>
      </c>
      <c r="P13" s="13">
        <f t="shared" si="4"/>
        <v>7.9762216780494</v>
      </c>
      <c r="Q13" s="13">
        <f t="shared" si="5"/>
        <v>0.00397116582913429</v>
      </c>
      <c r="R13" s="16">
        <f t="shared" si="19"/>
        <v>0.934391959796304</v>
      </c>
      <c r="S13" s="11" t="s">
        <v>5</v>
      </c>
      <c r="T13" s="12">
        <v>26.2372474821315</v>
      </c>
      <c r="U13" s="13">
        <f t="shared" si="20"/>
        <v>1.8890938065194</v>
      </c>
      <c r="V13" s="13">
        <f t="shared" si="6"/>
        <v>0.269976585044383</v>
      </c>
      <c r="W13" s="16">
        <f t="shared" si="21"/>
        <v>1.04963487051197</v>
      </c>
      <c r="X13" s="11" t="s">
        <v>6</v>
      </c>
      <c r="Y13" s="12">
        <v>30.6547558756534</v>
      </c>
      <c r="Z13" s="13">
        <f t="shared" si="7"/>
        <v>6.3066022000413</v>
      </c>
      <c r="AA13" s="13">
        <f t="shared" si="8"/>
        <v>0.0126334965784062</v>
      </c>
      <c r="AB13" s="16">
        <f t="shared" si="22"/>
        <v>0.979340820031488</v>
      </c>
      <c r="AC13" s="11" t="s">
        <v>7</v>
      </c>
      <c r="AD13" s="12">
        <v>33.7383351636145</v>
      </c>
      <c r="AE13" s="13">
        <f t="shared" si="9"/>
        <v>9.3901814880024</v>
      </c>
      <c r="AF13" s="13">
        <f t="shared" si="10"/>
        <v>0.00149030002034926</v>
      </c>
      <c r="AG13" s="16">
        <f t="shared" si="23"/>
        <v>0.95532052586491</v>
      </c>
      <c r="AH13" s="11" t="s">
        <v>8</v>
      </c>
      <c r="AI13" s="12">
        <v>31.8134721385446</v>
      </c>
      <c r="AJ13" s="13">
        <f t="shared" si="11"/>
        <v>7.4653184629325</v>
      </c>
      <c r="AK13" s="13">
        <f t="shared" si="12"/>
        <v>0.00565868104657271</v>
      </c>
      <c r="AL13" s="16">
        <f t="shared" si="24"/>
        <v>1.04596692173248</v>
      </c>
      <c r="AM13" s="11" t="s">
        <v>9</v>
      </c>
      <c r="AN13" s="12">
        <v>34.753568688225</v>
      </c>
      <c r="AO13" s="13">
        <f t="shared" si="13"/>
        <v>10.4054150126129</v>
      </c>
      <c r="AP13" s="13">
        <f t="shared" si="14"/>
        <v>0.000737323309680257</v>
      </c>
      <c r="AQ13" s="16">
        <f t="shared" si="25"/>
        <v>1.05331901382894</v>
      </c>
      <c r="AR13" s="11" t="s">
        <v>10</v>
      </c>
      <c r="AS13" s="12">
        <v>33.7141561663738</v>
      </c>
      <c r="AT13" s="13">
        <f t="shared" si="15"/>
        <v>9.3660024907617</v>
      </c>
      <c r="AU13" s="13">
        <f t="shared" si="16"/>
        <v>0.00151548733331832</v>
      </c>
      <c r="AV13" s="16">
        <f t="shared" si="26"/>
        <v>0.94717958332395</v>
      </c>
      <c r="AW13" s="11" t="s">
        <v>11</v>
      </c>
      <c r="AX13" s="12">
        <v>33.1949455330288</v>
      </c>
      <c r="AY13" s="13">
        <f t="shared" si="17"/>
        <v>8.8467918574167</v>
      </c>
      <c r="AZ13" s="13">
        <f t="shared" si="18"/>
        <v>0.0021719523119642</v>
      </c>
      <c r="BA13" s="8">
        <f t="shared" si="27"/>
        <v>0.991759046558995</v>
      </c>
    </row>
    <row r="14" s="1" customFormat="1" ht="13.5" spans="1:53">
      <c r="A14" s="10" t="s">
        <v>15</v>
      </c>
      <c r="B14" s="11" t="s">
        <v>1</v>
      </c>
      <c r="C14" s="12">
        <v>23.9392832416785</v>
      </c>
      <c r="D14" s="11" t="s">
        <v>2</v>
      </c>
      <c r="E14" s="12">
        <v>29.4636647823358</v>
      </c>
      <c r="F14" s="13">
        <f t="shared" si="0"/>
        <v>5.5243815406573</v>
      </c>
      <c r="G14" s="13">
        <f t="shared" si="1"/>
        <v>0.0217267840995482</v>
      </c>
      <c r="H14" s="14">
        <f>G14/G2</f>
        <v>0.973309134553332</v>
      </c>
      <c r="I14" s="11" t="s">
        <v>3</v>
      </c>
      <c r="J14" s="12">
        <v>28.1641738527243</v>
      </c>
      <c r="K14" s="13">
        <f t="shared" si="2"/>
        <v>4.2248906110458</v>
      </c>
      <c r="L14" s="13">
        <f t="shared" si="3"/>
        <v>0.05347874385126</v>
      </c>
      <c r="M14" s="16">
        <f t="shared" si="28"/>
        <v>0.999976511803665</v>
      </c>
      <c r="N14" s="11" t="s">
        <v>4</v>
      </c>
      <c r="O14" s="12">
        <v>32.136346642338</v>
      </c>
      <c r="P14" s="13">
        <f t="shared" si="4"/>
        <v>8.1970634006595</v>
      </c>
      <c r="Q14" s="13">
        <f t="shared" si="5"/>
        <v>0.00340751706942107</v>
      </c>
      <c r="R14" s="16">
        <f t="shared" si="19"/>
        <v>0.801768722216722</v>
      </c>
      <c r="S14" s="11" t="s">
        <v>5</v>
      </c>
      <c r="T14" s="12">
        <v>26.0425242247569</v>
      </c>
      <c r="U14" s="13">
        <f t="shared" si="20"/>
        <v>2.1032409830784</v>
      </c>
      <c r="V14" s="13">
        <f t="shared" si="6"/>
        <v>0.232734826443568</v>
      </c>
      <c r="W14" s="16">
        <f t="shared" si="21"/>
        <v>0.904843615891948</v>
      </c>
      <c r="X14" s="11" t="s">
        <v>6</v>
      </c>
      <c r="Y14" s="12">
        <v>30.2455893525055</v>
      </c>
      <c r="Z14" s="13">
        <f t="shared" si="7"/>
        <v>6.306306110827</v>
      </c>
      <c r="AA14" s="13">
        <f t="shared" si="8"/>
        <v>0.0126360896599988</v>
      </c>
      <c r="AB14" s="16">
        <f t="shared" si="22"/>
        <v>0.979541834108434</v>
      </c>
      <c r="AC14" s="11" t="s">
        <v>7</v>
      </c>
      <c r="AD14" s="12">
        <v>33.2393367136123</v>
      </c>
      <c r="AE14" s="13">
        <f t="shared" si="9"/>
        <v>9.3000534719338</v>
      </c>
      <c r="AF14" s="13">
        <f t="shared" si="10"/>
        <v>0.00158637166339096</v>
      </c>
      <c r="AG14" s="16">
        <f t="shared" si="23"/>
        <v>1.0169049124301</v>
      </c>
      <c r="AH14" s="11" t="s">
        <v>8</v>
      </c>
      <c r="AI14" s="12">
        <v>32.6776897635458</v>
      </c>
      <c r="AJ14" s="13">
        <f t="shared" si="11"/>
        <v>8.7384065218673</v>
      </c>
      <c r="AK14" s="13">
        <f t="shared" si="12"/>
        <v>0.00234141028977259</v>
      </c>
      <c r="AL14" s="16">
        <f t="shared" si="24"/>
        <v>0.432793029532826</v>
      </c>
      <c r="AM14" s="11" t="s">
        <v>9</v>
      </c>
      <c r="AN14" s="12">
        <v>34.2377252562784</v>
      </c>
      <c r="AO14" s="13">
        <f t="shared" si="13"/>
        <v>10.2984420145999</v>
      </c>
      <c r="AP14" s="13">
        <f t="shared" si="14"/>
        <v>0.000794072297100164</v>
      </c>
      <c r="AQ14" s="16">
        <f t="shared" si="25"/>
        <v>1.13438899585738</v>
      </c>
      <c r="AR14" s="11" t="s">
        <v>10</v>
      </c>
      <c r="AS14" s="12">
        <v>33.1893042406628</v>
      </c>
      <c r="AT14" s="13">
        <f t="shared" si="15"/>
        <v>9.2500209989843</v>
      </c>
      <c r="AU14" s="13">
        <f t="shared" si="16"/>
        <v>0.00164235190580125</v>
      </c>
      <c r="AV14" s="16">
        <f t="shared" si="26"/>
        <v>1.02646994112578</v>
      </c>
      <c r="AW14" s="11" t="s">
        <v>11</v>
      </c>
      <c r="AX14" s="12">
        <v>32.7272825231853</v>
      </c>
      <c r="AY14" s="13">
        <f t="shared" si="17"/>
        <v>8.7879992815068</v>
      </c>
      <c r="AZ14" s="13">
        <f t="shared" si="18"/>
        <v>0.00226229176376865</v>
      </c>
      <c r="BA14" s="8">
        <f t="shared" si="27"/>
        <v>1.0330099377939</v>
      </c>
    </row>
    <row r="15" s="1" customFormat="1" ht="13.5" spans="1:53">
      <c r="A15" s="10" t="s">
        <v>15</v>
      </c>
      <c r="B15" s="11" t="s">
        <v>1</v>
      </c>
      <c r="C15" s="12">
        <v>24.7632747784725</v>
      </c>
      <c r="D15" s="11" t="s">
        <v>2</v>
      </c>
      <c r="E15" s="12">
        <v>30.1727482677028</v>
      </c>
      <c r="F15" s="13">
        <f t="shared" si="0"/>
        <v>5.4094734892303</v>
      </c>
      <c r="G15" s="13">
        <f t="shared" si="1"/>
        <v>0.0235280654163232</v>
      </c>
      <c r="H15" s="14">
        <f>G15/G2</f>
        <v>1.05400232649027</v>
      </c>
      <c r="I15" s="11" t="s">
        <v>3</v>
      </c>
      <c r="J15" s="12">
        <v>28.7836447384874</v>
      </c>
      <c r="K15" s="13">
        <f t="shared" si="2"/>
        <v>4.0203699600149</v>
      </c>
      <c r="L15" s="13">
        <f t="shared" si="3"/>
        <v>0.0616237394135606</v>
      </c>
      <c r="M15" s="16">
        <f t="shared" si="28"/>
        <v>1.15227635403068</v>
      </c>
      <c r="N15" s="11" t="s">
        <v>4</v>
      </c>
      <c r="O15" s="12">
        <v>32.5234525176434</v>
      </c>
      <c r="P15" s="13">
        <f t="shared" si="4"/>
        <v>7.7601777391709</v>
      </c>
      <c r="Q15" s="13">
        <f t="shared" si="5"/>
        <v>0.00461268426874358</v>
      </c>
      <c r="R15" s="16">
        <f t="shared" si="19"/>
        <v>1.08533747499849</v>
      </c>
      <c r="S15" s="11" t="s">
        <v>5</v>
      </c>
      <c r="T15" s="12">
        <v>26.86353647654</v>
      </c>
      <c r="U15" s="13">
        <f t="shared" si="20"/>
        <v>2.1002616980675</v>
      </c>
      <c r="V15" s="13">
        <f t="shared" si="6"/>
        <v>0.233215939776925</v>
      </c>
      <c r="W15" s="16">
        <f t="shared" si="21"/>
        <v>0.906714123777944</v>
      </c>
      <c r="X15" s="11" t="s">
        <v>6</v>
      </c>
      <c r="Y15" s="12">
        <v>30.83559578591</v>
      </c>
      <c r="Z15" s="13">
        <f t="shared" si="7"/>
        <v>6.0723210074375</v>
      </c>
      <c r="AA15" s="13">
        <f t="shared" si="8"/>
        <v>0.0148610410378978</v>
      </c>
      <c r="AB15" s="16">
        <f t="shared" si="22"/>
        <v>1.15201868510836</v>
      </c>
      <c r="AC15" s="11" t="s">
        <v>7</v>
      </c>
      <c r="AD15" s="12">
        <v>33.8774453338813</v>
      </c>
      <c r="AE15" s="13">
        <f t="shared" si="9"/>
        <v>9.1141705554088</v>
      </c>
      <c r="AF15" s="13">
        <f t="shared" si="10"/>
        <v>0.00180451824405162</v>
      </c>
      <c r="AG15" s="16">
        <f t="shared" si="23"/>
        <v>1.15674246413565</v>
      </c>
      <c r="AH15" s="11" t="s">
        <v>8</v>
      </c>
      <c r="AI15" s="12">
        <v>32.1524675568629</v>
      </c>
      <c r="AJ15" s="13">
        <f t="shared" si="11"/>
        <v>7.3891927783904</v>
      </c>
      <c r="AK15" s="13">
        <f t="shared" si="12"/>
        <v>0.00596528681887098</v>
      </c>
      <c r="AL15" s="16">
        <f t="shared" si="24"/>
        <v>1.10264081679685</v>
      </c>
      <c r="AM15" s="11" t="s">
        <v>9</v>
      </c>
      <c r="AN15" s="12">
        <v>34.9246742428227</v>
      </c>
      <c r="AO15" s="13">
        <f t="shared" si="13"/>
        <v>10.1613994643502</v>
      </c>
      <c r="AP15" s="13">
        <f t="shared" si="14"/>
        <v>0.000873200475047831</v>
      </c>
      <c r="AQ15" s="16">
        <f t="shared" si="25"/>
        <v>1.24742925006833</v>
      </c>
      <c r="AR15" s="11" t="s">
        <v>10</v>
      </c>
      <c r="AS15" s="12">
        <v>34.1142548383242</v>
      </c>
      <c r="AT15" s="13">
        <f t="shared" si="15"/>
        <v>9.3509800598517</v>
      </c>
      <c r="AU15" s="13">
        <f t="shared" si="16"/>
        <v>0.00153135017721191</v>
      </c>
      <c r="AV15" s="16">
        <f t="shared" si="26"/>
        <v>0.957093860757444</v>
      </c>
      <c r="AW15" s="11" t="s">
        <v>11</v>
      </c>
      <c r="AX15" s="12">
        <v>33.5264317712432</v>
      </c>
      <c r="AY15" s="13">
        <f t="shared" si="17"/>
        <v>8.7631569927707</v>
      </c>
      <c r="AZ15" s="13">
        <f t="shared" si="18"/>
        <v>0.00230158431092952</v>
      </c>
      <c r="BA15" s="8">
        <f t="shared" si="27"/>
        <v>1.05095174015047</v>
      </c>
    </row>
    <row r="16" ht="13.5" spans="1:53">
      <c r="A16" s="10" t="s">
        <v>16</v>
      </c>
      <c r="B16" s="11" t="s">
        <v>1</v>
      </c>
      <c r="C16" s="12">
        <v>21.9780616760254</v>
      </c>
      <c r="D16" s="11" t="s">
        <v>2</v>
      </c>
      <c r="E16" s="12">
        <v>28.3117961883545</v>
      </c>
      <c r="F16" s="13">
        <f t="shared" ref="F16:F36" si="29">E16-C16</f>
        <v>6.3337345123291</v>
      </c>
      <c r="G16" s="13">
        <f t="shared" ref="G16:G36" si="30">POWER(2,-F16)</f>
        <v>0.012398122617648</v>
      </c>
      <c r="H16" s="14">
        <f>G16/G2</f>
        <v>0.555406908808009</v>
      </c>
      <c r="I16" s="11" t="s">
        <v>3</v>
      </c>
      <c r="J16" s="12">
        <v>26.0061988830566</v>
      </c>
      <c r="K16" s="13">
        <f t="shared" ref="K16:K36" si="31">J16-C16</f>
        <v>4.0281372070312</v>
      </c>
      <c r="L16" s="13">
        <f t="shared" ref="L16:L36" si="32">POWER(2,-K16)</f>
        <v>0.0612928582352204</v>
      </c>
      <c r="M16" s="16">
        <f t="shared" si="28"/>
        <v>1.14608934620831</v>
      </c>
      <c r="N16" s="11" t="s">
        <v>4</v>
      </c>
      <c r="O16" s="12">
        <v>29.4403541564941</v>
      </c>
      <c r="P16" s="13">
        <f t="shared" ref="P16:P36" si="33">O16-C16</f>
        <v>7.4622924804687</v>
      </c>
      <c r="Q16" s="13">
        <f t="shared" ref="Q16:Q36" si="34">POWER(2,-P16)</f>
        <v>0.00567056230982825</v>
      </c>
      <c r="R16" s="16">
        <f t="shared" si="19"/>
        <v>1.33424995525371</v>
      </c>
      <c r="S16" s="11" t="s">
        <v>5</v>
      </c>
      <c r="T16" s="12">
        <v>25.4092712402344</v>
      </c>
      <c r="U16" s="13">
        <f t="shared" ref="U16:U36" si="35">T16-C16</f>
        <v>3.431209564209</v>
      </c>
      <c r="V16" s="13">
        <f t="shared" ref="V16:V36" si="36">POWER(2,-U16)</f>
        <v>0.0927049661710742</v>
      </c>
      <c r="W16" s="16">
        <f t="shared" si="21"/>
        <v>0.36042520186258</v>
      </c>
      <c r="X16" s="11" t="s">
        <v>6</v>
      </c>
      <c r="Y16" s="12">
        <v>25.7072906494141</v>
      </c>
      <c r="Z16" s="13">
        <f t="shared" ref="Z16:Z36" si="37">Y16-C16</f>
        <v>3.7292289733887</v>
      </c>
      <c r="AA16" s="13">
        <f t="shared" ref="AA16:AA36" si="38">POWER(2,-Z16)</f>
        <v>0.0754032766084574</v>
      </c>
      <c r="AB16" s="16">
        <f t="shared" si="22"/>
        <v>5.84521524096569</v>
      </c>
      <c r="AC16" s="11" t="s">
        <v>7</v>
      </c>
      <c r="AD16" s="12">
        <v>29.819974899292</v>
      </c>
      <c r="AE16" s="13">
        <f t="shared" ref="AE16:AE36" si="39">AD16-C16</f>
        <v>7.8419132232666</v>
      </c>
      <c r="AF16" s="13">
        <f t="shared" ref="AF16:AF36" si="40">POWER(2,-AE16)</f>
        <v>0.00435861888672456</v>
      </c>
      <c r="AG16" s="16">
        <f t="shared" si="23"/>
        <v>2.79398646584908</v>
      </c>
      <c r="AH16" s="11" t="s">
        <v>8</v>
      </c>
      <c r="AI16" s="12">
        <v>27.6017894744873</v>
      </c>
      <c r="AJ16" s="13">
        <f t="shared" ref="AJ16:AJ36" si="41">AI16-C16</f>
        <v>5.6237277984619</v>
      </c>
      <c r="AK16" s="13">
        <f t="shared" ref="AK16:AK36" si="42">POWER(2,-AJ16)</f>
        <v>0.0202809944038581</v>
      </c>
      <c r="AL16" s="16">
        <f t="shared" si="24"/>
        <v>3.74879748684993</v>
      </c>
      <c r="AM16" s="11" t="s">
        <v>9</v>
      </c>
      <c r="AN16" s="12">
        <v>32.9222412109375</v>
      </c>
      <c r="AO16" s="13">
        <f t="shared" ref="AO16:AO36" si="43">AN16-C16</f>
        <v>10.9441795349121</v>
      </c>
      <c r="AP16" s="13">
        <f t="shared" ref="AP16:AP36" si="44">POWER(2,-AO16)</f>
        <v>0.000507543981288352</v>
      </c>
      <c r="AQ16" s="16">
        <f t="shared" si="25"/>
        <v>0.725062830411931</v>
      </c>
      <c r="AR16" s="11" t="s">
        <v>10</v>
      </c>
      <c r="AS16" s="12">
        <v>34.2269712475667</v>
      </c>
      <c r="AT16" s="13">
        <f t="shared" ref="AT16:AT36" si="45">AS16-C16</f>
        <v>12.2489095715413</v>
      </c>
      <c r="AU16" s="13">
        <f t="shared" ref="AU16:AU36" si="46">POWER(2,-AT16)</f>
        <v>0.000205452204117899</v>
      </c>
      <c r="AV16" s="16">
        <f t="shared" si="26"/>
        <v>0.128407627573687</v>
      </c>
      <c r="AW16" s="11" t="s">
        <v>11</v>
      </c>
      <c r="AX16" s="12">
        <v>32.3212356567383</v>
      </c>
      <c r="AY16" s="13">
        <f t="shared" ref="AY16:AY36" si="47">AX16-C16</f>
        <v>10.3431739807129</v>
      </c>
      <c r="AZ16" s="13">
        <f t="shared" ref="AZ16:AZ36" si="48">POWER(2,-AY16)</f>
        <v>0.000769829202410736</v>
      </c>
      <c r="BA16" s="8">
        <f t="shared" si="27"/>
        <v>0.351520183749195</v>
      </c>
    </row>
    <row r="17" ht="13.5" spans="1:53">
      <c r="A17" s="10" t="s">
        <v>16</v>
      </c>
      <c r="B17" s="11" t="s">
        <v>1</v>
      </c>
      <c r="C17" s="12">
        <v>21.5932693481445</v>
      </c>
      <c r="D17" s="11" t="s">
        <v>2</v>
      </c>
      <c r="E17" s="12">
        <v>28.1767654418945</v>
      </c>
      <c r="F17" s="13">
        <f t="shared" si="29"/>
        <v>6.58349609375</v>
      </c>
      <c r="G17" s="13">
        <f t="shared" si="30"/>
        <v>0.0104272599229542</v>
      </c>
      <c r="H17" s="14">
        <f>G17/G2</f>
        <v>0.467116867589449</v>
      </c>
      <c r="I17" s="11" t="s">
        <v>3</v>
      </c>
      <c r="J17" s="12">
        <v>26.011697769165</v>
      </c>
      <c r="K17" s="13">
        <f t="shared" si="31"/>
        <v>4.4184284210205</v>
      </c>
      <c r="L17" s="13">
        <f t="shared" si="32"/>
        <v>0.0467649540094198</v>
      </c>
      <c r="M17" s="16">
        <f t="shared" si="28"/>
        <v>0.874438182674267</v>
      </c>
      <c r="N17" s="11" t="s">
        <v>4</v>
      </c>
      <c r="O17" s="12">
        <v>29.0479927062988</v>
      </c>
      <c r="P17" s="13">
        <f t="shared" si="33"/>
        <v>7.4547233581543</v>
      </c>
      <c r="Q17" s="13">
        <f t="shared" si="34"/>
        <v>0.00570039118494358</v>
      </c>
      <c r="R17" s="16">
        <f t="shared" si="19"/>
        <v>1.34126851410437</v>
      </c>
      <c r="S17" s="11" t="s">
        <v>5</v>
      </c>
      <c r="T17" s="12">
        <v>25.3907890319824</v>
      </c>
      <c r="U17" s="13">
        <f t="shared" si="35"/>
        <v>3.7975196838379</v>
      </c>
      <c r="V17" s="13">
        <f t="shared" si="36"/>
        <v>0.0719171827219193</v>
      </c>
      <c r="W17" s="16">
        <f t="shared" si="21"/>
        <v>0.279604924854863</v>
      </c>
      <c r="X17" s="11" t="s">
        <v>6</v>
      </c>
      <c r="Y17" s="12">
        <v>25.2519454956055</v>
      </c>
      <c r="Z17" s="13">
        <f t="shared" si="37"/>
        <v>3.658676147461</v>
      </c>
      <c r="AA17" s="13">
        <f t="shared" si="38"/>
        <v>0.0791824135310444</v>
      </c>
      <c r="AB17" s="16">
        <f t="shared" si="22"/>
        <v>6.13817159155383</v>
      </c>
      <c r="AC17" s="11" t="s">
        <v>7</v>
      </c>
      <c r="AD17" s="12">
        <v>29.7818870544434</v>
      </c>
      <c r="AE17" s="13">
        <f t="shared" si="39"/>
        <v>8.1886177062989</v>
      </c>
      <c r="AF17" s="13">
        <f t="shared" si="40"/>
        <v>0.00342752354948562</v>
      </c>
      <c r="AG17" s="16">
        <f t="shared" si="23"/>
        <v>2.1971304804395</v>
      </c>
      <c r="AH17" s="11" t="s">
        <v>8</v>
      </c>
      <c r="AI17" s="12">
        <v>27.6155338287354</v>
      </c>
      <c r="AJ17" s="13">
        <f t="shared" si="41"/>
        <v>6.0222644805909</v>
      </c>
      <c r="AK17" s="13">
        <f t="shared" si="42"/>
        <v>0.0153857173408131</v>
      </c>
      <c r="AL17" s="16">
        <f t="shared" si="24"/>
        <v>2.84394035874549</v>
      </c>
      <c r="AM17" s="11" t="s">
        <v>9</v>
      </c>
      <c r="AN17" s="12">
        <v>32.2159805297852</v>
      </c>
      <c r="AO17" s="13">
        <f t="shared" si="43"/>
        <v>10.6227111816407</v>
      </c>
      <c r="AP17" s="13">
        <f t="shared" si="44"/>
        <v>0.000634227835904551</v>
      </c>
      <c r="AQ17" s="16">
        <f t="shared" si="25"/>
        <v>0.90603976557793</v>
      </c>
      <c r="AR17" s="11" t="s">
        <v>10</v>
      </c>
      <c r="AS17" s="12">
        <v>34.4529414574363</v>
      </c>
      <c r="AT17" s="13">
        <f t="shared" si="45"/>
        <v>12.8596721092918</v>
      </c>
      <c r="AU17" s="13">
        <f t="shared" si="46"/>
        <v>0.000134540476257083</v>
      </c>
      <c r="AV17" s="16">
        <f t="shared" si="26"/>
        <v>0.0840877976606769</v>
      </c>
      <c r="AW17" s="11" t="s">
        <v>11</v>
      </c>
      <c r="AX17" s="12">
        <v>32.5798683166504</v>
      </c>
      <c r="AY17" s="13">
        <f t="shared" si="47"/>
        <v>10.9865989685059</v>
      </c>
      <c r="AZ17" s="13">
        <f t="shared" si="48"/>
        <v>0.000492837970117035</v>
      </c>
      <c r="BA17" s="8">
        <f t="shared" si="27"/>
        <v>0.225040169003212</v>
      </c>
    </row>
    <row r="18" ht="13.5" spans="1:53">
      <c r="A18" s="10" t="s">
        <v>16</v>
      </c>
      <c r="B18" s="11" t="s">
        <v>1</v>
      </c>
      <c r="C18" s="12">
        <v>21.0509700775146</v>
      </c>
      <c r="D18" s="11" t="s">
        <v>2</v>
      </c>
      <c r="E18" s="12">
        <v>28.8337669372559</v>
      </c>
      <c r="F18" s="13">
        <f t="shared" si="29"/>
        <v>7.7827968597413</v>
      </c>
      <c r="G18" s="13">
        <f t="shared" si="30"/>
        <v>0.00454092882794736</v>
      </c>
      <c r="H18" s="14">
        <f>G18/G2</f>
        <v>0.20342299566044</v>
      </c>
      <c r="I18" s="11" t="s">
        <v>3</v>
      </c>
      <c r="J18" s="12">
        <v>26.028284072876</v>
      </c>
      <c r="K18" s="13">
        <f t="shared" si="31"/>
        <v>4.9773139953614</v>
      </c>
      <c r="L18" s="13">
        <f t="shared" si="32"/>
        <v>0.0317452820147349</v>
      </c>
      <c r="M18" s="16">
        <f t="shared" si="28"/>
        <v>0.593591660709329</v>
      </c>
      <c r="N18" s="11" t="s">
        <v>4</v>
      </c>
      <c r="O18" s="12">
        <v>28.8157550811768</v>
      </c>
      <c r="P18" s="13">
        <f t="shared" si="33"/>
        <v>7.7647850036622</v>
      </c>
      <c r="Q18" s="13">
        <f t="shared" si="34"/>
        <v>0.00459797710063095</v>
      </c>
      <c r="R18" s="16">
        <f t="shared" si="19"/>
        <v>1.08187696485434</v>
      </c>
      <c r="S18" s="11" t="s">
        <v>5</v>
      </c>
      <c r="T18" s="12">
        <v>25.554557800293</v>
      </c>
      <c r="U18" s="13">
        <f t="shared" si="35"/>
        <v>4.5035877227784</v>
      </c>
      <c r="V18" s="13">
        <f t="shared" si="36"/>
        <v>0.0440844074131885</v>
      </c>
      <c r="W18" s="16">
        <f t="shared" si="21"/>
        <v>0.171394609125573</v>
      </c>
      <c r="X18" s="11" t="s">
        <v>6</v>
      </c>
      <c r="Y18" s="12">
        <v>25.3534889221191</v>
      </c>
      <c r="Z18" s="13">
        <f t="shared" si="37"/>
        <v>4.3025188446045</v>
      </c>
      <c r="AA18" s="13">
        <f t="shared" si="38"/>
        <v>0.050677218610222</v>
      </c>
      <c r="AB18" s="16">
        <f t="shared" si="22"/>
        <v>3.92846655893194</v>
      </c>
      <c r="AC18" s="11" t="s">
        <v>7</v>
      </c>
      <c r="AD18" s="12">
        <v>29.148299407959</v>
      </c>
      <c r="AE18" s="13">
        <f t="shared" si="39"/>
        <v>8.0973293304444</v>
      </c>
      <c r="AF18" s="13">
        <f t="shared" si="40"/>
        <v>0.00365141324665319</v>
      </c>
      <c r="AG18" s="16">
        <f t="shared" si="23"/>
        <v>2.34064951708538</v>
      </c>
      <c r="AH18" s="11" t="s">
        <v>8</v>
      </c>
      <c r="AI18" s="12">
        <v>27.4482936859131</v>
      </c>
      <c r="AJ18" s="13">
        <f t="shared" si="41"/>
        <v>6.3973236083985</v>
      </c>
      <c r="AK18" s="13">
        <f t="shared" si="42"/>
        <v>0.0118635236919753</v>
      </c>
      <c r="AL18" s="16">
        <f t="shared" si="24"/>
        <v>2.1928879282764</v>
      </c>
      <c r="AM18" s="11" t="s">
        <v>9</v>
      </c>
      <c r="AN18" s="12">
        <v>32.2583038330078</v>
      </c>
      <c r="AO18" s="13">
        <f t="shared" si="43"/>
        <v>11.2073337554932</v>
      </c>
      <c r="AP18" s="13">
        <f t="shared" si="44"/>
        <v>0.000422918193241208</v>
      </c>
      <c r="AQ18" s="16">
        <f t="shared" si="25"/>
        <v>0.60416884748744</v>
      </c>
      <c r="AR18" s="11" t="s">
        <v>10</v>
      </c>
      <c r="AS18" s="12">
        <v>34.3209114074707</v>
      </c>
      <c r="AT18" s="13">
        <f t="shared" si="45"/>
        <v>13.2699413299561</v>
      </c>
      <c r="AU18" s="13">
        <f t="shared" si="46"/>
        <v>0.000101239413136948</v>
      </c>
      <c r="AV18" s="16">
        <f t="shared" si="26"/>
        <v>0.0632746332105925</v>
      </c>
      <c r="AW18" s="11" t="s">
        <v>11</v>
      </c>
      <c r="AX18" s="12">
        <v>32.1612510681152</v>
      </c>
      <c r="AY18" s="13">
        <f t="shared" si="47"/>
        <v>11.1102809906006</v>
      </c>
      <c r="AZ18" s="13">
        <f t="shared" si="48"/>
        <v>0.000452347465774559</v>
      </c>
      <c r="BA18" s="8">
        <f t="shared" si="27"/>
        <v>0.206551354234958</v>
      </c>
    </row>
    <row r="19" ht="13.5" spans="1:53">
      <c r="A19" s="10" t="s">
        <v>17</v>
      </c>
      <c r="B19" s="11" t="s">
        <v>1</v>
      </c>
      <c r="C19" s="12">
        <v>26.0918006896973</v>
      </c>
      <c r="D19" s="11" t="s">
        <v>2</v>
      </c>
      <c r="E19" s="12">
        <v>29.91188621521</v>
      </c>
      <c r="F19" s="13">
        <f t="shared" si="29"/>
        <v>3.8200855255127</v>
      </c>
      <c r="G19" s="13">
        <f t="shared" si="30"/>
        <v>0.0708010454954232</v>
      </c>
      <c r="H19" s="14">
        <f>G19/G2</f>
        <v>3.17172131875948</v>
      </c>
      <c r="I19" s="11" t="s">
        <v>3</v>
      </c>
      <c r="J19" s="12">
        <v>28.6554527282715</v>
      </c>
      <c r="K19" s="13">
        <f t="shared" si="31"/>
        <v>2.5636520385742</v>
      </c>
      <c r="L19" s="13">
        <f t="shared" si="32"/>
        <v>0.169146820226562</v>
      </c>
      <c r="M19" s="16">
        <f t="shared" si="28"/>
        <v>3.16280516504417</v>
      </c>
      <c r="N19" s="11" t="s">
        <v>4</v>
      </c>
      <c r="O19" s="12">
        <v>34.321834564209</v>
      </c>
      <c r="P19" s="13">
        <f t="shared" si="33"/>
        <v>8.2300338745117</v>
      </c>
      <c r="Q19" s="13">
        <f t="shared" si="34"/>
        <v>0.003330526844206</v>
      </c>
      <c r="R19" s="16">
        <f t="shared" si="19"/>
        <v>0.783653375107294</v>
      </c>
      <c r="S19" s="11" t="s">
        <v>5</v>
      </c>
      <c r="T19" s="12">
        <v>26.3157013092041</v>
      </c>
      <c r="U19" s="13">
        <f t="shared" si="35"/>
        <v>0.2239006195068</v>
      </c>
      <c r="V19" s="13">
        <f t="shared" si="36"/>
        <v>0.856247265372145</v>
      </c>
      <c r="W19" s="16">
        <f t="shared" si="21"/>
        <v>3.32898124245614</v>
      </c>
      <c r="X19" s="11" t="s">
        <v>6</v>
      </c>
      <c r="Y19" s="12">
        <v>30.8138179779053</v>
      </c>
      <c r="Z19" s="13">
        <f t="shared" si="37"/>
        <v>4.722017288208</v>
      </c>
      <c r="AA19" s="13">
        <f t="shared" si="38"/>
        <v>0.0378905715399099</v>
      </c>
      <c r="AB19" s="16">
        <f t="shared" si="22"/>
        <v>2.93725360774495</v>
      </c>
      <c r="AC19" s="11" t="s">
        <v>7</v>
      </c>
      <c r="AD19" s="10" t="s">
        <v>18</v>
      </c>
      <c r="AE19" s="13" t="e">
        <f t="shared" si="39"/>
        <v>#VALUE!</v>
      </c>
      <c r="AF19" s="13" t="e">
        <f t="shared" si="40"/>
        <v>#VALUE!</v>
      </c>
      <c r="AG19" s="16" t="e">
        <f t="shared" si="23"/>
        <v>#VALUE!</v>
      </c>
      <c r="AH19" s="11" t="s">
        <v>8</v>
      </c>
      <c r="AI19" s="12">
        <v>32.1381645202637</v>
      </c>
      <c r="AJ19" s="13">
        <f t="shared" si="41"/>
        <v>6.0463638305664</v>
      </c>
      <c r="AK19" s="13">
        <f t="shared" si="42"/>
        <v>0.0151308429064759</v>
      </c>
      <c r="AL19" s="16">
        <f t="shared" si="24"/>
        <v>2.79682863335969</v>
      </c>
      <c r="AM19" s="11" t="s">
        <v>9</v>
      </c>
      <c r="AN19" s="12">
        <v>34.589461517334</v>
      </c>
      <c r="AO19" s="13">
        <f t="shared" si="43"/>
        <v>8.4976608276367</v>
      </c>
      <c r="AP19" s="13">
        <f t="shared" si="44"/>
        <v>0.00276661799815406</v>
      </c>
      <c r="AQ19" s="16">
        <f t="shared" si="25"/>
        <v>3.95231142593437</v>
      </c>
      <c r="AR19" s="11" t="s">
        <v>10</v>
      </c>
      <c r="AS19" s="12">
        <v>34.6741669643432</v>
      </c>
      <c r="AT19" s="13">
        <f t="shared" si="45"/>
        <v>8.5823662746459</v>
      </c>
      <c r="AU19" s="13">
        <f t="shared" si="46"/>
        <v>0.00260885725775052</v>
      </c>
      <c r="AV19" s="16">
        <f t="shared" si="26"/>
        <v>1.63053578609408</v>
      </c>
      <c r="AW19" s="11" t="s">
        <v>11</v>
      </c>
      <c r="AX19" s="10" t="s">
        <v>18</v>
      </c>
      <c r="AY19" s="13" t="e">
        <f t="shared" si="47"/>
        <v>#VALUE!</v>
      </c>
      <c r="AZ19" s="13" t="e">
        <f t="shared" si="48"/>
        <v>#VALUE!</v>
      </c>
      <c r="BA19" s="8" t="e">
        <f t="shared" si="27"/>
        <v>#VALUE!</v>
      </c>
    </row>
    <row r="20" ht="13.5" spans="1:53">
      <c r="A20" s="10" t="s">
        <v>17</v>
      </c>
      <c r="B20" s="11" t="s">
        <v>1</v>
      </c>
      <c r="C20" s="12">
        <v>26.2192039489746</v>
      </c>
      <c r="D20" s="11" t="s">
        <v>2</v>
      </c>
      <c r="E20" s="12">
        <v>29.7723434448242</v>
      </c>
      <c r="F20" s="13">
        <f t="shared" si="29"/>
        <v>3.5531394958496</v>
      </c>
      <c r="G20" s="13">
        <f t="shared" si="30"/>
        <v>0.08519192525127</v>
      </c>
      <c r="H20" s="14">
        <f>G20/G2</f>
        <v>3.81639908867001</v>
      </c>
      <c r="I20" s="11" t="s">
        <v>3</v>
      </c>
      <c r="J20" s="12">
        <v>28.6468105316162</v>
      </c>
      <c r="K20" s="13">
        <f t="shared" si="31"/>
        <v>2.4276065826416</v>
      </c>
      <c r="L20" s="13">
        <f t="shared" si="32"/>
        <v>0.185873553142555</v>
      </c>
      <c r="M20" s="16">
        <f t="shared" si="28"/>
        <v>3.47557130034695</v>
      </c>
      <c r="N20" s="11" t="s">
        <v>4</v>
      </c>
      <c r="O20" s="12">
        <v>34.503059387207</v>
      </c>
      <c r="P20" s="13">
        <f t="shared" si="33"/>
        <v>8.2838554382324</v>
      </c>
      <c r="Q20" s="13">
        <f t="shared" si="34"/>
        <v>0.00320856641534353</v>
      </c>
      <c r="R20" s="16">
        <f t="shared" si="19"/>
        <v>0.754956803610242</v>
      </c>
      <c r="S20" s="11" t="s">
        <v>5</v>
      </c>
      <c r="T20" s="12">
        <v>26.4121379852295</v>
      </c>
      <c r="U20" s="13">
        <f t="shared" si="35"/>
        <v>0.192934036254901</v>
      </c>
      <c r="V20" s="13">
        <f t="shared" si="36"/>
        <v>0.874824763240067</v>
      </c>
      <c r="W20" s="16">
        <f t="shared" si="21"/>
        <v>3.40120820823478</v>
      </c>
      <c r="X20" s="11" t="s">
        <v>6</v>
      </c>
      <c r="Y20" s="12">
        <v>30.7592849731445</v>
      </c>
      <c r="Z20" s="13">
        <f t="shared" si="37"/>
        <v>4.5400810241699</v>
      </c>
      <c r="AA20" s="13">
        <f t="shared" si="38"/>
        <v>0.0429832677367684</v>
      </c>
      <c r="AB20" s="16">
        <f t="shared" si="22"/>
        <v>3.33203625866422</v>
      </c>
      <c r="AC20" s="11" t="s">
        <v>7</v>
      </c>
      <c r="AD20" s="10" t="s">
        <v>18</v>
      </c>
      <c r="AE20" s="13" t="e">
        <f t="shared" si="39"/>
        <v>#VALUE!</v>
      </c>
      <c r="AF20" s="13" t="e">
        <f t="shared" si="40"/>
        <v>#VALUE!</v>
      </c>
      <c r="AG20" s="16" t="e">
        <f t="shared" si="23"/>
        <v>#VALUE!</v>
      </c>
      <c r="AH20" s="11" t="s">
        <v>8</v>
      </c>
      <c r="AI20" s="12">
        <v>32.010326385498</v>
      </c>
      <c r="AJ20" s="13">
        <f t="shared" si="41"/>
        <v>5.7911224365234</v>
      </c>
      <c r="AK20" s="13">
        <f t="shared" si="42"/>
        <v>0.0180591971034721</v>
      </c>
      <c r="AL20" s="16">
        <f t="shared" si="24"/>
        <v>3.33811406718523</v>
      </c>
      <c r="AM20" s="11" t="s">
        <v>9</v>
      </c>
      <c r="AN20" s="12">
        <v>34.8867118835449</v>
      </c>
      <c r="AO20" s="13">
        <f t="shared" si="43"/>
        <v>8.6675079345703</v>
      </c>
      <c r="AP20" s="13">
        <f t="shared" si="44"/>
        <v>0.00245934878081703</v>
      </c>
      <c r="AQ20" s="16">
        <f t="shared" si="25"/>
        <v>3.51335540116719</v>
      </c>
      <c r="AR20" s="11" t="s">
        <v>10</v>
      </c>
      <c r="AS20" s="12">
        <v>34.7221463534594</v>
      </c>
      <c r="AT20" s="13">
        <f t="shared" si="45"/>
        <v>8.5029424044848</v>
      </c>
      <c r="AU20" s="13">
        <f t="shared" si="46"/>
        <v>0.00275650817524614</v>
      </c>
      <c r="AV20" s="16">
        <f t="shared" si="26"/>
        <v>1.72281760952884</v>
      </c>
      <c r="AW20" s="11" t="s">
        <v>11</v>
      </c>
      <c r="AX20" s="10" t="s">
        <v>18</v>
      </c>
      <c r="AY20" s="13" t="e">
        <f t="shared" si="47"/>
        <v>#VALUE!</v>
      </c>
      <c r="AZ20" s="13" t="e">
        <f t="shared" si="48"/>
        <v>#VALUE!</v>
      </c>
      <c r="BA20" s="8" t="e">
        <f t="shared" si="27"/>
        <v>#VALUE!</v>
      </c>
    </row>
    <row r="21" ht="13.5" spans="1:53">
      <c r="A21" s="10" t="s">
        <v>17</v>
      </c>
      <c r="B21" s="11" t="s">
        <v>1</v>
      </c>
      <c r="C21" s="12">
        <v>25.6893177032471</v>
      </c>
      <c r="D21" s="11" t="s">
        <v>2</v>
      </c>
      <c r="E21" s="12">
        <v>29.4087886810303</v>
      </c>
      <c r="F21" s="13">
        <f t="shared" si="29"/>
        <v>3.7194709777832</v>
      </c>
      <c r="G21" s="13">
        <f t="shared" si="30"/>
        <v>0.0759150124669915</v>
      </c>
      <c r="H21" s="14">
        <f>G21/G2</f>
        <v>3.40081508359948</v>
      </c>
      <c r="I21" s="11" t="s">
        <v>3</v>
      </c>
      <c r="J21" s="12">
        <v>28.2797096252441</v>
      </c>
      <c r="K21" s="13">
        <f t="shared" si="31"/>
        <v>2.590391921997</v>
      </c>
      <c r="L21" s="13">
        <f t="shared" si="32"/>
        <v>0.166040614103367</v>
      </c>
      <c r="M21" s="16">
        <f t="shared" si="28"/>
        <v>3.10472352474508</v>
      </c>
      <c r="N21" s="11" t="s">
        <v>4</v>
      </c>
      <c r="O21" s="12">
        <v>34.133268347257</v>
      </c>
      <c r="P21" s="13">
        <f t="shared" si="33"/>
        <v>8.4439506440099</v>
      </c>
      <c r="Q21" s="13">
        <f t="shared" si="34"/>
        <v>0.00287155787847161</v>
      </c>
      <c r="R21" s="16">
        <f t="shared" si="19"/>
        <v>0.675660677287438</v>
      </c>
      <c r="S21" s="11" t="s">
        <v>5</v>
      </c>
      <c r="T21" s="12">
        <v>26.1043018341064</v>
      </c>
      <c r="U21" s="13">
        <f t="shared" si="35"/>
        <v>0.414984130859303</v>
      </c>
      <c r="V21" s="13">
        <f t="shared" si="36"/>
        <v>0.750027744640316</v>
      </c>
      <c r="W21" s="16">
        <f t="shared" si="21"/>
        <v>2.91601315905414</v>
      </c>
      <c r="X21" s="11" t="s">
        <v>6</v>
      </c>
      <c r="Y21" s="12">
        <v>31.1043682098389</v>
      </c>
      <c r="Z21" s="13">
        <f t="shared" si="37"/>
        <v>5.4150505065918</v>
      </c>
      <c r="AA21" s="13">
        <f t="shared" si="38"/>
        <v>0.0234372886888674</v>
      </c>
      <c r="AB21" s="16">
        <f t="shared" si="22"/>
        <v>1.81684408440833</v>
      </c>
      <c r="AC21" s="11" t="s">
        <v>7</v>
      </c>
      <c r="AD21" s="10" t="s">
        <v>18</v>
      </c>
      <c r="AE21" s="13" t="e">
        <f t="shared" si="39"/>
        <v>#VALUE!</v>
      </c>
      <c r="AF21" s="13" t="e">
        <f t="shared" si="40"/>
        <v>#VALUE!</v>
      </c>
      <c r="AG21" s="16" t="e">
        <f t="shared" si="23"/>
        <v>#VALUE!</v>
      </c>
      <c r="AH21" s="11" t="s">
        <v>8</v>
      </c>
      <c r="AI21" s="12">
        <v>32.6139984130859</v>
      </c>
      <c r="AJ21" s="13">
        <f t="shared" si="41"/>
        <v>6.9246807098388</v>
      </c>
      <c r="AK21" s="13">
        <f t="shared" si="42"/>
        <v>0.00823120458148774</v>
      </c>
      <c r="AL21" s="16">
        <f t="shared" si="24"/>
        <v>1.5214795899238</v>
      </c>
      <c r="AM21" s="11" t="s">
        <v>9</v>
      </c>
      <c r="AN21" s="12">
        <v>34.3635902404785</v>
      </c>
      <c r="AO21" s="13">
        <f t="shared" si="43"/>
        <v>8.6742725372314</v>
      </c>
      <c r="AP21" s="13">
        <f t="shared" si="44"/>
        <v>0.00244784421850019</v>
      </c>
      <c r="AQ21" s="16">
        <f t="shared" si="25"/>
        <v>3.49692031214313</v>
      </c>
      <c r="AR21" s="11" t="s">
        <v>10</v>
      </c>
      <c r="AS21" s="12">
        <v>34.3221969604492</v>
      </c>
      <c r="AT21" s="13">
        <f t="shared" si="45"/>
        <v>8.6328792572021</v>
      </c>
      <c r="AU21" s="13">
        <f t="shared" si="46"/>
        <v>0.00251909412260037</v>
      </c>
      <c r="AV21" s="16">
        <f t="shared" si="26"/>
        <v>1.57443382662523</v>
      </c>
      <c r="AW21" s="11" t="s">
        <v>11</v>
      </c>
      <c r="AX21" s="10" t="s">
        <v>18</v>
      </c>
      <c r="AY21" s="13" t="e">
        <f t="shared" si="47"/>
        <v>#VALUE!</v>
      </c>
      <c r="AZ21" s="13" t="e">
        <f t="shared" si="48"/>
        <v>#VALUE!</v>
      </c>
      <c r="BA21" s="8" t="e">
        <f t="shared" si="27"/>
        <v>#VALUE!</v>
      </c>
    </row>
    <row r="22" ht="13.5" spans="1:53">
      <c r="A22" s="10" t="s">
        <v>19</v>
      </c>
      <c r="B22" s="11" t="s">
        <v>1</v>
      </c>
      <c r="C22" s="12">
        <v>23.0936431884766</v>
      </c>
      <c r="D22" s="11" t="s">
        <v>2</v>
      </c>
      <c r="E22" s="12">
        <v>28.3384380340576</v>
      </c>
      <c r="F22" s="13">
        <f t="shared" si="29"/>
        <v>5.244794845581</v>
      </c>
      <c r="G22" s="13">
        <f t="shared" si="30"/>
        <v>0.026372993660332</v>
      </c>
      <c r="H22" s="14">
        <f>G22/G2</f>
        <v>1.18144846091843</v>
      </c>
      <c r="I22" s="11" t="s">
        <v>3</v>
      </c>
      <c r="J22" s="12">
        <v>25.7713737487793</v>
      </c>
      <c r="K22" s="13">
        <f t="shared" si="31"/>
        <v>2.6777305603027</v>
      </c>
      <c r="L22" s="13">
        <f t="shared" si="32"/>
        <v>0.156286973466424</v>
      </c>
      <c r="M22" s="16">
        <f t="shared" si="28"/>
        <v>2.9223443056549</v>
      </c>
      <c r="N22" s="11" t="s">
        <v>4</v>
      </c>
      <c r="O22" s="12">
        <v>31.6667537689209</v>
      </c>
      <c r="P22" s="13">
        <f t="shared" si="33"/>
        <v>8.5731105804443</v>
      </c>
      <c r="Q22" s="13">
        <f t="shared" si="34"/>
        <v>0.00262564833817378</v>
      </c>
      <c r="R22" s="16">
        <f t="shared" si="19"/>
        <v>0.617799608982066</v>
      </c>
      <c r="S22" s="11" t="s">
        <v>5</v>
      </c>
      <c r="T22" s="12">
        <v>24.8241958618164</v>
      </c>
      <c r="U22" s="13">
        <f t="shared" si="35"/>
        <v>1.7305526733398</v>
      </c>
      <c r="V22" s="13">
        <f t="shared" si="36"/>
        <v>0.301336497627811</v>
      </c>
      <c r="W22" s="16">
        <f t="shared" si="21"/>
        <v>1.17155825056495</v>
      </c>
      <c r="X22" s="11" t="s">
        <v>6</v>
      </c>
      <c r="Y22" s="12">
        <v>26.8546237945557</v>
      </c>
      <c r="Z22" s="13">
        <f t="shared" si="37"/>
        <v>3.7609806060791</v>
      </c>
      <c r="AA22" s="13">
        <f t="shared" si="38"/>
        <v>0.0737618880212242</v>
      </c>
      <c r="AB22" s="16">
        <f t="shared" si="22"/>
        <v>5.71797581559878</v>
      </c>
      <c r="AC22" s="11" t="s">
        <v>7</v>
      </c>
      <c r="AD22" s="12">
        <v>33.2920351527334</v>
      </c>
      <c r="AE22" s="13">
        <f t="shared" si="39"/>
        <v>10.1983919642568</v>
      </c>
      <c r="AF22" s="13">
        <f t="shared" si="40"/>
        <v>0.000851095141264026</v>
      </c>
      <c r="AG22" s="16">
        <f t="shared" si="23"/>
        <v>0.545573808502581</v>
      </c>
      <c r="AH22" s="11" t="s">
        <v>8</v>
      </c>
      <c r="AI22" s="12">
        <v>28.2835311889648</v>
      </c>
      <c r="AJ22" s="13">
        <f t="shared" si="41"/>
        <v>5.1898880004882</v>
      </c>
      <c r="AK22" s="13">
        <f t="shared" si="42"/>
        <v>0.0273960555231511</v>
      </c>
      <c r="AL22" s="16">
        <f t="shared" si="24"/>
        <v>5.0639659007673</v>
      </c>
      <c r="AM22" s="11" t="s">
        <v>9</v>
      </c>
      <c r="AN22" s="12">
        <v>33.3785171508789</v>
      </c>
      <c r="AO22" s="13">
        <f t="shared" si="43"/>
        <v>10.2848739624023</v>
      </c>
      <c r="AP22" s="13">
        <f t="shared" si="44"/>
        <v>0.000801575502019544</v>
      </c>
      <c r="AQ22" s="16">
        <f t="shared" si="25"/>
        <v>1.14510786002792</v>
      </c>
      <c r="AR22" s="11" t="s">
        <v>10</v>
      </c>
      <c r="AS22" s="12">
        <v>34.1926378394453</v>
      </c>
      <c r="AT22" s="13">
        <f t="shared" si="45"/>
        <v>11.0989946509687</v>
      </c>
      <c r="AU22" s="13">
        <f t="shared" si="46"/>
        <v>0.000455900100925335</v>
      </c>
      <c r="AV22" s="16">
        <f t="shared" si="26"/>
        <v>0.284937563078334</v>
      </c>
      <c r="AW22" s="11" t="s">
        <v>11</v>
      </c>
      <c r="AX22" s="12">
        <v>33.8623924255371</v>
      </c>
      <c r="AY22" s="13">
        <f t="shared" si="47"/>
        <v>10.7687492370605</v>
      </c>
      <c r="AZ22" s="13">
        <f t="shared" si="48"/>
        <v>0.00057317001679809</v>
      </c>
      <c r="BA22" s="8">
        <f t="shared" si="27"/>
        <v>0.261721468857575</v>
      </c>
    </row>
    <row r="23" ht="13.5" spans="1:53">
      <c r="A23" s="10" t="s">
        <v>19</v>
      </c>
      <c r="B23" s="11" t="s">
        <v>1</v>
      </c>
      <c r="C23" s="12">
        <v>23.1767482757568</v>
      </c>
      <c r="D23" s="11" t="s">
        <v>2</v>
      </c>
      <c r="E23" s="12">
        <v>28.7692520141602</v>
      </c>
      <c r="F23" s="13">
        <f t="shared" si="29"/>
        <v>5.5925037384034</v>
      </c>
      <c r="G23" s="13">
        <f t="shared" si="30"/>
        <v>0.0207247177153088</v>
      </c>
      <c r="H23" s="14">
        <f>G23/G2</f>
        <v>0.928418903180833</v>
      </c>
      <c r="I23" s="11" t="s">
        <v>3</v>
      </c>
      <c r="J23" s="12">
        <v>25.7633972167969</v>
      </c>
      <c r="K23" s="13">
        <f t="shared" si="31"/>
        <v>2.5866489410401</v>
      </c>
      <c r="L23" s="13">
        <f t="shared" si="32"/>
        <v>0.166471955267539</v>
      </c>
      <c r="M23" s="16">
        <f t="shared" si="28"/>
        <v>3.11278899153962</v>
      </c>
      <c r="N23" s="11" t="s">
        <v>4</v>
      </c>
      <c r="O23" s="12">
        <v>32.8425941467285</v>
      </c>
      <c r="P23" s="13">
        <f t="shared" si="33"/>
        <v>9.6658458709717</v>
      </c>
      <c r="Q23" s="13">
        <f t="shared" si="34"/>
        <v>0.00123109185890996</v>
      </c>
      <c r="R23" s="16">
        <f t="shared" si="19"/>
        <v>0.289668672684696</v>
      </c>
      <c r="S23" s="11" t="s">
        <v>5</v>
      </c>
      <c r="T23" s="12">
        <v>24.9799766540527</v>
      </c>
      <c r="U23" s="13">
        <f t="shared" si="35"/>
        <v>1.8032283782959</v>
      </c>
      <c r="V23" s="13">
        <f t="shared" si="36"/>
        <v>0.286532684783176</v>
      </c>
      <c r="W23" s="16">
        <f t="shared" si="21"/>
        <v>1.11400289562294</v>
      </c>
      <c r="X23" s="11" t="s">
        <v>6</v>
      </c>
      <c r="Y23" s="12">
        <v>26.9016017913818</v>
      </c>
      <c r="Z23" s="13">
        <f t="shared" si="37"/>
        <v>3.724853515625</v>
      </c>
      <c r="AA23" s="13">
        <f t="shared" si="38"/>
        <v>0.0756323095304161</v>
      </c>
      <c r="AB23" s="16">
        <f t="shared" si="22"/>
        <v>5.86296973104001</v>
      </c>
      <c r="AC23" s="11" t="s">
        <v>7</v>
      </c>
      <c r="AD23" s="12">
        <v>33.7621879577637</v>
      </c>
      <c r="AE23" s="13">
        <f t="shared" si="39"/>
        <v>10.5854396820069</v>
      </c>
      <c r="AF23" s="13">
        <f t="shared" si="40"/>
        <v>0.000650826365775515</v>
      </c>
      <c r="AG23" s="16">
        <f t="shared" si="23"/>
        <v>0.417196388317638</v>
      </c>
      <c r="AH23" s="11" t="s">
        <v>8</v>
      </c>
      <c r="AI23" s="12">
        <v>28.0606117248535</v>
      </c>
      <c r="AJ23" s="13">
        <f t="shared" si="41"/>
        <v>4.8838634490967</v>
      </c>
      <c r="AK23" s="13">
        <f t="shared" si="42"/>
        <v>0.0338696420695335</v>
      </c>
      <c r="AL23" s="16">
        <f t="shared" si="24"/>
        <v>6.26056230490453</v>
      </c>
      <c r="AM23" s="11" t="s">
        <v>9</v>
      </c>
      <c r="AN23" s="12">
        <v>33.1516761779785</v>
      </c>
      <c r="AO23" s="13">
        <f t="shared" si="43"/>
        <v>9.9749279022217</v>
      </c>
      <c r="AP23" s="13">
        <f t="shared" si="44"/>
        <v>0.000993682169220349</v>
      </c>
      <c r="AQ23" s="16">
        <f t="shared" si="25"/>
        <v>1.41954595602907</v>
      </c>
      <c r="AR23" s="11" t="s">
        <v>10</v>
      </c>
      <c r="AS23" s="12">
        <v>33.9962148224634</v>
      </c>
      <c r="AT23" s="13">
        <f t="shared" si="45"/>
        <v>10.8194665467066</v>
      </c>
      <c r="AU23" s="13">
        <f t="shared" si="46"/>
        <v>0.000553370536993086</v>
      </c>
      <c r="AV23" s="16">
        <f t="shared" si="26"/>
        <v>0.345856585620679</v>
      </c>
      <c r="AW23" s="11" t="s">
        <v>11</v>
      </c>
      <c r="AX23" s="12">
        <v>33.282886505127</v>
      </c>
      <c r="AY23" s="13">
        <f t="shared" si="47"/>
        <v>10.1061382293702</v>
      </c>
      <c r="AZ23" s="13">
        <f t="shared" si="48"/>
        <v>0.000907296535709892</v>
      </c>
      <c r="BA23" s="8">
        <f t="shared" si="27"/>
        <v>0.414290655575293</v>
      </c>
    </row>
    <row r="24" s="1" customFormat="1" ht="13.5" spans="1:80">
      <c r="A24" s="15" t="s">
        <v>19</v>
      </c>
      <c r="B24" s="11" t="s">
        <v>1</v>
      </c>
      <c r="C24" s="12">
        <v>22.8064804077148</v>
      </c>
      <c r="D24" s="11" t="s">
        <v>2</v>
      </c>
      <c r="E24" s="12">
        <v>28.4328441619873</v>
      </c>
      <c r="F24" s="13">
        <f t="shared" si="29"/>
        <v>5.6263637542725</v>
      </c>
      <c r="G24" s="13">
        <f t="shared" si="30"/>
        <v>0.020243972722274</v>
      </c>
      <c r="H24" s="14">
        <f>G24/G2</f>
        <v>0.906882651383621</v>
      </c>
      <c r="I24" s="11" t="s">
        <v>3</v>
      </c>
      <c r="J24" s="12">
        <v>25.6325775146484</v>
      </c>
      <c r="K24" s="13">
        <f t="shared" si="31"/>
        <v>2.8260971069336</v>
      </c>
      <c r="L24" s="13">
        <f t="shared" si="32"/>
        <v>0.141013275344057</v>
      </c>
      <c r="M24" s="16">
        <f t="shared" si="28"/>
        <v>2.6367478560968</v>
      </c>
      <c r="N24" s="11" t="s">
        <v>4</v>
      </c>
      <c r="O24" s="12">
        <v>32.6735076904297</v>
      </c>
      <c r="P24" s="13">
        <f t="shared" si="33"/>
        <v>9.8670272827149</v>
      </c>
      <c r="Q24" s="13">
        <f t="shared" si="34"/>
        <v>0.00107085044100375</v>
      </c>
      <c r="R24" s="16">
        <f t="shared" si="19"/>
        <v>0.251964809647941</v>
      </c>
      <c r="S24" s="11" t="s">
        <v>5</v>
      </c>
      <c r="T24" s="12">
        <v>24.7747802734375</v>
      </c>
      <c r="U24" s="13">
        <f t="shared" si="35"/>
        <v>1.9682998657227</v>
      </c>
      <c r="V24" s="13">
        <f t="shared" si="36"/>
        <v>0.255554009954839</v>
      </c>
      <c r="W24" s="16">
        <f t="shared" si="21"/>
        <v>0.993561719819754</v>
      </c>
      <c r="X24" s="11" t="s">
        <v>6</v>
      </c>
      <c r="Y24" s="12">
        <v>26.9435405731201</v>
      </c>
      <c r="Z24" s="13">
        <f t="shared" si="37"/>
        <v>4.1370601654053</v>
      </c>
      <c r="AA24" s="13">
        <f t="shared" si="38"/>
        <v>0.0568356454438587</v>
      </c>
      <c r="AB24" s="16">
        <f t="shared" si="22"/>
        <v>4.40586398789602</v>
      </c>
      <c r="AC24" s="11" t="s">
        <v>7</v>
      </c>
      <c r="AD24" s="12">
        <v>33.5740509033203</v>
      </c>
      <c r="AE24" s="13">
        <f t="shared" si="39"/>
        <v>10.7675704956055</v>
      </c>
      <c r="AF24" s="13">
        <f t="shared" si="40"/>
        <v>0.000573638511746792</v>
      </c>
      <c r="AG24" s="16">
        <f t="shared" si="23"/>
        <v>0.367716994709482</v>
      </c>
      <c r="AH24" s="11" t="s">
        <v>8</v>
      </c>
      <c r="AI24" s="12">
        <v>27.3132343292236</v>
      </c>
      <c r="AJ24" s="13">
        <f t="shared" si="41"/>
        <v>4.5067539215088</v>
      </c>
      <c r="AK24" s="13">
        <f t="shared" si="42"/>
        <v>0.0439877640209431</v>
      </c>
      <c r="AL24" s="16">
        <f t="shared" si="24"/>
        <v>8.13082514250335</v>
      </c>
      <c r="AM24" s="11" t="s">
        <v>9</v>
      </c>
      <c r="AN24" s="12">
        <v>32.6848602294922</v>
      </c>
      <c r="AO24" s="13">
        <f t="shared" si="43"/>
        <v>9.8783798217774</v>
      </c>
      <c r="AP24" s="13">
        <f t="shared" si="44"/>
        <v>0.00106245700702033</v>
      </c>
      <c r="AQ24" s="16">
        <f t="shared" si="25"/>
        <v>1.51779572431476</v>
      </c>
      <c r="AR24" s="11" t="s">
        <v>10</v>
      </c>
      <c r="AS24" s="12">
        <v>34.3966178894043</v>
      </c>
      <c r="AT24" s="13">
        <f t="shared" si="45"/>
        <v>11.5901374816895</v>
      </c>
      <c r="AU24" s="13">
        <f t="shared" si="46"/>
        <v>0.000324355274158757</v>
      </c>
      <c r="AV24" s="16">
        <f t="shared" si="26"/>
        <v>0.202722046349223</v>
      </c>
      <c r="AW24" s="11" t="s">
        <v>11</v>
      </c>
      <c r="AX24" s="12">
        <v>32.3451690673828</v>
      </c>
      <c r="AY24" s="13">
        <f t="shared" si="47"/>
        <v>9.538688659668</v>
      </c>
      <c r="AZ24" s="13">
        <f t="shared" si="48"/>
        <v>0.00134452410920847</v>
      </c>
      <c r="BA24" s="8">
        <f t="shared" si="27"/>
        <v>0.61393794941026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="1" customFormat="1" ht="13.5" spans="1:53">
      <c r="A25" s="10" t="s">
        <v>20</v>
      </c>
      <c r="B25" s="11" t="s">
        <v>1</v>
      </c>
      <c r="C25" s="12">
        <v>24.3481536756121</v>
      </c>
      <c r="D25" s="11" t="s">
        <v>2</v>
      </c>
      <c r="E25" s="12">
        <v>29.8548226429412</v>
      </c>
      <c r="F25" s="13">
        <f t="shared" si="29"/>
        <v>5.5066689673291</v>
      </c>
      <c r="G25" s="13">
        <f t="shared" si="30"/>
        <v>0.0219951771748451</v>
      </c>
      <c r="H25" s="14">
        <f>G25/G2</f>
        <v>0.985332516874453</v>
      </c>
      <c r="I25" s="11" t="s">
        <v>3</v>
      </c>
      <c r="J25" s="12">
        <v>28.3455962850662</v>
      </c>
      <c r="K25" s="13">
        <f t="shared" si="31"/>
        <v>3.9974426094541</v>
      </c>
      <c r="L25" s="13">
        <f t="shared" si="32"/>
        <v>0.0626108887572375</v>
      </c>
      <c r="M25" s="16">
        <f t="shared" si="28"/>
        <v>1.1707346439274</v>
      </c>
      <c r="N25" s="11" t="s">
        <v>4</v>
      </c>
      <c r="O25" s="12">
        <v>32.4273358546615</v>
      </c>
      <c r="P25" s="13">
        <f t="shared" si="33"/>
        <v>8.0791821790494</v>
      </c>
      <c r="Q25" s="13">
        <f t="shared" si="34"/>
        <v>0.00369763316690309</v>
      </c>
      <c r="R25" s="16">
        <f t="shared" si="19"/>
        <v>0.870031333388962</v>
      </c>
      <c r="S25" s="11" t="s">
        <v>5</v>
      </c>
      <c r="T25" s="12">
        <v>26.2442464121315</v>
      </c>
      <c r="U25" s="13">
        <f t="shared" si="35"/>
        <v>1.8960927365194</v>
      </c>
      <c r="V25" s="13">
        <f t="shared" si="36"/>
        <v>0.26867002253445</v>
      </c>
      <c r="W25" s="16">
        <f t="shared" si="21"/>
        <v>1.04455512046363</v>
      </c>
      <c r="X25" s="11" t="s">
        <v>6</v>
      </c>
      <c r="Y25" s="12">
        <v>30.6447858736534</v>
      </c>
      <c r="Z25" s="13">
        <f t="shared" si="37"/>
        <v>6.2966321980413</v>
      </c>
      <c r="AA25" s="13">
        <f t="shared" si="38"/>
        <v>0.0127211049831923</v>
      </c>
      <c r="AB25" s="16">
        <f t="shared" si="22"/>
        <v>0.986132169239713</v>
      </c>
      <c r="AC25" s="11" t="s">
        <v>7</v>
      </c>
      <c r="AD25" s="12">
        <v>33.7883651686145</v>
      </c>
      <c r="AE25" s="13">
        <f t="shared" si="39"/>
        <v>9.4402114930024</v>
      </c>
      <c r="AF25" s="13">
        <f t="shared" si="40"/>
        <v>0.00143950499168772</v>
      </c>
      <c r="AG25" s="16">
        <f t="shared" si="23"/>
        <v>0.922759610056231</v>
      </c>
      <c r="AH25" s="11" t="s">
        <v>8</v>
      </c>
      <c r="AI25" s="12">
        <v>31.8134721385446</v>
      </c>
      <c r="AJ25" s="13">
        <f t="shared" si="41"/>
        <v>7.4653184629325</v>
      </c>
      <c r="AK25" s="13">
        <f t="shared" si="42"/>
        <v>0.00565868104657271</v>
      </c>
      <c r="AL25" s="16">
        <f t="shared" si="24"/>
        <v>1.04596692173248</v>
      </c>
      <c r="AM25" s="11" t="s">
        <v>9</v>
      </c>
      <c r="AN25" s="12">
        <v>34.864266686725</v>
      </c>
      <c r="AO25" s="13">
        <f t="shared" si="43"/>
        <v>10.5161130111129</v>
      </c>
      <c r="AP25" s="13">
        <f t="shared" si="44"/>
        <v>0.000682864516000118</v>
      </c>
      <c r="AQ25" s="16">
        <f t="shared" si="25"/>
        <v>0.975520737143026</v>
      </c>
      <c r="AR25" s="11" t="s">
        <v>10</v>
      </c>
      <c r="AS25" s="12">
        <v>33.6904529260338</v>
      </c>
      <c r="AT25" s="13">
        <f t="shared" si="45"/>
        <v>9.3422992504217</v>
      </c>
      <c r="AU25" s="13">
        <f t="shared" si="46"/>
        <v>0.00154059220869451</v>
      </c>
      <c r="AV25" s="16">
        <f t="shared" si="26"/>
        <v>0.962870130434069</v>
      </c>
      <c r="AW25" s="11" t="s">
        <v>11</v>
      </c>
      <c r="AX25" s="12">
        <v>32.7991455292288</v>
      </c>
      <c r="AY25" s="13">
        <f t="shared" si="47"/>
        <v>8.4509918536167</v>
      </c>
      <c r="AZ25" s="13">
        <f t="shared" si="48"/>
        <v>0.00285757711360928</v>
      </c>
      <c r="BA25" s="8">
        <f t="shared" si="27"/>
        <v>1.30482973224168</v>
      </c>
    </row>
    <row r="26" s="1" customFormat="1" ht="13.5" spans="1:53">
      <c r="A26" s="10" t="s">
        <v>20</v>
      </c>
      <c r="B26" s="11" t="s">
        <v>1</v>
      </c>
      <c r="C26" s="12">
        <v>23.9392832416785</v>
      </c>
      <c r="D26" s="11" t="s">
        <v>2</v>
      </c>
      <c r="E26" s="12">
        <v>29.4546247823358</v>
      </c>
      <c r="F26" s="13">
        <f t="shared" si="29"/>
        <v>5.5153415406573</v>
      </c>
      <c r="G26" s="13">
        <f t="shared" si="30"/>
        <v>0.0218633526520642</v>
      </c>
      <c r="H26" s="14">
        <f>G26/G2</f>
        <v>0.979427086434637</v>
      </c>
      <c r="I26" s="11" t="s">
        <v>3</v>
      </c>
      <c r="J26" s="12">
        <v>28.7641738527243</v>
      </c>
      <c r="K26" s="13">
        <f t="shared" si="31"/>
        <v>4.8248906110458</v>
      </c>
      <c r="L26" s="13">
        <f t="shared" si="32"/>
        <v>0.0352828127849674</v>
      </c>
      <c r="M26" s="16">
        <f t="shared" si="28"/>
        <v>0.65973845895601</v>
      </c>
      <c r="N26" s="11" t="s">
        <v>4</v>
      </c>
      <c r="O26" s="12">
        <v>31.936846672368</v>
      </c>
      <c r="P26" s="13">
        <f t="shared" si="33"/>
        <v>7.9975634306895</v>
      </c>
      <c r="Q26" s="13">
        <f t="shared" si="34"/>
        <v>0.00391285284431482</v>
      </c>
      <c r="R26" s="16">
        <f t="shared" si="19"/>
        <v>0.92067125748584</v>
      </c>
      <c r="S26" s="11" t="s">
        <v>5</v>
      </c>
      <c r="T26" s="12">
        <v>26.0525743245569</v>
      </c>
      <c r="U26" s="13">
        <f t="shared" si="35"/>
        <v>2.1132910828784</v>
      </c>
      <c r="V26" s="13">
        <f t="shared" si="36"/>
        <v>0.231119183460149</v>
      </c>
      <c r="W26" s="16">
        <f t="shared" si="21"/>
        <v>0.898562199992804</v>
      </c>
      <c r="X26" s="11" t="s">
        <v>6</v>
      </c>
      <c r="Y26" s="12">
        <v>30.2456893623055</v>
      </c>
      <c r="Z26" s="13">
        <f t="shared" si="37"/>
        <v>6.306406120627</v>
      </c>
      <c r="AA26" s="13">
        <f t="shared" si="38"/>
        <v>0.0126352137375322</v>
      </c>
      <c r="AB26" s="16">
        <f t="shared" si="22"/>
        <v>0.979473933142031</v>
      </c>
      <c r="AC26" s="11" t="s">
        <v>7</v>
      </c>
      <c r="AD26" s="12">
        <v>33.2698367166123</v>
      </c>
      <c r="AE26" s="13">
        <f t="shared" si="39"/>
        <v>9.3305534749338</v>
      </c>
      <c r="AF26" s="13">
        <f t="shared" si="40"/>
        <v>0.00155318621679754</v>
      </c>
      <c r="AG26" s="16">
        <f t="shared" si="23"/>
        <v>0.995632190254833</v>
      </c>
      <c r="AH26" s="11" t="s">
        <v>8</v>
      </c>
      <c r="AI26" s="12">
        <v>32.6776897635458</v>
      </c>
      <c r="AJ26" s="13">
        <f t="shared" si="41"/>
        <v>8.7384065218673</v>
      </c>
      <c r="AK26" s="13">
        <f t="shared" si="42"/>
        <v>0.00234141028977259</v>
      </c>
      <c r="AL26" s="16">
        <f t="shared" si="24"/>
        <v>0.432793029532826</v>
      </c>
      <c r="AM26" s="11" t="s">
        <v>9</v>
      </c>
      <c r="AN26" s="12">
        <v>34.4454153461484</v>
      </c>
      <c r="AO26" s="13">
        <f t="shared" si="43"/>
        <v>10.5061321044699</v>
      </c>
      <c r="AP26" s="13">
        <f t="shared" si="44"/>
        <v>0.000687605114148494</v>
      </c>
      <c r="AQ26" s="16">
        <f t="shared" si="25"/>
        <v>0.982293020212134</v>
      </c>
      <c r="AR26" s="11" t="s">
        <v>10</v>
      </c>
      <c r="AS26" s="12">
        <v>33.1913822472628</v>
      </c>
      <c r="AT26" s="13">
        <f t="shared" si="45"/>
        <v>9.2520990055843</v>
      </c>
      <c r="AU26" s="13">
        <f t="shared" si="46"/>
        <v>0.00163998802339236</v>
      </c>
      <c r="AV26" s="16">
        <f t="shared" si="26"/>
        <v>1.02499251462023</v>
      </c>
      <c r="AW26" s="11" t="s">
        <v>11</v>
      </c>
      <c r="AX26" s="12">
        <v>32.8273835233353</v>
      </c>
      <c r="AY26" s="13">
        <f t="shared" si="47"/>
        <v>8.8881002816568</v>
      </c>
      <c r="AZ26" s="13">
        <f t="shared" si="48"/>
        <v>0.00211064508492965</v>
      </c>
      <c r="BA26" s="8">
        <f t="shared" si="27"/>
        <v>0.963764878963311</v>
      </c>
    </row>
    <row r="27" s="1" customFormat="1" ht="13.5" spans="1:53">
      <c r="A27" s="10" t="s">
        <v>20</v>
      </c>
      <c r="B27" s="11" t="s">
        <v>1</v>
      </c>
      <c r="C27" s="12">
        <v>24.7632747784725</v>
      </c>
      <c r="D27" s="11" t="s">
        <v>2</v>
      </c>
      <c r="E27" s="12">
        <v>30.2727482677028</v>
      </c>
      <c r="F27" s="13">
        <f t="shared" si="29"/>
        <v>5.5094734892303</v>
      </c>
      <c r="G27" s="13">
        <f t="shared" si="30"/>
        <v>0.0219524612604657</v>
      </c>
      <c r="H27" s="14">
        <f>G27/G2</f>
        <v>0.983418943771974</v>
      </c>
      <c r="I27" s="11" t="s">
        <v>3</v>
      </c>
      <c r="J27" s="12">
        <v>28.8836427384874</v>
      </c>
      <c r="K27" s="13">
        <f t="shared" si="31"/>
        <v>4.1203679600149</v>
      </c>
      <c r="L27" s="13">
        <f t="shared" si="32"/>
        <v>0.0574970616425162</v>
      </c>
      <c r="M27" s="16">
        <f t="shared" si="28"/>
        <v>1.0751133441009</v>
      </c>
      <c r="N27" s="11" t="s">
        <v>4</v>
      </c>
      <c r="O27" s="12">
        <v>32.7234576176434</v>
      </c>
      <c r="P27" s="13">
        <f t="shared" si="33"/>
        <v>7.9601828391709</v>
      </c>
      <c r="Q27" s="13">
        <f t="shared" si="34"/>
        <v>0.00401556069322649</v>
      </c>
      <c r="R27" s="16">
        <f t="shared" si="19"/>
        <v>0.944837810170939</v>
      </c>
      <c r="S27" s="11" t="s">
        <v>5</v>
      </c>
      <c r="T27" s="12">
        <v>26.75351637654</v>
      </c>
      <c r="U27" s="13">
        <f t="shared" si="35"/>
        <v>1.9902415980675</v>
      </c>
      <c r="V27" s="13">
        <f t="shared" si="36"/>
        <v>0.251696734089666</v>
      </c>
      <c r="W27" s="16">
        <f t="shared" si="21"/>
        <v>0.978565118345577</v>
      </c>
      <c r="X27" s="11" t="s">
        <v>6</v>
      </c>
      <c r="Y27" s="12">
        <v>30.83059678291</v>
      </c>
      <c r="Z27" s="13">
        <f t="shared" si="37"/>
        <v>6.0673220044375</v>
      </c>
      <c r="AA27" s="13">
        <f t="shared" si="38"/>
        <v>0.0149126245293336</v>
      </c>
      <c r="AB27" s="16">
        <f t="shared" si="22"/>
        <v>1.1560174053747</v>
      </c>
      <c r="AC27" s="11" t="s">
        <v>7</v>
      </c>
      <c r="AD27" s="12">
        <v>33.8834453638813</v>
      </c>
      <c r="AE27" s="13">
        <f t="shared" si="39"/>
        <v>9.1201705854088</v>
      </c>
      <c r="AF27" s="13">
        <f t="shared" si="40"/>
        <v>0.00179702901042508</v>
      </c>
      <c r="AG27" s="16">
        <f t="shared" si="23"/>
        <v>1.15194167334941</v>
      </c>
      <c r="AH27" s="11" t="s">
        <v>8</v>
      </c>
      <c r="AI27" s="12">
        <v>32.1524675568629</v>
      </c>
      <c r="AJ27" s="13">
        <f t="shared" si="41"/>
        <v>7.3891927783904</v>
      </c>
      <c r="AK27" s="13">
        <f t="shared" si="42"/>
        <v>0.00596528681887098</v>
      </c>
      <c r="AL27" s="16">
        <f t="shared" si="24"/>
        <v>1.10264081679685</v>
      </c>
      <c r="AM27" s="11" t="s">
        <v>9</v>
      </c>
      <c r="AN27" s="12">
        <v>34.8575741448827</v>
      </c>
      <c r="AO27" s="13">
        <f t="shared" si="43"/>
        <v>10.0942993664102</v>
      </c>
      <c r="AP27" s="13">
        <f t="shared" si="44"/>
        <v>0.000914772510911215</v>
      </c>
      <c r="AQ27" s="16">
        <f t="shared" si="25"/>
        <v>1.30681787273031</v>
      </c>
      <c r="AR27" s="11" t="s">
        <v>10</v>
      </c>
      <c r="AS27" s="12">
        <v>34.2132538086252</v>
      </c>
      <c r="AT27" s="13">
        <f t="shared" si="45"/>
        <v>9.4499790301527</v>
      </c>
      <c r="AU27" s="13">
        <f t="shared" si="46"/>
        <v>0.00142979196959457</v>
      </c>
      <c r="AV27" s="16">
        <f t="shared" si="26"/>
        <v>0.893619980996606</v>
      </c>
      <c r="AW27" s="11" t="s">
        <v>11</v>
      </c>
      <c r="AX27" s="12">
        <v>33.6456367642632</v>
      </c>
      <c r="AY27" s="13">
        <f t="shared" si="47"/>
        <v>8.8823619857907</v>
      </c>
      <c r="AZ27" s="13">
        <f t="shared" si="48"/>
        <v>0.0021190568588988</v>
      </c>
      <c r="BA27" s="8">
        <f t="shared" si="27"/>
        <v>0.967605871643288</v>
      </c>
    </row>
    <row r="28" ht="13.5" spans="1:53">
      <c r="A28" s="10" t="s">
        <v>21</v>
      </c>
      <c r="B28" s="11" t="s">
        <v>1</v>
      </c>
      <c r="C28" s="12">
        <v>21.2153263092041</v>
      </c>
      <c r="D28" s="11" t="s">
        <v>2</v>
      </c>
      <c r="E28" s="12">
        <v>28.1599979400635</v>
      </c>
      <c r="F28" s="13">
        <f t="shared" si="29"/>
        <v>6.9446716308594</v>
      </c>
      <c r="G28" s="13">
        <f t="shared" si="30"/>
        <v>0.00811793424219817</v>
      </c>
      <c r="H28" s="14">
        <f>G28/G2</f>
        <v>0.363664475857661</v>
      </c>
      <c r="I28" s="11" t="s">
        <v>3</v>
      </c>
      <c r="J28" s="12">
        <v>24.2546474456787</v>
      </c>
      <c r="K28" s="13">
        <f t="shared" si="31"/>
        <v>3.0393211364746</v>
      </c>
      <c r="L28" s="13">
        <f t="shared" si="32"/>
        <v>0.121639092521467</v>
      </c>
      <c r="M28" s="16">
        <f t="shared" si="28"/>
        <v>2.27447816981053</v>
      </c>
      <c r="N28" s="11" t="s">
        <v>4</v>
      </c>
      <c r="O28" s="12">
        <v>28.8093433380127</v>
      </c>
      <c r="P28" s="13">
        <f t="shared" si="33"/>
        <v>7.5940170288086</v>
      </c>
      <c r="Q28" s="13">
        <f t="shared" si="34"/>
        <v>0.00517574756818769</v>
      </c>
      <c r="R28" s="16">
        <f t="shared" si="19"/>
        <v>1.21782295722063</v>
      </c>
      <c r="S28" s="11" t="s">
        <v>5</v>
      </c>
      <c r="T28" s="12">
        <v>25.3076400756836</v>
      </c>
      <c r="U28" s="13">
        <f t="shared" si="35"/>
        <v>4.0923137664795</v>
      </c>
      <c r="V28" s="13">
        <f t="shared" si="36"/>
        <v>0.0586260730240025</v>
      </c>
      <c r="W28" s="16">
        <f t="shared" si="21"/>
        <v>0.227930768725954</v>
      </c>
      <c r="X28" s="11" t="s">
        <v>6</v>
      </c>
      <c r="Y28" s="12">
        <v>23.2555313110352</v>
      </c>
      <c r="Z28" s="13">
        <f t="shared" si="37"/>
        <v>2.0402050018311</v>
      </c>
      <c r="AA28" s="13">
        <f t="shared" si="38"/>
        <v>0.243129186606219</v>
      </c>
      <c r="AB28" s="16">
        <f t="shared" si="22"/>
        <v>18.847223767924</v>
      </c>
      <c r="AC28" s="11" t="s">
        <v>7</v>
      </c>
      <c r="AD28" s="12">
        <v>28.7465232849121</v>
      </c>
      <c r="AE28" s="13">
        <f t="shared" si="39"/>
        <v>7.531196975708</v>
      </c>
      <c r="AF28" s="13">
        <f t="shared" si="40"/>
        <v>0.00540609666649249</v>
      </c>
      <c r="AG28" s="16">
        <f t="shared" si="23"/>
        <v>3.46544658108493</v>
      </c>
      <c r="AH28" s="11" t="s">
        <v>8</v>
      </c>
      <c r="AI28" s="12">
        <v>26.7376766204834</v>
      </c>
      <c r="AJ28" s="13">
        <f t="shared" si="41"/>
        <v>5.5223503112793</v>
      </c>
      <c r="AK28" s="13">
        <f t="shared" si="42"/>
        <v>0.0217573956724507</v>
      </c>
      <c r="AL28" s="16">
        <f t="shared" si="24"/>
        <v>4.02169975461196</v>
      </c>
      <c r="AM28" s="11" t="s">
        <v>9</v>
      </c>
      <c r="AN28" s="12">
        <v>31.8374118804932</v>
      </c>
      <c r="AO28" s="13">
        <f t="shared" si="43"/>
        <v>10.6220855712891</v>
      </c>
      <c r="AP28" s="13">
        <f t="shared" si="44"/>
        <v>0.000634502922135768</v>
      </c>
      <c r="AQ28" s="16">
        <f t="shared" si="25"/>
        <v>0.90643274590824</v>
      </c>
      <c r="AR28" s="11" t="s">
        <v>10</v>
      </c>
      <c r="AS28" s="12">
        <v>34.4757634613355</v>
      </c>
      <c r="AT28" s="13">
        <f t="shared" si="45"/>
        <v>13.2604371521314</v>
      </c>
      <c r="AU28" s="13">
        <f t="shared" si="46"/>
        <v>0.00010190855922</v>
      </c>
      <c r="AV28" s="16">
        <f t="shared" si="26"/>
        <v>0.0636928495125</v>
      </c>
      <c r="AW28" s="11" t="s">
        <v>11</v>
      </c>
      <c r="AX28" s="12">
        <v>29.2438926696777</v>
      </c>
      <c r="AY28" s="13">
        <f t="shared" si="47"/>
        <v>8.0285663604736</v>
      </c>
      <c r="AZ28" s="13">
        <f t="shared" si="48"/>
        <v>0.0038296642734257</v>
      </c>
      <c r="BA28" s="8">
        <f t="shared" si="27"/>
        <v>1.74870514768297</v>
      </c>
    </row>
    <row r="29" ht="13.5" spans="1:53">
      <c r="A29" s="10" t="s">
        <v>21</v>
      </c>
      <c r="B29" s="11" t="s">
        <v>1</v>
      </c>
      <c r="C29" s="12">
        <v>21.4836673736572</v>
      </c>
      <c r="D29" s="11" t="s">
        <v>2</v>
      </c>
      <c r="E29" s="12">
        <v>28.7126922607422</v>
      </c>
      <c r="F29" s="13">
        <f t="shared" si="29"/>
        <v>7.229024887085</v>
      </c>
      <c r="G29" s="13">
        <f t="shared" si="30"/>
        <v>0.00666571390419229</v>
      </c>
      <c r="H29" s="14">
        <f>G29/G2</f>
        <v>0.298608399731114</v>
      </c>
      <c r="I29" s="11" t="s">
        <v>3</v>
      </c>
      <c r="J29" s="12">
        <v>24.4813270568848</v>
      </c>
      <c r="K29" s="13">
        <f t="shared" si="31"/>
        <v>2.9976596832276</v>
      </c>
      <c r="L29" s="13">
        <f t="shared" si="32"/>
        <v>0.125202937553072</v>
      </c>
      <c r="M29" s="16">
        <f t="shared" si="28"/>
        <v>2.34111700734989</v>
      </c>
      <c r="N29" s="11" t="s">
        <v>4</v>
      </c>
      <c r="O29" s="12">
        <v>29.531042098999</v>
      </c>
      <c r="P29" s="13">
        <f t="shared" si="33"/>
        <v>8.0473747253418</v>
      </c>
      <c r="Q29" s="13">
        <f t="shared" si="34"/>
        <v>0.00378006111391094</v>
      </c>
      <c r="R29" s="16">
        <f t="shared" si="19"/>
        <v>0.889426144449633</v>
      </c>
      <c r="S29" s="11" t="s">
        <v>5</v>
      </c>
      <c r="T29" s="12">
        <v>25.3075065612793</v>
      </c>
      <c r="U29" s="13">
        <f t="shared" si="35"/>
        <v>3.8238391876221</v>
      </c>
      <c r="V29" s="13">
        <f t="shared" si="36"/>
        <v>0.0706170719201284</v>
      </c>
      <c r="W29" s="16">
        <f t="shared" si="21"/>
        <v>0.274550258233072</v>
      </c>
      <c r="X29" s="11" t="s">
        <v>6</v>
      </c>
      <c r="Y29" s="12">
        <v>23.5268058776855</v>
      </c>
      <c r="Z29" s="13">
        <f t="shared" si="37"/>
        <v>2.0431385040283</v>
      </c>
      <c r="AA29" s="13">
        <f t="shared" si="38"/>
        <v>0.242635322441147</v>
      </c>
      <c r="AB29" s="16">
        <f t="shared" si="22"/>
        <v>18.8089397241199</v>
      </c>
      <c r="AC29" s="11" t="s">
        <v>7</v>
      </c>
      <c r="AD29" s="12">
        <v>29.1115666046143</v>
      </c>
      <c r="AE29" s="13">
        <f t="shared" si="39"/>
        <v>7.6278992309571</v>
      </c>
      <c r="AF29" s="13">
        <f t="shared" si="40"/>
        <v>0.00505560957358653</v>
      </c>
      <c r="AG29" s="16">
        <f t="shared" si="23"/>
        <v>3.24077536768367</v>
      </c>
      <c r="AH29" s="11" t="s">
        <v>8</v>
      </c>
      <c r="AI29" s="12">
        <v>26.7211246490479</v>
      </c>
      <c r="AJ29" s="13">
        <f t="shared" si="41"/>
        <v>5.2374572753907</v>
      </c>
      <c r="AK29" s="13">
        <f t="shared" si="42"/>
        <v>0.0265074688119323</v>
      </c>
      <c r="AL29" s="16">
        <f t="shared" si="24"/>
        <v>4.89971697078231</v>
      </c>
      <c r="AM29" s="11" t="s">
        <v>9</v>
      </c>
      <c r="AN29" s="12">
        <v>32.804313659668</v>
      </c>
      <c r="AO29" s="13">
        <f t="shared" si="43"/>
        <v>11.3206462860108</v>
      </c>
      <c r="AP29" s="13">
        <f t="shared" si="44"/>
        <v>0.0003909722175883</v>
      </c>
      <c r="AQ29" s="16">
        <f t="shared" si="25"/>
        <v>0.558531739411857</v>
      </c>
      <c r="AR29" s="11" t="s">
        <v>10</v>
      </c>
      <c r="AS29" s="12">
        <v>35.3747240614315</v>
      </c>
      <c r="AT29" s="13">
        <f t="shared" si="45"/>
        <v>13.8910566877743</v>
      </c>
      <c r="AU29" s="13">
        <f t="shared" si="46"/>
        <v>6.58226352433316e-5</v>
      </c>
      <c r="AV29" s="16">
        <f t="shared" si="26"/>
        <v>0.0411391470270823</v>
      </c>
      <c r="AW29" s="11" t="s">
        <v>11</v>
      </c>
      <c r="AX29" s="12">
        <v>29.3708782196045</v>
      </c>
      <c r="AY29" s="13">
        <f t="shared" si="47"/>
        <v>7.8872108459473</v>
      </c>
      <c r="AZ29" s="13">
        <f t="shared" si="48"/>
        <v>0.00422389343923516</v>
      </c>
      <c r="BA29" s="8">
        <f t="shared" si="27"/>
        <v>1.92871846540418</v>
      </c>
    </row>
    <row r="30" ht="13.5" spans="1:53">
      <c r="A30" s="10" t="s">
        <v>21</v>
      </c>
      <c r="B30" s="11" t="s">
        <v>1</v>
      </c>
      <c r="C30" s="12">
        <v>21.5464611053467</v>
      </c>
      <c r="D30" s="11" t="s">
        <v>2</v>
      </c>
      <c r="E30" s="12">
        <v>28.6433601379395</v>
      </c>
      <c r="F30" s="13">
        <f t="shared" si="29"/>
        <v>7.0968990325928</v>
      </c>
      <c r="G30" s="13">
        <f t="shared" si="30"/>
        <v>0.00730500495731474</v>
      </c>
      <c r="H30" s="14">
        <f>G30/G2</f>
        <v>0.327247144369592</v>
      </c>
      <c r="I30" s="11" t="s">
        <v>3</v>
      </c>
      <c r="J30" s="12">
        <v>24.3416309356689</v>
      </c>
      <c r="K30" s="13">
        <f t="shared" si="31"/>
        <v>2.7951698303222</v>
      </c>
      <c r="L30" s="13">
        <f t="shared" si="32"/>
        <v>0.144068832941878</v>
      </c>
      <c r="M30" s="16">
        <f t="shared" si="28"/>
        <v>2.69388244094761</v>
      </c>
      <c r="N30" s="11" t="s">
        <v>4</v>
      </c>
      <c r="O30" s="12">
        <v>29.2917861938477</v>
      </c>
      <c r="P30" s="13">
        <f t="shared" si="33"/>
        <v>7.745325088501</v>
      </c>
      <c r="Q30" s="13">
        <f t="shared" si="34"/>
        <v>0.00466041747655054</v>
      </c>
      <c r="R30" s="16">
        <f t="shared" si="19"/>
        <v>1.09656881801189</v>
      </c>
      <c r="S30" s="11" t="s">
        <v>5</v>
      </c>
      <c r="T30" s="12">
        <v>25.3133277893066</v>
      </c>
      <c r="U30" s="13">
        <f t="shared" si="35"/>
        <v>3.7668666839599</v>
      </c>
      <c r="V30" s="13">
        <f t="shared" si="36"/>
        <v>0.0734615586216609</v>
      </c>
      <c r="W30" s="16">
        <f t="shared" si="21"/>
        <v>0.285609263332145</v>
      </c>
      <c r="X30" s="11" t="s">
        <v>6</v>
      </c>
      <c r="Y30" s="12">
        <v>23.4460487365723</v>
      </c>
      <c r="Z30" s="13">
        <f t="shared" si="37"/>
        <v>1.8995876312256</v>
      </c>
      <c r="AA30" s="13">
        <f t="shared" si="38"/>
        <v>0.268019963436576</v>
      </c>
      <c r="AB30" s="16">
        <f t="shared" si="22"/>
        <v>20.7767413516726</v>
      </c>
      <c r="AC30" s="11" t="s">
        <v>7</v>
      </c>
      <c r="AD30" s="12">
        <v>28.8943070983887</v>
      </c>
      <c r="AE30" s="13">
        <f t="shared" si="39"/>
        <v>7.347845993042</v>
      </c>
      <c r="AF30" s="13">
        <f t="shared" si="40"/>
        <v>0.00613872180690426</v>
      </c>
      <c r="AG30" s="16">
        <f t="shared" si="23"/>
        <v>3.93507808134888</v>
      </c>
      <c r="AH30" s="11" t="s">
        <v>8</v>
      </c>
      <c r="AI30" s="12">
        <v>26.8806762695313</v>
      </c>
      <c r="AJ30" s="13">
        <f t="shared" si="41"/>
        <v>5.3342151641846</v>
      </c>
      <c r="AK30" s="13">
        <f t="shared" si="42"/>
        <v>0.0247879854327812</v>
      </c>
      <c r="AL30" s="16">
        <f t="shared" si="24"/>
        <v>4.58188270476547</v>
      </c>
      <c r="AM30" s="11" t="s">
        <v>9</v>
      </c>
      <c r="AN30" s="12">
        <v>31.8501930236816</v>
      </c>
      <c r="AO30" s="13">
        <f t="shared" si="43"/>
        <v>10.3037319183349</v>
      </c>
      <c r="AP30" s="13">
        <f t="shared" si="44"/>
        <v>0.000791166018069811</v>
      </c>
      <c r="AQ30" s="16">
        <f t="shared" si="25"/>
        <v>1.13023716867116</v>
      </c>
      <c r="AR30" s="11" t="s">
        <v>10</v>
      </c>
      <c r="AS30" s="12">
        <v>33.0729293823242</v>
      </c>
      <c r="AT30" s="13">
        <f t="shared" si="45"/>
        <v>11.5264682769775</v>
      </c>
      <c r="AU30" s="13">
        <f t="shared" si="46"/>
        <v>0.000338990325953749</v>
      </c>
      <c r="AV30" s="16">
        <f t="shared" si="26"/>
        <v>0.211868953721093</v>
      </c>
      <c r="AW30" s="11" t="s">
        <v>11</v>
      </c>
      <c r="AX30" s="12">
        <v>29.5125427246094</v>
      </c>
      <c r="AY30" s="13">
        <f t="shared" si="47"/>
        <v>7.9660816192627</v>
      </c>
      <c r="AZ30" s="13">
        <f t="shared" si="48"/>
        <v>0.00399917569838543</v>
      </c>
      <c r="BA30" s="8">
        <f t="shared" si="27"/>
        <v>1.82610762483353</v>
      </c>
    </row>
    <row r="31" ht="13.5" spans="1:53">
      <c r="A31" s="10" t="s">
        <v>22</v>
      </c>
      <c r="B31" s="11" t="s">
        <v>1</v>
      </c>
      <c r="C31" s="12">
        <v>24.7951965332031</v>
      </c>
      <c r="D31" s="11" t="s">
        <v>2</v>
      </c>
      <c r="E31" s="12">
        <v>30.6476402282715</v>
      </c>
      <c r="F31" s="13">
        <f t="shared" si="29"/>
        <v>5.8524436950684</v>
      </c>
      <c r="G31" s="13">
        <f t="shared" si="30"/>
        <v>0.0173076817087549</v>
      </c>
      <c r="H31" s="14">
        <f>G31/G2</f>
        <v>0.775343678470256</v>
      </c>
      <c r="I31" s="11" t="s">
        <v>3</v>
      </c>
      <c r="J31" s="12">
        <v>28.785514831543</v>
      </c>
      <c r="K31" s="13">
        <f t="shared" si="31"/>
        <v>3.9903182983399</v>
      </c>
      <c r="L31" s="13">
        <f t="shared" si="32"/>
        <v>0.0629208382737061</v>
      </c>
      <c r="M31" s="16">
        <f t="shared" si="28"/>
        <v>1.17653025941859</v>
      </c>
      <c r="N31" s="11" t="s">
        <v>4</v>
      </c>
      <c r="O31" s="12">
        <v>32.868595123291</v>
      </c>
      <c r="P31" s="13">
        <f t="shared" si="33"/>
        <v>8.0733985900879</v>
      </c>
      <c r="Q31" s="13">
        <f t="shared" si="34"/>
        <v>0.00371248628084265</v>
      </c>
      <c r="R31" s="16">
        <f t="shared" si="19"/>
        <v>0.873526183727682</v>
      </c>
      <c r="S31" s="11" t="s">
        <v>5</v>
      </c>
      <c r="T31" s="12">
        <v>27.2080249786377</v>
      </c>
      <c r="U31" s="13">
        <f t="shared" si="35"/>
        <v>2.4128284454346</v>
      </c>
      <c r="V31" s="13">
        <f t="shared" si="36"/>
        <v>0.187787319811552</v>
      </c>
      <c r="W31" s="16">
        <f t="shared" si="21"/>
        <v>0.730093385994137</v>
      </c>
      <c r="X31" s="11" t="s">
        <v>6</v>
      </c>
      <c r="Y31" s="12">
        <v>28.9355144500732</v>
      </c>
      <c r="Z31" s="13">
        <f t="shared" si="37"/>
        <v>4.1403179168701</v>
      </c>
      <c r="AA31" s="13">
        <f t="shared" si="38"/>
        <v>0.0567074495963211</v>
      </c>
      <c r="AB31" s="16">
        <f t="shared" si="22"/>
        <v>4.39592632529621</v>
      </c>
      <c r="AC31" s="11" t="s">
        <v>7</v>
      </c>
      <c r="AD31" s="12">
        <v>35.3124311534329</v>
      </c>
      <c r="AE31" s="13">
        <f t="shared" si="39"/>
        <v>10.5172346202298</v>
      </c>
      <c r="AF31" s="13">
        <f t="shared" si="40"/>
        <v>0.000682333835988946</v>
      </c>
      <c r="AG31" s="16">
        <f t="shared" si="23"/>
        <v>0.437393484608299</v>
      </c>
      <c r="AH31" s="11" t="s">
        <v>8</v>
      </c>
      <c r="AI31" s="12">
        <v>32.5806198120117</v>
      </c>
      <c r="AJ31" s="13">
        <f t="shared" si="41"/>
        <v>7.7854232788086</v>
      </c>
      <c r="AK31" s="13">
        <f t="shared" si="42"/>
        <v>0.00453266961006366</v>
      </c>
      <c r="AL31" s="16">
        <f t="shared" si="24"/>
        <v>0.837831720899013</v>
      </c>
      <c r="AM31" s="11" t="s">
        <v>9</v>
      </c>
      <c r="AN31" s="12">
        <v>33.3726768493652</v>
      </c>
      <c r="AO31" s="13">
        <f t="shared" si="43"/>
        <v>8.5774803161621</v>
      </c>
      <c r="AP31" s="13">
        <f t="shared" si="44"/>
        <v>0.00261770762247965</v>
      </c>
      <c r="AQ31" s="16">
        <f t="shared" si="25"/>
        <v>3.73958231782807</v>
      </c>
      <c r="AR31" s="11" t="s">
        <v>10</v>
      </c>
      <c r="AS31" s="12">
        <v>35.3294653647842</v>
      </c>
      <c r="AT31" s="13">
        <f t="shared" si="45"/>
        <v>10.5342688315811</v>
      </c>
      <c r="AU31" s="13">
        <f t="shared" si="46"/>
        <v>0.000674324748850654</v>
      </c>
      <c r="AV31" s="16">
        <f t="shared" si="26"/>
        <v>0.421452968031659</v>
      </c>
      <c r="AW31" s="11" t="s">
        <v>11</v>
      </c>
      <c r="AX31" s="12">
        <v>34.6399993896484</v>
      </c>
      <c r="AY31" s="13">
        <f t="shared" si="47"/>
        <v>9.8448028564453</v>
      </c>
      <c r="AZ31" s="13">
        <f t="shared" si="48"/>
        <v>0.00108747439172958</v>
      </c>
      <c r="BA31" s="8">
        <f t="shared" si="27"/>
        <v>0.496563649191589</v>
      </c>
    </row>
    <row r="32" ht="13.5" spans="1:53">
      <c r="A32" s="10" t="s">
        <v>22</v>
      </c>
      <c r="B32" s="11" t="s">
        <v>1</v>
      </c>
      <c r="C32" s="12">
        <v>24.5285053253174</v>
      </c>
      <c r="D32" s="11" t="s">
        <v>2</v>
      </c>
      <c r="E32" s="12">
        <v>30.3719940185547</v>
      </c>
      <c r="F32" s="13">
        <f t="shared" si="29"/>
        <v>5.8434886932373</v>
      </c>
      <c r="G32" s="13">
        <f t="shared" si="30"/>
        <v>0.0174154469236199</v>
      </c>
      <c r="H32" s="14">
        <f>G32/G2</f>
        <v>0.780171308161545</v>
      </c>
      <c r="I32" s="11" t="s">
        <v>3</v>
      </c>
      <c r="J32" s="12">
        <v>29.3804302215576</v>
      </c>
      <c r="K32" s="13">
        <f t="shared" si="31"/>
        <v>4.8519248962402</v>
      </c>
      <c r="L32" s="13">
        <f t="shared" si="32"/>
        <v>0.0346278134771651</v>
      </c>
      <c r="M32" s="16">
        <f t="shared" si="28"/>
        <v>0.647490902714381</v>
      </c>
      <c r="N32" s="11" t="s">
        <v>4</v>
      </c>
      <c r="O32" s="12">
        <v>33.1436599731445</v>
      </c>
      <c r="P32" s="13">
        <f t="shared" si="33"/>
        <v>8.6151546478271</v>
      </c>
      <c r="Q32" s="13">
        <f t="shared" si="34"/>
        <v>0.00255023401297248</v>
      </c>
      <c r="R32" s="16">
        <f t="shared" si="19"/>
        <v>0.600055061875878</v>
      </c>
      <c r="S32" s="11" t="s">
        <v>5</v>
      </c>
      <c r="T32" s="12">
        <v>27.169303894043</v>
      </c>
      <c r="U32" s="13">
        <f t="shared" si="35"/>
        <v>2.6407985687256</v>
      </c>
      <c r="V32" s="13">
        <f t="shared" si="36"/>
        <v>0.160339460621708</v>
      </c>
      <c r="W32" s="16">
        <f t="shared" si="21"/>
        <v>0.623379575528588</v>
      </c>
      <c r="X32" s="11" t="s">
        <v>6</v>
      </c>
      <c r="Y32" s="12">
        <v>29.0746669769287</v>
      </c>
      <c r="Z32" s="13">
        <f t="shared" si="37"/>
        <v>4.5461616516113</v>
      </c>
      <c r="AA32" s="13">
        <f t="shared" si="38"/>
        <v>0.0428024844071028</v>
      </c>
      <c r="AB32" s="16">
        <f t="shared" si="22"/>
        <v>3.31802204706223</v>
      </c>
      <c r="AC32" s="11" t="s">
        <v>7</v>
      </c>
      <c r="AD32" s="12">
        <v>34.9628879527336</v>
      </c>
      <c r="AE32" s="13">
        <f t="shared" si="39"/>
        <v>10.4343826274162</v>
      </c>
      <c r="AF32" s="13">
        <f t="shared" si="40"/>
        <v>0.000722666366756906</v>
      </c>
      <c r="AG32" s="16">
        <f t="shared" si="23"/>
        <v>0.463247670998017</v>
      </c>
      <c r="AH32" s="11" t="s">
        <v>8</v>
      </c>
      <c r="AI32" s="12">
        <v>31.4390525817871</v>
      </c>
      <c r="AJ32" s="13">
        <f t="shared" si="41"/>
        <v>6.9105472564697</v>
      </c>
      <c r="AK32" s="13">
        <f t="shared" si="42"/>
        <v>0.00831223837692383</v>
      </c>
      <c r="AL32" s="16">
        <f t="shared" si="24"/>
        <v>1.53645811033712</v>
      </c>
      <c r="AM32" s="11" t="s">
        <v>9</v>
      </c>
      <c r="AN32" s="12">
        <v>33.1332340240479</v>
      </c>
      <c r="AO32" s="13">
        <f t="shared" si="43"/>
        <v>8.6047286987305</v>
      </c>
      <c r="AP32" s="13">
        <f t="shared" si="44"/>
        <v>0.00256873058728835</v>
      </c>
      <c r="AQ32" s="16">
        <f t="shared" si="25"/>
        <v>3.66961512469764</v>
      </c>
      <c r="AR32" s="11" t="s">
        <v>10</v>
      </c>
      <c r="AS32" s="12">
        <v>36.3194653422473</v>
      </c>
      <c r="AT32" s="13">
        <f t="shared" si="45"/>
        <v>11.7909600169299</v>
      </c>
      <c r="AU32" s="13">
        <f t="shared" si="46"/>
        <v>0.000282206723979235</v>
      </c>
      <c r="AV32" s="16">
        <f t="shared" si="26"/>
        <v>0.176379202487022</v>
      </c>
      <c r="AW32" s="11" t="s">
        <v>11</v>
      </c>
      <c r="AX32" s="12">
        <v>34.1286921392281</v>
      </c>
      <c r="AY32" s="13">
        <f t="shared" si="47"/>
        <v>9.6001868139107</v>
      </c>
      <c r="AZ32" s="13">
        <f t="shared" si="48"/>
        <v>0.00128841509703948</v>
      </c>
      <c r="BA32" s="8">
        <f t="shared" si="27"/>
        <v>0.588317395908438</v>
      </c>
    </row>
    <row r="33" ht="13.5" spans="1:53">
      <c r="A33" s="10" t="s">
        <v>22</v>
      </c>
      <c r="B33" s="11" t="s">
        <v>1</v>
      </c>
      <c r="C33" s="12">
        <v>24.4302425384521</v>
      </c>
      <c r="D33" s="11" t="s">
        <v>2</v>
      </c>
      <c r="E33" s="12">
        <v>30.9185638427734</v>
      </c>
      <c r="F33" s="13">
        <f t="shared" si="29"/>
        <v>6.4883213043213</v>
      </c>
      <c r="G33" s="13">
        <f t="shared" si="30"/>
        <v>0.0111383450066456</v>
      </c>
      <c r="H33" s="14">
        <f>G33/G2</f>
        <v>0.498971816956569</v>
      </c>
      <c r="I33" s="11" t="s">
        <v>3</v>
      </c>
      <c r="J33" s="12">
        <v>28.4106712341309</v>
      </c>
      <c r="K33" s="13">
        <f t="shared" si="31"/>
        <v>3.9804286956788</v>
      </c>
      <c r="L33" s="13">
        <f t="shared" si="32"/>
        <v>0.0633536392063355</v>
      </c>
      <c r="M33" s="16">
        <f t="shared" si="28"/>
        <v>1.18462302180882</v>
      </c>
      <c r="N33" s="11" t="s">
        <v>4</v>
      </c>
      <c r="O33" s="12">
        <v>32.7989120483398</v>
      </c>
      <c r="P33" s="13">
        <f t="shared" si="33"/>
        <v>8.3686695098877</v>
      </c>
      <c r="Q33" s="13">
        <f t="shared" si="34"/>
        <v>0.00302537667128964</v>
      </c>
      <c r="R33" s="16">
        <f t="shared" si="19"/>
        <v>0.711853334421092</v>
      </c>
      <c r="S33" s="11" t="s">
        <v>5</v>
      </c>
      <c r="T33" s="12">
        <v>27.6281929016113</v>
      </c>
      <c r="U33" s="13">
        <f t="shared" si="35"/>
        <v>3.1979503631592</v>
      </c>
      <c r="V33" s="13">
        <f t="shared" si="36"/>
        <v>0.108973529181241</v>
      </c>
      <c r="W33" s="16">
        <f t="shared" si="21"/>
        <v>0.423675320482256</v>
      </c>
      <c r="X33" s="11" t="s">
        <v>6</v>
      </c>
      <c r="Y33" s="12">
        <v>28.9135093688965</v>
      </c>
      <c r="Z33" s="13">
        <f t="shared" si="37"/>
        <v>4.4832668304444</v>
      </c>
      <c r="AA33" s="13">
        <f t="shared" si="38"/>
        <v>0.0447097462945308</v>
      </c>
      <c r="AB33" s="16">
        <f t="shared" si="22"/>
        <v>3.46587180577758</v>
      </c>
      <c r="AC33" s="11" t="s">
        <v>7</v>
      </c>
      <c r="AD33" s="12">
        <v>35.1239255287264</v>
      </c>
      <c r="AE33" s="13">
        <f t="shared" si="39"/>
        <v>10.6936829902743</v>
      </c>
      <c r="AF33" s="13">
        <f t="shared" si="40"/>
        <v>0.000603782686996338</v>
      </c>
      <c r="AG33" s="16">
        <f t="shared" si="23"/>
        <v>0.387040183972012</v>
      </c>
      <c r="AH33" s="11" t="s">
        <v>8</v>
      </c>
      <c r="AI33" s="12">
        <v>31.8116855621338</v>
      </c>
      <c r="AJ33" s="13">
        <f t="shared" si="41"/>
        <v>7.3814430236817</v>
      </c>
      <c r="AK33" s="13">
        <f t="shared" si="42"/>
        <v>0.00599741689274796</v>
      </c>
      <c r="AL33" s="16">
        <f t="shared" si="24"/>
        <v>1.10857983230092</v>
      </c>
      <c r="AM33" s="11" t="s">
        <v>9</v>
      </c>
      <c r="AN33" s="12">
        <v>32.9881286621094</v>
      </c>
      <c r="AO33" s="13">
        <f t="shared" si="43"/>
        <v>8.5578861236573</v>
      </c>
      <c r="AP33" s="13">
        <f t="shared" si="44"/>
        <v>0.002653502965368</v>
      </c>
      <c r="AQ33" s="16">
        <f t="shared" si="25"/>
        <v>3.79071852195429</v>
      </c>
      <c r="AR33" s="11" t="s">
        <v>10</v>
      </c>
      <c r="AS33" s="12">
        <v>35.9090602441774</v>
      </c>
      <c r="AT33" s="13">
        <f t="shared" si="45"/>
        <v>11.4788177057253</v>
      </c>
      <c r="AU33" s="13">
        <f t="shared" si="46"/>
        <v>0.000350373745517582</v>
      </c>
      <c r="AV33" s="16">
        <f t="shared" si="26"/>
        <v>0.218983590948489</v>
      </c>
      <c r="AW33" s="11" t="s">
        <v>11</v>
      </c>
      <c r="AX33" s="12">
        <v>33.625223267324</v>
      </c>
      <c r="AY33" s="13">
        <f t="shared" si="47"/>
        <v>9.1949807288719</v>
      </c>
      <c r="AZ33" s="13">
        <f t="shared" si="48"/>
        <v>0.00170621985340597</v>
      </c>
      <c r="BA33" s="8">
        <f t="shared" si="27"/>
        <v>0.779095823473046</v>
      </c>
    </row>
    <row r="34" ht="13.5" spans="1:53">
      <c r="A34" s="10" t="s">
        <v>23</v>
      </c>
      <c r="B34" s="11" t="s">
        <v>1</v>
      </c>
      <c r="C34" s="12">
        <v>25.1606597900391</v>
      </c>
      <c r="D34" s="11" t="s">
        <v>2</v>
      </c>
      <c r="E34" s="12">
        <v>32.9855079650879</v>
      </c>
      <c r="F34" s="13">
        <f t="shared" si="29"/>
        <v>7.8248481750488</v>
      </c>
      <c r="G34" s="13">
        <f t="shared" si="30"/>
        <v>0.00441048132783823</v>
      </c>
      <c r="H34" s="14">
        <f>G34/G2</f>
        <v>0.197579252617101</v>
      </c>
      <c r="I34" s="11" t="s">
        <v>3</v>
      </c>
      <c r="J34" s="12">
        <v>27.9783535003662</v>
      </c>
      <c r="K34" s="13">
        <f t="shared" si="31"/>
        <v>2.8176937103271</v>
      </c>
      <c r="L34" s="13">
        <f t="shared" si="32"/>
        <v>0.141837044967635</v>
      </c>
      <c r="M34" s="16">
        <f t="shared" si="28"/>
        <v>2.65215117740529</v>
      </c>
      <c r="N34" s="11" t="s">
        <v>4</v>
      </c>
      <c r="O34" s="12">
        <v>32.823445892334</v>
      </c>
      <c r="P34" s="13">
        <f t="shared" si="33"/>
        <v>7.6627861022949</v>
      </c>
      <c r="Q34" s="13">
        <f t="shared" si="34"/>
        <v>0.00493482246191511</v>
      </c>
      <c r="R34" s="16">
        <f t="shared" si="19"/>
        <v>1.1611346969212</v>
      </c>
      <c r="S34" s="11" t="s">
        <v>5</v>
      </c>
      <c r="T34" s="12">
        <v>28.9892520904541</v>
      </c>
      <c r="U34" s="13">
        <f t="shared" si="35"/>
        <v>3.828592300415</v>
      </c>
      <c r="V34" s="13">
        <f t="shared" si="36"/>
        <v>0.0703847992732488</v>
      </c>
      <c r="W34" s="16">
        <f t="shared" si="21"/>
        <v>0.273647211512961</v>
      </c>
      <c r="X34" s="11" t="s">
        <v>6</v>
      </c>
      <c r="Y34" s="12">
        <v>27.2591510009766</v>
      </c>
      <c r="Z34" s="13">
        <f t="shared" si="37"/>
        <v>2.0984912109375</v>
      </c>
      <c r="AA34" s="13">
        <f t="shared" si="38"/>
        <v>0.23350231996993</v>
      </c>
      <c r="AB34" s="16">
        <f t="shared" si="22"/>
        <v>18.1009550364287</v>
      </c>
      <c r="AC34" s="11" t="s">
        <v>7</v>
      </c>
      <c r="AD34" s="12">
        <v>34.9930307590284</v>
      </c>
      <c r="AE34" s="13">
        <f t="shared" si="39"/>
        <v>9.8323709689893</v>
      </c>
      <c r="AF34" s="13">
        <f t="shared" si="40"/>
        <v>0.00109688578884498</v>
      </c>
      <c r="AG34" s="16">
        <f t="shared" si="23"/>
        <v>0.703131915926269</v>
      </c>
      <c r="AH34" s="11" t="s">
        <v>8</v>
      </c>
      <c r="AI34" s="12">
        <v>29.0234279632568</v>
      </c>
      <c r="AJ34" s="13">
        <f t="shared" si="41"/>
        <v>3.8627681732177</v>
      </c>
      <c r="AK34" s="13">
        <f t="shared" si="42"/>
        <v>0.0687370538074786</v>
      </c>
      <c r="AL34" s="16">
        <f t="shared" si="24"/>
        <v>12.705555232436</v>
      </c>
      <c r="AM34" s="11" t="s">
        <v>9</v>
      </c>
      <c r="AN34" s="12">
        <v>34.3668432384341</v>
      </c>
      <c r="AO34" s="13">
        <f t="shared" si="43"/>
        <v>9.206183448395</v>
      </c>
      <c r="AP34" s="13">
        <f t="shared" si="44"/>
        <v>0.00169302213588017</v>
      </c>
      <c r="AQ34" s="16">
        <f t="shared" si="25"/>
        <v>2.41860305125739</v>
      </c>
      <c r="AR34" s="11" t="s">
        <v>10</v>
      </c>
      <c r="AS34" s="12">
        <v>36.2493653962231</v>
      </c>
      <c r="AT34" s="13">
        <f t="shared" si="45"/>
        <v>11.088705606184</v>
      </c>
      <c r="AU34" s="13">
        <f t="shared" si="46"/>
        <v>0.000459163121279862</v>
      </c>
      <c r="AV34" s="16">
        <f t="shared" si="26"/>
        <v>0.286976950799914</v>
      </c>
      <c r="AW34" s="11" t="s">
        <v>11</v>
      </c>
      <c r="AX34" s="12">
        <v>34.0653991699219</v>
      </c>
      <c r="AY34" s="13">
        <f t="shared" si="47"/>
        <v>8.9047393798828</v>
      </c>
      <c r="AZ34" s="13">
        <f t="shared" si="48"/>
        <v>0.00208644212785628</v>
      </c>
      <c r="BA34" s="8">
        <f t="shared" si="27"/>
        <v>0.952713300390995</v>
      </c>
    </row>
    <row r="35" ht="13.5" spans="1:53">
      <c r="A35" s="10" t="s">
        <v>23</v>
      </c>
      <c r="B35" s="11" t="s">
        <v>1</v>
      </c>
      <c r="C35" s="12">
        <v>25.2144660949707</v>
      </c>
      <c r="D35" s="11" t="s">
        <v>2</v>
      </c>
      <c r="E35" s="12">
        <v>32.2492599487305</v>
      </c>
      <c r="F35" s="13">
        <f t="shared" si="29"/>
        <v>7.0347938537598</v>
      </c>
      <c r="G35" s="13">
        <f t="shared" si="30"/>
        <v>0.00762633777821693</v>
      </c>
      <c r="H35" s="14">
        <f>G35/G2</f>
        <v>0.341642103530732</v>
      </c>
      <c r="I35" s="11" t="s">
        <v>3</v>
      </c>
      <c r="J35" s="12">
        <v>27.7026767730713</v>
      </c>
      <c r="K35" s="13">
        <f t="shared" si="31"/>
        <v>2.4882106781006</v>
      </c>
      <c r="L35" s="13">
        <f t="shared" si="32"/>
        <v>0.178227186088083</v>
      </c>
      <c r="M35" s="16">
        <f t="shared" si="28"/>
        <v>3.33259510261935</v>
      </c>
      <c r="N35" s="11" t="s">
        <v>4</v>
      </c>
      <c r="O35" s="12">
        <v>32.6744384765625</v>
      </c>
      <c r="P35" s="13">
        <f t="shared" si="33"/>
        <v>7.4599723815918</v>
      </c>
      <c r="Q35" s="13">
        <f t="shared" si="34"/>
        <v>0.00567968887455734</v>
      </c>
      <c r="R35" s="16">
        <f t="shared" si="19"/>
        <v>1.33639738224879</v>
      </c>
      <c r="S35" s="11" t="s">
        <v>5</v>
      </c>
      <c r="T35" s="12">
        <v>28.5909023284912</v>
      </c>
      <c r="U35" s="13">
        <f t="shared" si="35"/>
        <v>3.3764362335205</v>
      </c>
      <c r="V35" s="13">
        <f t="shared" si="36"/>
        <v>0.0962922678608003</v>
      </c>
      <c r="W35" s="16">
        <f t="shared" si="21"/>
        <v>0.374372177834456</v>
      </c>
      <c r="X35" s="11" t="s">
        <v>6</v>
      </c>
      <c r="Y35" s="12">
        <v>27.3214149475098</v>
      </c>
      <c r="Z35" s="13">
        <f t="shared" si="37"/>
        <v>2.1069488525391</v>
      </c>
      <c r="AA35" s="13">
        <f t="shared" si="38"/>
        <v>0.232137442834169</v>
      </c>
      <c r="AB35" s="16">
        <f t="shared" si="22"/>
        <v>17.9951506072999</v>
      </c>
      <c r="AC35" s="11" t="s">
        <v>7</v>
      </c>
      <c r="AD35" s="12">
        <v>34.9125829690607</v>
      </c>
      <c r="AE35" s="13">
        <f t="shared" si="39"/>
        <v>9.69811687409</v>
      </c>
      <c r="AF35" s="13">
        <f t="shared" si="40"/>
        <v>0.00120385981931254</v>
      </c>
      <c r="AG35" s="16">
        <f t="shared" si="23"/>
        <v>0.771705012379833</v>
      </c>
      <c r="AH35" s="11" t="s">
        <v>8</v>
      </c>
      <c r="AI35" s="12">
        <v>29.3949203491211</v>
      </c>
      <c r="AJ35" s="13">
        <f t="shared" si="41"/>
        <v>4.1804542541504</v>
      </c>
      <c r="AK35" s="13">
        <f t="shared" si="42"/>
        <v>0.0551515692360734</v>
      </c>
      <c r="AL35" s="16">
        <f t="shared" si="24"/>
        <v>10.1943750898472</v>
      </c>
      <c r="AM35" s="11" t="s">
        <v>9</v>
      </c>
      <c r="AN35" s="12">
        <v>33.9678932189941</v>
      </c>
      <c r="AO35" s="13">
        <f t="shared" si="43"/>
        <v>8.7534271240234</v>
      </c>
      <c r="AP35" s="13">
        <f t="shared" si="44"/>
        <v>0.00231715918864667</v>
      </c>
      <c r="AQ35" s="16">
        <f t="shared" si="25"/>
        <v>3.31022741235239</v>
      </c>
      <c r="AR35" s="11" t="s">
        <v>10</v>
      </c>
      <c r="AS35" s="12">
        <v>37.2695503952353</v>
      </c>
      <c r="AT35" s="13">
        <f t="shared" si="45"/>
        <v>12.0550843002646</v>
      </c>
      <c r="AU35" s="13">
        <f t="shared" si="46"/>
        <v>0.000234994677234904</v>
      </c>
      <c r="AV35" s="16">
        <f t="shared" si="26"/>
        <v>0.146871673271815</v>
      </c>
      <c r="AW35" s="11" t="s">
        <v>11</v>
      </c>
      <c r="AX35" s="12">
        <v>33.7815437316895</v>
      </c>
      <c r="AY35" s="13">
        <f t="shared" si="47"/>
        <v>8.5670776367188</v>
      </c>
      <c r="AZ35" s="13">
        <f t="shared" si="48"/>
        <v>0.0026366510479984</v>
      </c>
      <c r="BA35" s="8">
        <f t="shared" si="27"/>
        <v>1.20395025022758</v>
      </c>
    </row>
    <row r="36" ht="13.5" spans="1:53">
      <c r="A36" s="10" t="s">
        <v>23</v>
      </c>
      <c r="B36" s="11" t="s">
        <v>1</v>
      </c>
      <c r="C36" s="12">
        <v>25.3083572387695</v>
      </c>
      <c r="D36" s="11" t="s">
        <v>2</v>
      </c>
      <c r="E36" s="12">
        <v>31.5623054504395</v>
      </c>
      <c r="F36" s="13">
        <f t="shared" si="29"/>
        <v>6.25394821167</v>
      </c>
      <c r="G36" s="13">
        <f t="shared" si="30"/>
        <v>0.013103098234512</v>
      </c>
      <c r="H36" s="14">
        <f>G36/G2</f>
        <v>0.586988168344038</v>
      </c>
      <c r="I36" s="11" t="s">
        <v>3</v>
      </c>
      <c r="J36" s="12">
        <v>27.8901691436768</v>
      </c>
      <c r="K36" s="13">
        <f t="shared" si="31"/>
        <v>2.5818119049073</v>
      </c>
      <c r="L36" s="13">
        <f t="shared" si="32"/>
        <v>0.167031035481924</v>
      </c>
      <c r="M36" s="16">
        <f t="shared" si="28"/>
        <v>3.1232429970442</v>
      </c>
      <c r="N36" s="11" t="s">
        <v>4</v>
      </c>
      <c r="O36" s="12">
        <v>32.7669486999512</v>
      </c>
      <c r="P36" s="13">
        <f t="shared" si="33"/>
        <v>7.4585914611817</v>
      </c>
      <c r="Q36" s="13">
        <f t="shared" si="34"/>
        <v>0.00568512796802198</v>
      </c>
      <c r="R36" s="16">
        <f t="shared" si="19"/>
        <v>1.33767716894635</v>
      </c>
      <c r="S36" s="11" t="s">
        <v>5</v>
      </c>
      <c r="T36" s="12">
        <v>28.7981624603271</v>
      </c>
      <c r="U36" s="13">
        <f t="shared" si="35"/>
        <v>3.4898052215576</v>
      </c>
      <c r="V36" s="13">
        <f t="shared" si="36"/>
        <v>0.0890151543609818</v>
      </c>
      <c r="W36" s="16">
        <f t="shared" si="21"/>
        <v>0.346079679487508</v>
      </c>
      <c r="X36" s="11" t="s">
        <v>6</v>
      </c>
      <c r="Y36" s="12">
        <v>27.3313934326172</v>
      </c>
      <c r="Z36" s="13">
        <f t="shared" si="37"/>
        <v>2.0230361938477</v>
      </c>
      <c r="AA36" s="13">
        <f t="shared" si="38"/>
        <v>0.24603983286649</v>
      </c>
      <c r="AB36" s="16">
        <f t="shared" si="22"/>
        <v>19.0728552609682</v>
      </c>
      <c r="AC36" s="11" t="s">
        <v>7</v>
      </c>
      <c r="AD36" s="12">
        <v>34.7148939130253</v>
      </c>
      <c r="AE36" s="13">
        <f t="shared" si="39"/>
        <v>9.4065366742558</v>
      </c>
      <c r="AF36" s="13">
        <f t="shared" si="40"/>
        <v>0.0014735005616871</v>
      </c>
      <c r="AG36" s="16">
        <f t="shared" si="23"/>
        <v>0.944551642107115</v>
      </c>
      <c r="AH36" s="11" t="s">
        <v>8</v>
      </c>
      <c r="AI36" s="12">
        <v>29.280782699585</v>
      </c>
      <c r="AJ36" s="13">
        <f t="shared" si="41"/>
        <v>3.9724254608155</v>
      </c>
      <c r="AK36" s="13">
        <f t="shared" si="42"/>
        <v>0.0637060650545742</v>
      </c>
      <c r="AL36" s="16">
        <f t="shared" si="24"/>
        <v>11.7756127642466</v>
      </c>
      <c r="AM36" s="11" t="s">
        <v>9</v>
      </c>
      <c r="AN36" s="12">
        <v>34.2643394470215</v>
      </c>
      <c r="AO36" s="13">
        <f t="shared" si="43"/>
        <v>8.955982208252</v>
      </c>
      <c r="AP36" s="13">
        <f t="shared" si="44"/>
        <v>0.00201363483024169</v>
      </c>
      <c r="AQ36" s="16">
        <f t="shared" si="25"/>
        <v>2.87662118605956</v>
      </c>
      <c r="AR36" s="11" t="s">
        <v>10</v>
      </c>
      <c r="AS36" s="12">
        <v>38.0495343945372</v>
      </c>
      <c r="AT36" s="13">
        <f t="shared" si="45"/>
        <v>12.7411771557677</v>
      </c>
      <c r="AU36" s="13">
        <f t="shared" si="46"/>
        <v>0.000146057376674536</v>
      </c>
      <c r="AV36" s="16">
        <f t="shared" si="26"/>
        <v>0.091285860421585</v>
      </c>
      <c r="AW36" s="11" t="s">
        <v>11</v>
      </c>
      <c r="AX36" s="12">
        <v>33.9623125221736</v>
      </c>
      <c r="AY36" s="13">
        <f t="shared" si="47"/>
        <v>8.6539552834041</v>
      </c>
      <c r="AZ36" s="13">
        <f t="shared" si="48"/>
        <v>0.00248256071440474</v>
      </c>
      <c r="BA36" s="8">
        <f t="shared" si="27"/>
        <v>1.1335893673081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ztxianyun</cp:lastModifiedBy>
  <dcterms:created xsi:type="dcterms:W3CDTF">2023-10-19T07:39:00Z</dcterms:created>
  <dcterms:modified xsi:type="dcterms:W3CDTF">2024-07-27T13:35:42Z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E094D812E44B4A578C1FA7B5D08056E0_13</vt:lpwstr>
  </property>
  <property fmtid="{D5CDD505-2E9C-101B-9397-08002B2CF9AE}" pid="3" name="KSOProductBuildVer">
    <vt:lpwstr>2052-12.1.0.17147</vt:lpwstr>
  </property>
</Properties>
</file>