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rebecca_langshaw_informa_com/Documents/Documents/V1s/9-3 to 9-6/"/>
    </mc:Choice>
  </mc:AlternateContent>
  <xr:revisionPtr revIDLastSave="0" documentId="8_{FE710E83-B5C7-4F38-85B5-CA2EA28DDCF5}" xr6:coauthVersionLast="47" xr6:coauthVersionMax="47" xr10:uidLastSave="{00000000-0000-0000-0000-000000000000}"/>
  <bookViews>
    <workbookView xWindow="2124" yWindow="2124" windowWidth="17280" windowHeight="8880" xr2:uid="{00000000-000D-0000-FFFF-FFFF00000000}"/>
  </bookViews>
  <sheets>
    <sheet name=" incidence " sheetId="3" r:id="rId1"/>
    <sheet name="gender" sheetId="16" r:id="rId2"/>
    <sheet name="age" sheetId="7" r:id="rId3"/>
    <sheet name="Preoperative diagnosis" sheetId="22" r:id="rId4"/>
    <sheet name="No. of surgical segments" sheetId="21" r:id="rId5"/>
    <sheet name="Fusion to sacrum" sheetId="6" r:id="rId6"/>
    <sheet name="spondylopelvic parameters" sheetId="27" r:id="rId7"/>
    <sheet name="Pre-and postoperative control" sheetId="26" r:id="rId8"/>
  </sheets>
  <definedNames>
    <definedName name="_Hlk130505599" localSheetId="1">gender!$F$16</definedName>
    <definedName name="_Hlk155399175" localSheetId="2">age!$A$6</definedName>
    <definedName name="_Hlk155399193" localSheetId="2">age!$A$11</definedName>
    <definedName name="_Hlk155399214" localSheetId="2">age!$A$8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" l="1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17" i="3"/>
  <c r="E14" i="16"/>
  <c r="L2" i="3"/>
  <c r="G21" i="6"/>
  <c r="F21" i="6"/>
  <c r="L13" i="3"/>
  <c r="E22" i="7"/>
  <c r="D22" i="7"/>
  <c r="F14" i="16"/>
  <c r="L12" i="3"/>
  <c r="Q31" i="21" l="1"/>
  <c r="Q30" i="21"/>
  <c r="Q29" i="21"/>
  <c r="Q26" i="21"/>
  <c r="Q25" i="21"/>
  <c r="Q24" i="21"/>
  <c r="Q23" i="21"/>
  <c r="Q22" i="21"/>
  <c r="L3" i="3"/>
  <c r="L4" i="3"/>
  <c r="L5" i="3"/>
  <c r="L6" i="3"/>
  <c r="L7" i="3"/>
  <c r="L8" i="3"/>
  <c r="L9" i="3"/>
  <c r="L10" i="3"/>
  <c r="L11" i="3"/>
  <c r="A3" i="6" l="1"/>
  <c r="A4" i="6" s="1"/>
  <c r="A5" i="6" s="1"/>
  <c r="A6" i="6" s="1"/>
  <c r="A7" i="6" s="1"/>
  <c r="A8" i="6" s="1"/>
  <c r="A9" i="6" s="1"/>
  <c r="A10" i="6" s="1"/>
  <c r="A11" i="6" s="1"/>
  <c r="Q15" i="21" l="1"/>
  <c r="Q16" i="21"/>
  <c r="Q17" i="21"/>
  <c r="Q18" i="21"/>
  <c r="Q19" i="21"/>
  <c r="Q20" i="21"/>
  <c r="J8" i="6" l="1"/>
  <c r="L8" i="6" s="1"/>
  <c r="K4" i="21" l="1"/>
</calcChain>
</file>

<file path=xl/sharedStrings.xml><?xml version="1.0" encoding="utf-8"?>
<sst xmlns="http://schemas.openxmlformats.org/spreadsheetml/2006/main" count="990" uniqueCount="184">
  <si>
    <t>PMID</t>
  </si>
  <si>
    <t>_ES</t>
    <phoneticPr fontId="1" type="noConversion"/>
  </si>
  <si>
    <t>_LCI</t>
    <phoneticPr fontId="1" type="noConversion"/>
  </si>
  <si>
    <t>_UCI</t>
    <phoneticPr fontId="1" type="noConversion"/>
  </si>
  <si>
    <t>RR</t>
    <phoneticPr fontId="1" type="noConversion"/>
  </si>
  <si>
    <t>9/21</t>
    <phoneticPr fontId="1" type="noConversion"/>
  </si>
  <si>
    <t>8/14</t>
    <phoneticPr fontId="1" type="noConversion"/>
  </si>
  <si>
    <t>4/7</t>
    <phoneticPr fontId="1" type="noConversion"/>
  </si>
  <si>
    <t>15/162</t>
    <phoneticPr fontId="1" type="noConversion"/>
  </si>
  <si>
    <t>29/140</t>
    <phoneticPr fontId="1" type="noConversion"/>
  </si>
  <si>
    <t>Lumbar spondylolisthesis21/105</t>
    <phoneticPr fontId="1" type="noConversion"/>
  </si>
  <si>
    <t>7/170</t>
    <phoneticPr fontId="1" type="noConversion"/>
  </si>
  <si>
    <t>7/14</t>
    <phoneticPr fontId="1" type="noConversion"/>
  </si>
  <si>
    <t>0/4</t>
    <phoneticPr fontId="1" type="noConversion"/>
  </si>
  <si>
    <t>1/69</t>
    <phoneticPr fontId="1" type="noConversion"/>
  </si>
  <si>
    <t>Adult spine deformity0/5</t>
    <phoneticPr fontId="1" type="noConversion"/>
  </si>
  <si>
    <t>SD</t>
    <phoneticPr fontId="1" type="noConversion"/>
  </si>
  <si>
    <t>_SD</t>
    <phoneticPr fontId="1" type="noConversion"/>
  </si>
  <si>
    <t>Cho et al.</t>
    <phoneticPr fontId="1" type="noConversion"/>
  </si>
  <si>
    <t>Unoki et al.</t>
    <phoneticPr fontId="1" type="noConversion"/>
  </si>
  <si>
    <t xml:space="preserve">Guan et al. </t>
    <phoneticPr fontId="1" type="noConversion"/>
  </si>
  <si>
    <t>Tonosu et al.</t>
    <phoneticPr fontId="1" type="noConversion"/>
  </si>
  <si>
    <t>Murata et al.</t>
    <phoneticPr fontId="1" type="noConversion"/>
  </si>
  <si>
    <t>SIJP Mean</t>
    <phoneticPr fontId="1" type="noConversion"/>
  </si>
  <si>
    <t>N</t>
    <phoneticPr fontId="1" type="noConversion"/>
  </si>
  <si>
    <t>NoSIJP Mean</t>
    <phoneticPr fontId="1" type="noConversion"/>
  </si>
  <si>
    <t>NN</t>
    <phoneticPr fontId="1" type="noConversion"/>
  </si>
  <si>
    <t xml:space="preserve"> Author</t>
    <phoneticPr fontId="1" type="noConversion"/>
  </si>
  <si>
    <t>Year</t>
    <phoneticPr fontId="1" type="noConversion"/>
  </si>
  <si>
    <t>Retrospective</t>
    <phoneticPr fontId="1" type="noConversion"/>
  </si>
  <si>
    <t>Prospective</t>
    <phoneticPr fontId="1" type="noConversion"/>
  </si>
  <si>
    <t>SIJP Total</t>
    <phoneticPr fontId="1" type="noConversion"/>
  </si>
  <si>
    <t>noSIJP Total</t>
    <phoneticPr fontId="1" type="noConversion"/>
  </si>
  <si>
    <t>Events</t>
    <phoneticPr fontId="1" type="noConversion"/>
  </si>
  <si>
    <t>_Events</t>
    <phoneticPr fontId="1" type="noConversion"/>
  </si>
  <si>
    <t>Posterior lumbar interbody fusion (PLIF)</t>
  </si>
  <si>
    <t>Decompression</t>
  </si>
  <si>
    <t>Lumbar fusion surgery</t>
  </si>
  <si>
    <t>Lumbar open diskectomy(40.9%) /PLIF(59.1%)</t>
  </si>
  <si>
    <t>Posterior thoracolumbar fusion</t>
  </si>
  <si>
    <t>Transforaminal Lumbar Interbody Fusion(TLIF) involving L4-L5/L5-S1</t>
  </si>
  <si>
    <t>_ES</t>
  </si>
  <si>
    <t>_LCI</t>
  </si>
  <si>
    <t>_UCI</t>
  </si>
  <si>
    <t>Multi-segment Author</t>
    <phoneticPr fontId="1" type="noConversion"/>
  </si>
  <si>
    <t>Lumbar-disk-herniation Author</t>
    <phoneticPr fontId="1" type="noConversion"/>
  </si>
  <si>
    <t>Mean age of all patients ＞70 years</t>
    <phoneticPr fontId="1" type="noConversion"/>
  </si>
  <si>
    <t>Pre Mean</t>
    <phoneticPr fontId="1" type="noConversion"/>
  </si>
  <si>
    <t>Post Mean</t>
    <phoneticPr fontId="1" type="noConversion"/>
  </si>
  <si>
    <t>Europe</t>
  </si>
  <si>
    <t>Asia</t>
  </si>
  <si>
    <t>类型</t>
  </si>
  <si>
    <t>Total</t>
    <phoneticPr fontId="1" type="noConversion"/>
  </si>
  <si>
    <t>Lumbar interbody fusion</t>
    <phoneticPr fontId="1" type="noConversion"/>
  </si>
  <si>
    <t>Mean age of all patients ＜70 years</t>
    <phoneticPr fontId="1" type="noConversion"/>
  </si>
  <si>
    <t>Non-multisegmental fusion</t>
    <phoneticPr fontId="1" type="noConversion"/>
  </si>
  <si>
    <t>Multisegmental  fusion</t>
    <phoneticPr fontId="1" type="noConversion"/>
  </si>
  <si>
    <t>7/51</t>
    <phoneticPr fontId="1" type="noConversion"/>
  </si>
  <si>
    <t>4/32</t>
    <phoneticPr fontId="1" type="noConversion"/>
  </si>
  <si>
    <t>5/33</t>
    <phoneticPr fontId="1" type="noConversion"/>
  </si>
  <si>
    <t>3/21</t>
    <phoneticPr fontId="1" type="noConversion"/>
  </si>
  <si>
    <t>103</t>
    <phoneticPr fontId="1" type="noConversion"/>
  </si>
  <si>
    <t>19</t>
    <phoneticPr fontId="1" type="noConversion"/>
  </si>
  <si>
    <t>5/16</t>
    <phoneticPr fontId="1" type="noConversion"/>
  </si>
  <si>
    <t>4/18</t>
    <phoneticPr fontId="1" type="noConversion"/>
  </si>
  <si>
    <t>3/29</t>
    <phoneticPr fontId="1" type="noConversion"/>
  </si>
  <si>
    <t>3/39</t>
    <phoneticPr fontId="1" type="noConversion"/>
  </si>
  <si>
    <t>1/25</t>
    <phoneticPr fontId="1" type="noConversion"/>
  </si>
  <si>
    <t>4/11</t>
    <phoneticPr fontId="1" type="noConversion"/>
  </si>
  <si>
    <t>Lumbar-degenerative-kyphosis Author</t>
    <phoneticPr fontId="1" type="noConversion"/>
  </si>
  <si>
    <t>gen logor=log( _es )
gen loglci=log( _lci )
gen loguci=log( _uci )
gen selogor=((loguci-loglci)/(1.96*2))
metan logor loglci loguci, lcols( lumbardegenerativekyphosisauthor year sijptotal events nosijptotal _events)  fixed second(rand
&gt; om) effect(OR) eform texts(280) astext(80) graphregion(margin(tiny)) aspect(0.618)</t>
    <phoneticPr fontId="1" type="noConversion"/>
  </si>
  <si>
    <t>Lumbar-degenerative-kyphoscoliosis Author</t>
    <phoneticPr fontId="1" type="noConversion"/>
  </si>
  <si>
    <t>5/122</t>
    <phoneticPr fontId="1" type="noConversion"/>
  </si>
  <si>
    <t xml:space="preserve"> Spondylolisthesis Author</t>
    <phoneticPr fontId="1" type="noConversion"/>
  </si>
  <si>
    <t>Spinal stenosis</t>
    <phoneticPr fontId="1" type="noConversion"/>
  </si>
  <si>
    <t>Lumbar disk herniation</t>
    <phoneticPr fontId="1" type="noConversion"/>
  </si>
  <si>
    <t>Lumbar degenerative kyphosis</t>
    <phoneticPr fontId="1" type="noConversion"/>
  </si>
  <si>
    <t>Lumbar degenerative kyphoscoliosis</t>
    <phoneticPr fontId="1" type="noConversion"/>
  </si>
  <si>
    <t xml:space="preserve"> Spondylolisthesis</t>
  </si>
  <si>
    <t xml:space="preserve">Lumbar degenerative scoliosis </t>
    <phoneticPr fontId="1" type="noConversion"/>
  </si>
  <si>
    <t>Equal or more than two</t>
    <phoneticPr fontId="1" type="noConversion"/>
  </si>
  <si>
    <t>Equal or more than three</t>
    <phoneticPr fontId="1" type="noConversion"/>
  </si>
  <si>
    <t>Equal or more than four</t>
    <phoneticPr fontId="1" type="noConversion"/>
  </si>
  <si>
    <t xml:space="preserve">Total </t>
    <phoneticPr fontId="1" type="noConversion"/>
  </si>
  <si>
    <t xml:space="preserve">Multi-segment corrective fusion </t>
    <phoneticPr fontId="1" type="noConversion"/>
  </si>
  <si>
    <t>2019 and before</t>
  </si>
  <si>
    <t>After 2019</t>
  </si>
  <si>
    <t>Proportion</t>
    <phoneticPr fontId="1" type="noConversion"/>
  </si>
  <si>
    <t>LCI</t>
    <phoneticPr fontId="1" type="noConversion"/>
  </si>
  <si>
    <t>UCI</t>
    <phoneticPr fontId="1" type="noConversion"/>
  </si>
  <si>
    <t xml:space="preserve"> lumbar interbody fusion</t>
  </si>
  <si>
    <t>decompressive surgery</t>
  </si>
  <si>
    <t>Decompression or fusion surgery</t>
  </si>
  <si>
    <t>Decompression or fusion</t>
    <phoneticPr fontId="1" type="noConversion"/>
  </si>
  <si>
    <t>SE</t>
    <phoneticPr fontId="1" type="noConversion"/>
  </si>
  <si>
    <t>Caucasian</t>
  </si>
  <si>
    <t>Asian</t>
  </si>
  <si>
    <t>Overall</t>
    <phoneticPr fontId="1" type="noConversion"/>
  </si>
  <si>
    <t>Patients</t>
    <phoneticPr fontId="1" type="noConversion"/>
  </si>
  <si>
    <t>Studies</t>
    <phoneticPr fontId="1" type="noConversion"/>
  </si>
  <si>
    <t>Multisegment corrective fusion</t>
    <phoneticPr fontId="1" type="noConversion"/>
  </si>
  <si>
    <t>Group</t>
    <phoneticPr fontId="1" type="noConversion"/>
  </si>
  <si>
    <t>Incidence of new-onset SIJP</t>
  </si>
  <si>
    <t>1 Date of study publication</t>
    <phoneticPr fontId="1" type="noConversion"/>
  </si>
  <si>
    <t>1 Date of study publication</t>
    <phoneticPr fontId="1" type="noConversion"/>
  </si>
  <si>
    <t>2 Continent</t>
    <phoneticPr fontId="1" type="noConversion"/>
  </si>
  <si>
    <t>3 Ethnicity</t>
    <phoneticPr fontId="1" type="noConversion"/>
  </si>
  <si>
    <t>4 Type of study</t>
    <phoneticPr fontId="1" type="noConversion"/>
  </si>
  <si>
    <t>5 Sample size</t>
    <phoneticPr fontId="1" type="noConversion"/>
  </si>
  <si>
    <t>No. of SIJP</t>
    <phoneticPr fontId="1" type="noConversion"/>
  </si>
  <si>
    <t>Author</t>
    <phoneticPr fontId="1" type="noConversion"/>
  </si>
  <si>
    <t>set scheme white_tableau</t>
    <phoneticPr fontId="1" type="noConversion"/>
  </si>
  <si>
    <t>label variable _events "Events"
gen logor=log( _es )
gen loglci=log( _lci )
gen loguci=log( _uci )
gen selogor=((loguci-loglci)/(1.96*2))
metan logor loglci loguci, lcols( lumbardiskherniationauthor year sijptotal events nosijptotal _events)  fixed second(random) effect(OR) eform texts(280) astext(80) graphregion(margin(tiny)) aspect(0.618)  title(Preoperative diagnosis)</t>
    <phoneticPr fontId="1" type="noConversion"/>
  </si>
  <si>
    <t>LL</t>
    <phoneticPr fontId="1" type="noConversion"/>
  </si>
  <si>
    <t>PI</t>
    <phoneticPr fontId="1" type="noConversion"/>
  </si>
  <si>
    <t>PT</t>
    <phoneticPr fontId="1" type="noConversion"/>
  </si>
  <si>
    <t>SS</t>
    <phoneticPr fontId="1" type="noConversion"/>
  </si>
  <si>
    <t>Cho DY  et al.</t>
    <phoneticPr fontId="1" type="noConversion"/>
  </si>
  <si>
    <t>Schomacher M et al.</t>
    <phoneticPr fontId="1" type="noConversion"/>
  </si>
  <si>
    <t>Unoki E et al.</t>
    <phoneticPr fontId="1" type="noConversion"/>
  </si>
  <si>
    <t>Guan F et al.</t>
    <phoneticPr fontId="1" type="noConversion"/>
  </si>
  <si>
    <t>Tonosu J et al.</t>
    <phoneticPr fontId="1" type="noConversion"/>
  </si>
  <si>
    <t>Lee YC et al.</t>
    <phoneticPr fontId="1" type="noConversion"/>
  </si>
  <si>
    <t>Murata S et al.</t>
    <phoneticPr fontId="1" type="noConversion"/>
  </si>
  <si>
    <t>aOR</t>
  </si>
  <si>
    <t>cOR</t>
    <phoneticPr fontId="1" type="noConversion"/>
  </si>
  <si>
    <t>Caucasian</t>
    <phoneticPr fontId="1" type="noConversion"/>
  </si>
  <si>
    <t>Europe</t>
    <phoneticPr fontId="1" type="noConversion"/>
  </si>
  <si>
    <t>Asia</t>
    <phoneticPr fontId="1" type="noConversion"/>
  </si>
  <si>
    <t>N more than or equal to 300</t>
    <phoneticPr fontId="1" type="noConversion"/>
  </si>
  <si>
    <t>N less than 300</t>
    <phoneticPr fontId="1" type="noConversion"/>
  </si>
  <si>
    <t>6 Type of surgery</t>
    <phoneticPr fontId="1" type="noConversion"/>
  </si>
  <si>
    <t>6 Type of surgery</t>
    <phoneticPr fontId="1" type="noConversion"/>
  </si>
  <si>
    <t>Xu HWet al.</t>
    <phoneticPr fontId="1" type="noConversion"/>
  </si>
  <si>
    <t>Xu HW et al.</t>
    <phoneticPr fontId="1" type="noConversion"/>
  </si>
  <si>
    <t>10</t>
    <phoneticPr fontId="1" type="noConversion"/>
  </si>
  <si>
    <t>12</t>
    <phoneticPr fontId="1" type="noConversion"/>
  </si>
  <si>
    <t>9</t>
    <phoneticPr fontId="1" type="noConversion"/>
  </si>
  <si>
    <t>3</t>
    <phoneticPr fontId="1" type="noConversion"/>
  </si>
  <si>
    <t>5</t>
    <phoneticPr fontId="1" type="noConversion"/>
  </si>
  <si>
    <t>7</t>
    <phoneticPr fontId="1" type="noConversion"/>
  </si>
  <si>
    <t>2284</t>
    <phoneticPr fontId="1" type="noConversion"/>
  </si>
  <si>
    <t>3153</t>
    <phoneticPr fontId="1" type="noConversion"/>
  </si>
  <si>
    <t>2799</t>
    <phoneticPr fontId="1" type="noConversion"/>
  </si>
  <si>
    <t>760</t>
    <phoneticPr fontId="1" type="noConversion"/>
  </si>
  <si>
    <t>2772</t>
    <phoneticPr fontId="1" type="noConversion"/>
  </si>
  <si>
    <t>2562</t>
    <phoneticPr fontId="1" type="noConversion"/>
  </si>
  <si>
    <t>Continent</t>
    <phoneticPr fontId="1" type="noConversion"/>
  </si>
  <si>
    <t>Research type</t>
    <phoneticPr fontId="1" type="noConversion"/>
  </si>
  <si>
    <t>Sample size</t>
    <phoneticPr fontId="1" type="noConversion"/>
  </si>
  <si>
    <t>surgery</t>
    <phoneticPr fontId="1" type="noConversion"/>
  </si>
  <si>
    <r>
      <t>Y</t>
    </r>
    <r>
      <rPr>
        <sz val="10.5"/>
        <rFont val="Times New Roman"/>
        <family val="1"/>
      </rPr>
      <t>ear</t>
    </r>
    <phoneticPr fontId="1" type="noConversion"/>
  </si>
  <si>
    <t>Yan HL et al.</t>
    <phoneticPr fontId="1" type="noConversion"/>
  </si>
  <si>
    <t>Kalidindi K et al.</t>
    <phoneticPr fontId="1" type="noConversion"/>
  </si>
  <si>
    <t>Yang P et al.</t>
    <phoneticPr fontId="1" type="noConversion"/>
  </si>
  <si>
    <t>surgery type</t>
    <phoneticPr fontId="1" type="noConversion"/>
  </si>
  <si>
    <r>
      <t>Multi-segment corrective fusion</t>
    </r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3</t>
    </r>
  </si>
  <si>
    <t>Anterior and posterior lumbar spine surgeries(Fixation surgery 34.0%)</t>
  </si>
  <si>
    <r>
      <t xml:space="preserve">Long corrective fusion </t>
    </r>
    <r>
      <rPr>
        <b/>
        <sz val="10"/>
        <rFont val="Times New Roman"/>
        <family val="1"/>
      </rPr>
      <t>with  Lumbosacral PLIF</t>
    </r>
  </si>
  <si>
    <t>subgroup</t>
    <phoneticPr fontId="1" type="noConversion"/>
  </si>
  <si>
    <t>spinal stenosis</t>
    <phoneticPr fontId="1" type="noConversion"/>
  </si>
  <si>
    <t>degenerative spondylolisthesis</t>
    <phoneticPr fontId="1" type="noConversion"/>
  </si>
  <si>
    <t>Spondylolytic spondylolisthesis</t>
    <phoneticPr fontId="1" type="noConversion"/>
  </si>
  <si>
    <t>lumbar degenerative kyphosis</t>
    <phoneticPr fontId="1" type="noConversion"/>
  </si>
  <si>
    <t xml:space="preserve"> subgroup</t>
  </si>
  <si>
    <t xml:space="preserve">lumbar degenerative kyphoscoliosis </t>
    <phoneticPr fontId="1" type="noConversion"/>
  </si>
  <si>
    <t xml:space="preserve">lumbar degenerative scoliosis </t>
    <phoneticPr fontId="1" type="noConversion"/>
  </si>
  <si>
    <t>year</t>
    <phoneticPr fontId="1" type="noConversion"/>
  </si>
  <si>
    <t>Incidence</t>
  </si>
  <si>
    <t>Preoperative spondylopelvic parameters</t>
    <phoneticPr fontId="1" type="noConversion"/>
  </si>
  <si>
    <t>Postoperative spondylopelvic parameters</t>
    <phoneticPr fontId="1" type="noConversion"/>
  </si>
  <si>
    <t xml:space="preserve"> Subgroups</t>
    <phoneticPr fontId="1" type="noConversion"/>
  </si>
  <si>
    <t>format proportion se %10.4f
metan proportion se, lcols(subgroups studies patients ) rcols( se ) by( group ) effect(Proportion)  nooverall nosubgroup  forestplot(dp(4) texts(130) astext(80) xlabel(0 .1 .2 .3) graphregion(margin(tiny)) aspect(0.6) title(Subgroup analyses for incidence of new-onset SIJP))</t>
    <phoneticPr fontId="1" type="noConversion"/>
  </si>
  <si>
    <t>label variable _events "Events"
gen logor=log( _es )
gen loglci=log( _lci ) 
gen loguci=log( _uci )
gen selogor=((loguci-loglci)/(1.96*2))
metan logor loglci loguci, lcols( author year sijptotal events nosijptotal _events)  fixed second(random) effect(OR)  eform forestplot(texts(140) astext(80) graphregion(margin(tiny)) aspect(0.4) title(Sex/female))</t>
    <phoneticPr fontId="1" type="noConversion"/>
  </si>
  <si>
    <t>label variable nn "N"
label variable _sd "SD"
format sijpmean sd nosijpmean _sd %10.2f
 metan n sijpmean sd nn nosijpmean _sd , fixed second(random) nostandard lcols( author year n sijpmean sd nn nosijpmean _sd )  forestplot(texts(160) astext(80) graphregion(margin(tiny)) aspect(0.45) title(Age))</t>
    <phoneticPr fontId="1" type="noConversion"/>
  </si>
  <si>
    <t>label variable _events "Events"
gen logor=log( _es )
gen loglci=log( _lci )
gen loguci=log( _uci )
gen selogor=((loguci-loglci)/(1.96*2))
 metan9 logor loglci loguci, lcols( author year sijptotal events nosijptotal _events)  fixed second(random) effect(OR) eform texts(145) astext(80) graphregion(margin(tiny)) aspect(1.2) nooverall by( subgroup) title(Preoperative diagnosis)</t>
    <phoneticPr fontId="1" type="noConversion"/>
  </si>
  <si>
    <t>label variable _events "Events"
gen logor=log( _es )
gen loglci=log( _lci ) 
gen loguci=log( _uci )
gen selogor=((loguci-loglci)/(1.96*2))
metan9 logor loglci loguci, lcols( author year sijptotal events nosijptotal _events) random second(fixed) effect(OR) eform texts(150) astext(80) graphregion(margin(tiny)) aspect(0.6) nooverall by(subgroup) title(No. of surgical segments)</t>
    <phoneticPr fontId="1" type="noConversion"/>
  </si>
  <si>
    <t>label variable _events "Events"
gen logor=log( _es )
gen loglci=log( _lci )
gen loguci=log( _uci )
gen selogor=((loguci-loglci)/(1.96*2))
metan logor loglci loguci, lcols( author year sijptotal events nosijptotal _events)  fixed second(random) effect(OR) eform forestplot(texts(160) astext(80) graphregion(margin(tiny)) aspect(0.6) tit("Fusion to sacrum"))</t>
    <phoneticPr fontId="1" type="noConversion"/>
  </si>
  <si>
    <r>
      <t>A</t>
    </r>
    <r>
      <rPr>
        <sz val="10.5"/>
        <rFont val="Times New Roman"/>
        <family val="1"/>
      </rPr>
      <t>uthor</t>
    </r>
    <phoneticPr fontId="1" type="noConversion"/>
  </si>
  <si>
    <t>3570</t>
    <phoneticPr fontId="1" type="noConversion"/>
  </si>
  <si>
    <t>65</t>
    <phoneticPr fontId="1" type="noConversion"/>
  </si>
  <si>
    <t>gen p= NoofSIJP / total 
gen se=sqrt(p*(1-p)/ total ) 
metan p se, lcols( author year NoofSIJP total ) random second(fixed) eff(Proportion) forestplot(xlabel(0 0.1 0.2 0.3) dp(4) texts(140) astext(80) graphregion(margin(tiny)) aspect(0.5) title(Incidence of new-onset SIJP))</t>
    <phoneticPr fontId="1" type="noConversion"/>
  </si>
  <si>
    <t>2019 and before</t>
    <phoneticPr fontId="1" type="noConversion"/>
  </si>
  <si>
    <t>After 2019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</si>
</sst>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0000_);[Red]\(0.00000\)"/>
  </numFmts>
  <fonts count="2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4"/>
      <color theme="1"/>
      <name val="Calibri"/>
      <family val="2"/>
      <scheme val="minor"/>
    </font>
    <font>
      <sz val="10.5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0"/>
      <color rgb="FF212121"/>
      <name val="Cambria"/>
      <family val="1"/>
    </font>
    <font>
      <sz val="10.5"/>
      <name val="Times New Roman"/>
      <family val="1"/>
    </font>
    <font>
      <sz val="10.5"/>
      <name val="宋体"/>
      <family val="3"/>
      <charset val="134"/>
    </font>
    <font>
      <sz val="16"/>
      <name val="宋体"/>
      <family val="3"/>
      <charset val="134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6"/>
      <name val="Times New Roman"/>
      <family val="1"/>
    </font>
    <font>
      <sz val="16"/>
      <name val="Calibri"/>
      <family val="2"/>
      <scheme val="minor"/>
    </font>
    <font>
      <sz val="10.5"/>
      <name val="Segoe UI"/>
      <family val="2"/>
    </font>
    <font>
      <sz val="10"/>
      <name val="宋体"/>
      <family val="3"/>
      <charset val="134"/>
    </font>
    <font>
      <b/>
      <sz val="10"/>
      <name val="Times New Roman"/>
      <family val="1"/>
    </font>
    <font>
      <sz val="10"/>
      <name val="Cambria"/>
      <family val="1"/>
    </font>
    <font>
      <sz val="14"/>
      <name val="Calibri"/>
      <family val="2"/>
      <scheme val="minor"/>
    </font>
    <font>
      <sz val="9"/>
      <name val="Times New Roman"/>
      <family val="1"/>
    </font>
    <font>
      <sz val="9"/>
      <name val="宋体"/>
      <family val="3"/>
      <charset val="134"/>
    </font>
    <font>
      <sz val="10.5"/>
      <name val="Times New Roman"/>
      <family val="1"/>
      <charset val="134"/>
    </font>
    <font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 wrapText="1"/>
    </xf>
    <xf numFmtId="49" fontId="11" fillId="2" borderId="1" xfId="0" applyNumberFormat="1" applyFont="1" applyFill="1" applyBorder="1" applyAlignment="1">
      <alignment horizontal="center"/>
    </xf>
    <xf numFmtId="0" fontId="18" fillId="2" borderId="1" xfId="0" applyFont="1" applyFill="1" applyBorder="1"/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0" fontId="2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wrapText="1"/>
    </xf>
    <xf numFmtId="0" fontId="12" fillId="2" borderId="1" xfId="0" applyFont="1" applyFill="1" applyBorder="1"/>
    <xf numFmtId="0" fontId="5" fillId="0" borderId="1" xfId="0" applyFont="1" applyBorder="1"/>
    <xf numFmtId="49" fontId="9" fillId="2" borderId="1" xfId="0" applyNumberFormat="1" applyFont="1" applyFill="1" applyBorder="1"/>
    <xf numFmtId="0" fontId="11" fillId="2" borderId="1" xfId="0" applyFont="1" applyFill="1" applyBorder="1"/>
    <xf numFmtId="49" fontId="10" fillId="2" borderId="1" xfId="0" applyNumberFormat="1" applyFont="1" applyFill="1" applyBorder="1" applyAlignment="1">
      <alignment horizontal="justify" vertical="center" wrapText="1"/>
    </xf>
    <xf numFmtId="0" fontId="14" fillId="2" borderId="1" xfId="0" applyFont="1" applyFill="1" applyBorder="1"/>
    <xf numFmtId="165" fontId="14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1" xfId="0" applyFont="1" applyFill="1" applyBorder="1" applyAlignment="1">
      <alignment wrapText="1"/>
    </xf>
    <xf numFmtId="165" fontId="11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8790-41F6-410D-ADB1-5A1E79D922C3}">
  <dimension ref="A1:T32"/>
  <sheetViews>
    <sheetView tabSelected="1" topLeftCell="A10" zoomScale="85" zoomScaleNormal="85" workbookViewId="0">
      <selection activeCell="E32" sqref="E32"/>
    </sheetView>
  </sheetViews>
  <sheetFormatPr defaultColWidth="8.88671875" defaultRowHeight="14.4"/>
  <cols>
    <col min="1" max="1" width="10.21875" style="15" customWidth="1"/>
    <col min="2" max="2" width="31.33203125" style="15" bestFit="1" customWidth="1"/>
    <col min="3" max="3" width="41.88671875" style="15" bestFit="1" customWidth="1"/>
    <col min="4" max="4" width="16.44140625" style="15" bestFit="1" customWidth="1"/>
    <col min="5" max="5" width="28.44140625" style="15" bestFit="1" customWidth="1"/>
    <col min="6" max="6" width="14.88671875" style="15" bestFit="1" customWidth="1"/>
    <col min="7" max="7" width="45.88671875" style="15" bestFit="1" customWidth="1"/>
    <col min="8" max="8" width="15.109375" style="15" bestFit="1" customWidth="1"/>
    <col min="9" max="9" width="7.44140625" style="15" bestFit="1" customWidth="1"/>
    <col min="10" max="10" width="13" style="15" bestFit="1" customWidth="1"/>
    <col min="11" max="11" width="16" style="15" bestFit="1" customWidth="1"/>
    <col min="12" max="12" width="12.33203125" style="15" bestFit="1" customWidth="1"/>
    <col min="13" max="13" width="28.44140625" style="15" customWidth="1"/>
    <col min="14" max="14" width="9.109375" style="15" bestFit="1" customWidth="1"/>
    <col min="15" max="15" width="13.33203125" style="15" customWidth="1"/>
    <col min="16" max="16" width="16" style="15" customWidth="1"/>
    <col min="17" max="17" width="7.44140625" style="15" customWidth="1"/>
    <col min="18" max="18" width="19.6640625" style="15" bestFit="1" customWidth="1"/>
    <col min="19" max="19" width="8.88671875" style="15"/>
    <col min="20" max="20" width="9" style="51" customWidth="1"/>
    <col min="21" max="16384" width="8.88671875" style="15"/>
  </cols>
  <sheetData>
    <row r="1" spans="1:20" ht="40.799999999999997">
      <c r="A1" s="9" t="s">
        <v>178</v>
      </c>
      <c r="B1" s="9" t="s">
        <v>151</v>
      </c>
      <c r="C1" s="9" t="s">
        <v>167</v>
      </c>
      <c r="D1" s="10" t="s">
        <v>0</v>
      </c>
      <c r="E1" s="9" t="s">
        <v>150</v>
      </c>
      <c r="F1" s="9" t="s">
        <v>126</v>
      </c>
      <c r="G1" s="16" t="s">
        <v>147</v>
      </c>
      <c r="H1" s="9" t="s">
        <v>148</v>
      </c>
      <c r="I1" s="50" t="s">
        <v>83</v>
      </c>
      <c r="J1" s="50" t="s">
        <v>109</v>
      </c>
      <c r="K1" s="16" t="s">
        <v>149</v>
      </c>
      <c r="L1" s="11" t="s">
        <v>168</v>
      </c>
      <c r="M1" s="11"/>
      <c r="O1" s="51"/>
      <c r="T1" s="15"/>
    </row>
    <row r="2" spans="1:20" ht="28.8">
      <c r="A2" s="52" t="s">
        <v>117</v>
      </c>
      <c r="B2" s="10">
        <v>2013</v>
      </c>
      <c r="C2" s="10" t="s">
        <v>85</v>
      </c>
      <c r="D2" s="10">
        <v>24278648</v>
      </c>
      <c r="E2" s="9" t="s">
        <v>90</v>
      </c>
      <c r="F2" s="12" t="s">
        <v>96</v>
      </c>
      <c r="G2" s="12" t="s">
        <v>128</v>
      </c>
      <c r="H2" s="9" t="s">
        <v>29</v>
      </c>
      <c r="I2" s="10">
        <v>452</v>
      </c>
      <c r="J2" s="10">
        <v>28</v>
      </c>
      <c r="K2" s="12" t="s">
        <v>129</v>
      </c>
      <c r="L2" s="10">
        <f>J2/I2*100</f>
        <v>6.1946902654867255</v>
      </c>
      <c r="M2" s="8"/>
      <c r="O2" s="51"/>
      <c r="T2" s="15"/>
    </row>
    <row r="3" spans="1:20" ht="26.4">
      <c r="A3" s="52" t="s">
        <v>118</v>
      </c>
      <c r="B3" s="14">
        <v>2015</v>
      </c>
      <c r="C3" s="10" t="s">
        <v>85</v>
      </c>
      <c r="D3" s="14">
        <v>26397213</v>
      </c>
      <c r="E3" s="14" t="s">
        <v>91</v>
      </c>
      <c r="F3" s="12" t="s">
        <v>126</v>
      </c>
      <c r="G3" s="12" t="s">
        <v>127</v>
      </c>
      <c r="H3" s="9" t="s">
        <v>29</v>
      </c>
      <c r="I3" s="10">
        <v>100</v>
      </c>
      <c r="J3" s="10">
        <v>22</v>
      </c>
      <c r="K3" s="10" t="s">
        <v>130</v>
      </c>
      <c r="L3" s="8">
        <f t="shared" ref="L3:L13" si="0">J3/I3*100</f>
        <v>22</v>
      </c>
      <c r="M3" s="8"/>
      <c r="O3" s="51"/>
      <c r="T3" s="15"/>
    </row>
    <row r="4" spans="1:20" ht="26.4">
      <c r="A4" s="52" t="s">
        <v>119</v>
      </c>
      <c r="B4" s="10">
        <v>2016</v>
      </c>
      <c r="C4" s="10" t="s">
        <v>85</v>
      </c>
      <c r="D4" s="10">
        <v>26689576</v>
      </c>
      <c r="E4" s="9" t="s">
        <v>90</v>
      </c>
      <c r="F4" s="12" t="s">
        <v>96</v>
      </c>
      <c r="G4" s="12" t="s">
        <v>128</v>
      </c>
      <c r="H4" s="9" t="s">
        <v>29</v>
      </c>
      <c r="I4" s="10">
        <v>262</v>
      </c>
      <c r="J4" s="10">
        <v>28</v>
      </c>
      <c r="K4" s="10" t="s">
        <v>130</v>
      </c>
      <c r="L4" s="8">
        <f t="shared" si="0"/>
        <v>10.687022900763358</v>
      </c>
      <c r="M4" s="8"/>
      <c r="O4" s="51"/>
      <c r="T4" s="15"/>
    </row>
    <row r="5" spans="1:20" ht="28.8">
      <c r="A5" s="52" t="s">
        <v>120</v>
      </c>
      <c r="B5" s="10">
        <v>2017</v>
      </c>
      <c r="C5" s="10" t="s">
        <v>85</v>
      </c>
      <c r="D5" s="10">
        <v>29158098</v>
      </c>
      <c r="E5" s="9" t="s">
        <v>92</v>
      </c>
      <c r="F5" s="12" t="s">
        <v>96</v>
      </c>
      <c r="G5" s="12" t="s">
        <v>128</v>
      </c>
      <c r="H5" s="9" t="s">
        <v>29</v>
      </c>
      <c r="I5" s="10">
        <v>472</v>
      </c>
      <c r="J5" s="10" t="s">
        <v>180</v>
      </c>
      <c r="K5" s="12" t="s">
        <v>129</v>
      </c>
      <c r="L5" s="8">
        <f t="shared" si="0"/>
        <v>13.771186440677965</v>
      </c>
      <c r="M5" s="10"/>
      <c r="O5" s="51"/>
      <c r="T5" s="15"/>
    </row>
    <row r="6" spans="1:20" ht="26.4">
      <c r="A6" s="52" t="s">
        <v>119</v>
      </c>
      <c r="B6" s="10">
        <v>2019</v>
      </c>
      <c r="C6" s="10" t="s">
        <v>85</v>
      </c>
      <c r="D6" s="10">
        <v>31415028</v>
      </c>
      <c r="E6" s="10" t="s">
        <v>84</v>
      </c>
      <c r="F6" s="12" t="s">
        <v>96</v>
      </c>
      <c r="G6" s="12" t="s">
        <v>128</v>
      </c>
      <c r="H6" s="9" t="s">
        <v>29</v>
      </c>
      <c r="I6" s="10">
        <v>77</v>
      </c>
      <c r="J6" s="10">
        <v>12</v>
      </c>
      <c r="K6" s="10" t="s">
        <v>130</v>
      </c>
      <c r="L6" s="8">
        <f t="shared" si="0"/>
        <v>15.584415584415584</v>
      </c>
      <c r="M6" s="8"/>
      <c r="O6" s="51"/>
      <c r="T6" s="15"/>
    </row>
    <row r="7" spans="1:20" ht="28.8">
      <c r="A7" s="52" t="s">
        <v>121</v>
      </c>
      <c r="B7" s="10">
        <v>2019</v>
      </c>
      <c r="C7" s="10" t="s">
        <v>85</v>
      </c>
      <c r="D7" s="10">
        <v>30887220</v>
      </c>
      <c r="E7" s="9" t="s">
        <v>92</v>
      </c>
      <c r="F7" s="12" t="s">
        <v>96</v>
      </c>
      <c r="G7" s="12" t="s">
        <v>128</v>
      </c>
      <c r="H7" s="10" t="s">
        <v>30</v>
      </c>
      <c r="I7" s="10">
        <v>265</v>
      </c>
      <c r="J7" s="10">
        <v>8</v>
      </c>
      <c r="K7" s="10" t="s">
        <v>130</v>
      </c>
      <c r="L7" s="8">
        <f t="shared" si="0"/>
        <v>3.0188679245283021</v>
      </c>
      <c r="M7" s="8"/>
      <c r="O7" s="51"/>
      <c r="T7" s="15"/>
    </row>
    <row r="8" spans="1:20" ht="28.8">
      <c r="A8" s="52" t="s">
        <v>122</v>
      </c>
      <c r="B8" s="10">
        <v>2019</v>
      </c>
      <c r="C8" s="10" t="s">
        <v>85</v>
      </c>
      <c r="D8" s="10">
        <v>31663041</v>
      </c>
      <c r="E8" s="9" t="s">
        <v>90</v>
      </c>
      <c r="F8" s="12" t="s">
        <v>95</v>
      </c>
      <c r="G8" s="12" t="s">
        <v>127</v>
      </c>
      <c r="H8" s="9" t="s">
        <v>29</v>
      </c>
      <c r="I8" s="10">
        <v>317</v>
      </c>
      <c r="J8" s="10">
        <v>38</v>
      </c>
      <c r="K8" s="12" t="s">
        <v>129</v>
      </c>
      <c r="L8" s="8">
        <f t="shared" si="0"/>
        <v>11.987381703470032</v>
      </c>
      <c r="M8" s="8"/>
      <c r="O8" s="51"/>
      <c r="T8" s="15"/>
    </row>
    <row r="9" spans="1:20" ht="26.4">
      <c r="A9" s="52" t="s">
        <v>123</v>
      </c>
      <c r="B9" s="10">
        <v>2022</v>
      </c>
      <c r="C9" s="10" t="s">
        <v>86</v>
      </c>
      <c r="D9" s="10">
        <v>36348687</v>
      </c>
      <c r="E9" s="10" t="s">
        <v>84</v>
      </c>
      <c r="F9" s="12" t="s">
        <v>96</v>
      </c>
      <c r="G9" s="12" t="s">
        <v>128</v>
      </c>
      <c r="H9" s="10" t="s">
        <v>30</v>
      </c>
      <c r="I9" s="10">
        <v>94</v>
      </c>
      <c r="J9" s="10">
        <v>11</v>
      </c>
      <c r="K9" s="10" t="s">
        <v>130</v>
      </c>
      <c r="L9" s="8">
        <f t="shared" si="0"/>
        <v>11.702127659574469</v>
      </c>
      <c r="M9" s="8"/>
      <c r="O9" s="51"/>
      <c r="T9" s="15"/>
    </row>
    <row r="10" spans="1:20" ht="28.8">
      <c r="A10" s="52" t="s">
        <v>152</v>
      </c>
      <c r="B10" s="10">
        <v>2022</v>
      </c>
      <c r="C10" s="10" t="s">
        <v>86</v>
      </c>
      <c r="D10" s="10">
        <v>35813314</v>
      </c>
      <c r="E10" s="9" t="s">
        <v>90</v>
      </c>
      <c r="F10" s="12" t="s">
        <v>96</v>
      </c>
      <c r="G10" s="12" t="s">
        <v>128</v>
      </c>
      <c r="H10" s="9" t="s">
        <v>29</v>
      </c>
      <c r="I10" s="10">
        <v>409</v>
      </c>
      <c r="J10" s="10">
        <v>23</v>
      </c>
      <c r="K10" s="12" t="s">
        <v>129</v>
      </c>
      <c r="L10" s="8">
        <f t="shared" si="0"/>
        <v>5.6234718826405867</v>
      </c>
      <c r="M10" s="8"/>
      <c r="O10" s="51"/>
      <c r="T10" s="15"/>
    </row>
    <row r="11" spans="1:20" ht="28.8">
      <c r="A11" s="52" t="s">
        <v>153</v>
      </c>
      <c r="B11" s="10">
        <v>2023</v>
      </c>
      <c r="C11" s="10" t="s">
        <v>86</v>
      </c>
      <c r="D11" s="10">
        <v>33840263</v>
      </c>
      <c r="E11" s="10" t="s">
        <v>90</v>
      </c>
      <c r="F11" s="12" t="s">
        <v>95</v>
      </c>
      <c r="G11" s="12" t="s">
        <v>128</v>
      </c>
      <c r="H11" s="9" t="s">
        <v>29</v>
      </c>
      <c r="I11" s="10">
        <v>354</v>
      </c>
      <c r="J11" s="10">
        <v>34</v>
      </c>
      <c r="K11" s="12" t="s">
        <v>129</v>
      </c>
      <c r="L11" s="8">
        <f t="shared" si="0"/>
        <v>9.6045197740112993</v>
      </c>
      <c r="M11" s="8"/>
      <c r="O11" s="51"/>
      <c r="T11" s="15"/>
    </row>
    <row r="12" spans="1:20" ht="28.8">
      <c r="A12" s="52" t="s">
        <v>154</v>
      </c>
      <c r="B12" s="10">
        <v>2023</v>
      </c>
      <c r="C12" s="10" t="s">
        <v>86</v>
      </c>
      <c r="D12" s="9"/>
      <c r="E12" s="10" t="s">
        <v>90</v>
      </c>
      <c r="F12" s="12" t="s">
        <v>96</v>
      </c>
      <c r="G12" s="12" t="s">
        <v>128</v>
      </c>
      <c r="H12" s="9" t="s">
        <v>29</v>
      </c>
      <c r="I12" s="10">
        <v>367</v>
      </c>
      <c r="J12" s="10">
        <v>20</v>
      </c>
      <c r="K12" s="12" t="s">
        <v>129</v>
      </c>
      <c r="L12" s="8">
        <f t="shared" si="0"/>
        <v>5.4495912806539506</v>
      </c>
      <c r="M12" s="8"/>
      <c r="O12" s="51"/>
      <c r="T12" s="15"/>
    </row>
    <row r="13" spans="1:20" ht="28.8">
      <c r="A13" s="52" t="s">
        <v>134</v>
      </c>
      <c r="B13" s="10">
        <v>2024</v>
      </c>
      <c r="C13" s="10" t="s">
        <v>86</v>
      </c>
      <c r="D13" s="9"/>
      <c r="E13" s="10" t="s">
        <v>90</v>
      </c>
      <c r="F13" s="12" t="s">
        <v>96</v>
      </c>
      <c r="G13" s="12" t="s">
        <v>128</v>
      </c>
      <c r="H13" s="10" t="s">
        <v>30</v>
      </c>
      <c r="I13" s="10">
        <v>401</v>
      </c>
      <c r="J13" s="10">
        <v>36</v>
      </c>
      <c r="K13" s="12" t="s">
        <v>129</v>
      </c>
      <c r="L13" s="8">
        <f t="shared" si="0"/>
        <v>8.9775561097256862</v>
      </c>
      <c r="M13" s="8"/>
      <c r="O13" s="51"/>
      <c r="T13" s="15"/>
    </row>
    <row r="14" spans="1:20" ht="100.8">
      <c r="A14" s="8"/>
      <c r="G14" s="15" t="s">
        <v>181</v>
      </c>
      <c r="Q14" s="8"/>
    </row>
    <row r="15" spans="1:20" s="18" customFormat="1" ht="21">
      <c r="A15" s="17"/>
      <c r="Q15" s="17"/>
      <c r="T15" s="53"/>
    </row>
    <row r="16" spans="1:20" s="18" customFormat="1" ht="42">
      <c r="A16" s="19" t="s">
        <v>98</v>
      </c>
      <c r="B16" s="19" t="s">
        <v>101</v>
      </c>
      <c r="C16" s="54" t="s">
        <v>171</v>
      </c>
      <c r="D16" s="54" t="s">
        <v>87</v>
      </c>
      <c r="E16" s="54" t="s">
        <v>88</v>
      </c>
      <c r="F16" s="54" t="s">
        <v>89</v>
      </c>
      <c r="G16" s="54" t="s">
        <v>99</v>
      </c>
      <c r="H16" s="54" t="s">
        <v>94</v>
      </c>
      <c r="T16" s="53"/>
    </row>
    <row r="17" spans="1:20" s="18" customFormat="1" ht="42">
      <c r="A17" s="19" t="s">
        <v>179</v>
      </c>
      <c r="B17" s="18" t="s">
        <v>102</v>
      </c>
      <c r="C17" s="54" t="s">
        <v>97</v>
      </c>
      <c r="D17" s="54">
        <v>9.4E-2</v>
      </c>
      <c r="E17" s="54">
        <v>7.0800000000000002E-2</v>
      </c>
      <c r="F17" s="54">
        <v>0.1172</v>
      </c>
      <c r="G17" s="54" t="s">
        <v>136</v>
      </c>
      <c r="H17" s="54">
        <f>(F17-E17)/3.92</f>
        <v>1.1836734693877551E-2</v>
      </c>
      <c r="T17" s="53"/>
    </row>
    <row r="18" spans="1:20" s="18" customFormat="1" ht="40.799999999999997">
      <c r="A18" s="19">
        <v>1286</v>
      </c>
      <c r="B18" s="16" t="s">
        <v>103</v>
      </c>
      <c r="C18" s="55" t="s">
        <v>182</v>
      </c>
      <c r="D18" s="54">
        <v>0.1103</v>
      </c>
      <c r="E18" s="54">
        <v>6.9400000000000003E-2</v>
      </c>
      <c r="F18" s="54">
        <v>0.1512</v>
      </c>
      <c r="G18" s="54">
        <v>7</v>
      </c>
      <c r="H18" s="54">
        <f t="shared" ref="H18:H31" si="1">(F18-E18)/3.92</f>
        <v>2.0867346938775511E-2</v>
      </c>
      <c r="T18" s="53"/>
    </row>
    <row r="19" spans="1:20" s="18" customFormat="1" ht="40.799999999999997">
      <c r="A19" s="19" t="s">
        <v>141</v>
      </c>
      <c r="B19" s="16" t="s">
        <v>104</v>
      </c>
      <c r="C19" s="55" t="s">
        <v>183</v>
      </c>
      <c r="D19" s="54">
        <v>7.5999999999999998E-2</v>
      </c>
      <c r="E19" s="54">
        <v>5.5199999999999999E-2</v>
      </c>
      <c r="F19" s="54">
        <v>9.6699999999999994E-2</v>
      </c>
      <c r="G19" s="54">
        <v>5</v>
      </c>
      <c r="H19" s="54">
        <f t="shared" si="1"/>
        <v>1.058673469387755E-2</v>
      </c>
      <c r="T19" s="53"/>
    </row>
    <row r="20" spans="1:20" s="18" customFormat="1" ht="21">
      <c r="A20" s="19" t="s">
        <v>142</v>
      </c>
      <c r="B20" s="16" t="s">
        <v>105</v>
      </c>
      <c r="C20" s="56" t="s">
        <v>50</v>
      </c>
      <c r="D20" s="54">
        <v>8.3699999999999997E-2</v>
      </c>
      <c r="E20" s="54">
        <v>6.1199999999999997E-2</v>
      </c>
      <c r="F20" s="54">
        <v>0.1062</v>
      </c>
      <c r="G20" s="54" t="s">
        <v>135</v>
      </c>
      <c r="H20" s="54">
        <f t="shared" si="1"/>
        <v>1.1479591836734696E-2</v>
      </c>
      <c r="T20" s="53"/>
    </row>
    <row r="21" spans="1:20" s="18" customFormat="1" ht="21">
      <c r="A21" s="19">
        <v>417</v>
      </c>
      <c r="B21" s="16" t="s">
        <v>105</v>
      </c>
      <c r="C21" s="56" t="s">
        <v>49</v>
      </c>
      <c r="D21" s="54">
        <v>0.16300000000000001</v>
      </c>
      <c r="E21" s="54">
        <v>6.5799999999999997E-2</v>
      </c>
      <c r="F21" s="54">
        <v>0.26019999999999999</v>
      </c>
      <c r="G21" s="54">
        <v>2</v>
      </c>
      <c r="H21" s="54">
        <f t="shared" si="1"/>
        <v>4.9591836734693875E-2</v>
      </c>
      <c r="T21" s="53"/>
    </row>
    <row r="22" spans="1:20" s="18" customFormat="1" ht="21">
      <c r="A22" s="19" t="s">
        <v>143</v>
      </c>
      <c r="B22" s="16" t="s">
        <v>106</v>
      </c>
      <c r="C22" s="54" t="s">
        <v>96</v>
      </c>
      <c r="D22" s="54">
        <v>8.2500000000000004E-2</v>
      </c>
      <c r="E22" s="54">
        <v>5.8099999999999999E-2</v>
      </c>
      <c r="F22" s="54">
        <v>0.10680000000000001</v>
      </c>
      <c r="G22" s="54" t="s">
        <v>137</v>
      </c>
      <c r="H22" s="54">
        <f t="shared" si="1"/>
        <v>1.2423469387755104E-2</v>
      </c>
      <c r="T22" s="53"/>
    </row>
    <row r="23" spans="1:20" s="18" customFormat="1" ht="21">
      <c r="A23" s="19">
        <v>771</v>
      </c>
      <c r="B23" s="16" t="s">
        <v>106</v>
      </c>
      <c r="C23" s="54" t="s">
        <v>95</v>
      </c>
      <c r="D23" s="54">
        <v>0.13159999999999999</v>
      </c>
      <c r="E23" s="54">
        <v>8.1100000000000005E-2</v>
      </c>
      <c r="F23" s="54">
        <v>0.182</v>
      </c>
      <c r="G23" s="54">
        <v>3</v>
      </c>
      <c r="H23" s="54">
        <f t="shared" si="1"/>
        <v>2.5739795918367343E-2</v>
      </c>
      <c r="T23" s="53"/>
    </row>
    <row r="24" spans="1:20" s="18" customFormat="1" ht="21">
      <c r="A24" s="19">
        <v>2810</v>
      </c>
      <c r="B24" s="16" t="s">
        <v>107</v>
      </c>
      <c r="C24" s="56" t="s">
        <v>29</v>
      </c>
      <c r="D24" s="54">
        <v>0.1011</v>
      </c>
      <c r="E24" s="54">
        <v>7.4700000000000003E-2</v>
      </c>
      <c r="F24" s="54">
        <v>0.12759999999999999</v>
      </c>
      <c r="G24" s="54">
        <v>9</v>
      </c>
      <c r="H24" s="54">
        <f t="shared" si="1"/>
        <v>1.349489795918367E-2</v>
      </c>
      <c r="T24" s="53"/>
    </row>
    <row r="25" spans="1:20" s="18" customFormat="1" ht="21">
      <c r="A25" s="19" t="s">
        <v>144</v>
      </c>
      <c r="B25" s="16" t="s">
        <v>107</v>
      </c>
      <c r="C25" s="55" t="s">
        <v>30</v>
      </c>
      <c r="D25" s="54">
        <v>7.3599999999999999E-2</v>
      </c>
      <c r="E25" s="54">
        <v>2.1999999999999999E-2</v>
      </c>
      <c r="F25" s="54">
        <v>0.12529999999999999</v>
      </c>
      <c r="G25" s="54" t="s">
        <v>138</v>
      </c>
      <c r="H25" s="54">
        <f t="shared" si="1"/>
        <v>2.6352040816326531E-2</v>
      </c>
      <c r="T25" s="53"/>
    </row>
    <row r="26" spans="1:20" s="18" customFormat="1" ht="21">
      <c r="A26" s="19" t="s">
        <v>145</v>
      </c>
      <c r="B26" s="16" t="s">
        <v>108</v>
      </c>
      <c r="C26" s="54" t="s">
        <v>129</v>
      </c>
      <c r="D26" s="54">
        <v>8.6099999999999996E-2</v>
      </c>
      <c r="E26" s="54">
        <v>6.3E-2</v>
      </c>
      <c r="F26" s="54">
        <v>0.10920000000000001</v>
      </c>
      <c r="G26" s="54" t="s">
        <v>140</v>
      </c>
      <c r="H26" s="54">
        <f t="shared" si="1"/>
        <v>1.1785714285714287E-2</v>
      </c>
      <c r="T26" s="53"/>
    </row>
    <row r="27" spans="1:20" s="18" customFormat="1" ht="21">
      <c r="A27" s="19">
        <v>798</v>
      </c>
      <c r="B27" s="16" t="s">
        <v>108</v>
      </c>
      <c r="C27" s="54" t="s">
        <v>130</v>
      </c>
      <c r="D27" s="54">
        <v>0.1191</v>
      </c>
      <c r="E27" s="54">
        <v>5.45E-2</v>
      </c>
      <c r="F27" s="54">
        <v>0.1837</v>
      </c>
      <c r="G27" s="54" t="s">
        <v>139</v>
      </c>
      <c r="H27" s="54">
        <f t="shared" si="1"/>
        <v>3.2959183673469387E-2</v>
      </c>
      <c r="T27" s="53"/>
    </row>
    <row r="28" spans="1:20" s="18" customFormat="1" ht="21">
      <c r="A28" s="19" t="s">
        <v>146</v>
      </c>
      <c r="B28" s="16" t="s">
        <v>131</v>
      </c>
      <c r="C28" s="56" t="s">
        <v>53</v>
      </c>
      <c r="D28" s="54">
        <v>8.0399999999999999E-2</v>
      </c>
      <c r="E28" s="54">
        <v>6.2E-2</v>
      </c>
      <c r="F28" s="54">
        <v>9.8799999999999999E-2</v>
      </c>
      <c r="G28" s="54" t="s">
        <v>140</v>
      </c>
      <c r="H28" s="54">
        <f t="shared" si="1"/>
        <v>9.3877551020408161E-3</v>
      </c>
      <c r="T28" s="53"/>
    </row>
    <row r="29" spans="1:20" s="18" customFormat="1" ht="21">
      <c r="A29" s="19">
        <v>100</v>
      </c>
      <c r="B29" s="16" t="s">
        <v>132</v>
      </c>
      <c r="C29" s="55" t="s">
        <v>36</v>
      </c>
      <c r="D29" s="54">
        <v>0.22</v>
      </c>
      <c r="E29" s="54">
        <v>0.13880000000000001</v>
      </c>
      <c r="F29" s="54">
        <v>0.30120000000000002</v>
      </c>
      <c r="G29" s="54">
        <v>1</v>
      </c>
      <c r="H29" s="54">
        <f t="shared" si="1"/>
        <v>4.1428571428571433E-2</v>
      </c>
      <c r="T29" s="53"/>
    </row>
    <row r="30" spans="1:20" s="18" customFormat="1" ht="21">
      <c r="A30" s="19">
        <v>171</v>
      </c>
      <c r="B30" s="16" t="s">
        <v>132</v>
      </c>
      <c r="C30" s="55" t="s">
        <v>100</v>
      </c>
      <c r="D30" s="54">
        <v>0.13220000000000001</v>
      </c>
      <c r="E30" s="54">
        <v>8.1500000000000003E-2</v>
      </c>
      <c r="F30" s="54">
        <v>0.18290000000000001</v>
      </c>
      <c r="G30" s="54">
        <v>2</v>
      </c>
      <c r="H30" s="54">
        <f t="shared" si="1"/>
        <v>2.5867346938775512E-2</v>
      </c>
      <c r="T30" s="53"/>
    </row>
    <row r="31" spans="1:20" s="18" customFormat="1" ht="21">
      <c r="A31" s="19">
        <v>737</v>
      </c>
      <c r="B31" s="16" t="s">
        <v>132</v>
      </c>
      <c r="C31" s="56" t="s">
        <v>93</v>
      </c>
      <c r="D31" s="54">
        <v>8.3299999999999999E-2</v>
      </c>
      <c r="E31" s="54">
        <v>-2.2100000000000002E-2</v>
      </c>
      <c r="F31" s="54">
        <v>0.18870000000000001</v>
      </c>
      <c r="G31" s="54">
        <v>2</v>
      </c>
      <c r="H31" s="54">
        <f t="shared" si="1"/>
        <v>5.3775510204081639E-2</v>
      </c>
      <c r="T31" s="53"/>
    </row>
    <row r="32" spans="1:20" s="18" customFormat="1" ht="357">
      <c r="B32" s="18" t="s">
        <v>111</v>
      </c>
      <c r="E32" s="18" t="s">
        <v>172</v>
      </c>
      <c r="T32" s="53"/>
    </row>
  </sheetData>
  <phoneticPr fontId="1" type="noConversion"/>
  <pageMargins left="0.7" right="0.7" top="0.75" bottom="0.75" header="0.3" footer="0.3"/>
  <pageSetup paperSize="9" orientation="portrait" r:id="rId1"/>
  <headerFooter>
    <oddFooter>&amp;L_x000D_&amp;1#&amp;"Rockwell"&amp;9&amp;K0078D7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C72A-5599-4F58-876D-D696CD2487CD}">
  <dimension ref="A1:P25"/>
  <sheetViews>
    <sheetView workbookViewId="0">
      <selection activeCell="C16" sqref="C16"/>
    </sheetView>
  </sheetViews>
  <sheetFormatPr defaultColWidth="8.88671875" defaultRowHeight="14.4"/>
  <cols>
    <col min="1" max="1" width="19.6640625" style="2" bestFit="1" customWidth="1"/>
    <col min="2" max="2" width="9.44140625" style="1" bestFit="1" customWidth="1"/>
    <col min="3" max="3" width="28.44140625" style="2" customWidth="1"/>
    <col min="4" max="4" width="19.88671875" style="2" customWidth="1"/>
    <col min="5" max="5" width="10.77734375" style="5" bestFit="1" customWidth="1"/>
    <col min="6" max="6" width="12.44140625" style="5" customWidth="1"/>
    <col min="7" max="7" width="11.33203125" style="5" bestFit="1" customWidth="1"/>
    <col min="8" max="8" width="12.6640625" style="5" customWidth="1"/>
    <col min="9" max="9" width="7.109375" style="5" customWidth="1"/>
    <col min="10" max="10" width="9.88671875" style="5" bestFit="1" customWidth="1"/>
    <col min="11" max="11" width="9" style="5" bestFit="1" customWidth="1"/>
    <col min="12" max="13" width="9.88671875" style="5" bestFit="1" customWidth="1"/>
    <col min="14" max="14" width="9" style="5" bestFit="1" customWidth="1"/>
    <col min="15" max="15" width="8.88671875" style="5"/>
    <col min="16" max="16" width="9" style="5" bestFit="1" customWidth="1"/>
    <col min="17" max="16384" width="8.88671875" style="5"/>
  </cols>
  <sheetData>
    <row r="1" spans="1:16" s="3" customFormat="1">
      <c r="A1" s="8" t="s">
        <v>110</v>
      </c>
      <c r="B1" s="8" t="s">
        <v>28</v>
      </c>
      <c r="C1" s="11" t="s">
        <v>148</v>
      </c>
      <c r="D1" s="11" t="s">
        <v>155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41</v>
      </c>
      <c r="J1" s="8" t="s">
        <v>42</v>
      </c>
      <c r="K1" s="8" t="s">
        <v>43</v>
      </c>
      <c r="L1" s="8"/>
      <c r="M1" s="8"/>
      <c r="N1" s="8"/>
      <c r="O1" s="8"/>
      <c r="P1" s="11" t="s">
        <v>51</v>
      </c>
    </row>
    <row r="2" spans="1:16" ht="26.4">
      <c r="A2" s="30" t="s">
        <v>117</v>
      </c>
      <c r="B2" s="22">
        <v>2013</v>
      </c>
      <c r="C2" s="11" t="s">
        <v>29</v>
      </c>
      <c r="D2" s="46" t="s">
        <v>35</v>
      </c>
      <c r="E2" s="23">
        <v>28</v>
      </c>
      <c r="F2" s="23">
        <v>56</v>
      </c>
      <c r="G2" s="23">
        <v>18</v>
      </c>
      <c r="H2" s="23">
        <v>36</v>
      </c>
      <c r="I2" s="23">
        <v>1</v>
      </c>
      <c r="J2" s="23">
        <v>0.38799899999999998</v>
      </c>
      <c r="K2" s="23">
        <v>2.5773259999999998</v>
      </c>
      <c r="L2" s="23"/>
      <c r="M2" s="23"/>
      <c r="N2" s="23"/>
      <c r="O2" s="23"/>
      <c r="P2" s="23"/>
    </row>
    <row r="3" spans="1:16" ht="16.8">
      <c r="A3" s="30" t="s">
        <v>118</v>
      </c>
      <c r="B3" s="13">
        <v>2015</v>
      </c>
      <c r="C3" s="11" t="s">
        <v>29</v>
      </c>
      <c r="D3" s="46" t="s">
        <v>36</v>
      </c>
      <c r="E3" s="24">
        <v>22</v>
      </c>
      <c r="F3" s="13">
        <v>78</v>
      </c>
      <c r="G3" s="23">
        <v>16</v>
      </c>
      <c r="H3" s="23">
        <v>37</v>
      </c>
      <c r="I3" s="23">
        <v>2.954955</v>
      </c>
      <c r="J3" s="23">
        <v>1.0463279999999999</v>
      </c>
      <c r="K3" s="23">
        <v>8.3451430000000002</v>
      </c>
      <c r="L3" s="23"/>
      <c r="M3" s="23"/>
      <c r="N3" s="23"/>
      <c r="O3" s="23"/>
      <c r="P3" s="23"/>
    </row>
    <row r="4" spans="1:16">
      <c r="A4" s="30" t="s">
        <v>119</v>
      </c>
      <c r="B4" s="22">
        <v>2016</v>
      </c>
      <c r="C4" s="11" t="s">
        <v>29</v>
      </c>
      <c r="D4" s="46" t="s">
        <v>37</v>
      </c>
      <c r="E4" s="23">
        <v>28</v>
      </c>
      <c r="F4" s="23">
        <v>234</v>
      </c>
      <c r="G4" s="23">
        <v>24</v>
      </c>
      <c r="H4" s="23">
        <v>138</v>
      </c>
      <c r="I4" s="25">
        <v>4.1739129999999998</v>
      </c>
      <c r="J4" s="25">
        <v>1.403224</v>
      </c>
      <c r="K4" s="23">
        <v>12.415369999999999</v>
      </c>
      <c r="L4" s="23"/>
      <c r="M4" s="25"/>
      <c r="N4" s="23"/>
      <c r="O4" s="23"/>
      <c r="P4" s="23"/>
    </row>
    <row r="5" spans="1:16" ht="39.6">
      <c r="A5" s="30" t="s">
        <v>120</v>
      </c>
      <c r="B5" s="22">
        <v>2017</v>
      </c>
      <c r="C5" s="11" t="s">
        <v>29</v>
      </c>
      <c r="D5" s="46" t="s">
        <v>38</v>
      </c>
      <c r="E5" s="23">
        <v>65</v>
      </c>
      <c r="F5" s="23">
        <v>407</v>
      </c>
      <c r="G5" s="23">
        <v>30</v>
      </c>
      <c r="H5" s="23">
        <v>161</v>
      </c>
      <c r="I5" s="23">
        <v>1.3096719999999999</v>
      </c>
      <c r="J5" s="23">
        <v>0.77352480000000001</v>
      </c>
      <c r="K5" s="23">
        <v>2.2174339999999999</v>
      </c>
      <c r="L5" s="23"/>
      <c r="M5" s="23"/>
      <c r="N5" s="23"/>
      <c r="O5" s="23"/>
      <c r="P5" s="23"/>
    </row>
    <row r="6" spans="1:16" ht="26.4">
      <c r="A6" s="30" t="s">
        <v>119</v>
      </c>
      <c r="B6" s="8">
        <v>2019</v>
      </c>
      <c r="C6" s="11" t="s">
        <v>29</v>
      </c>
      <c r="D6" s="46" t="s">
        <v>156</v>
      </c>
      <c r="E6" s="23">
        <v>12</v>
      </c>
      <c r="F6" s="23">
        <v>65</v>
      </c>
      <c r="G6" s="23">
        <v>11</v>
      </c>
      <c r="H6" s="23">
        <v>48</v>
      </c>
      <c r="I6" s="23">
        <v>3.8958330000000001</v>
      </c>
      <c r="J6" s="23">
        <v>0.4673718</v>
      </c>
      <c r="K6" s="23">
        <v>32.47419</v>
      </c>
      <c r="L6" s="23"/>
      <c r="M6" s="23"/>
      <c r="N6" s="23"/>
      <c r="O6" s="23"/>
      <c r="P6" s="23"/>
    </row>
    <row r="7" spans="1:16" ht="52.8">
      <c r="A7" s="30" t="s">
        <v>121</v>
      </c>
      <c r="B7" s="22">
        <v>2019</v>
      </c>
      <c r="C7" s="8" t="s">
        <v>30</v>
      </c>
      <c r="D7" s="46" t="s">
        <v>157</v>
      </c>
      <c r="E7" s="23">
        <v>8</v>
      </c>
      <c r="F7" s="23">
        <v>257</v>
      </c>
      <c r="G7" s="23">
        <v>3</v>
      </c>
      <c r="H7" s="23">
        <v>95</v>
      </c>
      <c r="I7" s="23">
        <v>1.023158</v>
      </c>
      <c r="J7" s="23">
        <v>0.2391421</v>
      </c>
      <c r="K7" s="23">
        <v>4.3775320000000004</v>
      </c>
      <c r="L7" s="23"/>
      <c r="M7" s="23"/>
      <c r="N7" s="23"/>
      <c r="O7" s="23"/>
      <c r="P7" s="23"/>
    </row>
    <row r="8" spans="1:16">
      <c r="A8" s="30" t="s">
        <v>122</v>
      </c>
      <c r="B8" s="8">
        <v>2019</v>
      </c>
      <c r="C8" s="11" t="s">
        <v>29</v>
      </c>
      <c r="D8" s="46" t="s">
        <v>37</v>
      </c>
      <c r="E8" s="23">
        <v>38</v>
      </c>
      <c r="F8" s="23">
        <v>279</v>
      </c>
      <c r="G8" s="23">
        <v>27</v>
      </c>
      <c r="H8" s="23">
        <v>147</v>
      </c>
      <c r="I8" s="23">
        <v>2.2040820000000001</v>
      </c>
      <c r="J8" s="23">
        <v>1.052214</v>
      </c>
      <c r="K8" s="23">
        <v>4.6169099999999998</v>
      </c>
      <c r="L8" s="23"/>
      <c r="M8" s="23"/>
      <c r="N8" s="23"/>
      <c r="O8" s="23"/>
      <c r="P8" s="23"/>
    </row>
    <row r="9" spans="1:16" ht="39.6">
      <c r="A9" s="30" t="s">
        <v>123</v>
      </c>
      <c r="B9" s="22">
        <v>2022</v>
      </c>
      <c r="C9" s="8" t="s">
        <v>30</v>
      </c>
      <c r="D9" s="46" t="s">
        <v>158</v>
      </c>
      <c r="E9" s="23">
        <v>11</v>
      </c>
      <c r="F9" s="23">
        <v>83</v>
      </c>
      <c r="G9" s="23">
        <v>10</v>
      </c>
      <c r="H9" s="23">
        <v>79</v>
      </c>
      <c r="I9" s="32">
        <v>0.51</v>
      </c>
      <c r="J9" s="23">
        <v>7.0000000000000007E-2</v>
      </c>
      <c r="K9" s="23">
        <v>10.42</v>
      </c>
      <c r="L9" s="23"/>
      <c r="M9" s="23"/>
      <c r="N9" s="23"/>
      <c r="O9" s="23"/>
      <c r="P9" s="23"/>
    </row>
    <row r="10" spans="1:16" ht="26.4">
      <c r="A10" s="30" t="s">
        <v>152</v>
      </c>
      <c r="B10" s="8">
        <v>2022</v>
      </c>
      <c r="C10" s="11" t="s">
        <v>29</v>
      </c>
      <c r="D10" s="46" t="s">
        <v>39</v>
      </c>
      <c r="E10" s="23">
        <v>23</v>
      </c>
      <c r="F10" s="23">
        <v>386</v>
      </c>
      <c r="G10" s="23">
        <v>15</v>
      </c>
      <c r="H10" s="23">
        <v>216</v>
      </c>
      <c r="I10" s="23">
        <v>1.4756940000000001</v>
      </c>
      <c r="J10" s="23">
        <v>0.61130759999999995</v>
      </c>
      <c r="K10" s="23">
        <v>3.5623209999999998</v>
      </c>
      <c r="L10" s="23"/>
      <c r="M10" s="23"/>
      <c r="N10" s="23"/>
      <c r="O10" s="23"/>
      <c r="P10" s="23"/>
    </row>
    <row r="11" spans="1:16" ht="39.6">
      <c r="A11" s="30" t="s">
        <v>153</v>
      </c>
      <c r="B11" s="8">
        <v>2023</v>
      </c>
      <c r="C11" s="11" t="s">
        <v>29</v>
      </c>
      <c r="D11" s="46" t="s">
        <v>40</v>
      </c>
      <c r="E11" s="23"/>
      <c r="F11" s="23"/>
      <c r="G11" s="23"/>
      <c r="H11" s="23"/>
      <c r="I11" s="28"/>
      <c r="J11" s="23"/>
      <c r="K11" s="23"/>
      <c r="L11" s="23"/>
      <c r="M11" s="23"/>
      <c r="N11" s="23"/>
      <c r="O11" s="23"/>
      <c r="P11" s="23"/>
    </row>
    <row r="12" spans="1:16" ht="18">
      <c r="A12" s="30" t="s">
        <v>154</v>
      </c>
      <c r="B12" s="8">
        <v>2023</v>
      </c>
      <c r="C12" s="15"/>
      <c r="D12" s="11"/>
      <c r="E12" s="23">
        <v>20</v>
      </c>
      <c r="F12" s="23">
        <v>347</v>
      </c>
      <c r="G12" s="28">
        <v>12</v>
      </c>
      <c r="H12" s="28">
        <v>175</v>
      </c>
      <c r="I12" s="23">
        <v>1.474286</v>
      </c>
      <c r="J12" s="23">
        <v>0.58810969999999996</v>
      </c>
      <c r="K12" s="23">
        <v>3.69577</v>
      </c>
      <c r="L12" s="23"/>
      <c r="M12" s="23"/>
      <c r="N12" s="23"/>
      <c r="O12" s="23"/>
      <c r="P12" s="23"/>
    </row>
    <row r="13" spans="1:16" ht="18">
      <c r="A13" s="30" t="s">
        <v>134</v>
      </c>
      <c r="B13" s="8">
        <v>2024</v>
      </c>
      <c r="C13" s="15"/>
      <c r="D13" s="11"/>
      <c r="E13" s="23">
        <v>36</v>
      </c>
      <c r="F13" s="23">
        <v>365</v>
      </c>
      <c r="G13" s="28">
        <v>20</v>
      </c>
      <c r="H13" s="28">
        <v>170</v>
      </c>
      <c r="I13" s="23">
        <v>1.433824</v>
      </c>
      <c r="J13" s="23">
        <v>0.72002710000000003</v>
      </c>
      <c r="K13" s="23">
        <v>2.8552399999999998</v>
      </c>
      <c r="L13" s="23"/>
      <c r="M13" s="23"/>
      <c r="N13" s="23"/>
      <c r="O13" s="23"/>
      <c r="P13" s="23"/>
    </row>
    <row r="14" spans="1:16">
      <c r="A14" s="15"/>
      <c r="B14" s="25"/>
      <c r="C14" s="15"/>
      <c r="D14" s="15"/>
      <c r="E14" s="23">
        <f>SUM(E2:E13)</f>
        <v>291</v>
      </c>
      <c r="F14" s="23">
        <f>SUM(F2:F13)</f>
        <v>2557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15"/>
      <c r="B15" s="25"/>
      <c r="C15" s="15"/>
      <c r="D15" s="15"/>
      <c r="E15" s="23"/>
      <c r="F15" s="23"/>
      <c r="G15" s="23"/>
      <c r="H15" s="23"/>
      <c r="I15" s="8"/>
      <c r="J15" s="8"/>
      <c r="K15" s="8"/>
      <c r="L15" s="8"/>
      <c r="M15" s="8"/>
      <c r="N15" s="8"/>
      <c r="O15" s="11"/>
      <c r="P15" s="23"/>
    </row>
    <row r="16" spans="1:16" ht="259.2">
      <c r="A16" s="15"/>
      <c r="B16" s="25"/>
      <c r="C16" s="15" t="s">
        <v>111</v>
      </c>
      <c r="D16" s="15" t="s">
        <v>173</v>
      </c>
      <c r="E16" s="47"/>
      <c r="F16" s="48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8" spans="1:4">
      <c r="A18" s="49"/>
      <c r="B18" s="5"/>
      <c r="C18" s="5"/>
      <c r="D18" s="5"/>
    </row>
    <row r="19" spans="1:4">
      <c r="A19" s="5"/>
      <c r="B19" s="5"/>
      <c r="C19" s="5"/>
      <c r="D19" s="5"/>
    </row>
    <row r="20" spans="1:4">
      <c r="A20" s="5"/>
      <c r="B20" s="5"/>
      <c r="C20" s="5"/>
      <c r="D20" s="5"/>
    </row>
    <row r="21" spans="1:4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</sheetData>
  <phoneticPr fontId="1" type="noConversion"/>
  <pageMargins left="0.7" right="0.7" top="0.75" bottom="0.75" header="0.3" footer="0.3"/>
  <pageSetup paperSize="9" orientation="portrait" r:id="rId1"/>
  <headerFooter>
    <oddFooter>&amp;L_x000D_&amp;1#&amp;"Rockwell"&amp;9&amp;K0078D7 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2F72-61DB-4FE5-B639-3DE2A1858619}">
  <dimension ref="A1:M24"/>
  <sheetViews>
    <sheetView workbookViewId="0">
      <selection activeCell="A14" sqref="A14:I21"/>
    </sheetView>
  </sheetViews>
  <sheetFormatPr defaultColWidth="8.88671875" defaultRowHeight="18"/>
  <cols>
    <col min="1" max="1" width="19.6640625" style="15" bestFit="1" customWidth="1"/>
    <col min="2" max="2" width="6" style="25" bestFit="1" customWidth="1"/>
    <col min="3" max="3" width="28.44140625" style="15" customWidth="1"/>
    <col min="4" max="4" width="21.44140625" style="15" bestFit="1" customWidth="1"/>
    <col min="5" max="5" width="8" style="28" customWidth="1"/>
    <col min="6" max="6" width="9.21875" style="28" customWidth="1"/>
    <col min="7" max="7" width="8.77734375" style="28" bestFit="1" customWidth="1"/>
    <col min="8" max="8" width="8.109375" style="28" bestFit="1" customWidth="1"/>
    <col min="9" max="9" width="9.109375" style="28" bestFit="1" customWidth="1"/>
    <col min="10" max="10" width="8.109375" style="28" bestFit="1" customWidth="1"/>
    <col min="11" max="11" width="4.88671875" style="28" bestFit="1" customWidth="1"/>
    <col min="12" max="12" width="5.77734375" style="28" bestFit="1" customWidth="1"/>
    <col min="13" max="13" width="6" style="28" bestFit="1" customWidth="1"/>
    <col min="14" max="16384" width="8.88671875" style="28"/>
  </cols>
  <sheetData>
    <row r="1" spans="1:13" s="29" customFormat="1" ht="27.6">
      <c r="A1" s="8" t="s">
        <v>27</v>
      </c>
      <c r="B1" s="8" t="s">
        <v>28</v>
      </c>
      <c r="C1" s="11" t="s">
        <v>148</v>
      </c>
      <c r="D1" s="8" t="s">
        <v>24</v>
      </c>
      <c r="E1" s="8" t="s">
        <v>26</v>
      </c>
      <c r="F1" s="8" t="s">
        <v>23</v>
      </c>
      <c r="G1" s="8" t="s">
        <v>16</v>
      </c>
      <c r="H1" s="8" t="s">
        <v>25</v>
      </c>
      <c r="I1" s="8" t="s">
        <v>17</v>
      </c>
      <c r="J1" s="8"/>
      <c r="K1" s="8"/>
      <c r="L1" s="8"/>
    </row>
    <row r="2" spans="1:13">
      <c r="A2" s="30" t="s">
        <v>117</v>
      </c>
      <c r="B2" s="8">
        <v>2013</v>
      </c>
      <c r="C2" s="11" t="s">
        <v>29</v>
      </c>
      <c r="D2" s="23">
        <v>28</v>
      </c>
      <c r="E2" s="23">
        <v>56</v>
      </c>
      <c r="F2" s="28">
        <v>64.28</v>
      </c>
      <c r="G2" s="28">
        <v>7.67</v>
      </c>
      <c r="H2" s="28">
        <v>62.31</v>
      </c>
      <c r="I2" s="28">
        <v>7.99</v>
      </c>
    </row>
    <row r="3" spans="1:13" s="23" customFormat="1">
      <c r="A3" s="30" t="s">
        <v>118</v>
      </c>
      <c r="B3" s="13">
        <v>2015</v>
      </c>
      <c r="C3" s="11" t="s">
        <v>29</v>
      </c>
      <c r="D3" s="24">
        <v>22</v>
      </c>
      <c r="E3" s="13">
        <v>78</v>
      </c>
      <c r="F3" s="23">
        <v>71</v>
      </c>
      <c r="G3" s="23">
        <v>7.8</v>
      </c>
      <c r="H3" s="23">
        <v>70.900000000000006</v>
      </c>
      <c r="I3" s="23">
        <v>9.8000000000000007</v>
      </c>
      <c r="M3" s="28"/>
    </row>
    <row r="4" spans="1:13">
      <c r="A4" s="30" t="s">
        <v>119</v>
      </c>
      <c r="B4" s="8">
        <v>2016</v>
      </c>
      <c r="C4" s="11" t="s">
        <v>29</v>
      </c>
      <c r="D4" s="23">
        <v>28</v>
      </c>
      <c r="E4" s="23">
        <v>234</v>
      </c>
    </row>
    <row r="5" spans="1:13">
      <c r="A5" s="30" t="s">
        <v>120</v>
      </c>
      <c r="B5" s="8">
        <v>2017</v>
      </c>
      <c r="C5" s="11" t="s">
        <v>29</v>
      </c>
      <c r="D5" s="23">
        <v>65</v>
      </c>
      <c r="E5" s="23">
        <v>407</v>
      </c>
    </row>
    <row r="6" spans="1:13">
      <c r="A6" s="30" t="s">
        <v>119</v>
      </c>
      <c r="B6" s="8">
        <v>2019</v>
      </c>
      <c r="C6" s="11" t="s">
        <v>29</v>
      </c>
      <c r="D6" s="23">
        <v>12</v>
      </c>
      <c r="E6" s="23">
        <v>65</v>
      </c>
    </row>
    <row r="7" spans="1:13">
      <c r="A7" s="30" t="s">
        <v>121</v>
      </c>
      <c r="B7" s="8">
        <v>2019</v>
      </c>
      <c r="C7" s="8" t="s">
        <v>30</v>
      </c>
      <c r="D7" s="23">
        <v>8</v>
      </c>
      <c r="E7" s="23">
        <v>257</v>
      </c>
      <c r="F7" s="28">
        <v>66.900000000000006</v>
      </c>
      <c r="G7" s="28">
        <v>15.1</v>
      </c>
      <c r="H7" s="28">
        <v>63.2</v>
      </c>
      <c r="I7" s="28">
        <v>15.5</v>
      </c>
    </row>
    <row r="8" spans="1:13">
      <c r="A8" s="30" t="s">
        <v>122</v>
      </c>
      <c r="B8" s="8">
        <v>2019</v>
      </c>
      <c r="C8" s="11" t="s">
        <v>29</v>
      </c>
      <c r="D8" s="23">
        <v>38</v>
      </c>
      <c r="E8" s="23">
        <v>279</v>
      </c>
    </row>
    <row r="9" spans="1:13">
      <c r="A9" s="30" t="s">
        <v>123</v>
      </c>
      <c r="B9" s="8">
        <v>2022</v>
      </c>
      <c r="C9" s="8" t="s">
        <v>30</v>
      </c>
      <c r="D9" s="23">
        <v>11</v>
      </c>
      <c r="E9" s="23">
        <v>83</v>
      </c>
      <c r="F9" s="28">
        <v>72.099999999999994</v>
      </c>
      <c r="G9" s="28">
        <v>4.7</v>
      </c>
      <c r="H9" s="28">
        <v>71.900000000000006</v>
      </c>
      <c r="I9" s="28">
        <v>6.4</v>
      </c>
    </row>
    <row r="10" spans="1:13">
      <c r="A10" s="30" t="s">
        <v>152</v>
      </c>
      <c r="B10" s="8">
        <v>2022</v>
      </c>
      <c r="C10" s="11" t="s">
        <v>29</v>
      </c>
      <c r="D10" s="23">
        <v>23</v>
      </c>
      <c r="E10" s="23">
        <v>386</v>
      </c>
      <c r="F10" s="28">
        <v>64.099999999999994</v>
      </c>
      <c r="G10" s="28">
        <v>8</v>
      </c>
      <c r="H10" s="28">
        <v>61.2</v>
      </c>
      <c r="I10" s="28">
        <v>11.4</v>
      </c>
    </row>
    <row r="11" spans="1:13">
      <c r="A11" s="30" t="s">
        <v>153</v>
      </c>
      <c r="B11" s="8">
        <v>2023</v>
      </c>
      <c r="C11" s="11" t="s">
        <v>29</v>
      </c>
      <c r="D11" s="23">
        <v>34</v>
      </c>
      <c r="E11" s="23">
        <v>320</v>
      </c>
    </row>
    <row r="12" spans="1:13">
      <c r="A12" s="30" t="s">
        <v>154</v>
      </c>
      <c r="B12" s="8">
        <v>2023</v>
      </c>
      <c r="C12" s="11" t="s">
        <v>29</v>
      </c>
      <c r="D12" s="23">
        <v>20</v>
      </c>
      <c r="E12" s="23">
        <v>347</v>
      </c>
      <c r="F12" s="28">
        <v>46.75</v>
      </c>
      <c r="G12" s="28">
        <v>14.49</v>
      </c>
      <c r="H12" s="28">
        <v>51.59</v>
      </c>
      <c r="I12" s="28">
        <v>12.83</v>
      </c>
    </row>
    <row r="13" spans="1:13">
      <c r="D13" s="28"/>
    </row>
    <row r="14" spans="1:13" s="29" customFormat="1" ht="28.8">
      <c r="A14" s="8" t="s">
        <v>27</v>
      </c>
      <c r="B14" s="8" t="s">
        <v>28</v>
      </c>
      <c r="C14" s="15" t="s">
        <v>46</v>
      </c>
      <c r="D14" s="8" t="s">
        <v>24</v>
      </c>
      <c r="E14" s="8" t="s">
        <v>26</v>
      </c>
      <c r="F14" s="8" t="s">
        <v>23</v>
      </c>
      <c r="G14" s="8" t="s">
        <v>16</v>
      </c>
      <c r="H14" s="8" t="s">
        <v>25</v>
      </c>
      <c r="I14" s="8" t="s">
        <v>17</v>
      </c>
      <c r="J14" s="8"/>
      <c r="K14" s="8"/>
      <c r="L14" s="8"/>
    </row>
    <row r="15" spans="1:13" ht="28.8">
      <c r="A15" s="30" t="s">
        <v>117</v>
      </c>
      <c r="B15" s="8">
        <v>2013</v>
      </c>
      <c r="C15" s="15" t="s">
        <v>54</v>
      </c>
      <c r="D15" s="23">
        <v>28</v>
      </c>
      <c r="E15" s="23">
        <v>56</v>
      </c>
      <c r="F15" s="28">
        <v>64.28</v>
      </c>
      <c r="G15" s="28">
        <v>7.67</v>
      </c>
      <c r="H15" s="28">
        <v>62.31</v>
      </c>
      <c r="I15" s="28">
        <v>7.99</v>
      </c>
    </row>
    <row r="16" spans="1:13" s="23" customFormat="1" ht="28.8">
      <c r="A16" s="30" t="s">
        <v>118</v>
      </c>
      <c r="B16" s="13">
        <v>2015</v>
      </c>
      <c r="C16" s="15" t="s">
        <v>46</v>
      </c>
      <c r="D16" s="24">
        <v>22</v>
      </c>
      <c r="E16" s="13">
        <v>78</v>
      </c>
      <c r="F16" s="23">
        <v>71</v>
      </c>
      <c r="G16" s="23">
        <v>7.8</v>
      </c>
      <c r="H16" s="23">
        <v>70.900000000000006</v>
      </c>
      <c r="I16" s="23">
        <v>9.8000000000000007</v>
      </c>
    </row>
    <row r="17" spans="1:9" ht="28.8">
      <c r="A17" s="30" t="s">
        <v>121</v>
      </c>
      <c r="B17" s="8">
        <v>2019</v>
      </c>
      <c r="C17" s="15" t="s">
        <v>54</v>
      </c>
      <c r="D17" s="23">
        <v>8</v>
      </c>
      <c r="E17" s="23">
        <v>257</v>
      </c>
      <c r="F17" s="28">
        <v>66.900000000000006</v>
      </c>
      <c r="G17" s="28">
        <v>15.1</v>
      </c>
      <c r="H17" s="28">
        <v>63.2</v>
      </c>
      <c r="I17" s="28">
        <v>15.5</v>
      </c>
    </row>
    <row r="18" spans="1:9" ht="28.8">
      <c r="A18" s="30" t="s">
        <v>123</v>
      </c>
      <c r="B18" s="8">
        <v>2022</v>
      </c>
      <c r="C18" s="15" t="s">
        <v>46</v>
      </c>
      <c r="D18" s="23">
        <v>11</v>
      </c>
      <c r="E18" s="23">
        <v>83</v>
      </c>
      <c r="F18" s="28">
        <v>71.900000000000006</v>
      </c>
      <c r="G18" s="28">
        <v>6.4</v>
      </c>
      <c r="H18" s="28">
        <v>72.099999999999994</v>
      </c>
      <c r="I18" s="28">
        <v>4.7</v>
      </c>
    </row>
    <row r="19" spans="1:9" ht="28.8">
      <c r="A19" s="30" t="s">
        <v>152</v>
      </c>
      <c r="B19" s="8">
        <v>2022</v>
      </c>
      <c r="C19" s="15" t="s">
        <v>54</v>
      </c>
      <c r="D19" s="23">
        <v>23</v>
      </c>
      <c r="E19" s="23">
        <v>386</v>
      </c>
      <c r="F19" s="28">
        <v>64.099999999999994</v>
      </c>
      <c r="G19" s="28">
        <v>8</v>
      </c>
      <c r="H19" s="28">
        <v>61.2</v>
      </c>
      <c r="I19" s="28">
        <v>11.4</v>
      </c>
    </row>
    <row r="20" spans="1:9">
      <c r="A20" s="30" t="s">
        <v>154</v>
      </c>
      <c r="B20" s="8">
        <v>2023</v>
      </c>
      <c r="D20" s="23">
        <v>20</v>
      </c>
      <c r="E20" s="23">
        <v>347</v>
      </c>
      <c r="F20" s="28">
        <v>46.75</v>
      </c>
      <c r="G20" s="28">
        <v>14.49</v>
      </c>
      <c r="H20" s="28">
        <v>51.59</v>
      </c>
      <c r="I20" s="28">
        <v>12.83</v>
      </c>
    </row>
    <row r="21" spans="1:9">
      <c r="A21" s="30" t="s">
        <v>134</v>
      </c>
      <c r="B21" s="8">
        <v>2024</v>
      </c>
      <c r="D21" s="23">
        <v>36</v>
      </c>
      <c r="E21" s="23">
        <v>365</v>
      </c>
      <c r="F21" s="28">
        <v>63.89</v>
      </c>
      <c r="G21" s="28">
        <v>4.3</v>
      </c>
      <c r="H21" s="28">
        <v>62.53</v>
      </c>
      <c r="I21" s="28">
        <v>9.83</v>
      </c>
    </row>
    <row r="22" spans="1:9">
      <c r="A22" s="8"/>
      <c r="B22" s="8"/>
      <c r="D22" s="23">
        <f>SUM(D15:D21)</f>
        <v>148</v>
      </c>
      <c r="E22" s="23">
        <f>SUM(E15:E21)</f>
        <v>1572</v>
      </c>
    </row>
    <row r="23" spans="1:9">
      <c r="A23" s="8"/>
      <c r="B23" s="8"/>
      <c r="D23" s="11"/>
      <c r="E23" s="23"/>
      <c r="F23" s="23"/>
    </row>
    <row r="24" spans="1:9" ht="216">
      <c r="D24" s="15" t="s">
        <v>174</v>
      </c>
    </row>
  </sheetData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F139-0AEC-4340-A2D3-3EA205F14220}">
  <dimension ref="A1:X53"/>
  <sheetViews>
    <sheetView zoomScale="85" zoomScaleNormal="85" workbookViewId="0">
      <selection activeCell="R24" sqref="A1:R24"/>
    </sheetView>
  </sheetViews>
  <sheetFormatPr defaultColWidth="8.88671875" defaultRowHeight="14.4"/>
  <cols>
    <col min="1" max="1" width="19.6640625" style="15" bestFit="1" customWidth="1"/>
    <col min="2" max="2" width="7.77734375" style="25" bestFit="1" customWidth="1"/>
    <col min="3" max="3" width="28.44140625" style="15" customWidth="1"/>
    <col min="4" max="4" width="31.109375" style="15" customWidth="1"/>
    <col min="5" max="5" width="9.33203125" style="23" bestFit="1" customWidth="1"/>
    <col min="6" max="6" width="10.33203125" style="23" bestFit="1" customWidth="1"/>
    <col min="7" max="7" width="9.33203125" style="23" bestFit="1" customWidth="1"/>
    <col min="8" max="8" width="10.33203125" style="23" bestFit="1" customWidth="1"/>
    <col min="9" max="9" width="10.21875" style="31" customWidth="1"/>
    <col min="10" max="11" width="15.6640625" style="31" customWidth="1"/>
    <col min="12" max="14" width="15.88671875" style="31" customWidth="1"/>
    <col min="15" max="15" width="8.88671875" style="23"/>
    <col min="16" max="17" width="9" style="23" bestFit="1" customWidth="1"/>
    <col min="18" max="18" width="9.33203125" style="23" bestFit="1" customWidth="1"/>
    <col min="19" max="23" width="9" style="23" bestFit="1" customWidth="1"/>
    <col min="24" max="24" width="9.33203125" style="23" bestFit="1" customWidth="1"/>
    <col min="25" max="16384" width="8.88671875" style="23"/>
  </cols>
  <sheetData>
    <row r="1" spans="1:24" s="8" customFormat="1" ht="43.2">
      <c r="A1" s="8" t="s">
        <v>27</v>
      </c>
      <c r="B1" s="33" t="s">
        <v>28</v>
      </c>
      <c r="C1" s="11" t="s">
        <v>148</v>
      </c>
      <c r="D1" s="9" t="s">
        <v>159</v>
      </c>
      <c r="E1" s="34" t="s">
        <v>31</v>
      </c>
      <c r="F1" s="34" t="s">
        <v>32</v>
      </c>
      <c r="G1" s="34" t="s">
        <v>33</v>
      </c>
      <c r="H1" s="34" t="s">
        <v>34</v>
      </c>
      <c r="I1" s="10" t="s">
        <v>160</v>
      </c>
      <c r="J1" s="9" t="s">
        <v>161</v>
      </c>
      <c r="K1" s="9" t="s">
        <v>162</v>
      </c>
      <c r="L1" s="10" t="s">
        <v>163</v>
      </c>
      <c r="M1" s="10" t="s">
        <v>165</v>
      </c>
      <c r="N1" s="10" t="s">
        <v>166</v>
      </c>
      <c r="O1" s="8" t="s">
        <v>75</v>
      </c>
      <c r="P1" s="8" t="s">
        <v>41</v>
      </c>
      <c r="Q1" s="8" t="s">
        <v>42</v>
      </c>
      <c r="R1" s="8" t="s">
        <v>43</v>
      </c>
      <c r="V1" s="8" t="s">
        <v>41</v>
      </c>
      <c r="W1" s="8" t="s">
        <v>42</v>
      </c>
      <c r="X1" s="8" t="s">
        <v>43</v>
      </c>
    </row>
    <row r="2" spans="1:24">
      <c r="A2" s="30" t="s">
        <v>119</v>
      </c>
      <c r="B2" s="33">
        <v>2016</v>
      </c>
      <c r="C2" s="11" t="s">
        <v>29</v>
      </c>
      <c r="D2" s="9" t="s">
        <v>75</v>
      </c>
      <c r="E2" s="59">
        <v>28</v>
      </c>
      <c r="F2" s="59">
        <v>234</v>
      </c>
      <c r="G2" s="59">
        <v>1</v>
      </c>
      <c r="H2" s="59">
        <v>23</v>
      </c>
      <c r="I2" s="59" t="s">
        <v>66</v>
      </c>
      <c r="J2" s="36">
        <v>103</v>
      </c>
      <c r="K2" s="36">
        <v>19</v>
      </c>
      <c r="L2" s="59" t="s">
        <v>65</v>
      </c>
      <c r="M2" s="59" t="s">
        <v>64</v>
      </c>
      <c r="N2" s="59" t="s">
        <v>63</v>
      </c>
      <c r="O2" s="59" t="s">
        <v>67</v>
      </c>
      <c r="P2" s="59">
        <v>0.33977449999999998</v>
      </c>
      <c r="Q2" s="59">
        <v>4.4100800000000002E-2</v>
      </c>
      <c r="R2" s="59">
        <v>2.6177899999999998</v>
      </c>
      <c r="S2" s="59"/>
      <c r="T2" s="59"/>
      <c r="U2" s="59"/>
      <c r="V2" s="59"/>
      <c r="W2" s="59"/>
      <c r="X2" s="59"/>
    </row>
    <row r="3" spans="1:24" ht="43.2">
      <c r="A3" s="30" t="s">
        <v>120</v>
      </c>
      <c r="B3" s="33">
        <v>2017</v>
      </c>
      <c r="C3" s="11" t="s">
        <v>29</v>
      </c>
      <c r="D3" s="9" t="s">
        <v>75</v>
      </c>
      <c r="E3" s="59">
        <v>65</v>
      </c>
      <c r="F3" s="59">
        <v>407</v>
      </c>
      <c r="G3" s="59">
        <v>18</v>
      </c>
      <c r="H3" s="59">
        <v>159</v>
      </c>
      <c r="I3" s="59" t="s">
        <v>9</v>
      </c>
      <c r="J3" s="61" t="s">
        <v>10</v>
      </c>
      <c r="K3" s="61"/>
      <c r="L3" s="59"/>
      <c r="M3" s="59"/>
      <c r="N3" s="59"/>
      <c r="O3" s="59" t="s">
        <v>8</v>
      </c>
      <c r="P3" s="59">
        <v>0.59735050000000001</v>
      </c>
      <c r="Q3" s="59">
        <v>0.33491850000000001</v>
      </c>
      <c r="R3" s="59">
        <v>1.0654159999999999</v>
      </c>
      <c r="S3" s="59"/>
      <c r="T3" s="59"/>
      <c r="U3" s="59"/>
      <c r="V3" s="59">
        <v>0.59735050000000001</v>
      </c>
      <c r="W3" s="59">
        <v>0.33491850000000001</v>
      </c>
      <c r="X3" s="59">
        <v>1.0654159999999999</v>
      </c>
    </row>
    <row r="4" spans="1:24" ht="28.8">
      <c r="A4" s="30" t="s">
        <v>121</v>
      </c>
      <c r="B4" s="33">
        <v>2019</v>
      </c>
      <c r="C4" s="8" t="s">
        <v>30</v>
      </c>
      <c r="D4" s="9" t="s">
        <v>75</v>
      </c>
      <c r="E4" s="59">
        <v>8</v>
      </c>
      <c r="F4" s="59">
        <v>257</v>
      </c>
      <c r="G4" s="59">
        <v>1</v>
      </c>
      <c r="H4" s="59">
        <v>69</v>
      </c>
      <c r="I4" s="59" t="s">
        <v>11</v>
      </c>
      <c r="J4" s="36"/>
      <c r="K4" s="36" t="s">
        <v>13</v>
      </c>
      <c r="L4" s="60" t="s">
        <v>15</v>
      </c>
      <c r="M4" s="60"/>
      <c r="N4" s="60"/>
      <c r="O4" s="59" t="s">
        <v>14</v>
      </c>
      <c r="P4" s="59">
        <v>0.38923390000000002</v>
      </c>
      <c r="Q4" s="59">
        <v>4.7031000000000003E-2</v>
      </c>
      <c r="R4" s="59">
        <v>3.2213430000000001</v>
      </c>
      <c r="S4" s="59"/>
      <c r="T4" s="59"/>
      <c r="U4" s="59"/>
      <c r="V4" s="59">
        <v>0.38923390000000002</v>
      </c>
      <c r="W4" s="59">
        <v>4.7031000000000003E-2</v>
      </c>
      <c r="X4" s="59">
        <v>3.2213430000000001</v>
      </c>
    </row>
    <row r="5" spans="1:24">
      <c r="A5" s="30" t="s">
        <v>134</v>
      </c>
      <c r="B5" s="33">
        <v>2024</v>
      </c>
      <c r="D5" s="9" t="s">
        <v>75</v>
      </c>
      <c r="E5" s="59">
        <v>36</v>
      </c>
      <c r="F5" s="59">
        <v>365</v>
      </c>
      <c r="G5" s="59">
        <v>16</v>
      </c>
      <c r="H5" s="59">
        <v>121</v>
      </c>
      <c r="I5" s="59"/>
      <c r="J5" s="36"/>
      <c r="K5" s="36"/>
      <c r="L5" s="60"/>
      <c r="M5" s="60"/>
      <c r="N5" s="60"/>
      <c r="O5" s="59"/>
      <c r="P5" s="59">
        <v>1.6132230000000001</v>
      </c>
      <c r="Q5" s="59">
        <v>0.80707600000000002</v>
      </c>
      <c r="R5" s="59">
        <v>3.2245900000000001</v>
      </c>
      <c r="S5" s="59"/>
      <c r="T5" s="59"/>
      <c r="U5" s="59"/>
      <c r="V5" s="59"/>
      <c r="W5" s="59"/>
      <c r="X5" s="59"/>
    </row>
    <row r="6" spans="1:24">
      <c r="A6" s="30" t="s">
        <v>117</v>
      </c>
      <c r="B6" s="33">
        <v>2013</v>
      </c>
      <c r="C6" s="11" t="s">
        <v>29</v>
      </c>
      <c r="D6" s="9" t="s">
        <v>78</v>
      </c>
      <c r="E6" s="59">
        <v>28</v>
      </c>
      <c r="F6" s="59">
        <v>56</v>
      </c>
      <c r="G6" s="59">
        <v>15</v>
      </c>
      <c r="H6" s="59">
        <v>28</v>
      </c>
      <c r="I6" s="59" t="s">
        <v>5</v>
      </c>
      <c r="J6" s="36" t="s">
        <v>6</v>
      </c>
      <c r="K6" s="36" t="s">
        <v>12</v>
      </c>
      <c r="L6" s="59" t="s">
        <v>7</v>
      </c>
      <c r="M6" s="59"/>
      <c r="N6" s="59"/>
      <c r="O6" s="59"/>
      <c r="P6" s="59">
        <v>1.1538459999999999</v>
      </c>
      <c r="Q6" s="59">
        <v>0.46499170000000001</v>
      </c>
      <c r="R6" s="59">
        <v>2.8631929999999999</v>
      </c>
      <c r="S6" s="59"/>
      <c r="T6" s="59"/>
      <c r="U6" s="59"/>
      <c r="V6" s="59">
        <v>1.1538459999999999</v>
      </c>
      <c r="W6" s="59">
        <v>0.46499170000000001</v>
      </c>
      <c r="X6" s="59">
        <v>2.8631929999999999</v>
      </c>
    </row>
    <row r="7" spans="1:24">
      <c r="A7" s="30" t="s">
        <v>119</v>
      </c>
      <c r="B7" s="33">
        <v>2016</v>
      </c>
      <c r="C7" s="11" t="s">
        <v>29</v>
      </c>
      <c r="D7" s="9" t="s">
        <v>78</v>
      </c>
      <c r="E7" s="59">
        <v>28</v>
      </c>
      <c r="F7" s="59">
        <v>234</v>
      </c>
      <c r="G7" s="59">
        <v>5</v>
      </c>
      <c r="H7" s="59">
        <v>93</v>
      </c>
      <c r="I7" s="59" t="s">
        <v>66</v>
      </c>
      <c r="J7" s="36" t="s">
        <v>72</v>
      </c>
      <c r="K7" s="36">
        <v>19</v>
      </c>
      <c r="L7" s="59" t="s">
        <v>65</v>
      </c>
      <c r="M7" s="59" t="s">
        <v>64</v>
      </c>
      <c r="N7" s="59" t="s">
        <v>63</v>
      </c>
      <c r="O7" s="59" t="s">
        <v>67</v>
      </c>
      <c r="P7" s="59">
        <v>0.32959329999999998</v>
      </c>
      <c r="Q7" s="59">
        <v>0.1210169</v>
      </c>
      <c r="R7" s="59">
        <v>0.8976575</v>
      </c>
      <c r="S7" s="59"/>
      <c r="T7" s="59"/>
      <c r="U7" s="59"/>
      <c r="V7" s="59"/>
      <c r="W7" s="59"/>
      <c r="X7" s="59"/>
    </row>
    <row r="8" spans="1:24" ht="43.2">
      <c r="A8" s="30" t="s">
        <v>120</v>
      </c>
      <c r="B8" s="33">
        <v>2017</v>
      </c>
      <c r="C8" s="11" t="s">
        <v>29</v>
      </c>
      <c r="D8" s="9" t="s">
        <v>78</v>
      </c>
      <c r="E8" s="59">
        <v>65</v>
      </c>
      <c r="F8" s="59">
        <v>407</v>
      </c>
      <c r="G8" s="59">
        <v>18</v>
      </c>
      <c r="H8" s="59">
        <v>108</v>
      </c>
      <c r="I8" s="59" t="s">
        <v>9</v>
      </c>
      <c r="J8" s="61" t="s">
        <v>10</v>
      </c>
      <c r="K8" s="61"/>
      <c r="L8" s="59"/>
      <c r="M8" s="59"/>
      <c r="N8" s="59"/>
      <c r="O8" s="59" t="s">
        <v>8</v>
      </c>
      <c r="P8" s="59">
        <v>1.060284</v>
      </c>
      <c r="Q8" s="59">
        <v>0.59001510000000001</v>
      </c>
      <c r="R8" s="59">
        <v>1.9053770000000001</v>
      </c>
      <c r="S8" s="59"/>
      <c r="T8" s="59"/>
      <c r="U8" s="59"/>
      <c r="V8" s="59">
        <v>1.060284</v>
      </c>
      <c r="W8" s="59">
        <v>0.59001510000000001</v>
      </c>
      <c r="X8" s="59">
        <v>1.9053770000000001</v>
      </c>
    </row>
    <row r="9" spans="1:24" ht="28.8">
      <c r="A9" s="30" t="s">
        <v>121</v>
      </c>
      <c r="B9" s="33">
        <v>2019</v>
      </c>
      <c r="C9" s="8" t="s">
        <v>30</v>
      </c>
      <c r="D9" s="9" t="s">
        <v>78</v>
      </c>
      <c r="E9" s="59">
        <v>8</v>
      </c>
      <c r="F9" s="59">
        <v>257</v>
      </c>
      <c r="G9" s="59">
        <v>0</v>
      </c>
      <c r="H9" s="59">
        <v>4</v>
      </c>
      <c r="I9" s="59" t="s">
        <v>11</v>
      </c>
      <c r="J9" s="36"/>
      <c r="K9" s="36" t="s">
        <v>13</v>
      </c>
      <c r="L9" s="60" t="s">
        <v>15</v>
      </c>
      <c r="M9" s="60"/>
      <c r="N9" s="60"/>
      <c r="O9" s="59" t="s">
        <v>14</v>
      </c>
      <c r="P9" s="59">
        <v>3.3137249999999998</v>
      </c>
      <c r="Q9" s="59">
        <v>0.1648799</v>
      </c>
      <c r="R9" s="59">
        <v>66.59863</v>
      </c>
      <c r="S9" s="59"/>
      <c r="T9" s="59"/>
      <c r="U9" s="59"/>
      <c r="V9" s="59">
        <v>3.3137249999999998</v>
      </c>
      <c r="W9" s="59">
        <v>0.1648799</v>
      </c>
      <c r="X9" s="59">
        <v>66.59863</v>
      </c>
    </row>
    <row r="10" spans="1:24">
      <c r="A10" s="30" t="s">
        <v>134</v>
      </c>
      <c r="B10" s="33">
        <v>2024</v>
      </c>
      <c r="D10" s="9" t="s">
        <v>78</v>
      </c>
      <c r="E10" s="59">
        <v>36</v>
      </c>
      <c r="F10" s="59">
        <v>365</v>
      </c>
      <c r="G10" s="59">
        <v>10</v>
      </c>
      <c r="H10" s="59">
        <v>110</v>
      </c>
      <c r="I10" s="59"/>
      <c r="J10" s="36"/>
      <c r="K10" s="36"/>
      <c r="L10" s="60"/>
      <c r="M10" s="60"/>
      <c r="N10" s="60"/>
      <c r="O10" s="59"/>
      <c r="P10" s="59">
        <v>0.89160839999999997</v>
      </c>
      <c r="Q10" s="59">
        <v>0.41580470000000003</v>
      </c>
      <c r="R10" s="59">
        <v>1.9118729999999999</v>
      </c>
      <c r="S10" s="59"/>
      <c r="T10" s="59"/>
      <c r="U10" s="59"/>
      <c r="V10" s="59"/>
      <c r="W10" s="59"/>
      <c r="X10" s="59"/>
    </row>
    <row r="11" spans="1:24">
      <c r="A11" s="30" t="s">
        <v>117</v>
      </c>
      <c r="B11" s="33">
        <v>2013</v>
      </c>
      <c r="C11" s="11" t="s">
        <v>29</v>
      </c>
      <c r="D11" s="9" t="s">
        <v>74</v>
      </c>
      <c r="E11" s="59">
        <v>28</v>
      </c>
      <c r="F11" s="59">
        <v>56</v>
      </c>
      <c r="G11" s="59">
        <v>9</v>
      </c>
      <c r="H11" s="59">
        <v>21</v>
      </c>
      <c r="I11" s="59" t="s">
        <v>5</v>
      </c>
      <c r="J11" s="36" t="s">
        <v>6</v>
      </c>
      <c r="K11" s="36" t="s">
        <v>12</v>
      </c>
      <c r="L11" s="59" t="s">
        <v>7</v>
      </c>
      <c r="M11" s="59"/>
      <c r="N11" s="59"/>
      <c r="O11" s="59"/>
      <c r="P11" s="59">
        <v>0.78947369999999994</v>
      </c>
      <c r="Q11" s="59">
        <v>0.30226920000000002</v>
      </c>
      <c r="R11" s="59">
        <v>2.061966</v>
      </c>
      <c r="S11" s="59"/>
      <c r="T11" s="59"/>
      <c r="U11" s="59"/>
      <c r="V11" s="59">
        <v>0.78947369999999994</v>
      </c>
      <c r="W11" s="59">
        <v>0.30226920000000002</v>
      </c>
      <c r="X11" s="59">
        <v>2.061966</v>
      </c>
    </row>
    <row r="12" spans="1:24">
      <c r="A12" s="30" t="s">
        <v>119</v>
      </c>
      <c r="B12" s="33">
        <v>2016</v>
      </c>
      <c r="C12" s="11" t="s">
        <v>29</v>
      </c>
      <c r="D12" s="9" t="s">
        <v>74</v>
      </c>
      <c r="E12" s="59">
        <v>28</v>
      </c>
      <c r="F12" s="59">
        <v>234</v>
      </c>
      <c r="G12" s="59">
        <v>3</v>
      </c>
      <c r="H12" s="59">
        <v>38</v>
      </c>
      <c r="I12" s="59" t="s">
        <v>66</v>
      </c>
      <c r="J12" s="36">
        <v>103</v>
      </c>
      <c r="K12" s="36">
        <v>19</v>
      </c>
      <c r="L12" s="59" t="s">
        <v>65</v>
      </c>
      <c r="M12" s="59" t="s">
        <v>64</v>
      </c>
      <c r="N12" s="59" t="s">
        <v>63</v>
      </c>
      <c r="O12" s="59" t="s">
        <v>67</v>
      </c>
      <c r="P12" s="59">
        <v>0.61894740000000004</v>
      </c>
      <c r="Q12" s="59">
        <v>0.1778766</v>
      </c>
      <c r="R12" s="59">
        <v>2.1537169999999999</v>
      </c>
      <c r="S12" s="59"/>
      <c r="T12" s="59"/>
      <c r="U12" s="59"/>
      <c r="V12" s="59"/>
      <c r="W12" s="59"/>
      <c r="X12" s="59"/>
    </row>
    <row r="13" spans="1:24" ht="43.2">
      <c r="A13" s="30" t="s">
        <v>120</v>
      </c>
      <c r="B13" s="33">
        <v>2017</v>
      </c>
      <c r="C13" s="11" t="s">
        <v>29</v>
      </c>
      <c r="D13" s="9" t="s">
        <v>74</v>
      </c>
      <c r="E13" s="59">
        <v>65</v>
      </c>
      <c r="F13" s="59">
        <v>407</v>
      </c>
      <c r="G13" s="59">
        <v>29</v>
      </c>
      <c r="H13" s="59">
        <v>140</v>
      </c>
      <c r="I13" s="59" t="s">
        <v>9</v>
      </c>
      <c r="J13" s="61" t="s">
        <v>10</v>
      </c>
      <c r="K13" s="61"/>
      <c r="L13" s="59"/>
      <c r="M13" s="59"/>
      <c r="N13" s="59"/>
      <c r="O13" s="59" t="s">
        <v>8</v>
      </c>
      <c r="P13" s="59">
        <v>1.5363089999999999</v>
      </c>
      <c r="Q13" s="59">
        <v>0.904196</v>
      </c>
      <c r="R13" s="59">
        <v>2.6103269999999998</v>
      </c>
      <c r="S13" s="59"/>
      <c r="T13" s="59"/>
      <c r="U13" s="59"/>
      <c r="V13" s="59">
        <v>1.5363089999999999</v>
      </c>
      <c r="W13" s="59">
        <v>0.904196</v>
      </c>
      <c r="X13" s="59">
        <v>2.6103269999999998</v>
      </c>
    </row>
    <row r="14" spans="1:24" ht="40.950000000000003" customHeight="1">
      <c r="A14" s="30" t="s">
        <v>121</v>
      </c>
      <c r="B14" s="33">
        <v>2019</v>
      </c>
      <c r="C14" s="8" t="s">
        <v>30</v>
      </c>
      <c r="D14" s="9" t="s">
        <v>74</v>
      </c>
      <c r="E14" s="59">
        <v>8</v>
      </c>
      <c r="F14" s="59">
        <v>257</v>
      </c>
      <c r="G14" s="59">
        <v>7</v>
      </c>
      <c r="H14" s="59">
        <v>170</v>
      </c>
      <c r="I14" s="59" t="s">
        <v>11</v>
      </c>
      <c r="J14" s="36"/>
      <c r="K14" s="36" t="s">
        <v>13</v>
      </c>
      <c r="L14" s="60" t="s">
        <v>15</v>
      </c>
      <c r="M14" s="60"/>
      <c r="N14" s="60"/>
      <c r="O14" s="59" t="s">
        <v>14</v>
      </c>
      <c r="P14" s="59">
        <v>3.5823529999999999</v>
      </c>
      <c r="Q14" s="59">
        <v>0.43381429999999999</v>
      </c>
      <c r="R14" s="59">
        <v>29.582360000000001</v>
      </c>
      <c r="S14" s="59"/>
      <c r="T14" s="59"/>
      <c r="U14" s="59"/>
      <c r="V14" s="59">
        <v>3.5823529999999999</v>
      </c>
      <c r="W14" s="59">
        <v>0.43381429999999999</v>
      </c>
      <c r="X14" s="59">
        <v>29.582360000000001</v>
      </c>
    </row>
    <row r="15" spans="1:24" ht="40.950000000000003" customHeight="1">
      <c r="A15" s="30" t="s">
        <v>134</v>
      </c>
      <c r="B15" s="33">
        <v>2024</v>
      </c>
      <c r="D15" s="9" t="s">
        <v>74</v>
      </c>
      <c r="E15" s="59">
        <v>36</v>
      </c>
      <c r="F15" s="59">
        <v>365</v>
      </c>
      <c r="G15" s="59">
        <v>10</v>
      </c>
      <c r="H15" s="59">
        <v>134</v>
      </c>
      <c r="I15" s="59"/>
      <c r="J15" s="36"/>
      <c r="K15" s="36"/>
      <c r="L15" s="60"/>
      <c r="M15" s="60"/>
      <c r="N15" s="60"/>
      <c r="O15" s="59"/>
      <c r="P15" s="59">
        <v>0.66303100000000004</v>
      </c>
      <c r="Q15" s="59">
        <v>0.31016070000000001</v>
      </c>
      <c r="R15" s="59">
        <v>1.417362</v>
      </c>
      <c r="S15" s="59"/>
      <c r="T15" s="59"/>
      <c r="U15" s="59"/>
      <c r="V15" s="59"/>
      <c r="W15" s="59"/>
      <c r="X15" s="59"/>
    </row>
    <row r="16" spans="1:24">
      <c r="A16" s="30" t="s">
        <v>117</v>
      </c>
      <c r="B16" s="33">
        <v>2013</v>
      </c>
      <c r="C16" s="11" t="s">
        <v>29</v>
      </c>
      <c r="D16" s="9" t="s">
        <v>76</v>
      </c>
      <c r="E16" s="59">
        <v>28</v>
      </c>
      <c r="F16" s="59">
        <v>56</v>
      </c>
      <c r="G16" s="59">
        <v>4</v>
      </c>
      <c r="H16" s="59">
        <v>7</v>
      </c>
      <c r="I16" s="59" t="s">
        <v>5</v>
      </c>
      <c r="J16" s="36" t="s">
        <v>6</v>
      </c>
      <c r="K16" s="36" t="s">
        <v>12</v>
      </c>
      <c r="L16" s="59" t="s">
        <v>7</v>
      </c>
      <c r="M16" s="59"/>
      <c r="N16" s="59"/>
      <c r="O16" s="59"/>
      <c r="P16" s="59">
        <v>1.1666669999999999</v>
      </c>
      <c r="Q16" s="59">
        <v>0.31104480000000001</v>
      </c>
      <c r="R16" s="59">
        <v>4.3759329999999999</v>
      </c>
      <c r="S16" s="59"/>
      <c r="T16" s="59"/>
      <c r="U16" s="59"/>
      <c r="V16" s="59">
        <v>1.1666669999999999</v>
      </c>
      <c r="W16" s="59">
        <v>0.31104480000000001</v>
      </c>
      <c r="X16" s="59">
        <v>4.3759329999999999</v>
      </c>
    </row>
    <row r="17" spans="1:24">
      <c r="A17" s="30" t="s">
        <v>119</v>
      </c>
      <c r="B17" s="33">
        <v>2016</v>
      </c>
      <c r="C17" s="11" t="s">
        <v>29</v>
      </c>
      <c r="D17" s="9" t="s">
        <v>76</v>
      </c>
      <c r="E17" s="59">
        <v>28</v>
      </c>
      <c r="F17" s="59">
        <v>234</v>
      </c>
      <c r="G17" s="59">
        <v>3</v>
      </c>
      <c r="H17" s="59">
        <v>26</v>
      </c>
      <c r="I17" s="59" t="s">
        <v>66</v>
      </c>
      <c r="J17" s="36">
        <v>103</v>
      </c>
      <c r="K17" s="36">
        <v>19</v>
      </c>
      <c r="L17" s="59" t="s">
        <v>65</v>
      </c>
      <c r="M17" s="59" t="s">
        <v>64</v>
      </c>
      <c r="N17" s="59" t="s">
        <v>63</v>
      </c>
      <c r="O17" s="59" t="s">
        <v>67</v>
      </c>
      <c r="P17" s="59">
        <v>0.96</v>
      </c>
      <c r="Q17" s="59">
        <v>0.27093509999999998</v>
      </c>
      <c r="R17" s="59">
        <v>3.4015529999999998</v>
      </c>
      <c r="S17" s="59"/>
      <c r="T17" s="59"/>
      <c r="U17" s="59"/>
      <c r="V17" s="59"/>
      <c r="W17" s="59"/>
      <c r="X17" s="59"/>
    </row>
    <row r="18" spans="1:24">
      <c r="A18" s="30" t="s">
        <v>119</v>
      </c>
      <c r="B18" s="33">
        <v>2019</v>
      </c>
      <c r="C18" s="11" t="s">
        <v>29</v>
      </c>
      <c r="D18" s="9" t="s">
        <v>76</v>
      </c>
      <c r="E18" s="59">
        <v>12</v>
      </c>
      <c r="F18" s="59">
        <v>65</v>
      </c>
      <c r="G18" s="59">
        <v>3</v>
      </c>
      <c r="H18" s="59">
        <v>21</v>
      </c>
      <c r="I18" s="59"/>
      <c r="J18" s="61"/>
      <c r="K18" s="61"/>
      <c r="L18" s="59" t="s">
        <v>60</v>
      </c>
      <c r="M18" s="59" t="s">
        <v>59</v>
      </c>
      <c r="N18" s="59" t="s">
        <v>68</v>
      </c>
      <c r="O18" s="59"/>
      <c r="P18" s="59">
        <v>0.6984127</v>
      </c>
      <c r="Q18" s="59">
        <v>0.1711529</v>
      </c>
      <c r="R18" s="59">
        <v>2.8499680000000001</v>
      </c>
      <c r="S18" s="59"/>
      <c r="T18" s="59"/>
      <c r="U18" s="59"/>
      <c r="V18" s="59">
        <v>0.6984127</v>
      </c>
      <c r="W18" s="59">
        <v>0.1711529</v>
      </c>
      <c r="X18" s="59">
        <v>2.8499680000000001</v>
      </c>
    </row>
    <row r="19" spans="1:24">
      <c r="A19" s="30" t="s">
        <v>123</v>
      </c>
      <c r="B19" s="33">
        <v>2022</v>
      </c>
      <c r="C19" s="8" t="s">
        <v>30</v>
      </c>
      <c r="D19" s="9" t="s">
        <v>76</v>
      </c>
      <c r="E19" s="59">
        <v>11</v>
      </c>
      <c r="F19" s="59">
        <v>83</v>
      </c>
      <c r="G19" s="59">
        <v>7</v>
      </c>
      <c r="H19" s="59">
        <v>51</v>
      </c>
      <c r="I19" s="59"/>
      <c r="J19" s="36"/>
      <c r="K19" s="36"/>
      <c r="L19" s="59" t="s">
        <v>57</v>
      </c>
      <c r="M19" s="59" t="s">
        <v>58</v>
      </c>
      <c r="N19" s="59"/>
      <c r="O19" s="59"/>
      <c r="P19" s="59">
        <v>1.098039</v>
      </c>
      <c r="Q19" s="59">
        <v>0.29758839999999998</v>
      </c>
      <c r="R19" s="59">
        <v>4.0515359999999996</v>
      </c>
      <c r="S19" s="59"/>
      <c r="T19" s="59"/>
      <c r="U19" s="59"/>
      <c r="V19" s="59">
        <v>1.098039</v>
      </c>
      <c r="W19" s="59">
        <v>0.29758839999999998</v>
      </c>
      <c r="X19" s="59">
        <v>4.0515359999999996</v>
      </c>
    </row>
    <row r="20" spans="1:24" ht="28.8">
      <c r="A20" s="30" t="s">
        <v>119</v>
      </c>
      <c r="B20" s="33">
        <v>2016</v>
      </c>
      <c r="C20" s="11" t="s">
        <v>29</v>
      </c>
      <c r="D20" s="9" t="s">
        <v>77</v>
      </c>
      <c r="E20" s="59">
        <v>28</v>
      </c>
      <c r="F20" s="59">
        <v>234</v>
      </c>
      <c r="G20" s="59">
        <v>4</v>
      </c>
      <c r="H20" s="59">
        <v>17</v>
      </c>
      <c r="I20" s="59" t="s">
        <v>66</v>
      </c>
      <c r="J20" s="36">
        <v>103</v>
      </c>
      <c r="K20" s="36">
        <v>19</v>
      </c>
      <c r="L20" s="59" t="s">
        <v>65</v>
      </c>
      <c r="M20" s="59" t="s">
        <v>64</v>
      </c>
      <c r="N20" s="59" t="s">
        <v>63</v>
      </c>
      <c r="O20" s="59" t="s">
        <v>67</v>
      </c>
      <c r="P20" s="59">
        <v>2.1274510000000002</v>
      </c>
      <c r="Q20" s="59">
        <v>0.66164860000000003</v>
      </c>
      <c r="R20" s="59">
        <v>6.8405620000000003</v>
      </c>
      <c r="S20" s="59"/>
      <c r="T20" s="59"/>
      <c r="U20" s="59"/>
      <c r="V20" s="59"/>
      <c r="W20" s="59"/>
      <c r="X20" s="59"/>
    </row>
    <row r="21" spans="1:24" ht="28.8">
      <c r="A21" s="30" t="s">
        <v>119</v>
      </c>
      <c r="B21" s="33">
        <v>2019</v>
      </c>
      <c r="C21" s="11" t="s">
        <v>29</v>
      </c>
      <c r="D21" s="9" t="s">
        <v>77</v>
      </c>
      <c r="E21" s="59">
        <v>12</v>
      </c>
      <c r="F21" s="59">
        <v>65</v>
      </c>
      <c r="G21" s="59">
        <v>5</v>
      </c>
      <c r="H21" s="59">
        <v>33</v>
      </c>
      <c r="I21" s="59"/>
      <c r="J21" s="61"/>
      <c r="K21" s="61"/>
      <c r="L21" s="59" t="s">
        <v>60</v>
      </c>
      <c r="M21" s="59" t="s">
        <v>59</v>
      </c>
      <c r="N21" s="59" t="s">
        <v>68</v>
      </c>
      <c r="O21" s="59"/>
      <c r="P21" s="59">
        <v>0.6926407</v>
      </c>
      <c r="Q21" s="59">
        <v>0.19915959999999999</v>
      </c>
      <c r="R21" s="59">
        <v>2.4088780000000001</v>
      </c>
      <c r="S21" s="59"/>
      <c r="T21" s="59"/>
      <c r="U21" s="59"/>
      <c r="V21" s="59">
        <v>0.6926407</v>
      </c>
      <c r="W21" s="59">
        <v>0.19915959999999999</v>
      </c>
      <c r="X21" s="59">
        <v>2.4088780000000001</v>
      </c>
    </row>
    <row r="22" spans="1:24" ht="28.8">
      <c r="A22" s="30" t="s">
        <v>123</v>
      </c>
      <c r="B22" s="33">
        <v>2022</v>
      </c>
      <c r="C22" s="8" t="s">
        <v>30</v>
      </c>
      <c r="D22" s="9" t="s">
        <v>77</v>
      </c>
      <c r="E22" s="59">
        <v>11</v>
      </c>
      <c r="F22" s="59">
        <v>83</v>
      </c>
      <c r="G22" s="59">
        <v>4</v>
      </c>
      <c r="H22" s="59">
        <v>32</v>
      </c>
      <c r="I22" s="59"/>
      <c r="J22" s="36"/>
      <c r="K22" s="36"/>
      <c r="L22" s="59" t="s">
        <v>57</v>
      </c>
      <c r="M22" s="59" t="s">
        <v>58</v>
      </c>
      <c r="N22" s="59"/>
      <c r="O22" s="59"/>
      <c r="P22" s="59">
        <v>0.91071429999999998</v>
      </c>
      <c r="Q22" s="59">
        <v>0.24682000000000001</v>
      </c>
      <c r="R22" s="59">
        <v>3.3603459999999998</v>
      </c>
      <c r="S22" s="59"/>
      <c r="T22" s="59"/>
      <c r="U22" s="59"/>
      <c r="V22" s="59">
        <v>0.91071429999999998</v>
      </c>
      <c r="W22" s="59">
        <v>0.24682000000000001</v>
      </c>
      <c r="X22" s="59">
        <v>3.3603459999999998</v>
      </c>
    </row>
    <row r="23" spans="1:24">
      <c r="A23" s="30" t="s">
        <v>119</v>
      </c>
      <c r="B23" s="33">
        <v>2016</v>
      </c>
      <c r="C23" s="11" t="s">
        <v>29</v>
      </c>
      <c r="D23" s="9" t="s">
        <v>79</v>
      </c>
      <c r="E23" s="59">
        <v>28</v>
      </c>
      <c r="F23" s="59">
        <v>234</v>
      </c>
      <c r="G23" s="59">
        <v>5</v>
      </c>
      <c r="H23" s="59">
        <v>14</v>
      </c>
      <c r="I23" s="59" t="s">
        <v>66</v>
      </c>
      <c r="J23" s="36" t="s">
        <v>72</v>
      </c>
      <c r="K23" s="36">
        <v>19</v>
      </c>
      <c r="L23" s="59" t="s">
        <v>65</v>
      </c>
      <c r="M23" s="59" t="s">
        <v>64</v>
      </c>
      <c r="N23" s="59" t="s">
        <v>63</v>
      </c>
      <c r="O23" s="59" t="s">
        <v>67</v>
      </c>
      <c r="P23" s="59">
        <v>3.4161489999999999</v>
      </c>
      <c r="Q23" s="59">
        <v>1.1283319999999999</v>
      </c>
      <c r="R23" s="59">
        <v>10.34277</v>
      </c>
      <c r="S23" s="59"/>
      <c r="T23" s="59"/>
      <c r="U23" s="59"/>
      <c r="V23" s="59"/>
      <c r="W23" s="59"/>
      <c r="X23" s="59"/>
    </row>
    <row r="24" spans="1:24">
      <c r="A24" s="30" t="s">
        <v>119</v>
      </c>
      <c r="B24" s="33">
        <v>2019</v>
      </c>
      <c r="C24" s="11" t="s">
        <v>29</v>
      </c>
      <c r="D24" s="9" t="s">
        <v>79</v>
      </c>
      <c r="E24" s="59">
        <v>12</v>
      </c>
      <c r="F24" s="59">
        <v>65</v>
      </c>
      <c r="G24" s="59">
        <v>4</v>
      </c>
      <c r="H24" s="59">
        <v>11</v>
      </c>
      <c r="I24" s="59"/>
      <c r="J24" s="60"/>
      <c r="K24" s="60"/>
      <c r="L24" s="59" t="s">
        <v>60</v>
      </c>
      <c r="M24" s="59" t="s">
        <v>59</v>
      </c>
      <c r="N24" s="59" t="s">
        <v>68</v>
      </c>
      <c r="O24" s="59"/>
      <c r="P24" s="59">
        <v>2.454545</v>
      </c>
      <c r="Q24" s="59">
        <v>0.62737569999999998</v>
      </c>
      <c r="R24" s="59">
        <v>9.6031669999999991</v>
      </c>
      <c r="S24" s="59"/>
      <c r="T24" s="59"/>
      <c r="U24" s="59"/>
      <c r="V24" s="59">
        <v>2.454545</v>
      </c>
      <c r="W24" s="59">
        <v>0.62737569999999998</v>
      </c>
      <c r="X24" s="59">
        <v>9.6031669999999991</v>
      </c>
    </row>
    <row r="25" spans="1:24">
      <c r="A25" s="8"/>
      <c r="B25" s="22"/>
      <c r="C25" s="8"/>
      <c r="D25" s="11"/>
      <c r="L25" s="37"/>
      <c r="M25" s="37"/>
      <c r="N25" s="37"/>
    </row>
    <row r="26" spans="1:24" ht="259.2">
      <c r="A26" s="8"/>
      <c r="B26" s="22"/>
      <c r="C26" s="25"/>
      <c r="D26" s="11" t="s">
        <v>175</v>
      </c>
      <c r="O26" s="31"/>
    </row>
    <row r="28" spans="1:24" s="8" customFormat="1" ht="43.2">
      <c r="A28" s="8" t="s">
        <v>45</v>
      </c>
      <c r="B28" s="8" t="s">
        <v>28</v>
      </c>
      <c r="C28" s="11" t="s">
        <v>148</v>
      </c>
      <c r="D28" s="11" t="s">
        <v>159</v>
      </c>
      <c r="E28" s="8" t="s">
        <v>31</v>
      </c>
      <c r="F28" s="8" t="s">
        <v>32</v>
      </c>
      <c r="G28" s="8" t="s">
        <v>33</v>
      </c>
      <c r="H28" s="8" t="s">
        <v>34</v>
      </c>
      <c r="I28" s="10" t="s">
        <v>160</v>
      </c>
      <c r="J28" s="9" t="s">
        <v>161</v>
      </c>
      <c r="K28" s="9" t="s">
        <v>162</v>
      </c>
      <c r="L28" s="10" t="s">
        <v>163</v>
      </c>
      <c r="M28" s="10" t="s">
        <v>165</v>
      </c>
      <c r="N28" s="10" t="s">
        <v>166</v>
      </c>
      <c r="O28" s="8" t="s">
        <v>75</v>
      </c>
      <c r="P28" s="8" t="s">
        <v>41</v>
      </c>
      <c r="Q28" s="8" t="s">
        <v>42</v>
      </c>
      <c r="R28" s="8" t="s">
        <v>43</v>
      </c>
      <c r="S28" s="23"/>
      <c r="T28" s="23"/>
      <c r="U28" s="23"/>
    </row>
    <row r="29" spans="1:24">
      <c r="A29" s="8" t="s">
        <v>19</v>
      </c>
      <c r="B29" s="22">
        <v>2016</v>
      </c>
      <c r="C29" s="11" t="s">
        <v>29</v>
      </c>
      <c r="D29" s="11" t="s">
        <v>75</v>
      </c>
      <c r="E29" s="23">
        <v>28</v>
      </c>
      <c r="F29" s="23">
        <v>234</v>
      </c>
      <c r="G29" s="23">
        <v>1</v>
      </c>
      <c r="H29" s="23">
        <v>23</v>
      </c>
      <c r="I29" s="31" t="s">
        <v>66</v>
      </c>
      <c r="J29" s="31" t="s">
        <v>61</v>
      </c>
      <c r="K29" s="31" t="s">
        <v>62</v>
      </c>
      <c r="L29" s="31" t="s">
        <v>65</v>
      </c>
      <c r="M29" s="31" t="s">
        <v>64</v>
      </c>
      <c r="N29" s="31" t="s">
        <v>63</v>
      </c>
      <c r="O29" s="31" t="s">
        <v>67</v>
      </c>
      <c r="P29" s="23">
        <v>0.33977449999999998</v>
      </c>
      <c r="Q29" s="23">
        <v>4.4100800000000002E-2</v>
      </c>
      <c r="R29" s="23">
        <v>2.6177899999999998</v>
      </c>
    </row>
    <row r="30" spans="1:24" ht="43.2">
      <c r="A30" s="8" t="s">
        <v>20</v>
      </c>
      <c r="B30" s="22">
        <v>2017</v>
      </c>
      <c r="C30" s="11" t="s">
        <v>29</v>
      </c>
      <c r="D30" s="11" t="s">
        <v>75</v>
      </c>
      <c r="E30" s="23">
        <v>65</v>
      </c>
      <c r="F30" s="23">
        <v>407</v>
      </c>
      <c r="G30" s="23">
        <v>18</v>
      </c>
      <c r="H30" s="23">
        <v>159</v>
      </c>
      <c r="I30" s="31" t="s">
        <v>9</v>
      </c>
      <c r="J30" s="37" t="s">
        <v>10</v>
      </c>
      <c r="K30" s="37"/>
      <c r="O30" s="23" t="s">
        <v>8</v>
      </c>
      <c r="P30" s="23">
        <v>0.59735050000000001</v>
      </c>
      <c r="Q30" s="23">
        <v>0.33491850000000001</v>
      </c>
      <c r="R30" s="23">
        <v>1.0654159999999999</v>
      </c>
    </row>
    <row r="31" spans="1:24" ht="28.8">
      <c r="A31" s="8" t="s">
        <v>21</v>
      </c>
      <c r="B31" s="22">
        <v>2019</v>
      </c>
      <c r="C31" s="8" t="s">
        <v>30</v>
      </c>
      <c r="D31" s="11" t="s">
        <v>75</v>
      </c>
      <c r="E31" s="23">
        <v>8</v>
      </c>
      <c r="F31" s="23">
        <v>257</v>
      </c>
      <c r="G31" s="23">
        <v>1</v>
      </c>
      <c r="H31" s="23">
        <v>69</v>
      </c>
      <c r="I31" s="31" t="s">
        <v>11</v>
      </c>
      <c r="K31" s="31" t="s">
        <v>13</v>
      </c>
      <c r="L31" s="37" t="s">
        <v>15</v>
      </c>
      <c r="M31" s="37"/>
      <c r="N31" s="37"/>
      <c r="O31" s="23" t="s">
        <v>14</v>
      </c>
      <c r="P31" s="23">
        <v>0.38923390000000002</v>
      </c>
      <c r="Q31" s="23">
        <v>4.7031000000000003E-2</v>
      </c>
      <c r="R31" s="23">
        <v>3.2213430000000001</v>
      </c>
    </row>
    <row r="32" spans="1:24">
      <c r="A32" s="8" t="s">
        <v>19</v>
      </c>
      <c r="B32" s="22">
        <v>2016</v>
      </c>
      <c r="C32" s="11" t="s">
        <v>29</v>
      </c>
      <c r="D32" s="11" t="s">
        <v>79</v>
      </c>
      <c r="E32" s="23">
        <v>28</v>
      </c>
      <c r="F32" s="23">
        <v>234</v>
      </c>
      <c r="G32" s="23">
        <v>5</v>
      </c>
      <c r="H32" s="23">
        <v>16</v>
      </c>
      <c r="I32" s="31" t="s">
        <v>66</v>
      </c>
      <c r="J32" s="31" t="s">
        <v>72</v>
      </c>
      <c r="K32" s="31" t="s">
        <v>62</v>
      </c>
      <c r="L32" s="31" t="s">
        <v>65</v>
      </c>
      <c r="M32" s="31" t="s">
        <v>64</v>
      </c>
      <c r="N32" s="31" t="s">
        <v>63</v>
      </c>
      <c r="O32" s="31" t="s">
        <v>67</v>
      </c>
      <c r="P32" s="23">
        <v>2.961957</v>
      </c>
      <c r="Q32" s="23">
        <v>0.993614</v>
      </c>
      <c r="R32" s="23">
        <v>8.8295720000000006</v>
      </c>
    </row>
    <row r="33" spans="1:18">
      <c r="A33" s="8" t="s">
        <v>19</v>
      </c>
      <c r="B33" s="8">
        <v>2019</v>
      </c>
      <c r="C33" s="11" t="s">
        <v>29</v>
      </c>
      <c r="D33" s="11" t="s">
        <v>79</v>
      </c>
      <c r="E33" s="23">
        <v>12</v>
      </c>
      <c r="F33" s="23">
        <v>65</v>
      </c>
      <c r="G33" s="23">
        <v>4</v>
      </c>
      <c r="H33" s="23">
        <v>11</v>
      </c>
      <c r="J33" s="37"/>
      <c r="K33" s="37"/>
      <c r="L33" s="31" t="s">
        <v>60</v>
      </c>
      <c r="M33" s="31" t="s">
        <v>59</v>
      </c>
      <c r="N33" s="31" t="s">
        <v>68</v>
      </c>
      <c r="P33" s="23">
        <v>2.454545</v>
      </c>
      <c r="Q33" s="23">
        <v>0.62737569999999998</v>
      </c>
      <c r="R33" s="23">
        <v>9.6031669999999991</v>
      </c>
    </row>
    <row r="34" spans="1:18" ht="201.6">
      <c r="D34" s="15" t="s">
        <v>112</v>
      </c>
    </row>
    <row r="35" spans="1:18" s="8" customFormat="1" ht="43.2">
      <c r="A35" s="8" t="s">
        <v>69</v>
      </c>
      <c r="B35" s="8" t="s">
        <v>28</v>
      </c>
      <c r="C35" s="11" t="s">
        <v>148</v>
      </c>
      <c r="D35" s="11" t="s">
        <v>159</v>
      </c>
      <c r="E35" s="8" t="s">
        <v>31</v>
      </c>
      <c r="F35" s="8" t="s">
        <v>32</v>
      </c>
      <c r="G35" s="8" t="s">
        <v>33</v>
      </c>
      <c r="H35" s="8" t="s">
        <v>34</v>
      </c>
      <c r="I35" s="10" t="s">
        <v>160</v>
      </c>
      <c r="J35" s="9" t="s">
        <v>161</v>
      </c>
      <c r="K35" s="9" t="s">
        <v>162</v>
      </c>
      <c r="L35" s="10" t="s">
        <v>163</v>
      </c>
      <c r="M35" s="35"/>
      <c r="N35" s="35"/>
      <c r="O35" s="8" t="s">
        <v>75</v>
      </c>
      <c r="P35" s="8" t="s">
        <v>41</v>
      </c>
      <c r="Q35" s="8" t="s">
        <v>42</v>
      </c>
      <c r="R35" s="8" t="s">
        <v>43</v>
      </c>
    </row>
    <row r="36" spans="1:18">
      <c r="A36" s="26" t="s">
        <v>18</v>
      </c>
      <c r="B36" s="22">
        <v>2013</v>
      </c>
      <c r="C36" s="11" t="s">
        <v>29</v>
      </c>
      <c r="D36" s="11" t="s">
        <v>76</v>
      </c>
      <c r="E36" s="23">
        <v>28</v>
      </c>
      <c r="F36" s="23">
        <v>56</v>
      </c>
      <c r="G36" s="23">
        <v>4</v>
      </c>
      <c r="H36" s="23">
        <v>7</v>
      </c>
      <c r="I36" s="31" t="s">
        <v>5</v>
      </c>
      <c r="J36" s="31" t="s">
        <v>6</v>
      </c>
      <c r="K36" s="31" t="s">
        <v>12</v>
      </c>
      <c r="L36" s="31" t="s">
        <v>7</v>
      </c>
      <c r="P36" s="23">
        <v>1.1666669999999999</v>
      </c>
      <c r="Q36" s="23">
        <v>0.31104480000000001</v>
      </c>
      <c r="R36" s="23">
        <v>4.3759329999999999</v>
      </c>
    </row>
    <row r="37" spans="1:18">
      <c r="A37" s="8" t="s">
        <v>19</v>
      </c>
      <c r="B37" s="22">
        <v>2016</v>
      </c>
      <c r="C37" s="11" t="s">
        <v>29</v>
      </c>
      <c r="D37" s="11" t="s">
        <v>76</v>
      </c>
      <c r="E37" s="23">
        <v>28</v>
      </c>
      <c r="F37" s="23">
        <v>234</v>
      </c>
      <c r="G37" s="23">
        <v>3</v>
      </c>
      <c r="H37" s="23">
        <v>29</v>
      </c>
      <c r="I37" s="31" t="s">
        <v>66</v>
      </c>
      <c r="J37" s="31" t="s">
        <v>61</v>
      </c>
      <c r="K37" s="31" t="s">
        <v>62</v>
      </c>
      <c r="L37" s="31" t="s">
        <v>65</v>
      </c>
      <c r="M37" s="31" t="s">
        <v>64</v>
      </c>
      <c r="N37" s="31" t="s">
        <v>63</v>
      </c>
      <c r="O37" s="31" t="s">
        <v>67</v>
      </c>
      <c r="P37" s="23">
        <v>0.84827580000000002</v>
      </c>
      <c r="Q37" s="23">
        <v>0.24083209999999999</v>
      </c>
      <c r="R37" s="23">
        <v>2.987857</v>
      </c>
    </row>
    <row r="38" spans="1:18">
      <c r="A38" s="8" t="s">
        <v>19</v>
      </c>
      <c r="B38" s="8">
        <v>2019</v>
      </c>
      <c r="C38" s="11" t="s">
        <v>29</v>
      </c>
      <c r="D38" s="11" t="s">
        <v>76</v>
      </c>
      <c r="E38" s="23">
        <v>12</v>
      </c>
      <c r="F38" s="23">
        <v>65</v>
      </c>
      <c r="G38" s="23">
        <v>3</v>
      </c>
      <c r="H38" s="23">
        <v>21</v>
      </c>
      <c r="J38" s="37"/>
      <c r="K38" s="37"/>
      <c r="L38" s="31" t="s">
        <v>60</v>
      </c>
      <c r="M38" s="31" t="s">
        <v>59</v>
      </c>
      <c r="N38" s="31" t="s">
        <v>68</v>
      </c>
      <c r="P38" s="23">
        <v>0.6984127</v>
      </c>
      <c r="Q38" s="23">
        <v>0.1711529</v>
      </c>
      <c r="R38" s="23">
        <v>2.8499680000000001</v>
      </c>
    </row>
    <row r="39" spans="1:18">
      <c r="A39" s="8" t="s">
        <v>22</v>
      </c>
      <c r="B39" s="22">
        <v>2022</v>
      </c>
      <c r="C39" s="8" t="s">
        <v>30</v>
      </c>
      <c r="D39" s="11" t="s">
        <v>76</v>
      </c>
      <c r="E39" s="23">
        <v>11</v>
      </c>
      <c r="F39" s="23">
        <v>83</v>
      </c>
      <c r="G39" s="23">
        <v>7</v>
      </c>
      <c r="H39" s="23">
        <v>51</v>
      </c>
      <c r="L39" s="31" t="s">
        <v>57</v>
      </c>
      <c r="M39" s="31" t="s">
        <v>58</v>
      </c>
      <c r="P39" s="23">
        <v>1.098039</v>
      </c>
      <c r="Q39" s="23">
        <v>0.29758839999999998</v>
      </c>
      <c r="R39" s="23">
        <v>4.0515359999999996</v>
      </c>
    </row>
    <row r="40" spans="1:18" ht="172.8">
      <c r="D40" s="15" t="s">
        <v>70</v>
      </c>
    </row>
    <row r="42" spans="1:18" s="8" customFormat="1" ht="43.2">
      <c r="A42" s="8" t="s">
        <v>71</v>
      </c>
      <c r="B42" s="8" t="s">
        <v>28</v>
      </c>
      <c r="C42" s="11" t="s">
        <v>148</v>
      </c>
      <c r="D42" s="11" t="s">
        <v>159</v>
      </c>
      <c r="E42" s="8" t="s">
        <v>31</v>
      </c>
      <c r="F42" s="8" t="s">
        <v>32</v>
      </c>
      <c r="G42" s="8" t="s">
        <v>33</v>
      </c>
      <c r="H42" s="8" t="s">
        <v>34</v>
      </c>
      <c r="I42" s="10" t="s">
        <v>160</v>
      </c>
      <c r="J42" s="9" t="s">
        <v>161</v>
      </c>
      <c r="K42" s="9" t="s">
        <v>162</v>
      </c>
      <c r="L42" s="10" t="s">
        <v>163</v>
      </c>
      <c r="M42" s="10" t="s">
        <v>165</v>
      </c>
      <c r="N42" s="10" t="s">
        <v>166</v>
      </c>
      <c r="O42" s="8" t="s">
        <v>75</v>
      </c>
      <c r="P42" s="8" t="s">
        <v>41</v>
      </c>
      <c r="Q42" s="8" t="s">
        <v>42</v>
      </c>
      <c r="R42" s="8" t="s">
        <v>43</v>
      </c>
    </row>
    <row r="43" spans="1:18" ht="28.8">
      <c r="A43" s="8" t="s">
        <v>19</v>
      </c>
      <c r="B43" s="22">
        <v>2016</v>
      </c>
      <c r="C43" s="11" t="s">
        <v>29</v>
      </c>
      <c r="D43" s="11" t="s">
        <v>77</v>
      </c>
      <c r="E43" s="23">
        <v>28</v>
      </c>
      <c r="F43" s="23">
        <v>234</v>
      </c>
      <c r="G43" s="23">
        <v>4</v>
      </c>
      <c r="H43" s="23">
        <v>18</v>
      </c>
      <c r="I43" s="31" t="s">
        <v>66</v>
      </c>
      <c r="J43" s="31" t="s">
        <v>61</v>
      </c>
      <c r="K43" s="31" t="s">
        <v>62</v>
      </c>
      <c r="L43" s="31" t="s">
        <v>65</v>
      </c>
      <c r="M43" s="31" t="s">
        <v>64</v>
      </c>
      <c r="N43" s="31" t="s">
        <v>63</v>
      </c>
      <c r="O43" s="31" t="s">
        <v>67</v>
      </c>
      <c r="P43" s="23">
        <v>2</v>
      </c>
      <c r="Q43" s="23">
        <v>0.62534820000000002</v>
      </c>
      <c r="R43" s="23">
        <v>6.3964359999999996</v>
      </c>
    </row>
    <row r="44" spans="1:18" ht="28.8">
      <c r="A44" s="8" t="s">
        <v>19</v>
      </c>
      <c r="B44" s="8">
        <v>2019</v>
      </c>
      <c r="C44" s="11" t="s">
        <v>29</v>
      </c>
      <c r="D44" s="11" t="s">
        <v>77</v>
      </c>
      <c r="E44" s="23">
        <v>12</v>
      </c>
      <c r="F44" s="23">
        <v>65</v>
      </c>
      <c r="G44" s="23">
        <v>5</v>
      </c>
      <c r="H44" s="23">
        <v>33</v>
      </c>
      <c r="J44" s="37"/>
      <c r="K44" s="37"/>
      <c r="L44" s="31" t="s">
        <v>60</v>
      </c>
      <c r="M44" s="31" t="s">
        <v>59</v>
      </c>
      <c r="N44" s="31" t="s">
        <v>68</v>
      </c>
      <c r="P44" s="23">
        <v>0.6926407</v>
      </c>
      <c r="Q44" s="23">
        <v>0.19915959999999999</v>
      </c>
      <c r="R44" s="23">
        <v>2.4088780000000001</v>
      </c>
    </row>
    <row r="45" spans="1:18" ht="28.8">
      <c r="A45" s="8" t="s">
        <v>22</v>
      </c>
      <c r="B45" s="22">
        <v>2022</v>
      </c>
      <c r="C45" s="8" t="s">
        <v>30</v>
      </c>
      <c r="D45" s="11" t="s">
        <v>77</v>
      </c>
      <c r="E45" s="23">
        <v>11</v>
      </c>
      <c r="F45" s="23">
        <v>83</v>
      </c>
      <c r="G45" s="23">
        <v>4</v>
      </c>
      <c r="H45" s="23">
        <v>32</v>
      </c>
      <c r="L45" s="31" t="s">
        <v>57</v>
      </c>
      <c r="M45" s="31" t="s">
        <v>58</v>
      </c>
      <c r="P45" s="23">
        <v>0.91071429999999998</v>
      </c>
      <c r="Q45" s="23">
        <v>0.24682000000000001</v>
      </c>
      <c r="R45" s="23">
        <v>3.3603459999999998</v>
      </c>
    </row>
    <row r="46" spans="1:18" ht="172.8">
      <c r="D46" s="15" t="s">
        <v>70</v>
      </c>
    </row>
    <row r="49" spans="1:18" s="8" customFormat="1" ht="43.2">
      <c r="A49" s="8" t="s">
        <v>73</v>
      </c>
      <c r="B49" s="8" t="s">
        <v>28</v>
      </c>
      <c r="C49" s="11" t="s">
        <v>148</v>
      </c>
      <c r="D49" s="11" t="s">
        <v>159</v>
      </c>
      <c r="E49" s="8" t="s">
        <v>31</v>
      </c>
      <c r="F49" s="8" t="s">
        <v>32</v>
      </c>
      <c r="G49" s="8" t="s">
        <v>33</v>
      </c>
      <c r="H49" s="8" t="s">
        <v>34</v>
      </c>
      <c r="I49" s="10" t="s">
        <v>160</v>
      </c>
      <c r="J49" s="9" t="s">
        <v>161</v>
      </c>
      <c r="K49" s="9" t="s">
        <v>162</v>
      </c>
      <c r="L49" s="10" t="s">
        <v>163</v>
      </c>
      <c r="M49" s="10" t="s">
        <v>165</v>
      </c>
      <c r="N49" s="10" t="s">
        <v>166</v>
      </c>
      <c r="O49" s="8" t="s">
        <v>75</v>
      </c>
      <c r="P49" s="8" t="s">
        <v>41</v>
      </c>
      <c r="Q49" s="8" t="s">
        <v>42</v>
      </c>
      <c r="R49" s="8" t="s">
        <v>43</v>
      </c>
    </row>
    <row r="50" spans="1:18">
      <c r="A50" s="26" t="s">
        <v>18</v>
      </c>
      <c r="B50" s="22">
        <v>2013</v>
      </c>
      <c r="C50" s="11" t="s">
        <v>29</v>
      </c>
      <c r="D50" s="11" t="s">
        <v>78</v>
      </c>
      <c r="E50" s="23">
        <v>28</v>
      </c>
      <c r="F50" s="23">
        <v>56</v>
      </c>
      <c r="G50" s="23">
        <v>15</v>
      </c>
      <c r="H50" s="23">
        <v>28</v>
      </c>
      <c r="I50" s="31" t="s">
        <v>5</v>
      </c>
      <c r="J50" s="31" t="s">
        <v>6</v>
      </c>
      <c r="K50" s="31" t="s">
        <v>12</v>
      </c>
      <c r="L50" s="31" t="s">
        <v>7</v>
      </c>
      <c r="P50" s="23">
        <v>1.1538459999999999</v>
      </c>
      <c r="Q50" s="23">
        <v>0.46499170000000001</v>
      </c>
      <c r="R50" s="23">
        <v>2.8631929999999999</v>
      </c>
    </row>
    <row r="51" spans="1:18">
      <c r="A51" s="8" t="s">
        <v>19</v>
      </c>
      <c r="B51" s="22">
        <v>2016</v>
      </c>
      <c r="C51" s="11" t="s">
        <v>29</v>
      </c>
      <c r="D51" s="11" t="s">
        <v>78</v>
      </c>
      <c r="E51" s="23">
        <v>28</v>
      </c>
      <c r="F51" s="23">
        <v>234</v>
      </c>
      <c r="G51" s="23">
        <v>5</v>
      </c>
      <c r="H51" s="23">
        <v>122</v>
      </c>
      <c r="I51" s="31" t="s">
        <v>66</v>
      </c>
      <c r="J51" s="31" t="s">
        <v>72</v>
      </c>
      <c r="K51" s="31" t="s">
        <v>62</v>
      </c>
      <c r="L51" s="31" t="s">
        <v>65</v>
      </c>
      <c r="M51" s="31" t="s">
        <v>64</v>
      </c>
      <c r="N51" s="31" t="s">
        <v>63</v>
      </c>
      <c r="O51" s="31" t="s">
        <v>67</v>
      </c>
      <c r="P51" s="23">
        <v>0.19957230000000001</v>
      </c>
      <c r="Q51" s="23">
        <v>7.3378299999999994E-2</v>
      </c>
      <c r="R51" s="23">
        <v>0.54279169999999999</v>
      </c>
    </row>
    <row r="52" spans="1:18" ht="43.2">
      <c r="A52" s="8" t="s">
        <v>20</v>
      </c>
      <c r="B52" s="22">
        <v>2017</v>
      </c>
      <c r="C52" s="11" t="s">
        <v>29</v>
      </c>
      <c r="D52" s="11" t="s">
        <v>78</v>
      </c>
      <c r="E52" s="23">
        <v>65</v>
      </c>
      <c r="F52" s="23">
        <v>407</v>
      </c>
      <c r="G52" s="23">
        <v>18</v>
      </c>
      <c r="H52" s="23">
        <v>108</v>
      </c>
      <c r="I52" s="31" t="s">
        <v>9</v>
      </c>
      <c r="J52" s="37" t="s">
        <v>10</v>
      </c>
      <c r="K52" s="37"/>
      <c r="O52" s="23" t="s">
        <v>8</v>
      </c>
      <c r="P52" s="23">
        <v>1.060284</v>
      </c>
      <c r="Q52" s="23">
        <v>0.59001510000000001</v>
      </c>
      <c r="R52" s="23">
        <v>1.9053770000000001</v>
      </c>
    </row>
    <row r="53" spans="1:18" ht="28.8">
      <c r="A53" s="8" t="s">
        <v>21</v>
      </c>
      <c r="B53" s="22">
        <v>2019</v>
      </c>
      <c r="C53" s="8" t="s">
        <v>30</v>
      </c>
      <c r="D53" s="11" t="s">
        <v>78</v>
      </c>
      <c r="E53" s="23">
        <v>8</v>
      </c>
      <c r="F53" s="23">
        <v>257</v>
      </c>
      <c r="G53" s="23">
        <v>0</v>
      </c>
      <c r="H53" s="23">
        <v>4</v>
      </c>
      <c r="I53" s="31" t="s">
        <v>11</v>
      </c>
      <c r="K53" s="31" t="s">
        <v>13</v>
      </c>
      <c r="L53" s="37" t="s">
        <v>15</v>
      </c>
      <c r="M53" s="37"/>
      <c r="N53" s="37"/>
      <c r="O53" s="23" t="s">
        <v>14</v>
      </c>
      <c r="P53" s="23">
        <v>3.3137249999999998</v>
      </c>
      <c r="Q53" s="23">
        <v>0.1648799</v>
      </c>
      <c r="R53" s="23">
        <v>66.59863</v>
      </c>
    </row>
  </sheetData>
  <phoneticPr fontId="1" type="noConversion"/>
  <pageMargins left="0.7" right="0.7" top="0.75" bottom="0.75" header="0.3" footer="0.3"/>
  <pageSetup paperSize="9" orientation="portrait" r:id="rId1"/>
  <headerFooter>
    <oddFooter>&amp;L_x000D_&amp;1#&amp;"Rockwell"&amp;9&amp;K0078D7 Information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C0B0-12C6-47E3-B411-B4D84D3E27A0}">
  <dimension ref="A1:V32"/>
  <sheetViews>
    <sheetView workbookViewId="0">
      <selection activeCell="A14" sqref="A14:K31"/>
    </sheetView>
  </sheetViews>
  <sheetFormatPr defaultColWidth="8.88671875" defaultRowHeight="14.4"/>
  <cols>
    <col min="1" max="1" width="19.6640625" style="15" bestFit="1" customWidth="1"/>
    <col min="2" max="2" width="5.44140625" style="25" bestFit="1" customWidth="1"/>
    <col min="3" max="3" width="28.44140625" style="15" customWidth="1"/>
    <col min="4" max="4" width="41.33203125" style="15" customWidth="1"/>
    <col min="5" max="6" width="10.44140625" style="23" bestFit="1" customWidth="1"/>
    <col min="7" max="8" width="11.109375" style="23" bestFit="1" customWidth="1"/>
    <col min="9" max="9" width="9.109375" style="23" customWidth="1"/>
    <col min="10" max="10" width="7.109375" style="23" customWidth="1"/>
    <col min="11" max="11" width="9.33203125" style="23" customWidth="1"/>
    <col min="12" max="12" width="8.44140625" style="23" customWidth="1"/>
    <col min="13" max="13" width="15.77734375" style="23" customWidth="1"/>
    <col min="14" max="16384" width="8.88671875" style="23"/>
  </cols>
  <sheetData>
    <row r="1" spans="1:17" s="8" customFormat="1" ht="27.6">
      <c r="A1" s="8" t="s">
        <v>110</v>
      </c>
      <c r="B1" s="8" t="s">
        <v>28</v>
      </c>
      <c r="C1" s="11" t="s">
        <v>148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1</v>
      </c>
      <c r="I1" s="8" t="s">
        <v>2</v>
      </c>
      <c r="J1" s="8" t="s">
        <v>3</v>
      </c>
      <c r="K1" s="23" t="s">
        <v>4</v>
      </c>
    </row>
    <row r="2" spans="1:17" s="28" customFormat="1" ht="18">
      <c r="A2" s="30" t="s">
        <v>117</v>
      </c>
      <c r="B2" s="8">
        <v>2013</v>
      </c>
      <c r="C2" s="11" t="s">
        <v>29</v>
      </c>
      <c r="D2" s="23">
        <v>28</v>
      </c>
      <c r="E2" s="23">
        <v>56</v>
      </c>
    </row>
    <row r="3" spans="1:17" ht="16.8">
      <c r="A3" s="30" t="s">
        <v>118</v>
      </c>
      <c r="B3" s="13">
        <v>2015</v>
      </c>
      <c r="C3" s="11" t="s">
        <v>29</v>
      </c>
      <c r="D3" s="24">
        <v>22</v>
      </c>
      <c r="E3" s="13">
        <v>78</v>
      </c>
      <c r="F3" s="23">
        <v>10</v>
      </c>
      <c r="G3" s="23">
        <v>32</v>
      </c>
    </row>
    <row r="4" spans="1:17">
      <c r="A4" s="30" t="s">
        <v>119</v>
      </c>
      <c r="B4" s="22">
        <v>2016</v>
      </c>
      <c r="C4" s="11" t="s">
        <v>29</v>
      </c>
      <c r="D4" s="23">
        <v>28</v>
      </c>
      <c r="E4" s="23">
        <v>234</v>
      </c>
      <c r="F4" s="23">
        <v>20</v>
      </c>
      <c r="G4" s="23">
        <v>105</v>
      </c>
      <c r="H4" s="23">
        <v>1.7010000000000001</v>
      </c>
      <c r="I4" s="23">
        <v>1.226</v>
      </c>
      <c r="J4" s="23">
        <v>2.359</v>
      </c>
      <c r="K4" s="23">
        <f>(F4*(E4-G4))/(G4*(D4-F4))</f>
        <v>3.0714285714285716</v>
      </c>
    </row>
    <row r="5" spans="1:17">
      <c r="A5" s="30" t="s">
        <v>120</v>
      </c>
      <c r="B5" s="22">
        <v>2017</v>
      </c>
      <c r="C5" s="11" t="s">
        <v>29</v>
      </c>
      <c r="D5" s="23">
        <v>65</v>
      </c>
      <c r="E5" s="23">
        <v>407</v>
      </c>
      <c r="F5" s="23">
        <v>32</v>
      </c>
      <c r="G5" s="23">
        <v>118</v>
      </c>
    </row>
    <row r="6" spans="1:17">
      <c r="A6" s="30" t="s">
        <v>119</v>
      </c>
      <c r="B6" s="8">
        <v>2019</v>
      </c>
      <c r="C6" s="11" t="s">
        <v>29</v>
      </c>
      <c r="D6" s="23">
        <v>12</v>
      </c>
      <c r="E6" s="23">
        <v>65</v>
      </c>
    </row>
    <row r="7" spans="1:17">
      <c r="A7" s="30" t="s">
        <v>121</v>
      </c>
      <c r="B7" s="22">
        <v>2019</v>
      </c>
      <c r="C7" s="8" t="s">
        <v>30</v>
      </c>
      <c r="D7" s="23">
        <v>8</v>
      </c>
      <c r="E7" s="23">
        <v>257</v>
      </c>
    </row>
    <row r="8" spans="1:17">
      <c r="A8" s="30" t="s">
        <v>122</v>
      </c>
      <c r="B8" s="8">
        <v>2019</v>
      </c>
      <c r="C8" s="11" t="s">
        <v>29</v>
      </c>
      <c r="D8" s="23">
        <v>38</v>
      </c>
      <c r="E8" s="23">
        <v>279</v>
      </c>
      <c r="F8" s="23">
        <v>23</v>
      </c>
      <c r="G8" s="23">
        <v>159</v>
      </c>
    </row>
    <row r="9" spans="1:17">
      <c r="A9" s="30" t="s">
        <v>123</v>
      </c>
      <c r="B9" s="22">
        <v>2022</v>
      </c>
      <c r="C9" s="8" t="s">
        <v>30</v>
      </c>
      <c r="D9" s="23">
        <v>11</v>
      </c>
      <c r="E9" s="23">
        <v>83</v>
      </c>
      <c r="H9" s="23">
        <v>2.88</v>
      </c>
      <c r="I9" s="23">
        <v>0.86</v>
      </c>
      <c r="J9" s="23">
        <v>9.77</v>
      </c>
      <c r="K9" s="31"/>
    </row>
    <row r="10" spans="1:17">
      <c r="A10" s="30" t="s">
        <v>152</v>
      </c>
      <c r="B10" s="8">
        <v>2022</v>
      </c>
      <c r="C10" s="11" t="s">
        <v>29</v>
      </c>
      <c r="D10" s="23">
        <v>23</v>
      </c>
      <c r="E10" s="23">
        <v>386</v>
      </c>
      <c r="F10" s="23">
        <v>17</v>
      </c>
      <c r="G10" s="23">
        <v>233</v>
      </c>
    </row>
    <row r="11" spans="1:17">
      <c r="A11" s="30" t="s">
        <v>153</v>
      </c>
      <c r="B11" s="8">
        <v>2023</v>
      </c>
      <c r="C11" s="11" t="s">
        <v>29</v>
      </c>
      <c r="D11" s="23">
        <v>34</v>
      </c>
      <c r="E11" s="23">
        <v>320</v>
      </c>
      <c r="F11" s="23">
        <v>18</v>
      </c>
      <c r="G11" s="23">
        <v>120</v>
      </c>
    </row>
    <row r="12" spans="1:17">
      <c r="A12" s="30" t="s">
        <v>154</v>
      </c>
      <c r="B12" s="8">
        <v>2023</v>
      </c>
      <c r="D12" s="23">
        <v>20</v>
      </c>
      <c r="E12" s="23">
        <v>347</v>
      </c>
    </row>
    <row r="14" spans="1:17" s="8" customFormat="1" ht="27.6">
      <c r="A14" s="8" t="s">
        <v>110</v>
      </c>
      <c r="B14" s="8" t="s">
        <v>28</v>
      </c>
      <c r="C14" s="11" t="s">
        <v>148</v>
      </c>
      <c r="D14" s="11" t="s">
        <v>159</v>
      </c>
      <c r="E14" s="8" t="s">
        <v>31</v>
      </c>
      <c r="F14" s="8" t="s">
        <v>32</v>
      </c>
      <c r="G14" s="8" t="s">
        <v>33</v>
      </c>
      <c r="H14" s="8" t="s">
        <v>34</v>
      </c>
      <c r="I14" s="8" t="s">
        <v>41</v>
      </c>
      <c r="J14" s="8" t="s">
        <v>42</v>
      </c>
      <c r="K14" s="8" t="s">
        <v>43</v>
      </c>
      <c r="L14" s="23" t="s">
        <v>4</v>
      </c>
      <c r="N14" s="8" t="s">
        <v>41</v>
      </c>
      <c r="O14" s="8" t="s">
        <v>42</v>
      </c>
      <c r="P14" s="8" t="s">
        <v>43</v>
      </c>
      <c r="Q14" s="8" t="s">
        <v>52</v>
      </c>
    </row>
    <row r="15" spans="1:17" ht="16.8">
      <c r="A15" s="30" t="s">
        <v>118</v>
      </c>
      <c r="B15" s="13">
        <v>2015</v>
      </c>
      <c r="C15" s="11" t="s">
        <v>29</v>
      </c>
      <c r="D15" s="32" t="s">
        <v>80</v>
      </c>
      <c r="E15" s="24">
        <v>22</v>
      </c>
      <c r="F15" s="13">
        <v>78</v>
      </c>
      <c r="G15" s="23">
        <v>10</v>
      </c>
      <c r="H15" s="23">
        <v>32</v>
      </c>
      <c r="I15" s="23">
        <v>1.1979169999999999</v>
      </c>
      <c r="J15" s="23">
        <v>0.46198929999999999</v>
      </c>
      <c r="K15" s="23">
        <v>3.1061420000000002</v>
      </c>
      <c r="N15" s="23">
        <v>1.1979169999999999</v>
      </c>
      <c r="O15" s="23">
        <v>0.46198929999999999</v>
      </c>
      <c r="P15" s="23">
        <v>3.1061420000000002</v>
      </c>
      <c r="Q15" s="23">
        <f t="shared" ref="Q15:Q20" si="0">E15+F15</f>
        <v>100</v>
      </c>
    </row>
    <row r="16" spans="1:17">
      <c r="A16" s="30" t="s">
        <v>119</v>
      </c>
      <c r="B16" s="22">
        <v>2016</v>
      </c>
      <c r="C16" s="11" t="s">
        <v>29</v>
      </c>
      <c r="D16" s="32" t="s">
        <v>80</v>
      </c>
      <c r="E16" s="23">
        <v>28</v>
      </c>
      <c r="F16" s="23">
        <v>234</v>
      </c>
      <c r="G16" s="23">
        <v>20</v>
      </c>
      <c r="H16" s="23">
        <v>105</v>
      </c>
      <c r="I16" s="23">
        <v>3.0714290000000002</v>
      </c>
      <c r="J16" s="23">
        <v>1.300454</v>
      </c>
      <c r="K16" s="23">
        <v>7.2541409999999997</v>
      </c>
      <c r="L16" s="23">
        <v>0.32558139534883701</v>
      </c>
      <c r="N16" s="23">
        <v>3.0714290000000002</v>
      </c>
      <c r="O16" s="23">
        <v>1.300454</v>
      </c>
      <c r="P16" s="23">
        <v>7.2541409999999997</v>
      </c>
      <c r="Q16" s="23">
        <f t="shared" si="0"/>
        <v>262</v>
      </c>
    </row>
    <row r="17" spans="1:22">
      <c r="A17" s="30" t="s">
        <v>120</v>
      </c>
      <c r="B17" s="22">
        <v>2017</v>
      </c>
      <c r="C17" s="11" t="s">
        <v>29</v>
      </c>
      <c r="D17" s="32" t="s">
        <v>80</v>
      </c>
      <c r="E17" s="23">
        <v>65</v>
      </c>
      <c r="F17" s="23">
        <v>407</v>
      </c>
      <c r="G17" s="23">
        <v>22</v>
      </c>
      <c r="H17" s="23">
        <v>128</v>
      </c>
      <c r="I17" s="23">
        <v>1.115189</v>
      </c>
      <c r="J17" s="23">
        <v>0.64037040000000001</v>
      </c>
      <c r="K17" s="23">
        <v>1.9420740000000001</v>
      </c>
      <c r="N17" s="23">
        <v>1.115189</v>
      </c>
      <c r="O17" s="23">
        <v>0.64037040000000001</v>
      </c>
      <c r="P17" s="23">
        <v>1.9420740000000001</v>
      </c>
      <c r="Q17" s="23">
        <f t="shared" si="0"/>
        <v>472</v>
      </c>
    </row>
    <row r="18" spans="1:22">
      <c r="A18" s="30" t="s">
        <v>122</v>
      </c>
      <c r="B18" s="8">
        <v>2019</v>
      </c>
      <c r="C18" s="11" t="s">
        <v>29</v>
      </c>
      <c r="D18" s="32" t="s">
        <v>80</v>
      </c>
      <c r="E18" s="23">
        <v>38</v>
      </c>
      <c r="F18" s="23">
        <v>279</v>
      </c>
      <c r="G18" s="23">
        <v>23</v>
      </c>
      <c r="H18" s="23">
        <v>159</v>
      </c>
      <c r="I18" s="23">
        <v>1.157233</v>
      </c>
      <c r="J18" s="23">
        <v>0.57910249999999996</v>
      </c>
      <c r="K18" s="23">
        <v>2.312522</v>
      </c>
      <c r="N18" s="23">
        <v>1.157233</v>
      </c>
      <c r="O18" s="23">
        <v>0.57910249999999996</v>
      </c>
      <c r="P18" s="23">
        <v>2.312522</v>
      </c>
      <c r="Q18" s="23">
        <f t="shared" si="0"/>
        <v>317</v>
      </c>
    </row>
    <row r="19" spans="1:22">
      <c r="A19" s="30" t="s">
        <v>152</v>
      </c>
      <c r="B19" s="8">
        <v>2022</v>
      </c>
      <c r="C19" s="11" t="s">
        <v>29</v>
      </c>
      <c r="D19" s="32" t="s">
        <v>80</v>
      </c>
      <c r="E19" s="23">
        <v>23</v>
      </c>
      <c r="F19" s="23">
        <v>386</v>
      </c>
      <c r="G19" s="23">
        <v>17</v>
      </c>
      <c r="H19" s="23">
        <v>233</v>
      </c>
      <c r="I19" s="23">
        <v>1.8605149999999999</v>
      </c>
      <c r="J19" s="23">
        <v>0.71753389999999995</v>
      </c>
      <c r="K19" s="23">
        <v>4.8241849999999999</v>
      </c>
      <c r="N19" s="23">
        <v>1.8605149999999999</v>
      </c>
      <c r="O19" s="23">
        <v>0.71753389999999995</v>
      </c>
      <c r="P19" s="23">
        <v>4.8241849999999999</v>
      </c>
      <c r="Q19" s="23">
        <f t="shared" si="0"/>
        <v>409</v>
      </c>
    </row>
    <row r="20" spans="1:22">
      <c r="A20" s="30" t="s">
        <v>153</v>
      </c>
      <c r="B20" s="8">
        <v>2023</v>
      </c>
      <c r="C20" s="11" t="s">
        <v>29</v>
      </c>
      <c r="D20" s="32" t="s">
        <v>80</v>
      </c>
      <c r="E20" s="23">
        <v>34</v>
      </c>
      <c r="F20" s="23">
        <v>320</v>
      </c>
      <c r="G20" s="23">
        <v>18</v>
      </c>
      <c r="H20" s="23">
        <v>120</v>
      </c>
      <c r="I20" s="23">
        <v>1.875</v>
      </c>
      <c r="J20" s="23">
        <v>0.92142740000000001</v>
      </c>
      <c r="K20" s="23">
        <v>3.8154119999999998</v>
      </c>
      <c r="N20" s="23">
        <v>1.875</v>
      </c>
      <c r="O20" s="23">
        <v>0.92142740000000001</v>
      </c>
      <c r="P20" s="23">
        <v>3.8154119999999998</v>
      </c>
      <c r="Q20" s="23">
        <f t="shared" si="0"/>
        <v>354</v>
      </c>
    </row>
    <row r="21" spans="1:22">
      <c r="A21" s="30" t="s">
        <v>154</v>
      </c>
      <c r="B21" s="8">
        <v>2023</v>
      </c>
      <c r="C21" s="11" t="s">
        <v>29</v>
      </c>
      <c r="D21" s="32" t="s">
        <v>80</v>
      </c>
      <c r="E21" s="23">
        <v>20</v>
      </c>
      <c r="F21" s="23">
        <v>347</v>
      </c>
      <c r="G21" s="23">
        <v>8</v>
      </c>
      <c r="H21" s="23">
        <v>112</v>
      </c>
      <c r="I21" s="23">
        <v>1.3988100000000001</v>
      </c>
      <c r="J21" s="23">
        <v>0.5560775</v>
      </c>
      <c r="K21" s="23">
        <v>3.518697</v>
      </c>
    </row>
    <row r="22" spans="1:22">
      <c r="A22" s="30" t="s">
        <v>119</v>
      </c>
      <c r="B22" s="22">
        <v>2016</v>
      </c>
      <c r="C22" s="11" t="s">
        <v>29</v>
      </c>
      <c r="D22" s="32" t="s">
        <v>81</v>
      </c>
      <c r="E22" s="23">
        <v>28</v>
      </c>
      <c r="F22" s="23">
        <v>234</v>
      </c>
      <c r="G22" s="23">
        <v>14</v>
      </c>
      <c r="H22" s="23">
        <v>51</v>
      </c>
      <c r="I22" s="23">
        <v>3.5882350000000001</v>
      </c>
      <c r="J22" s="23">
        <v>1.607183</v>
      </c>
      <c r="K22" s="23">
        <v>8.0111799999999995</v>
      </c>
      <c r="L22" s="23">
        <v>0.32558139534883701</v>
      </c>
      <c r="N22" s="23">
        <v>3.5882350000000001</v>
      </c>
      <c r="O22" s="23">
        <v>1.607183</v>
      </c>
      <c r="P22" s="23">
        <v>8.0111799999999995</v>
      </c>
      <c r="Q22" s="23">
        <f t="shared" ref="Q22:Q31" si="1">E22+F22</f>
        <v>262</v>
      </c>
    </row>
    <row r="23" spans="1:22">
      <c r="A23" s="30" t="s">
        <v>120</v>
      </c>
      <c r="B23" s="22">
        <v>2017</v>
      </c>
      <c r="C23" s="11" t="s">
        <v>29</v>
      </c>
      <c r="D23" s="32" t="s">
        <v>81</v>
      </c>
      <c r="E23" s="23">
        <v>65</v>
      </c>
      <c r="F23" s="23">
        <v>407</v>
      </c>
      <c r="G23" s="23">
        <v>7</v>
      </c>
      <c r="H23" s="23">
        <v>36</v>
      </c>
      <c r="I23" s="23">
        <v>1.2437739999999999</v>
      </c>
      <c r="J23" s="23">
        <v>0.52863199999999999</v>
      </c>
      <c r="K23" s="23">
        <v>2.9263710000000001</v>
      </c>
      <c r="N23" s="23">
        <v>1.2437739999999999</v>
      </c>
      <c r="O23" s="23">
        <v>0.52863199999999999</v>
      </c>
      <c r="P23" s="23">
        <v>2.9263710000000001</v>
      </c>
      <c r="Q23" s="23">
        <f t="shared" si="1"/>
        <v>472</v>
      </c>
    </row>
    <row r="24" spans="1:22">
      <c r="A24" s="30" t="s">
        <v>122</v>
      </c>
      <c r="B24" s="8">
        <v>2019</v>
      </c>
      <c r="C24" s="11" t="s">
        <v>29</v>
      </c>
      <c r="D24" s="32" t="s">
        <v>81</v>
      </c>
      <c r="E24" s="23">
        <v>38</v>
      </c>
      <c r="F24" s="23">
        <v>279</v>
      </c>
      <c r="G24" s="23">
        <v>10</v>
      </c>
      <c r="H24" s="23">
        <v>64</v>
      </c>
      <c r="I24" s="23">
        <v>1.1997770000000001</v>
      </c>
      <c r="J24" s="23">
        <v>0.55323929999999999</v>
      </c>
      <c r="K24" s="23">
        <v>2.6018829999999999</v>
      </c>
      <c r="N24" s="23">
        <v>1.1997770000000001</v>
      </c>
      <c r="O24" s="23">
        <v>0.55323929999999999</v>
      </c>
      <c r="P24" s="23">
        <v>2.6018829999999999</v>
      </c>
      <c r="Q24" s="23">
        <f t="shared" si="1"/>
        <v>317</v>
      </c>
    </row>
    <row r="25" spans="1:22">
      <c r="A25" s="30" t="s">
        <v>152</v>
      </c>
      <c r="B25" s="8">
        <v>2022</v>
      </c>
      <c r="C25" s="11" t="s">
        <v>29</v>
      </c>
      <c r="D25" s="32" t="s">
        <v>81</v>
      </c>
      <c r="E25" s="23">
        <v>23</v>
      </c>
      <c r="F25" s="23">
        <v>386</v>
      </c>
      <c r="G25" s="23">
        <v>11</v>
      </c>
      <c r="H25" s="23">
        <v>91</v>
      </c>
      <c r="I25" s="23">
        <v>2.9716119999999999</v>
      </c>
      <c r="J25" s="23">
        <v>1.268559</v>
      </c>
      <c r="K25" s="23">
        <v>6.9610310000000002</v>
      </c>
      <c r="N25" s="23">
        <v>2.9716119999999999</v>
      </c>
      <c r="O25" s="23">
        <v>1.268559</v>
      </c>
      <c r="P25" s="23">
        <v>6.9610310000000002</v>
      </c>
      <c r="Q25" s="23">
        <f t="shared" si="1"/>
        <v>409</v>
      </c>
    </row>
    <row r="26" spans="1:22">
      <c r="A26" s="30" t="s">
        <v>153</v>
      </c>
      <c r="B26" s="8">
        <v>2023</v>
      </c>
      <c r="C26" s="11" t="s">
        <v>29</v>
      </c>
      <c r="D26" s="32" t="s">
        <v>81</v>
      </c>
      <c r="E26" s="23">
        <v>34</v>
      </c>
      <c r="F26" s="23">
        <v>320</v>
      </c>
      <c r="G26" s="23">
        <v>7</v>
      </c>
      <c r="H26" s="23">
        <v>32</v>
      </c>
      <c r="I26" s="23">
        <v>2.3333330000000001</v>
      </c>
      <c r="J26" s="23">
        <v>0.94111590000000001</v>
      </c>
      <c r="K26" s="23">
        <v>5.785094</v>
      </c>
      <c r="N26" s="23">
        <v>2.3333330000000001</v>
      </c>
      <c r="O26" s="23">
        <v>0.94111590000000001</v>
      </c>
      <c r="P26" s="23">
        <v>5.785094</v>
      </c>
      <c r="Q26" s="23">
        <f t="shared" si="1"/>
        <v>354</v>
      </c>
      <c r="T26" s="23" t="s">
        <v>41</v>
      </c>
      <c r="U26" s="23" t="s">
        <v>42</v>
      </c>
      <c r="V26" s="23" t="s">
        <v>43</v>
      </c>
    </row>
    <row r="27" spans="1:22">
      <c r="A27" s="30" t="s">
        <v>154</v>
      </c>
      <c r="B27" s="8">
        <v>2023</v>
      </c>
      <c r="D27" s="32" t="s">
        <v>81</v>
      </c>
      <c r="E27" s="23">
        <v>20</v>
      </c>
      <c r="F27" s="23">
        <v>347</v>
      </c>
      <c r="G27" s="23">
        <v>0</v>
      </c>
      <c r="H27" s="23">
        <v>15</v>
      </c>
      <c r="I27" s="23">
        <v>0.52320999999999995</v>
      </c>
      <c r="J27" s="23">
        <v>3.0226599999999999E-2</v>
      </c>
      <c r="K27" s="23">
        <v>9.0565639999999998</v>
      </c>
    </row>
    <row r="28" spans="1:22">
      <c r="A28" s="30" t="s">
        <v>134</v>
      </c>
      <c r="B28" s="8">
        <v>2024</v>
      </c>
      <c r="D28" s="32" t="s">
        <v>81</v>
      </c>
      <c r="E28" s="23">
        <v>36</v>
      </c>
      <c r="F28" s="23">
        <v>365</v>
      </c>
      <c r="G28" s="23">
        <v>17</v>
      </c>
      <c r="H28" s="23">
        <v>106</v>
      </c>
      <c r="I28" s="23">
        <v>2.1861969999999999</v>
      </c>
      <c r="J28" s="23">
        <v>1.0940700000000001</v>
      </c>
      <c r="K28" s="23">
        <v>4.3685109999999998</v>
      </c>
    </row>
    <row r="29" spans="1:22">
      <c r="A29" s="30" t="s">
        <v>119</v>
      </c>
      <c r="B29" s="22">
        <v>2016</v>
      </c>
      <c r="C29" s="11" t="s">
        <v>29</v>
      </c>
      <c r="D29" s="32" t="s">
        <v>82</v>
      </c>
      <c r="E29" s="23">
        <v>28</v>
      </c>
      <c r="F29" s="23">
        <v>234</v>
      </c>
      <c r="G29" s="23">
        <v>9</v>
      </c>
      <c r="H29" s="23">
        <v>31</v>
      </c>
      <c r="I29" s="23">
        <v>3.1018680000000001</v>
      </c>
      <c r="J29" s="23">
        <v>1.288467</v>
      </c>
      <c r="K29" s="23">
        <v>7.4674649999999998</v>
      </c>
      <c r="L29" s="23">
        <v>0.32558139534883701</v>
      </c>
      <c r="N29" s="23">
        <v>3.1018680000000001</v>
      </c>
      <c r="O29" s="23">
        <v>1.288467</v>
      </c>
      <c r="P29" s="23">
        <v>7.4674649999999998</v>
      </c>
      <c r="Q29" s="23">
        <f t="shared" si="1"/>
        <v>262</v>
      </c>
    </row>
    <row r="30" spans="1:22">
      <c r="A30" s="30" t="s">
        <v>120</v>
      </c>
      <c r="B30" s="22">
        <v>2017</v>
      </c>
      <c r="C30" s="11" t="s">
        <v>29</v>
      </c>
      <c r="D30" s="32" t="s">
        <v>82</v>
      </c>
      <c r="E30" s="23">
        <v>65</v>
      </c>
      <c r="F30" s="23">
        <v>407</v>
      </c>
      <c r="G30" s="23">
        <v>4</v>
      </c>
      <c r="H30" s="23">
        <v>4</v>
      </c>
      <c r="I30" s="23">
        <v>6.6065569999999996</v>
      </c>
      <c r="J30" s="23">
        <v>1.6100129999999999</v>
      </c>
      <c r="K30" s="23">
        <v>27.109459999999999</v>
      </c>
      <c r="N30" s="23">
        <v>6.6065569999999996</v>
      </c>
      <c r="O30" s="23">
        <v>1.6100129999999999</v>
      </c>
      <c r="P30" s="23">
        <v>27.109459999999999</v>
      </c>
      <c r="Q30" s="23">
        <f t="shared" si="1"/>
        <v>472</v>
      </c>
    </row>
    <row r="31" spans="1:22">
      <c r="A31" s="30" t="s">
        <v>122</v>
      </c>
      <c r="B31" s="8">
        <v>2019</v>
      </c>
      <c r="C31" s="11" t="s">
        <v>29</v>
      </c>
      <c r="D31" s="32" t="s">
        <v>82</v>
      </c>
      <c r="E31" s="23">
        <v>38</v>
      </c>
      <c r="F31" s="23">
        <v>279</v>
      </c>
      <c r="G31" s="23">
        <v>6</v>
      </c>
      <c r="H31" s="23">
        <v>37</v>
      </c>
      <c r="I31" s="23">
        <v>1.226351</v>
      </c>
      <c r="J31" s="23">
        <v>0.4799698</v>
      </c>
      <c r="K31" s="23">
        <v>3.1334010000000001</v>
      </c>
      <c r="N31" s="23">
        <v>1.226351</v>
      </c>
      <c r="O31" s="23">
        <v>0.4799698</v>
      </c>
      <c r="P31" s="23">
        <v>3.1334010000000001</v>
      </c>
      <c r="Q31" s="23">
        <f t="shared" si="1"/>
        <v>317</v>
      </c>
    </row>
    <row r="32" spans="1:22" ht="158.4">
      <c r="D32" s="15" t="s">
        <v>176</v>
      </c>
    </row>
  </sheetData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2F34-5425-4FAE-BFC4-74FBCA905D62}">
  <dimension ref="A1:P23"/>
  <sheetViews>
    <sheetView topLeftCell="B1" workbookViewId="0">
      <selection activeCell="B13" sqref="B13:L20"/>
    </sheetView>
  </sheetViews>
  <sheetFormatPr defaultColWidth="8.88671875" defaultRowHeight="14.4"/>
  <cols>
    <col min="1" max="1" width="6.109375" style="15" bestFit="1" customWidth="1"/>
    <col min="2" max="2" width="19.6640625" style="15" bestFit="1" customWidth="1"/>
    <col min="3" max="3" width="5.6640625" style="25" bestFit="1" customWidth="1"/>
    <col min="4" max="4" width="28.44140625" style="15" customWidth="1"/>
    <col min="5" max="5" width="25.77734375" style="15" customWidth="1"/>
    <col min="6" max="7" width="10.6640625" style="23" bestFit="1" customWidth="1"/>
    <col min="8" max="9" width="11.21875" style="23" bestFit="1" customWidth="1"/>
    <col min="10" max="10" width="11.77734375" style="23" customWidth="1"/>
    <col min="11" max="11" width="17.6640625" style="23" customWidth="1"/>
    <col min="12" max="12" width="12.6640625" style="23" customWidth="1"/>
    <col min="13" max="13" width="8.88671875" style="23"/>
    <col min="14" max="16" width="9" style="23" bestFit="1" customWidth="1"/>
    <col min="17" max="16384" width="8.88671875" style="23"/>
  </cols>
  <sheetData>
    <row r="1" spans="1:16" s="8" customFormat="1" ht="27.6">
      <c r="B1" s="8" t="s">
        <v>44</v>
      </c>
      <c r="C1" s="8" t="s">
        <v>28</v>
      </c>
      <c r="D1" s="11" t="s">
        <v>148</v>
      </c>
      <c r="E1" s="11"/>
      <c r="F1" s="8" t="s">
        <v>31</v>
      </c>
      <c r="G1" s="8" t="s">
        <v>32</v>
      </c>
      <c r="H1" s="8" t="s">
        <v>33</v>
      </c>
      <c r="I1" s="8" t="s">
        <v>34</v>
      </c>
      <c r="J1" s="8" t="s">
        <v>1</v>
      </c>
      <c r="K1" s="8" t="s">
        <v>2</v>
      </c>
      <c r="L1" s="8" t="s">
        <v>3</v>
      </c>
      <c r="M1" s="23"/>
    </row>
    <row r="2" spans="1:16">
      <c r="A2" s="8">
        <v>1</v>
      </c>
      <c r="B2" s="30" t="s">
        <v>117</v>
      </c>
      <c r="C2" s="22">
        <v>2013</v>
      </c>
      <c r="D2" s="11" t="s">
        <v>29</v>
      </c>
      <c r="E2" s="11"/>
      <c r="F2" s="23">
        <v>28</v>
      </c>
      <c r="G2" s="23">
        <v>56</v>
      </c>
      <c r="H2" s="23">
        <v>10</v>
      </c>
      <c r="I2" s="23">
        <v>20</v>
      </c>
    </row>
    <row r="3" spans="1:16" ht="16.8">
      <c r="A3" s="8">
        <f>1+A2</f>
        <v>2</v>
      </c>
      <c r="B3" s="30" t="s">
        <v>118</v>
      </c>
      <c r="C3" s="13">
        <v>2015</v>
      </c>
      <c r="D3" s="11" t="s">
        <v>29</v>
      </c>
      <c r="E3" s="13"/>
      <c r="F3" s="24">
        <v>22</v>
      </c>
      <c r="G3" s="13">
        <v>78</v>
      </c>
    </row>
    <row r="4" spans="1:16">
      <c r="A4" s="8">
        <f t="shared" ref="A4:A10" si="0">1+A3</f>
        <v>3</v>
      </c>
      <c r="B4" s="30" t="s">
        <v>119</v>
      </c>
      <c r="C4" s="22">
        <v>2016</v>
      </c>
      <c r="D4" s="11" t="s">
        <v>29</v>
      </c>
      <c r="E4" s="11"/>
      <c r="F4" s="23">
        <v>28</v>
      </c>
      <c r="G4" s="23">
        <v>234</v>
      </c>
      <c r="H4" s="23">
        <v>8</v>
      </c>
      <c r="I4" s="23">
        <v>53</v>
      </c>
      <c r="J4" s="23">
        <v>1.3260000000000001</v>
      </c>
      <c r="K4" s="23">
        <v>0.54200000000000004</v>
      </c>
      <c r="L4" s="23">
        <v>3.2440000000000002</v>
      </c>
    </row>
    <row r="5" spans="1:16">
      <c r="A5" s="8">
        <f t="shared" si="0"/>
        <v>4</v>
      </c>
      <c r="B5" s="30" t="s">
        <v>120</v>
      </c>
      <c r="C5" s="22">
        <v>2017</v>
      </c>
      <c r="D5" s="11" t="s">
        <v>29</v>
      </c>
      <c r="E5" s="11"/>
      <c r="F5" s="23">
        <v>75</v>
      </c>
      <c r="G5" s="23">
        <v>397</v>
      </c>
    </row>
    <row r="6" spans="1:16">
      <c r="A6" s="8">
        <f t="shared" si="0"/>
        <v>5</v>
      </c>
      <c r="B6" s="30" t="s">
        <v>119</v>
      </c>
      <c r="C6" s="8">
        <v>2019</v>
      </c>
      <c r="D6" s="11" t="s">
        <v>29</v>
      </c>
      <c r="E6" s="8"/>
      <c r="F6" s="23">
        <v>12</v>
      </c>
      <c r="G6" s="23">
        <v>65</v>
      </c>
      <c r="H6" s="23">
        <v>7</v>
      </c>
      <c r="I6" s="23">
        <v>40</v>
      </c>
    </row>
    <row r="7" spans="1:16">
      <c r="A7" s="8">
        <f t="shared" si="0"/>
        <v>6</v>
      </c>
      <c r="B7" s="30" t="s">
        <v>121</v>
      </c>
      <c r="C7" s="22">
        <v>2019</v>
      </c>
      <c r="D7" s="8" t="s">
        <v>30</v>
      </c>
      <c r="E7" s="11"/>
      <c r="F7" s="23">
        <v>8</v>
      </c>
      <c r="G7" s="23">
        <v>257</v>
      </c>
      <c r="H7" s="23">
        <v>0</v>
      </c>
      <c r="I7" s="23">
        <v>30</v>
      </c>
      <c r="J7" s="23">
        <v>0.43876569999999998</v>
      </c>
      <c r="K7" s="23">
        <v>2.4701600000000001E-2</v>
      </c>
      <c r="L7" s="23">
        <v>7.7936360000000002</v>
      </c>
    </row>
    <row r="8" spans="1:16">
      <c r="A8" s="8">
        <f t="shared" si="0"/>
        <v>7</v>
      </c>
      <c r="B8" s="30" t="s">
        <v>122</v>
      </c>
      <c r="C8" s="8">
        <v>2019</v>
      </c>
      <c r="D8" s="11" t="s">
        <v>29</v>
      </c>
      <c r="E8" s="11"/>
      <c r="F8" s="23">
        <v>38</v>
      </c>
      <c r="G8" s="23">
        <v>279</v>
      </c>
      <c r="H8" s="23">
        <v>22</v>
      </c>
      <c r="I8" s="23">
        <v>152</v>
      </c>
      <c r="J8" s="23">
        <f>(G8+F8)*0.55</f>
        <v>174.35000000000002</v>
      </c>
      <c r="K8" s="23">
        <v>27</v>
      </c>
      <c r="L8" s="23">
        <f>J8-K8</f>
        <v>147.35000000000002</v>
      </c>
    </row>
    <row r="9" spans="1:16">
      <c r="A9" s="8">
        <f t="shared" si="0"/>
        <v>8</v>
      </c>
      <c r="B9" s="30" t="s">
        <v>123</v>
      </c>
      <c r="C9" s="22">
        <v>2022</v>
      </c>
      <c r="D9" s="8" t="s">
        <v>30</v>
      </c>
      <c r="E9" s="11"/>
      <c r="F9" s="23">
        <v>11</v>
      </c>
      <c r="G9" s="23">
        <v>83</v>
      </c>
    </row>
    <row r="10" spans="1:16">
      <c r="A10" s="8">
        <f t="shared" si="0"/>
        <v>9</v>
      </c>
      <c r="B10" s="30" t="s">
        <v>152</v>
      </c>
      <c r="C10" s="8">
        <v>2022</v>
      </c>
      <c r="D10" s="11" t="s">
        <v>29</v>
      </c>
      <c r="E10" s="11"/>
      <c r="F10" s="23">
        <v>23</v>
      </c>
      <c r="G10" s="23">
        <v>386</v>
      </c>
      <c r="H10" s="23">
        <v>18</v>
      </c>
      <c r="I10" s="23">
        <v>195</v>
      </c>
    </row>
    <row r="11" spans="1:16">
      <c r="A11" s="8" t="e">
        <f>1+#REF!</f>
        <v>#REF!</v>
      </c>
      <c r="B11" s="30" t="s">
        <v>153</v>
      </c>
      <c r="C11" s="8">
        <v>2023</v>
      </c>
      <c r="D11" s="11" t="s">
        <v>29</v>
      </c>
      <c r="E11" s="8"/>
      <c r="F11" s="23">
        <v>34</v>
      </c>
      <c r="G11" s="23">
        <v>320</v>
      </c>
      <c r="I11" s="8"/>
    </row>
    <row r="12" spans="1:16">
      <c r="A12" s="8"/>
      <c r="B12" s="30" t="s">
        <v>154</v>
      </c>
      <c r="C12" s="8">
        <v>2023</v>
      </c>
      <c r="E12" s="11"/>
      <c r="F12" s="23">
        <v>20</v>
      </c>
      <c r="G12" s="23">
        <v>347</v>
      </c>
      <c r="I12" s="30"/>
    </row>
    <row r="13" spans="1:16" s="8" customFormat="1" ht="27.6">
      <c r="B13" s="8" t="s">
        <v>110</v>
      </c>
      <c r="C13" s="8" t="s">
        <v>28</v>
      </c>
      <c r="D13" s="11" t="s">
        <v>148</v>
      </c>
      <c r="E13" s="11" t="s">
        <v>159</v>
      </c>
      <c r="F13" s="8" t="s">
        <v>31</v>
      </c>
      <c r="G13" s="8" t="s">
        <v>32</v>
      </c>
      <c r="H13" s="8" t="s">
        <v>33</v>
      </c>
      <c r="I13" s="8" t="s">
        <v>34</v>
      </c>
      <c r="J13" s="8" t="s">
        <v>1</v>
      </c>
      <c r="K13" s="8" t="s">
        <v>2</v>
      </c>
      <c r="L13" s="8" t="s">
        <v>3</v>
      </c>
      <c r="N13" s="8" t="s">
        <v>41</v>
      </c>
      <c r="O13" s="8" t="s">
        <v>42</v>
      </c>
      <c r="P13" s="8" t="s">
        <v>43</v>
      </c>
    </row>
    <row r="14" spans="1:16">
      <c r="A14" s="8">
        <v>1</v>
      </c>
      <c r="B14" s="30" t="s">
        <v>117</v>
      </c>
      <c r="C14" s="22">
        <v>2013</v>
      </c>
      <c r="D14" s="15" t="s">
        <v>125</v>
      </c>
      <c r="E14" s="38" t="s">
        <v>55</v>
      </c>
      <c r="F14" s="23">
        <v>28</v>
      </c>
      <c r="G14" s="23">
        <v>56</v>
      </c>
      <c r="H14" s="23">
        <v>10</v>
      </c>
      <c r="I14" s="23">
        <v>20</v>
      </c>
      <c r="J14" s="23">
        <v>1</v>
      </c>
      <c r="K14" s="23">
        <v>0.38799899999999998</v>
      </c>
      <c r="L14" s="23">
        <v>2.5773259999999998</v>
      </c>
      <c r="N14" s="23">
        <v>1</v>
      </c>
      <c r="O14" s="23">
        <v>0.38799899999999998</v>
      </c>
      <c r="P14" s="23">
        <v>2.5773259999999998</v>
      </c>
    </row>
    <row r="15" spans="1:16">
      <c r="A15" s="8">
        <v>3</v>
      </c>
      <c r="B15" s="30" t="s">
        <v>119</v>
      </c>
      <c r="C15" s="22">
        <v>2016</v>
      </c>
      <c r="D15" s="15" t="s">
        <v>124</v>
      </c>
      <c r="E15" s="38" t="s">
        <v>55</v>
      </c>
      <c r="F15" s="23">
        <v>28</v>
      </c>
      <c r="G15" s="23">
        <v>234</v>
      </c>
      <c r="H15" s="23">
        <v>8</v>
      </c>
      <c r="I15" s="23">
        <v>53</v>
      </c>
      <c r="J15" s="23">
        <v>1.3260000000000001</v>
      </c>
      <c r="K15" s="23">
        <v>0.54200000000000004</v>
      </c>
      <c r="L15" s="23">
        <v>3.2440000000000002</v>
      </c>
      <c r="N15" s="23">
        <v>1.3660380000000001</v>
      </c>
      <c r="O15" s="23">
        <v>0.56934050000000003</v>
      </c>
      <c r="P15" s="23">
        <v>3.2775799999999999</v>
      </c>
    </row>
    <row r="16" spans="1:16">
      <c r="A16" s="8">
        <v>5</v>
      </c>
      <c r="B16" s="30" t="s">
        <v>119</v>
      </c>
      <c r="C16" s="8">
        <v>2019</v>
      </c>
      <c r="D16" s="15" t="s">
        <v>125</v>
      </c>
      <c r="E16" s="38" t="s">
        <v>56</v>
      </c>
      <c r="F16" s="23">
        <v>11</v>
      </c>
      <c r="G16" s="23">
        <v>42</v>
      </c>
      <c r="H16" s="23">
        <v>6</v>
      </c>
      <c r="I16" s="23">
        <v>17</v>
      </c>
      <c r="J16" s="23">
        <v>1.7647060000000001</v>
      </c>
      <c r="K16" s="23">
        <v>0.46336620000000001</v>
      </c>
      <c r="L16" s="23">
        <v>6.7207889999999999</v>
      </c>
      <c r="N16" s="23">
        <v>1.7647060000000001</v>
      </c>
      <c r="O16" s="23">
        <v>0.46336620000000001</v>
      </c>
      <c r="P16" s="23">
        <v>6.7207889999999999</v>
      </c>
    </row>
    <row r="17" spans="1:16">
      <c r="A17" s="8">
        <v>7</v>
      </c>
      <c r="B17" s="30" t="s">
        <v>122</v>
      </c>
      <c r="C17" s="8">
        <v>2019</v>
      </c>
      <c r="D17" s="15" t="s">
        <v>125</v>
      </c>
      <c r="E17" s="38" t="s">
        <v>55</v>
      </c>
      <c r="F17" s="23">
        <v>38</v>
      </c>
      <c r="G17" s="23">
        <v>279</v>
      </c>
      <c r="H17" s="23">
        <v>22</v>
      </c>
      <c r="I17" s="23">
        <v>152</v>
      </c>
      <c r="J17" s="23">
        <v>1.148849</v>
      </c>
      <c r="K17" s="23">
        <v>0.57870169999999999</v>
      </c>
      <c r="L17" s="23">
        <v>2.2807140000000001</v>
      </c>
      <c r="N17" s="23">
        <v>1.148849</v>
      </c>
      <c r="O17" s="23">
        <v>0.57870169999999999</v>
      </c>
      <c r="P17" s="23">
        <v>2.2807140000000001</v>
      </c>
    </row>
    <row r="18" spans="1:16">
      <c r="A18" s="8">
        <v>9</v>
      </c>
      <c r="B18" s="30" t="s">
        <v>152</v>
      </c>
      <c r="C18" s="8">
        <v>2022</v>
      </c>
      <c r="D18" s="15" t="s">
        <v>125</v>
      </c>
      <c r="E18" s="38" t="s">
        <v>55</v>
      </c>
      <c r="F18" s="23">
        <v>23</v>
      </c>
      <c r="G18" s="23">
        <v>386</v>
      </c>
      <c r="H18" s="23">
        <v>18</v>
      </c>
      <c r="I18" s="23">
        <v>195</v>
      </c>
      <c r="J18" s="23">
        <v>3.526154</v>
      </c>
      <c r="K18" s="23">
        <v>1.2833909999999999</v>
      </c>
      <c r="L18" s="23">
        <v>9.6882099999999998</v>
      </c>
      <c r="N18" s="23">
        <v>3.526154</v>
      </c>
      <c r="O18" s="23">
        <v>1.2833909999999999</v>
      </c>
      <c r="P18" s="23">
        <v>9.6882099999999998</v>
      </c>
    </row>
    <row r="19" spans="1:16">
      <c r="B19" s="30" t="s">
        <v>154</v>
      </c>
      <c r="C19" s="8">
        <v>2023</v>
      </c>
      <c r="D19" s="15" t="s">
        <v>124</v>
      </c>
      <c r="E19" s="11"/>
      <c r="F19" s="23">
        <v>20</v>
      </c>
      <c r="G19" s="23">
        <v>347</v>
      </c>
      <c r="H19" s="23">
        <v>13</v>
      </c>
      <c r="I19" s="23">
        <v>133</v>
      </c>
      <c r="J19" s="23">
        <v>2.6315789473684212</v>
      </c>
      <c r="K19" s="23">
        <v>0.93457943925233644</v>
      </c>
      <c r="L19" s="23">
        <v>7.1428571428571423</v>
      </c>
      <c r="N19" s="23">
        <v>2.9881850000000001</v>
      </c>
      <c r="O19" s="23">
        <v>1.1626240000000001</v>
      </c>
      <c r="P19" s="23">
        <v>7.6802539999999997</v>
      </c>
    </row>
    <row r="20" spans="1:16">
      <c r="A20" s="8"/>
      <c r="B20" s="30" t="s">
        <v>134</v>
      </c>
      <c r="C20" s="33">
        <v>2024</v>
      </c>
      <c r="D20" s="15" t="s">
        <v>125</v>
      </c>
      <c r="E20" s="11"/>
      <c r="F20" s="36">
        <v>36</v>
      </c>
      <c r="G20" s="36">
        <v>365</v>
      </c>
      <c r="H20" s="23">
        <v>15</v>
      </c>
      <c r="I20" s="23">
        <v>86</v>
      </c>
      <c r="J20" s="23">
        <v>2.3172760000000001</v>
      </c>
      <c r="K20" s="23">
        <v>1.1446320000000001</v>
      </c>
      <c r="L20" s="23">
        <v>4.6912599999999998</v>
      </c>
    </row>
    <row r="21" spans="1:16" ht="216">
      <c r="D21" s="15" t="s">
        <v>177</v>
      </c>
      <c r="F21" s="23">
        <f>SUM(F14:F20)</f>
        <v>184</v>
      </c>
      <c r="G21" s="23">
        <f>SUM(G14:G20)</f>
        <v>1709</v>
      </c>
    </row>
    <row r="23" spans="1:16" ht="15">
      <c r="J23" s="45"/>
      <c r="K23" s="45"/>
      <c r="L23" s="45"/>
    </row>
  </sheetData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075F-A1AE-4CBF-AACC-F2AB60565E64}">
  <dimension ref="A1:AB55"/>
  <sheetViews>
    <sheetView zoomScale="70" zoomScaleNormal="70" workbookViewId="0">
      <selection activeCell="A27" sqref="A27:I53"/>
    </sheetView>
  </sheetViews>
  <sheetFormatPr defaultColWidth="8.88671875" defaultRowHeight="18"/>
  <cols>
    <col min="1" max="1" width="19.6640625" style="7" bestFit="1" customWidth="1"/>
    <col min="2" max="2" width="5.44140625" style="20" bestFit="1" customWidth="1"/>
    <col min="3" max="3" width="20" style="4" customWidth="1"/>
    <col min="4" max="4" width="27.6640625" style="7" customWidth="1"/>
    <col min="5" max="5" width="6.88671875" style="4" bestFit="1" customWidth="1"/>
    <col min="6" max="6" width="7.21875" style="4" bestFit="1" customWidth="1"/>
    <col min="7" max="7" width="11.77734375" style="4" bestFit="1" customWidth="1"/>
    <col min="8" max="8" width="7.88671875" style="4" bestFit="1" customWidth="1"/>
    <col min="9" max="9" width="11.44140625" style="4" customWidth="1"/>
    <col min="10" max="10" width="13.21875" style="4" customWidth="1"/>
    <col min="11" max="16384" width="8.88671875" style="4"/>
  </cols>
  <sheetData>
    <row r="1" spans="1:27" s="21" customFormat="1">
      <c r="A1" s="62" t="s">
        <v>169</v>
      </c>
      <c r="B1" s="63"/>
      <c r="C1" s="63"/>
      <c r="D1" s="63"/>
      <c r="E1" s="63"/>
      <c r="F1" s="63"/>
      <c r="G1" s="63"/>
      <c r="H1" s="63"/>
      <c r="I1" s="6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27" customFormat="1" ht="27.6">
      <c r="A2" s="8" t="s">
        <v>110</v>
      </c>
      <c r="B2" s="8" t="s">
        <v>28</v>
      </c>
      <c r="C2" s="11" t="s">
        <v>159</v>
      </c>
      <c r="D2" s="8" t="s">
        <v>24</v>
      </c>
      <c r="E2" s="8" t="s">
        <v>26</v>
      </c>
      <c r="F2" s="8" t="s">
        <v>23</v>
      </c>
      <c r="G2" s="8" t="s">
        <v>16</v>
      </c>
      <c r="H2" s="8" t="s">
        <v>25</v>
      </c>
      <c r="I2" s="8" t="s">
        <v>17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7">
      <c r="A3" s="30" t="s">
        <v>117</v>
      </c>
      <c r="B3" s="8">
        <v>2013</v>
      </c>
      <c r="C3" s="11" t="s">
        <v>113</v>
      </c>
      <c r="D3" s="23">
        <v>28</v>
      </c>
      <c r="E3" s="23">
        <v>56</v>
      </c>
      <c r="F3" s="28">
        <v>37.97</v>
      </c>
      <c r="G3" s="28">
        <v>14.49</v>
      </c>
      <c r="H3" s="28">
        <v>38.130000000000003</v>
      </c>
      <c r="I3" s="28">
        <v>14.03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40"/>
    </row>
    <row r="4" spans="1:27">
      <c r="A4" s="30" t="s">
        <v>121</v>
      </c>
      <c r="B4" s="8">
        <v>2019</v>
      </c>
      <c r="C4" s="11" t="s">
        <v>113</v>
      </c>
      <c r="D4" s="23">
        <v>8</v>
      </c>
      <c r="E4" s="23">
        <v>257</v>
      </c>
      <c r="F4" s="28">
        <v>40.4</v>
      </c>
      <c r="G4" s="28">
        <v>10.4</v>
      </c>
      <c r="H4" s="28">
        <v>36.799999999999997</v>
      </c>
      <c r="I4" s="28">
        <v>14.1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40"/>
    </row>
    <row r="5" spans="1:27">
      <c r="A5" s="30" t="s">
        <v>123</v>
      </c>
      <c r="B5" s="8">
        <v>2022</v>
      </c>
      <c r="C5" s="11" t="s">
        <v>113</v>
      </c>
      <c r="D5" s="23">
        <v>11</v>
      </c>
      <c r="E5" s="23">
        <v>83</v>
      </c>
      <c r="F5" s="28">
        <v>7.2</v>
      </c>
      <c r="G5" s="28">
        <v>19.399999999999999</v>
      </c>
      <c r="H5" s="28">
        <v>5.2</v>
      </c>
      <c r="I5" s="28">
        <v>22.5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40"/>
    </row>
    <row r="6" spans="1:27" s="42" customFormat="1">
      <c r="A6" s="30" t="s">
        <v>153</v>
      </c>
      <c r="B6" s="8">
        <v>2023</v>
      </c>
      <c r="C6" s="11" t="s">
        <v>113</v>
      </c>
      <c r="D6" s="23">
        <v>34</v>
      </c>
      <c r="E6" s="23">
        <v>320</v>
      </c>
      <c r="F6" s="28">
        <v>46.46</v>
      </c>
      <c r="G6" s="28">
        <v>10.38</v>
      </c>
      <c r="H6" s="28">
        <v>62.25</v>
      </c>
      <c r="I6" s="28">
        <v>7.34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41"/>
    </row>
    <row r="7" spans="1:27" s="42" customFormat="1">
      <c r="A7" s="30" t="s">
        <v>154</v>
      </c>
      <c r="B7" s="8">
        <v>2023</v>
      </c>
      <c r="C7" s="11" t="s">
        <v>113</v>
      </c>
      <c r="D7" s="23">
        <v>20</v>
      </c>
      <c r="E7" s="23">
        <v>347</v>
      </c>
      <c r="F7" s="28">
        <v>30.96</v>
      </c>
      <c r="G7" s="28">
        <v>14.76</v>
      </c>
      <c r="H7" s="28">
        <v>37.68</v>
      </c>
      <c r="I7" s="28">
        <v>36.4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41"/>
    </row>
    <row r="8" spans="1:27" s="42" customFormat="1">
      <c r="A8" s="30" t="s">
        <v>134</v>
      </c>
      <c r="B8" s="8">
        <v>2024</v>
      </c>
      <c r="C8" s="11" t="s">
        <v>113</v>
      </c>
      <c r="D8" s="23">
        <v>36</v>
      </c>
      <c r="E8" s="23">
        <v>72</v>
      </c>
      <c r="F8" s="28">
        <v>40.42</v>
      </c>
      <c r="G8" s="28">
        <v>9.49</v>
      </c>
      <c r="H8" s="28">
        <v>41.02</v>
      </c>
      <c r="I8" s="28">
        <v>11.85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41"/>
    </row>
    <row r="9" spans="1:27">
      <c r="A9" s="30" t="s">
        <v>117</v>
      </c>
      <c r="B9" s="8">
        <v>2013</v>
      </c>
      <c r="C9" s="11" t="s">
        <v>114</v>
      </c>
      <c r="D9" s="23">
        <v>28</v>
      </c>
      <c r="E9" s="23">
        <v>56</v>
      </c>
      <c r="F9" s="28">
        <v>56.94</v>
      </c>
      <c r="G9" s="28">
        <v>13.02</v>
      </c>
      <c r="H9" s="28">
        <v>55.48</v>
      </c>
      <c r="I9" s="28">
        <v>12.24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40"/>
    </row>
    <row r="10" spans="1:27">
      <c r="A10" s="30" t="s">
        <v>121</v>
      </c>
      <c r="B10" s="8">
        <v>2019</v>
      </c>
      <c r="C10" s="11" t="s">
        <v>114</v>
      </c>
      <c r="D10" s="23">
        <v>8</v>
      </c>
      <c r="E10" s="23">
        <v>257</v>
      </c>
      <c r="F10" s="28">
        <v>59.6</v>
      </c>
      <c r="G10" s="28">
        <v>12.2</v>
      </c>
      <c r="H10" s="28">
        <v>49.9</v>
      </c>
      <c r="I10" s="28">
        <v>10.4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40"/>
    </row>
    <row r="11" spans="1:27">
      <c r="A11" s="30" t="s">
        <v>123</v>
      </c>
      <c r="B11" s="8">
        <v>2022</v>
      </c>
      <c r="C11" s="11" t="s">
        <v>114</v>
      </c>
      <c r="D11" s="23">
        <v>11</v>
      </c>
      <c r="E11" s="23">
        <v>83</v>
      </c>
      <c r="F11" s="28">
        <v>47.1</v>
      </c>
      <c r="G11" s="28">
        <v>11.3</v>
      </c>
      <c r="H11" s="28">
        <v>50.8</v>
      </c>
      <c r="I11" s="28">
        <v>9.6999999999999993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40"/>
    </row>
    <row r="12" spans="1:27" s="42" customFormat="1">
      <c r="A12" s="30" t="s">
        <v>154</v>
      </c>
      <c r="B12" s="8">
        <v>2023</v>
      </c>
      <c r="C12" s="11" t="s">
        <v>114</v>
      </c>
      <c r="D12" s="23">
        <v>20</v>
      </c>
      <c r="E12" s="23">
        <v>347</v>
      </c>
      <c r="F12" s="28">
        <v>55.73</v>
      </c>
      <c r="G12" s="28">
        <v>12.93</v>
      </c>
      <c r="H12" s="28">
        <v>55.43</v>
      </c>
      <c r="I12" s="28">
        <v>14.57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41"/>
    </row>
    <row r="13" spans="1:27" s="42" customFormat="1">
      <c r="A13" s="30" t="s">
        <v>134</v>
      </c>
      <c r="B13" s="8">
        <v>2024</v>
      </c>
      <c r="C13" s="11" t="s">
        <v>114</v>
      </c>
      <c r="D13" s="23">
        <v>36</v>
      </c>
      <c r="E13" s="23">
        <v>72</v>
      </c>
      <c r="F13" s="28">
        <v>55.55</v>
      </c>
      <c r="G13" s="28">
        <v>11.34</v>
      </c>
      <c r="H13" s="28">
        <v>48.85</v>
      </c>
      <c r="I13" s="28">
        <v>13.5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41"/>
    </row>
    <row r="14" spans="1:27">
      <c r="A14" s="30" t="s">
        <v>117</v>
      </c>
      <c r="B14" s="8">
        <v>2013</v>
      </c>
      <c r="C14" s="11" t="s">
        <v>115</v>
      </c>
      <c r="D14" s="23">
        <v>28</v>
      </c>
      <c r="E14" s="23">
        <v>56</v>
      </c>
      <c r="F14" s="28">
        <v>23.1</v>
      </c>
      <c r="G14" s="28">
        <v>10.92</v>
      </c>
      <c r="H14" s="28">
        <v>21.32</v>
      </c>
      <c r="I14" s="28">
        <v>8.23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40"/>
    </row>
    <row r="15" spans="1:27">
      <c r="A15" s="30" t="s">
        <v>121</v>
      </c>
      <c r="B15" s="8">
        <v>2019</v>
      </c>
      <c r="C15" s="11" t="s">
        <v>115</v>
      </c>
      <c r="D15" s="23">
        <v>8</v>
      </c>
      <c r="E15" s="23">
        <v>257</v>
      </c>
      <c r="F15" s="28">
        <v>26.5</v>
      </c>
      <c r="G15" s="28">
        <v>9.6</v>
      </c>
      <c r="H15" s="28">
        <v>21.8</v>
      </c>
      <c r="I15" s="28">
        <v>8.8000000000000007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40"/>
    </row>
    <row r="16" spans="1:27">
      <c r="A16" s="30" t="s">
        <v>123</v>
      </c>
      <c r="B16" s="8">
        <v>2022</v>
      </c>
      <c r="C16" s="11" t="s">
        <v>115</v>
      </c>
      <c r="D16" s="23">
        <v>11</v>
      </c>
      <c r="E16" s="23">
        <v>83</v>
      </c>
      <c r="F16" s="28">
        <v>35.5</v>
      </c>
      <c r="G16" s="28">
        <v>11.9</v>
      </c>
      <c r="H16" s="28">
        <v>41.8</v>
      </c>
      <c r="I16" s="28">
        <v>11.9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40"/>
    </row>
    <row r="17" spans="1:28">
      <c r="A17" s="30" t="s">
        <v>153</v>
      </c>
      <c r="B17" s="8">
        <v>2023</v>
      </c>
      <c r="C17" s="11" t="s">
        <v>115</v>
      </c>
      <c r="D17" s="23">
        <v>34</v>
      </c>
      <c r="E17" s="23">
        <v>320</v>
      </c>
      <c r="F17" s="28">
        <v>19.75</v>
      </c>
      <c r="G17" s="28">
        <v>6.78</v>
      </c>
      <c r="H17" s="28">
        <v>18.8</v>
      </c>
      <c r="I17" s="28">
        <v>8.1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40"/>
    </row>
    <row r="18" spans="1:28">
      <c r="A18" s="30" t="s">
        <v>134</v>
      </c>
      <c r="B18" s="8">
        <v>2024</v>
      </c>
      <c r="C18" s="11" t="s">
        <v>115</v>
      </c>
      <c r="D18" s="23">
        <v>36</v>
      </c>
      <c r="E18" s="23">
        <v>72</v>
      </c>
      <c r="F18" s="28">
        <v>26.92</v>
      </c>
      <c r="G18" s="28">
        <v>11.06</v>
      </c>
      <c r="H18" s="28">
        <v>19.559999999999999</v>
      </c>
      <c r="I18" s="28">
        <v>11.43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40"/>
    </row>
    <row r="19" spans="1:28">
      <c r="A19" s="30" t="s">
        <v>117</v>
      </c>
      <c r="B19" s="8">
        <v>2013</v>
      </c>
      <c r="C19" s="11" t="s">
        <v>116</v>
      </c>
      <c r="D19" s="23">
        <v>28</v>
      </c>
      <c r="E19" s="23">
        <v>56</v>
      </c>
      <c r="F19" s="28">
        <v>33.07</v>
      </c>
      <c r="G19" s="28">
        <v>12.11</v>
      </c>
      <c r="H19" s="28">
        <v>34.71</v>
      </c>
      <c r="I19" s="28">
        <v>7.95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40"/>
    </row>
    <row r="20" spans="1:28">
      <c r="A20" s="30" t="s">
        <v>121</v>
      </c>
      <c r="B20" s="8">
        <v>2019</v>
      </c>
      <c r="C20" s="11" t="s">
        <v>116</v>
      </c>
      <c r="D20" s="23">
        <v>8</v>
      </c>
      <c r="E20" s="23">
        <v>257</v>
      </c>
      <c r="F20" s="28">
        <v>31.3</v>
      </c>
      <c r="G20" s="28">
        <v>7.8</v>
      </c>
      <c r="H20" s="28">
        <v>28.3</v>
      </c>
      <c r="I20" s="28">
        <v>8.8000000000000007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40"/>
    </row>
    <row r="21" spans="1:28">
      <c r="A21" s="30" t="s">
        <v>153</v>
      </c>
      <c r="B21" s="8">
        <v>2023</v>
      </c>
      <c r="C21" s="11" t="s">
        <v>116</v>
      </c>
      <c r="D21" s="23">
        <v>34</v>
      </c>
      <c r="E21" s="23">
        <v>320</v>
      </c>
      <c r="F21" s="28">
        <v>35.71</v>
      </c>
      <c r="G21" s="28">
        <v>9.61</v>
      </c>
      <c r="H21" s="28">
        <v>35.21</v>
      </c>
      <c r="I21" s="28">
        <v>10.119999999999999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40"/>
    </row>
    <row r="22" spans="1:28" s="42" customFormat="1">
      <c r="A22" s="30" t="s">
        <v>154</v>
      </c>
      <c r="B22" s="8">
        <v>2023</v>
      </c>
      <c r="C22" s="11" t="s">
        <v>116</v>
      </c>
      <c r="D22" s="23">
        <v>20</v>
      </c>
      <c r="E22" s="23">
        <v>347</v>
      </c>
      <c r="F22" s="28">
        <v>28.67</v>
      </c>
      <c r="G22" s="28">
        <v>12.01</v>
      </c>
      <c r="H22" s="28">
        <v>30.54</v>
      </c>
      <c r="I22" s="28">
        <v>10.55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41"/>
    </row>
    <row r="23" spans="1:28" s="42" customFormat="1">
      <c r="A23" s="30" t="s">
        <v>134</v>
      </c>
      <c r="B23" s="8">
        <v>2024</v>
      </c>
      <c r="C23" s="11" t="s">
        <v>116</v>
      </c>
      <c r="D23" s="23">
        <v>36</v>
      </c>
      <c r="E23" s="23">
        <v>72</v>
      </c>
      <c r="F23" s="28">
        <v>28.63</v>
      </c>
      <c r="G23" s="28">
        <v>11.37</v>
      </c>
      <c r="H23" s="28">
        <v>29.29</v>
      </c>
      <c r="I23" s="28">
        <v>13.82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41"/>
    </row>
    <row r="24" spans="1:28">
      <c r="A24" s="15"/>
      <c r="B24" s="25"/>
      <c r="C24" s="28"/>
      <c r="D24" s="15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/>
      <c r="Q24" s="8"/>
      <c r="R24" s="11"/>
      <c r="S24" s="11"/>
      <c r="T24" s="8"/>
      <c r="U24" s="8"/>
      <c r="V24" s="8"/>
      <c r="W24" s="8"/>
      <c r="X24" s="8"/>
      <c r="Y24" s="8"/>
      <c r="Z24" s="28"/>
      <c r="AA24" s="28"/>
      <c r="AB24" s="40"/>
    </row>
    <row r="25" spans="1:28">
      <c r="A25" s="15"/>
      <c r="B25" s="25"/>
      <c r="C25" s="28"/>
      <c r="D25" s="15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30"/>
      <c r="Q25" s="8"/>
      <c r="R25" s="11"/>
      <c r="S25" s="11"/>
      <c r="T25" s="23"/>
      <c r="U25" s="23"/>
      <c r="V25" s="28"/>
      <c r="W25" s="28"/>
      <c r="X25" s="28"/>
      <c r="Y25" s="28"/>
      <c r="Z25" s="28"/>
      <c r="AA25" s="28"/>
      <c r="AB25" s="40"/>
    </row>
    <row r="26" spans="1:28" s="21" customFormat="1">
      <c r="A26" s="65" t="s">
        <v>170</v>
      </c>
      <c r="B26" s="66"/>
      <c r="C26" s="66"/>
      <c r="D26" s="66"/>
      <c r="E26" s="66"/>
      <c r="F26" s="66"/>
      <c r="G26" s="66"/>
      <c r="H26" s="66"/>
      <c r="I26" s="67"/>
      <c r="J26" s="28"/>
      <c r="K26" s="28"/>
      <c r="L26" s="28"/>
      <c r="M26" s="28"/>
      <c r="N26" s="28"/>
      <c r="O26" s="28"/>
      <c r="P26" s="30"/>
      <c r="Q26" s="8"/>
      <c r="R26" s="11"/>
      <c r="S26" s="11"/>
      <c r="T26" s="23"/>
      <c r="U26" s="23"/>
      <c r="V26" s="28"/>
      <c r="W26" s="28"/>
      <c r="X26" s="28"/>
      <c r="Y26" s="28"/>
      <c r="Z26" s="28"/>
      <c r="AA26" s="57"/>
    </row>
    <row r="27" spans="1:28" s="27" customFormat="1" ht="27.6">
      <c r="A27" s="8" t="s">
        <v>110</v>
      </c>
      <c r="B27" s="8" t="s">
        <v>28</v>
      </c>
      <c r="C27" s="11" t="s">
        <v>159</v>
      </c>
      <c r="D27" s="8" t="s">
        <v>24</v>
      </c>
      <c r="E27" s="8" t="s">
        <v>26</v>
      </c>
      <c r="F27" s="8" t="s">
        <v>23</v>
      </c>
      <c r="G27" s="8" t="s">
        <v>16</v>
      </c>
      <c r="H27" s="8" t="s">
        <v>25</v>
      </c>
      <c r="I27" s="8" t="s">
        <v>17</v>
      </c>
      <c r="J27" s="29"/>
      <c r="K27" s="29"/>
      <c r="L27" s="29"/>
      <c r="M27" s="29"/>
      <c r="N27" s="29"/>
      <c r="O27" s="30"/>
      <c r="P27" s="8"/>
      <c r="Q27" s="11"/>
      <c r="R27" s="11"/>
      <c r="S27" s="23"/>
      <c r="T27" s="23"/>
      <c r="U27" s="28"/>
      <c r="V27" s="28"/>
      <c r="W27" s="28"/>
      <c r="X27" s="28"/>
      <c r="Y27" s="29"/>
      <c r="Z27" s="29"/>
    </row>
    <row r="28" spans="1:28">
      <c r="A28" s="30" t="s">
        <v>117</v>
      </c>
      <c r="B28" s="8">
        <v>2013</v>
      </c>
      <c r="C28" s="11" t="s">
        <v>113</v>
      </c>
      <c r="D28" s="23">
        <v>28</v>
      </c>
      <c r="E28" s="23">
        <v>56</v>
      </c>
      <c r="F28" s="28">
        <v>43.23</v>
      </c>
      <c r="G28" s="28">
        <v>14.28</v>
      </c>
      <c r="H28" s="28">
        <v>46.14</v>
      </c>
      <c r="I28" s="28">
        <v>10.28</v>
      </c>
      <c r="J28" s="28"/>
      <c r="K28" s="28"/>
      <c r="L28" s="28"/>
      <c r="M28" s="28"/>
      <c r="N28" s="28"/>
      <c r="O28" s="30"/>
      <c r="P28" s="8"/>
      <c r="Q28" s="11"/>
      <c r="R28" s="11"/>
      <c r="S28" s="23"/>
      <c r="T28" s="23"/>
      <c r="U28" s="28"/>
      <c r="V28" s="28"/>
      <c r="W28" s="28"/>
      <c r="X28" s="28"/>
      <c r="Y28" s="28"/>
      <c r="Z28" s="28"/>
      <c r="AA28" s="40"/>
    </row>
    <row r="29" spans="1:28">
      <c r="A29" s="30" t="s">
        <v>119</v>
      </c>
      <c r="B29" s="8">
        <v>2019</v>
      </c>
      <c r="C29" s="11" t="s">
        <v>113</v>
      </c>
      <c r="D29" s="23">
        <v>12</v>
      </c>
      <c r="E29" s="23">
        <v>65</v>
      </c>
      <c r="F29" s="28">
        <v>39</v>
      </c>
      <c r="G29" s="28">
        <v>12.9</v>
      </c>
      <c r="H29" s="28">
        <v>30.243076923076927</v>
      </c>
      <c r="I29" s="28">
        <v>15.973273000000001</v>
      </c>
      <c r="J29" s="28"/>
      <c r="K29" s="28"/>
      <c r="L29" s="28"/>
      <c r="M29" s="28"/>
      <c r="N29" s="28"/>
      <c r="O29" s="30"/>
      <c r="P29" s="8"/>
      <c r="Q29" s="11"/>
      <c r="R29" s="11"/>
      <c r="S29" s="23"/>
      <c r="T29" s="23"/>
      <c r="U29" s="28"/>
      <c r="V29" s="28"/>
      <c r="W29" s="28"/>
      <c r="X29" s="28"/>
      <c r="Y29" s="28"/>
      <c r="Z29" s="28"/>
      <c r="AA29" s="40"/>
    </row>
    <row r="30" spans="1:28">
      <c r="A30" s="30" t="s">
        <v>121</v>
      </c>
      <c r="B30" s="8">
        <v>2019</v>
      </c>
      <c r="C30" s="11" t="s">
        <v>113</v>
      </c>
      <c r="D30" s="23">
        <v>8</v>
      </c>
      <c r="E30" s="23">
        <v>257</v>
      </c>
      <c r="F30" s="28">
        <v>42</v>
      </c>
      <c r="G30" s="28">
        <v>11.5</v>
      </c>
      <c r="H30" s="28">
        <v>39.9</v>
      </c>
      <c r="I30" s="28">
        <v>12.6</v>
      </c>
      <c r="J30" s="28"/>
      <c r="K30" s="28"/>
      <c r="L30" s="28"/>
      <c r="M30" s="28"/>
      <c r="N30" s="28"/>
      <c r="O30" s="30"/>
      <c r="P30" s="8"/>
      <c r="Q30" s="11"/>
      <c r="R30" s="11"/>
      <c r="S30" s="23"/>
      <c r="T30" s="23"/>
      <c r="U30" s="28"/>
      <c r="V30" s="28"/>
      <c r="W30" s="28"/>
      <c r="X30" s="28"/>
      <c r="Y30" s="28"/>
      <c r="Z30" s="28"/>
      <c r="AA30" s="40"/>
    </row>
    <row r="31" spans="1:28">
      <c r="A31" s="30" t="s">
        <v>123</v>
      </c>
      <c r="B31" s="8">
        <v>2022</v>
      </c>
      <c r="C31" s="11" t="s">
        <v>113</v>
      </c>
      <c r="D31" s="23">
        <v>11</v>
      </c>
      <c r="E31" s="23">
        <v>83</v>
      </c>
      <c r="F31" s="28">
        <v>38.6</v>
      </c>
      <c r="G31" s="28">
        <v>6.7</v>
      </c>
      <c r="H31" s="28">
        <v>41.7</v>
      </c>
      <c r="I31" s="28">
        <v>8.8000000000000007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40"/>
    </row>
    <row r="32" spans="1:28">
      <c r="A32" s="30" t="s">
        <v>153</v>
      </c>
      <c r="B32" s="8">
        <v>2023</v>
      </c>
      <c r="C32" s="11" t="s">
        <v>113</v>
      </c>
      <c r="D32" s="23">
        <v>34</v>
      </c>
      <c r="E32" s="23">
        <v>320</v>
      </c>
      <c r="F32" s="28">
        <v>50.73</v>
      </c>
      <c r="G32" s="28">
        <v>11.47</v>
      </c>
      <c r="H32" s="28">
        <v>65.86</v>
      </c>
      <c r="I32" s="28">
        <v>7.59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40"/>
    </row>
    <row r="33" spans="1:27" s="42" customFormat="1">
      <c r="A33" s="30" t="s">
        <v>154</v>
      </c>
      <c r="B33" s="8">
        <v>2023</v>
      </c>
      <c r="C33" s="11" t="s">
        <v>113</v>
      </c>
      <c r="D33" s="23">
        <v>20</v>
      </c>
      <c r="E33" s="23">
        <v>347</v>
      </c>
      <c r="F33" s="28">
        <v>37.93</v>
      </c>
      <c r="G33" s="28">
        <v>11.58</v>
      </c>
      <c r="H33" s="28">
        <v>41.96</v>
      </c>
      <c r="I33" s="28">
        <v>12.32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41"/>
    </row>
    <row r="34" spans="1:27" s="42" customFormat="1">
      <c r="A34" s="30" t="s">
        <v>134</v>
      </c>
      <c r="B34" s="8">
        <v>2024</v>
      </c>
      <c r="C34" s="11" t="s">
        <v>113</v>
      </c>
      <c r="D34" s="23">
        <v>36</v>
      </c>
      <c r="E34" s="23">
        <v>72</v>
      </c>
      <c r="F34" s="28">
        <v>42.52</v>
      </c>
      <c r="G34" s="28">
        <v>13.51</v>
      </c>
      <c r="H34" s="28">
        <v>44.11</v>
      </c>
      <c r="I34" s="28">
        <v>14.36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41"/>
    </row>
    <row r="35" spans="1:27">
      <c r="A35" s="30" t="s">
        <v>117</v>
      </c>
      <c r="B35" s="8">
        <v>2013</v>
      </c>
      <c r="C35" s="11" t="s">
        <v>114</v>
      </c>
      <c r="D35" s="23">
        <v>28</v>
      </c>
      <c r="E35" s="23">
        <v>56</v>
      </c>
      <c r="F35" s="28">
        <v>56.84</v>
      </c>
      <c r="G35" s="28">
        <v>12.39</v>
      </c>
      <c r="H35" s="28">
        <v>55.52</v>
      </c>
      <c r="I35" s="28">
        <v>11.78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40"/>
    </row>
    <row r="36" spans="1:27">
      <c r="A36" s="30" t="s">
        <v>119</v>
      </c>
      <c r="B36" s="8">
        <v>2019</v>
      </c>
      <c r="C36" s="11" t="s">
        <v>114</v>
      </c>
      <c r="D36" s="23">
        <v>12</v>
      </c>
      <c r="E36" s="23">
        <v>65</v>
      </c>
      <c r="F36" s="28">
        <v>54.9</v>
      </c>
      <c r="G36" s="28">
        <v>15.8</v>
      </c>
      <c r="H36" s="28">
        <v>54.653846153846153</v>
      </c>
      <c r="I36" s="28">
        <v>10.920221737147168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40"/>
    </row>
    <row r="37" spans="1:27">
      <c r="A37" s="30" t="s">
        <v>121</v>
      </c>
      <c r="B37" s="8">
        <v>2019</v>
      </c>
      <c r="C37" s="11" t="s">
        <v>114</v>
      </c>
      <c r="D37" s="23">
        <v>8</v>
      </c>
      <c r="E37" s="23">
        <v>257</v>
      </c>
      <c r="F37" s="28">
        <v>59.4</v>
      </c>
      <c r="G37" s="28">
        <v>11.5</v>
      </c>
      <c r="H37" s="28">
        <v>49.9</v>
      </c>
      <c r="I37" s="28">
        <v>10.4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40"/>
    </row>
    <row r="38" spans="1:27">
      <c r="A38" s="30" t="s">
        <v>123</v>
      </c>
      <c r="B38" s="8">
        <v>2022</v>
      </c>
      <c r="C38" s="11" t="s">
        <v>114</v>
      </c>
      <c r="D38" s="23">
        <v>11</v>
      </c>
      <c r="E38" s="23">
        <v>83</v>
      </c>
      <c r="F38" s="28">
        <v>46.8</v>
      </c>
      <c r="G38" s="28">
        <v>9.4</v>
      </c>
      <c r="H38" s="28">
        <v>51</v>
      </c>
      <c r="I38" s="28">
        <v>8.5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40"/>
    </row>
    <row r="39" spans="1:27">
      <c r="A39" s="30" t="s">
        <v>153</v>
      </c>
      <c r="B39" s="8">
        <v>2023</v>
      </c>
      <c r="C39" s="11" t="s">
        <v>114</v>
      </c>
      <c r="D39" s="23">
        <v>34</v>
      </c>
      <c r="E39" s="23">
        <v>320</v>
      </c>
      <c r="F39" s="28">
        <v>57.33</v>
      </c>
      <c r="G39" s="28">
        <v>11.46</v>
      </c>
      <c r="H39" s="28">
        <v>57.18</v>
      </c>
      <c r="I39" s="28">
        <v>9.8000000000000007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40"/>
    </row>
    <row r="40" spans="1:27" s="42" customFormat="1">
      <c r="A40" s="30" t="s">
        <v>154</v>
      </c>
      <c r="B40" s="8">
        <v>2023</v>
      </c>
      <c r="C40" s="11" t="s">
        <v>114</v>
      </c>
      <c r="D40" s="23">
        <v>20</v>
      </c>
      <c r="E40" s="23">
        <v>347</v>
      </c>
      <c r="F40" s="28">
        <v>50.38</v>
      </c>
      <c r="G40" s="28">
        <v>14.36</v>
      </c>
      <c r="H40" s="28">
        <v>55.87</v>
      </c>
      <c r="I40" s="28">
        <v>11.84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41"/>
    </row>
    <row r="41" spans="1:27" s="42" customFormat="1">
      <c r="A41" s="30" t="s">
        <v>134</v>
      </c>
      <c r="B41" s="8">
        <v>2024</v>
      </c>
      <c r="C41" s="11" t="s">
        <v>114</v>
      </c>
      <c r="D41" s="23">
        <v>36</v>
      </c>
      <c r="E41" s="23">
        <v>72</v>
      </c>
      <c r="F41" s="28">
        <v>56.78</v>
      </c>
      <c r="G41" s="28">
        <v>15.23</v>
      </c>
      <c r="H41" s="28">
        <v>50.12</v>
      </c>
      <c r="I41" s="28">
        <v>15.23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41"/>
    </row>
    <row r="42" spans="1:27">
      <c r="A42" s="30" t="s">
        <v>117</v>
      </c>
      <c r="B42" s="8">
        <v>2013</v>
      </c>
      <c r="C42" s="11" t="s">
        <v>115</v>
      </c>
      <c r="D42" s="23">
        <v>28</v>
      </c>
      <c r="E42" s="23">
        <v>56</v>
      </c>
      <c r="F42" s="28">
        <v>20.13</v>
      </c>
      <c r="G42" s="28">
        <v>10.119999999999999</v>
      </c>
      <c r="H42" s="28">
        <v>15.23</v>
      </c>
      <c r="I42" s="28">
        <v>8.2100000000000009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40"/>
    </row>
    <row r="43" spans="1:27">
      <c r="A43" s="30" t="s">
        <v>119</v>
      </c>
      <c r="B43" s="8">
        <v>2019</v>
      </c>
      <c r="C43" s="11" t="s">
        <v>115</v>
      </c>
      <c r="D43" s="23">
        <v>12</v>
      </c>
      <c r="E43" s="23">
        <v>65</v>
      </c>
      <c r="F43" s="28">
        <v>26.5</v>
      </c>
      <c r="G43" s="28">
        <v>15</v>
      </c>
      <c r="H43" s="28">
        <v>29.741538461538457</v>
      </c>
      <c r="I43" s="28">
        <v>12.716584794910693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40"/>
    </row>
    <row r="44" spans="1:27">
      <c r="A44" s="30" t="s">
        <v>121</v>
      </c>
      <c r="B44" s="8">
        <v>2019</v>
      </c>
      <c r="C44" s="11" t="s">
        <v>115</v>
      </c>
      <c r="D44" s="23">
        <v>8</v>
      </c>
      <c r="E44" s="23">
        <v>257</v>
      </c>
      <c r="F44" s="28">
        <v>24.1</v>
      </c>
      <c r="G44" s="28">
        <v>9.1</v>
      </c>
      <c r="H44" s="28">
        <v>20.7</v>
      </c>
      <c r="I44" s="28">
        <v>7.9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40"/>
    </row>
    <row r="45" spans="1:27">
      <c r="A45" s="30" t="s">
        <v>123</v>
      </c>
      <c r="B45" s="8">
        <v>2022</v>
      </c>
      <c r="C45" s="11" t="s">
        <v>115</v>
      </c>
      <c r="D45" s="23">
        <v>11</v>
      </c>
      <c r="E45" s="23">
        <v>83</v>
      </c>
      <c r="F45" s="28">
        <v>21</v>
      </c>
      <c r="G45" s="28">
        <v>12.6</v>
      </c>
      <c r="H45" s="28">
        <v>24.4</v>
      </c>
      <c r="I45" s="28">
        <v>9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40"/>
    </row>
    <row r="46" spans="1:27">
      <c r="A46" s="30" t="s">
        <v>153</v>
      </c>
      <c r="B46" s="8">
        <v>2023</v>
      </c>
      <c r="C46" s="11" t="s">
        <v>115</v>
      </c>
      <c r="D46" s="23">
        <v>34</v>
      </c>
      <c r="E46" s="23">
        <v>320</v>
      </c>
      <c r="F46" s="28">
        <v>24.93</v>
      </c>
      <c r="G46" s="28">
        <v>9.02</v>
      </c>
      <c r="H46" s="28">
        <v>19.489999999999998</v>
      </c>
      <c r="I46" s="28">
        <v>5.65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40"/>
    </row>
    <row r="47" spans="1:27">
      <c r="A47" s="30" t="s">
        <v>134</v>
      </c>
      <c r="B47" s="8">
        <v>2024</v>
      </c>
      <c r="C47" s="11" t="s">
        <v>115</v>
      </c>
      <c r="D47" s="23">
        <v>36</v>
      </c>
      <c r="E47" s="23">
        <v>72</v>
      </c>
      <c r="F47" s="28">
        <v>23.47</v>
      </c>
      <c r="G47" s="28">
        <v>12.92</v>
      </c>
      <c r="H47" s="28">
        <v>17.739999999999998</v>
      </c>
      <c r="I47" s="28">
        <v>10.49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40"/>
    </row>
    <row r="48" spans="1:27">
      <c r="A48" s="30" t="s">
        <v>117</v>
      </c>
      <c r="B48" s="8">
        <v>2013</v>
      </c>
      <c r="C48" s="11" t="s">
        <v>116</v>
      </c>
      <c r="D48" s="23">
        <v>28</v>
      </c>
      <c r="E48" s="23">
        <v>56</v>
      </c>
      <c r="F48" s="28">
        <v>36.75</v>
      </c>
      <c r="G48" s="28">
        <v>8.23</v>
      </c>
      <c r="H48" s="28">
        <v>40.31</v>
      </c>
      <c r="I48" s="28">
        <v>7.33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40"/>
    </row>
    <row r="49" spans="1:27">
      <c r="A49" s="30" t="s">
        <v>119</v>
      </c>
      <c r="B49" s="8">
        <v>2019</v>
      </c>
      <c r="C49" s="11" t="s">
        <v>116</v>
      </c>
      <c r="D49" s="23">
        <v>12</v>
      </c>
      <c r="E49" s="23">
        <v>65</v>
      </c>
      <c r="F49" s="28">
        <v>29.2</v>
      </c>
      <c r="G49" s="28">
        <v>9.26</v>
      </c>
      <c r="H49" s="28">
        <v>25.644615384615385</v>
      </c>
      <c r="I49" s="28">
        <v>10.286335683949098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40"/>
    </row>
    <row r="50" spans="1:27">
      <c r="A50" s="30" t="s">
        <v>121</v>
      </c>
      <c r="B50" s="8">
        <v>2019</v>
      </c>
      <c r="C50" s="11" t="s">
        <v>116</v>
      </c>
      <c r="D50" s="23">
        <v>8</v>
      </c>
      <c r="E50" s="23">
        <v>257</v>
      </c>
      <c r="F50" s="28">
        <v>31.6</v>
      </c>
      <c r="G50" s="28">
        <v>8.3000000000000007</v>
      </c>
      <c r="H50" s="28">
        <v>29.5</v>
      </c>
      <c r="I50" s="28">
        <v>8.6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40"/>
    </row>
    <row r="51" spans="1:27">
      <c r="A51" s="30" t="s">
        <v>153</v>
      </c>
      <c r="B51" s="8">
        <v>2023</v>
      </c>
      <c r="C51" s="11" t="s">
        <v>116</v>
      </c>
      <c r="D51" s="23">
        <v>34</v>
      </c>
      <c r="E51" s="23">
        <v>320</v>
      </c>
      <c r="F51" s="28">
        <v>36.42</v>
      </c>
      <c r="G51" s="28">
        <v>6.64</v>
      </c>
      <c r="H51" s="28">
        <v>38.83</v>
      </c>
      <c r="I51" s="28">
        <v>10.59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40"/>
    </row>
    <row r="52" spans="1:27">
      <c r="A52" s="30" t="s">
        <v>154</v>
      </c>
      <c r="B52" s="8">
        <v>2023</v>
      </c>
      <c r="C52" s="11" t="s">
        <v>116</v>
      </c>
      <c r="D52" s="23">
        <v>20</v>
      </c>
      <c r="E52" s="23">
        <v>347</v>
      </c>
      <c r="F52" s="28">
        <v>31.54</v>
      </c>
      <c r="G52" s="28">
        <v>9.86</v>
      </c>
      <c r="H52" s="28">
        <v>32.85</v>
      </c>
      <c r="I52" s="28">
        <v>9.0299999999999994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40"/>
    </row>
    <row r="53" spans="1:27" s="21" customFormat="1">
      <c r="A53" s="30" t="s">
        <v>134</v>
      </c>
      <c r="B53" s="8">
        <v>2024</v>
      </c>
      <c r="C53" s="11" t="s">
        <v>116</v>
      </c>
      <c r="D53" s="23">
        <v>36</v>
      </c>
      <c r="E53" s="23">
        <v>72</v>
      </c>
      <c r="F53" s="28">
        <v>33.299999999999997</v>
      </c>
      <c r="G53" s="28">
        <v>15.38</v>
      </c>
      <c r="H53" s="28">
        <v>32.380000000000003</v>
      </c>
      <c r="I53" s="28">
        <v>17.690000000000001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7" s="21" customFormat="1">
      <c r="A54" s="11"/>
      <c r="B54" s="25"/>
      <c r="C54" s="28"/>
      <c r="D54" s="1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s="21" customFormat="1">
      <c r="A55" s="15"/>
      <c r="B55" s="25"/>
      <c r="C55" s="28"/>
      <c r="D55" s="1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</sheetData>
  <mergeCells count="2">
    <mergeCell ref="A1:I1"/>
    <mergeCell ref="A26:I26"/>
  </mergeCells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E194-A99B-4648-B962-8ACEB6D2ED64}">
  <dimension ref="A1:R53"/>
  <sheetViews>
    <sheetView zoomScaleNormal="100" workbookViewId="0">
      <selection sqref="A1:I22"/>
    </sheetView>
  </sheetViews>
  <sheetFormatPr defaultColWidth="8.88671875" defaultRowHeight="18"/>
  <cols>
    <col min="1" max="1" width="12.77734375" style="7" bestFit="1" customWidth="1"/>
    <col min="2" max="2" width="5" style="20" bestFit="1" customWidth="1"/>
    <col min="3" max="3" width="5" style="4" bestFit="1" customWidth="1"/>
    <col min="4" max="4" width="28.88671875" style="7" bestFit="1" customWidth="1"/>
    <col min="5" max="5" width="4.44140625" style="4" bestFit="1" customWidth="1"/>
    <col min="6" max="9" width="8" style="4" bestFit="1" customWidth="1"/>
    <col min="10" max="10" width="13.21875" style="4" customWidth="1"/>
    <col min="11" max="11" width="36.44140625" style="4" customWidth="1"/>
    <col min="12" max="12" width="11.77734375" style="4" customWidth="1"/>
    <col min="13" max="13" width="6.44140625" style="4" bestFit="1" customWidth="1"/>
    <col min="14" max="16384" width="8.88671875" style="4"/>
  </cols>
  <sheetData>
    <row r="1" spans="1:18" s="27" customFormat="1" ht="43.2">
      <c r="A1" s="8" t="s">
        <v>110</v>
      </c>
      <c r="B1" s="8" t="s">
        <v>28</v>
      </c>
      <c r="C1" s="11" t="s">
        <v>164</v>
      </c>
      <c r="D1" s="8" t="s">
        <v>24</v>
      </c>
      <c r="E1" s="8" t="s">
        <v>26</v>
      </c>
      <c r="F1" s="8" t="s">
        <v>47</v>
      </c>
      <c r="G1" s="8" t="s">
        <v>16</v>
      </c>
      <c r="H1" s="8" t="s">
        <v>48</v>
      </c>
      <c r="I1" s="8" t="s">
        <v>17</v>
      </c>
      <c r="J1" s="8"/>
      <c r="K1" s="8"/>
      <c r="L1" s="6"/>
    </row>
    <row r="2" spans="1:18">
      <c r="A2" s="30" t="s">
        <v>117</v>
      </c>
      <c r="B2" s="8">
        <v>2013</v>
      </c>
      <c r="C2" s="11" t="s">
        <v>113</v>
      </c>
      <c r="D2" s="23">
        <v>28</v>
      </c>
      <c r="E2" s="23">
        <v>56</v>
      </c>
      <c r="F2" s="28">
        <v>37.97</v>
      </c>
      <c r="G2" s="28">
        <v>14.49</v>
      </c>
      <c r="H2" s="28">
        <v>43.23</v>
      </c>
      <c r="I2" s="28">
        <v>14.28</v>
      </c>
      <c r="J2" s="44"/>
      <c r="K2" s="43"/>
      <c r="R2" s="40"/>
    </row>
    <row r="3" spans="1:18">
      <c r="A3" s="30" t="s">
        <v>121</v>
      </c>
      <c r="B3" s="8">
        <v>2019</v>
      </c>
      <c r="C3" s="11" t="s">
        <v>113</v>
      </c>
      <c r="D3" s="23">
        <v>8</v>
      </c>
      <c r="E3" s="23">
        <v>257</v>
      </c>
      <c r="F3" s="28">
        <v>40.4</v>
      </c>
      <c r="G3" s="28">
        <v>10.4</v>
      </c>
      <c r="H3" s="28">
        <v>42</v>
      </c>
      <c r="I3" s="28">
        <v>11.5</v>
      </c>
      <c r="J3" s="44"/>
      <c r="K3" s="28"/>
      <c r="R3" s="40"/>
    </row>
    <row r="4" spans="1:18">
      <c r="A4" s="30" t="s">
        <v>123</v>
      </c>
      <c r="B4" s="8">
        <v>2022</v>
      </c>
      <c r="C4" s="11" t="s">
        <v>113</v>
      </c>
      <c r="D4" s="23">
        <v>11</v>
      </c>
      <c r="E4" s="23">
        <v>83</v>
      </c>
      <c r="F4" s="28">
        <v>7.2</v>
      </c>
      <c r="G4" s="28">
        <v>19.399999999999999</v>
      </c>
      <c r="H4" s="28">
        <v>38.6</v>
      </c>
      <c r="I4" s="28">
        <v>6.7</v>
      </c>
      <c r="J4" s="44"/>
      <c r="K4" s="28"/>
      <c r="R4" s="40"/>
    </row>
    <row r="5" spans="1:18" s="42" customFormat="1" ht="26.4">
      <c r="A5" s="30" t="s">
        <v>153</v>
      </c>
      <c r="B5" s="8">
        <v>2023</v>
      </c>
      <c r="C5" s="11" t="s">
        <v>113</v>
      </c>
      <c r="D5" s="23">
        <v>34</v>
      </c>
      <c r="E5" s="23">
        <v>320</v>
      </c>
      <c r="F5" s="28">
        <v>46.46</v>
      </c>
      <c r="G5" s="28">
        <v>10.38</v>
      </c>
      <c r="H5" s="28">
        <v>50.73</v>
      </c>
      <c r="I5" s="28">
        <v>11.47</v>
      </c>
      <c r="J5" s="28"/>
      <c r="K5" s="28"/>
      <c r="R5" s="41"/>
    </row>
    <row r="6" spans="1:18" s="42" customFormat="1">
      <c r="A6" s="30" t="s">
        <v>154</v>
      </c>
      <c r="B6" s="8">
        <v>2023</v>
      </c>
      <c r="C6" s="11" t="s">
        <v>113</v>
      </c>
      <c r="D6" s="23">
        <v>20</v>
      </c>
      <c r="E6" s="23">
        <v>347</v>
      </c>
      <c r="F6" s="28">
        <v>30.96</v>
      </c>
      <c r="G6" s="28">
        <v>14.76</v>
      </c>
      <c r="H6" s="28">
        <v>37.93</v>
      </c>
      <c r="I6" s="28">
        <v>11.58</v>
      </c>
      <c r="J6" s="28"/>
      <c r="K6" s="28"/>
      <c r="R6" s="40"/>
    </row>
    <row r="7" spans="1:18" s="42" customFormat="1">
      <c r="A7" s="30" t="s">
        <v>133</v>
      </c>
      <c r="B7" s="8">
        <v>2024</v>
      </c>
      <c r="C7" s="11" t="s">
        <v>113</v>
      </c>
      <c r="D7" s="23">
        <v>36</v>
      </c>
      <c r="E7" s="23">
        <v>72</v>
      </c>
      <c r="F7" s="28">
        <v>40.42</v>
      </c>
      <c r="G7" s="28">
        <v>9.49</v>
      </c>
      <c r="H7" s="28">
        <v>42.52</v>
      </c>
      <c r="I7" s="28">
        <v>13.51</v>
      </c>
      <c r="J7" s="28"/>
      <c r="K7" s="28"/>
      <c r="R7" s="40"/>
    </row>
    <row r="8" spans="1:18">
      <c r="A8" s="30" t="s">
        <v>117</v>
      </c>
      <c r="B8" s="8">
        <v>2013</v>
      </c>
      <c r="C8" s="11" t="s">
        <v>114</v>
      </c>
      <c r="D8" s="23">
        <v>28</v>
      </c>
      <c r="E8" s="23">
        <v>56</v>
      </c>
      <c r="F8" s="28">
        <v>56.94</v>
      </c>
      <c r="G8" s="28">
        <v>13.02</v>
      </c>
      <c r="H8" s="28">
        <v>56.84</v>
      </c>
      <c r="I8" s="28">
        <v>12.39</v>
      </c>
      <c r="J8" s="28"/>
      <c r="K8" s="28"/>
    </row>
    <row r="9" spans="1:18">
      <c r="A9" s="30" t="s">
        <v>121</v>
      </c>
      <c r="B9" s="8">
        <v>2019</v>
      </c>
      <c r="C9" s="11" t="s">
        <v>114</v>
      </c>
      <c r="D9" s="23">
        <v>8</v>
      </c>
      <c r="E9" s="23">
        <v>257</v>
      </c>
      <c r="F9" s="28">
        <v>59.6</v>
      </c>
      <c r="G9" s="28">
        <v>12.2</v>
      </c>
      <c r="H9" s="28">
        <v>59.4</v>
      </c>
      <c r="I9" s="28">
        <v>11.5</v>
      </c>
      <c r="J9" s="28"/>
      <c r="K9" s="28"/>
    </row>
    <row r="10" spans="1:18">
      <c r="A10" s="30" t="s">
        <v>123</v>
      </c>
      <c r="B10" s="8">
        <v>2022</v>
      </c>
      <c r="C10" s="11" t="s">
        <v>114</v>
      </c>
      <c r="D10" s="23">
        <v>11</v>
      </c>
      <c r="E10" s="23">
        <v>83</v>
      </c>
      <c r="F10" s="28">
        <v>47.1</v>
      </c>
      <c r="G10" s="28">
        <v>11.3</v>
      </c>
      <c r="H10" s="28">
        <v>46.8</v>
      </c>
      <c r="I10" s="28">
        <v>9.4</v>
      </c>
      <c r="J10" s="28"/>
      <c r="K10" s="28"/>
    </row>
    <row r="11" spans="1:18" s="42" customFormat="1">
      <c r="A11" s="30" t="s">
        <v>154</v>
      </c>
      <c r="B11" s="8">
        <v>2023</v>
      </c>
      <c r="C11" s="11" t="s">
        <v>114</v>
      </c>
      <c r="D11" s="23">
        <v>20</v>
      </c>
      <c r="E11" s="23">
        <v>347</v>
      </c>
      <c r="F11" s="28">
        <v>55.73</v>
      </c>
      <c r="G11" s="28">
        <v>12.9</v>
      </c>
      <c r="H11" s="28">
        <v>50.38</v>
      </c>
      <c r="I11" s="28">
        <v>14.36</v>
      </c>
      <c r="J11" s="28"/>
      <c r="K11" s="28"/>
      <c r="R11" s="40"/>
    </row>
    <row r="12" spans="1:18" s="42" customFormat="1">
      <c r="A12" s="30" t="s">
        <v>133</v>
      </c>
      <c r="B12" s="8">
        <v>2024</v>
      </c>
      <c r="C12" s="11" t="s">
        <v>114</v>
      </c>
      <c r="D12" s="23">
        <v>36</v>
      </c>
      <c r="E12" s="23">
        <v>72</v>
      </c>
      <c r="F12" s="28">
        <v>55.55</v>
      </c>
      <c r="G12" s="28">
        <v>11.34</v>
      </c>
      <c r="H12" s="28">
        <v>56.78</v>
      </c>
      <c r="I12" s="28">
        <v>15.23</v>
      </c>
      <c r="J12" s="28"/>
      <c r="K12" s="28"/>
      <c r="R12" s="40"/>
    </row>
    <row r="13" spans="1:18">
      <c r="A13" s="30" t="s">
        <v>117</v>
      </c>
      <c r="B13" s="8">
        <v>2013</v>
      </c>
      <c r="C13" s="11" t="s">
        <v>115</v>
      </c>
      <c r="D13" s="23">
        <v>28</v>
      </c>
      <c r="E13" s="23">
        <v>56</v>
      </c>
      <c r="F13" s="28">
        <v>23.1</v>
      </c>
      <c r="G13" s="28">
        <v>10.92</v>
      </c>
      <c r="H13" s="28">
        <v>20.13</v>
      </c>
      <c r="I13" s="28">
        <v>10.119999999999999</v>
      </c>
      <c r="J13" s="28"/>
      <c r="K13" s="28"/>
    </row>
    <row r="14" spans="1:18">
      <c r="A14" s="30" t="s">
        <v>121</v>
      </c>
      <c r="B14" s="8">
        <v>2019</v>
      </c>
      <c r="C14" s="11" t="s">
        <v>115</v>
      </c>
      <c r="D14" s="23">
        <v>8</v>
      </c>
      <c r="E14" s="23">
        <v>257</v>
      </c>
      <c r="F14" s="28">
        <v>26.5</v>
      </c>
      <c r="G14" s="28">
        <v>9.6</v>
      </c>
      <c r="H14" s="28">
        <v>24.1</v>
      </c>
      <c r="I14" s="28">
        <v>9.1</v>
      </c>
      <c r="J14" s="28"/>
      <c r="K14" s="28"/>
    </row>
    <row r="15" spans="1:18">
      <c r="A15" s="30" t="s">
        <v>123</v>
      </c>
      <c r="B15" s="8">
        <v>2022</v>
      </c>
      <c r="C15" s="11" t="s">
        <v>115</v>
      </c>
      <c r="D15" s="23">
        <v>11</v>
      </c>
      <c r="E15" s="23">
        <v>83</v>
      </c>
      <c r="F15" s="28">
        <v>35.5</v>
      </c>
      <c r="G15" s="28">
        <v>11.9</v>
      </c>
      <c r="H15" s="28">
        <v>21</v>
      </c>
      <c r="I15" s="28">
        <v>12.6</v>
      </c>
      <c r="J15" s="28"/>
      <c r="K15" s="28"/>
    </row>
    <row r="16" spans="1:18" ht="26.4">
      <c r="A16" s="30" t="s">
        <v>153</v>
      </c>
      <c r="B16" s="8">
        <v>2023</v>
      </c>
      <c r="C16" s="11" t="s">
        <v>115</v>
      </c>
      <c r="D16" s="23">
        <v>34</v>
      </c>
      <c r="E16" s="23">
        <v>320</v>
      </c>
      <c r="F16" s="28">
        <v>19.75</v>
      </c>
      <c r="G16" s="28">
        <v>6.78</v>
      </c>
      <c r="H16" s="28">
        <v>24.93</v>
      </c>
      <c r="I16" s="28">
        <v>9.02</v>
      </c>
      <c r="J16" s="28"/>
      <c r="K16" s="28"/>
    </row>
    <row r="17" spans="1:18">
      <c r="A17" s="30" t="s">
        <v>133</v>
      </c>
      <c r="B17" s="8">
        <v>2024</v>
      </c>
      <c r="C17" s="11" t="s">
        <v>115</v>
      </c>
      <c r="D17" s="23">
        <v>36</v>
      </c>
      <c r="E17" s="23">
        <v>72</v>
      </c>
      <c r="F17" s="28">
        <v>26.92</v>
      </c>
      <c r="G17" s="28">
        <v>11.06</v>
      </c>
      <c r="H17" s="28">
        <v>23.47</v>
      </c>
      <c r="I17" s="28">
        <v>12.92</v>
      </c>
      <c r="J17" s="28"/>
      <c r="K17" s="28"/>
    </row>
    <row r="18" spans="1:18">
      <c r="A18" s="30" t="s">
        <v>117</v>
      </c>
      <c r="B18" s="8">
        <v>2013</v>
      </c>
      <c r="C18" s="11" t="s">
        <v>116</v>
      </c>
      <c r="D18" s="23">
        <v>28</v>
      </c>
      <c r="E18" s="23">
        <v>56</v>
      </c>
      <c r="F18" s="28">
        <v>33.07</v>
      </c>
      <c r="G18" s="28">
        <v>12.11</v>
      </c>
      <c r="H18" s="28">
        <v>36.75</v>
      </c>
      <c r="I18" s="28">
        <v>8.23</v>
      </c>
      <c r="J18" s="28"/>
      <c r="K18" s="28"/>
    </row>
    <row r="19" spans="1:18">
      <c r="A19" s="30" t="s">
        <v>121</v>
      </c>
      <c r="B19" s="8">
        <v>2019</v>
      </c>
      <c r="C19" s="11" t="s">
        <v>116</v>
      </c>
      <c r="D19" s="23">
        <v>8</v>
      </c>
      <c r="E19" s="23">
        <v>257</v>
      </c>
      <c r="F19" s="28">
        <v>31.3</v>
      </c>
      <c r="G19" s="28">
        <v>7.8</v>
      </c>
      <c r="H19" s="28">
        <v>31.6</v>
      </c>
      <c r="I19" s="28">
        <v>8.3000000000000007</v>
      </c>
      <c r="J19" s="28"/>
      <c r="K19" s="28"/>
    </row>
    <row r="20" spans="1:18" ht="26.4">
      <c r="A20" s="30" t="s">
        <v>153</v>
      </c>
      <c r="B20" s="8">
        <v>2023</v>
      </c>
      <c r="C20" s="11" t="s">
        <v>116</v>
      </c>
      <c r="D20" s="23">
        <v>34</v>
      </c>
      <c r="E20" s="23">
        <v>320</v>
      </c>
      <c r="F20" s="28">
        <v>35.71</v>
      </c>
      <c r="G20" s="28">
        <v>9.61</v>
      </c>
      <c r="H20" s="28">
        <v>36.42</v>
      </c>
      <c r="I20" s="28">
        <v>6.64</v>
      </c>
      <c r="J20" s="28"/>
      <c r="K20" s="28"/>
    </row>
    <row r="21" spans="1:18" s="42" customFormat="1">
      <c r="A21" s="30" t="s">
        <v>154</v>
      </c>
      <c r="B21" s="8">
        <v>2023</v>
      </c>
      <c r="C21" s="11" t="s">
        <v>116</v>
      </c>
      <c r="D21" s="23">
        <v>20</v>
      </c>
      <c r="E21" s="23">
        <v>347</v>
      </c>
      <c r="F21" s="28">
        <v>28.67</v>
      </c>
      <c r="G21" s="28">
        <v>12.01</v>
      </c>
      <c r="H21" s="28">
        <v>31.54</v>
      </c>
      <c r="I21" s="28">
        <v>9.86</v>
      </c>
      <c r="J21" s="28"/>
      <c r="K21" s="28"/>
      <c r="R21" s="40"/>
    </row>
    <row r="22" spans="1:18" s="42" customFormat="1">
      <c r="A22" s="30" t="s">
        <v>133</v>
      </c>
      <c r="B22" s="8">
        <v>2024</v>
      </c>
      <c r="C22" s="11" t="s">
        <v>116</v>
      </c>
      <c r="D22" s="23">
        <v>36</v>
      </c>
      <c r="E22" s="23">
        <v>72</v>
      </c>
      <c r="F22" s="28">
        <v>28.63</v>
      </c>
      <c r="G22" s="28">
        <v>11.37</v>
      </c>
      <c r="H22" s="28">
        <v>33.299999999999997</v>
      </c>
      <c r="I22" s="28">
        <v>15.38</v>
      </c>
      <c r="J22" s="28"/>
      <c r="K22" s="28"/>
      <c r="R22" s="40"/>
    </row>
    <row r="23" spans="1:18">
      <c r="A23" s="15"/>
      <c r="B23" s="25"/>
      <c r="C23" s="28"/>
      <c r="D23" s="15"/>
      <c r="E23" s="28"/>
      <c r="F23" s="28"/>
      <c r="G23" s="28"/>
      <c r="H23" s="28"/>
      <c r="I23" s="28"/>
      <c r="J23" s="28"/>
      <c r="K23" s="28"/>
    </row>
    <row r="24" spans="1:18">
      <c r="A24" s="15"/>
      <c r="B24" s="25"/>
      <c r="C24" s="28"/>
      <c r="D24" s="15"/>
      <c r="E24" s="28"/>
      <c r="F24" s="28"/>
      <c r="G24" s="58"/>
      <c r="H24" s="58"/>
      <c r="I24" s="58"/>
      <c r="J24" s="58"/>
      <c r="K24" s="58"/>
    </row>
    <row r="25" spans="1:18" s="27" customFormat="1" ht="43.2">
      <c r="A25" s="8" t="s">
        <v>110</v>
      </c>
      <c r="B25" s="8" t="s">
        <v>28</v>
      </c>
      <c r="C25" s="11" t="s">
        <v>164</v>
      </c>
      <c r="D25" s="8" t="s">
        <v>24</v>
      </c>
      <c r="E25" s="8" t="s">
        <v>26</v>
      </c>
      <c r="F25" s="8" t="s">
        <v>47</v>
      </c>
      <c r="G25" s="8" t="s">
        <v>16</v>
      </c>
      <c r="H25" s="8" t="s">
        <v>48</v>
      </c>
      <c r="I25" s="8" t="s">
        <v>17</v>
      </c>
      <c r="J25" s="8"/>
      <c r="K25" s="8"/>
      <c r="L25" s="6"/>
    </row>
    <row r="26" spans="1:18">
      <c r="A26" s="30" t="s">
        <v>117</v>
      </c>
      <c r="B26" s="8">
        <v>2013</v>
      </c>
      <c r="C26" s="11" t="s">
        <v>113</v>
      </c>
      <c r="D26" s="23">
        <v>56</v>
      </c>
      <c r="E26" s="23">
        <v>56</v>
      </c>
      <c r="F26" s="28">
        <v>38.130000000000003</v>
      </c>
      <c r="G26" s="28">
        <v>14.03</v>
      </c>
      <c r="H26" s="28">
        <v>46.14</v>
      </c>
      <c r="I26" s="28">
        <v>10.28</v>
      </c>
      <c r="J26" s="28"/>
      <c r="K26" s="28"/>
      <c r="R26" s="40"/>
    </row>
    <row r="27" spans="1:18">
      <c r="A27" s="30" t="s">
        <v>121</v>
      </c>
      <c r="B27" s="8">
        <v>2019</v>
      </c>
      <c r="C27" s="11" t="s">
        <v>113</v>
      </c>
      <c r="D27" s="23">
        <v>257</v>
      </c>
      <c r="E27" s="23">
        <v>257</v>
      </c>
      <c r="F27" s="28">
        <v>36.799999999999997</v>
      </c>
      <c r="G27" s="28">
        <v>14.1</v>
      </c>
      <c r="H27" s="28">
        <v>39.9</v>
      </c>
      <c r="I27" s="28">
        <v>12.6</v>
      </c>
      <c r="J27" s="28"/>
      <c r="K27" s="28"/>
      <c r="R27" s="40"/>
    </row>
    <row r="28" spans="1:18">
      <c r="A28" s="30" t="s">
        <v>123</v>
      </c>
      <c r="B28" s="8">
        <v>2022</v>
      </c>
      <c r="C28" s="11" t="s">
        <v>113</v>
      </c>
      <c r="D28" s="23">
        <v>83</v>
      </c>
      <c r="E28" s="23">
        <v>83</v>
      </c>
      <c r="F28" s="28">
        <v>5.2</v>
      </c>
      <c r="G28" s="28">
        <v>22.5</v>
      </c>
      <c r="H28" s="28">
        <v>41.7</v>
      </c>
      <c r="I28" s="28">
        <v>8.8000000000000007</v>
      </c>
      <c r="J28" s="28"/>
      <c r="K28" s="28"/>
      <c r="R28" s="40"/>
    </row>
    <row r="29" spans="1:18" ht="26.4">
      <c r="A29" s="30" t="s">
        <v>153</v>
      </c>
      <c r="B29" s="8">
        <v>2023</v>
      </c>
      <c r="C29" s="11" t="s">
        <v>113</v>
      </c>
      <c r="D29" s="23">
        <v>320</v>
      </c>
      <c r="E29" s="23">
        <v>320</v>
      </c>
      <c r="F29" s="28">
        <v>62.25</v>
      </c>
      <c r="G29" s="28">
        <v>7.34</v>
      </c>
      <c r="H29" s="28">
        <v>65.86</v>
      </c>
      <c r="I29" s="28">
        <v>7.59</v>
      </c>
      <c r="J29" s="28"/>
      <c r="K29" s="28"/>
      <c r="R29" s="40"/>
    </row>
    <row r="30" spans="1:18" s="42" customFormat="1">
      <c r="A30" s="30" t="s">
        <v>154</v>
      </c>
      <c r="B30" s="8">
        <v>2023</v>
      </c>
      <c r="C30" s="11" t="s">
        <v>113</v>
      </c>
      <c r="D30" s="23">
        <v>347</v>
      </c>
      <c r="E30" s="23">
        <v>347</v>
      </c>
      <c r="F30" s="28">
        <v>37.68</v>
      </c>
      <c r="G30" s="45">
        <v>36.4</v>
      </c>
      <c r="H30" s="28">
        <v>41.96</v>
      </c>
      <c r="I30" s="28">
        <v>12.32</v>
      </c>
      <c r="J30" s="28"/>
      <c r="K30" s="28"/>
      <c r="R30" s="40"/>
    </row>
    <row r="31" spans="1:18" s="42" customFormat="1">
      <c r="A31" s="30" t="s">
        <v>133</v>
      </c>
      <c r="B31" s="8">
        <v>2024</v>
      </c>
      <c r="C31" s="11" t="s">
        <v>113</v>
      </c>
      <c r="D31" s="23">
        <v>72</v>
      </c>
      <c r="E31" s="23">
        <v>72</v>
      </c>
      <c r="F31" s="28">
        <v>41.02</v>
      </c>
      <c r="G31" s="28">
        <v>11.85</v>
      </c>
      <c r="H31" s="28">
        <v>44.11</v>
      </c>
      <c r="I31" s="28">
        <v>14.36</v>
      </c>
      <c r="J31" s="28"/>
      <c r="K31" s="28"/>
      <c r="R31" s="40"/>
    </row>
    <row r="32" spans="1:18">
      <c r="A32" s="30" t="s">
        <v>117</v>
      </c>
      <c r="B32" s="8">
        <v>2013</v>
      </c>
      <c r="C32" s="11" t="s">
        <v>114</v>
      </c>
      <c r="D32" s="23">
        <v>56</v>
      </c>
      <c r="E32" s="28"/>
      <c r="F32" s="28">
        <v>55.48</v>
      </c>
      <c r="G32" s="28">
        <v>12.24</v>
      </c>
      <c r="H32" s="28">
        <v>55.52</v>
      </c>
      <c r="I32" s="28">
        <v>11.78</v>
      </c>
      <c r="J32" s="28"/>
      <c r="K32" s="28"/>
      <c r="N32" s="42"/>
      <c r="R32" s="40"/>
    </row>
    <row r="33" spans="1:18">
      <c r="A33" s="30" t="s">
        <v>121</v>
      </c>
      <c r="B33" s="8">
        <v>2019</v>
      </c>
      <c r="C33" s="11" t="s">
        <v>114</v>
      </c>
      <c r="D33" s="23">
        <v>257</v>
      </c>
      <c r="E33" s="28"/>
      <c r="F33" s="28">
        <v>49.9</v>
      </c>
      <c r="G33" s="28">
        <v>10.4</v>
      </c>
      <c r="H33" s="28">
        <v>49.9</v>
      </c>
      <c r="I33" s="28">
        <v>10.4</v>
      </c>
      <c r="J33" s="28"/>
      <c r="K33" s="28"/>
    </row>
    <row r="34" spans="1:18">
      <c r="A34" s="30" t="s">
        <v>123</v>
      </c>
      <c r="B34" s="8">
        <v>2022</v>
      </c>
      <c r="C34" s="11" t="s">
        <v>114</v>
      </c>
      <c r="D34" s="23">
        <v>83</v>
      </c>
      <c r="E34" s="28"/>
      <c r="F34" s="28">
        <v>50.8</v>
      </c>
      <c r="G34" s="28">
        <v>9.6999999999999993</v>
      </c>
      <c r="H34" s="28">
        <v>51</v>
      </c>
      <c r="I34" s="28">
        <v>8.5</v>
      </c>
      <c r="J34" s="28"/>
      <c r="K34" s="28"/>
    </row>
    <row r="35" spans="1:18" s="42" customFormat="1">
      <c r="A35" s="30" t="s">
        <v>154</v>
      </c>
      <c r="B35" s="8">
        <v>2023</v>
      </c>
      <c r="C35" s="11" t="s">
        <v>114</v>
      </c>
      <c r="D35" s="23">
        <v>347</v>
      </c>
      <c r="E35" s="23">
        <v>347</v>
      </c>
      <c r="F35" s="28">
        <v>55.43</v>
      </c>
      <c r="G35" s="45">
        <v>14.57</v>
      </c>
      <c r="H35" s="28">
        <v>55.87</v>
      </c>
      <c r="I35" s="28">
        <v>11.84</v>
      </c>
      <c r="J35" s="28"/>
      <c r="K35" s="28"/>
      <c r="R35" s="40"/>
    </row>
    <row r="36" spans="1:18" s="42" customFormat="1">
      <c r="A36" s="30" t="s">
        <v>133</v>
      </c>
      <c r="B36" s="8">
        <v>2024</v>
      </c>
      <c r="C36" s="11" t="s">
        <v>114</v>
      </c>
      <c r="D36" s="23">
        <v>72</v>
      </c>
      <c r="E36" s="23">
        <v>72</v>
      </c>
      <c r="F36" s="28">
        <v>48.85</v>
      </c>
      <c r="G36" s="28">
        <v>13.5</v>
      </c>
      <c r="H36" s="28">
        <v>50.12</v>
      </c>
      <c r="I36" s="28">
        <v>15.23</v>
      </c>
      <c r="J36" s="28"/>
      <c r="K36" s="28"/>
      <c r="R36" s="40"/>
    </row>
    <row r="37" spans="1:18">
      <c r="A37" s="30" t="s">
        <v>117</v>
      </c>
      <c r="B37" s="8">
        <v>2013</v>
      </c>
      <c r="C37" s="11" t="s">
        <v>115</v>
      </c>
      <c r="D37" s="23">
        <v>56</v>
      </c>
      <c r="E37" s="28"/>
      <c r="F37" s="28">
        <v>21.32</v>
      </c>
      <c r="G37" s="28">
        <v>8.23</v>
      </c>
      <c r="H37" s="28">
        <v>15.23</v>
      </c>
      <c r="I37" s="28">
        <v>8.2100000000000009</v>
      </c>
      <c r="J37" s="28"/>
      <c r="K37" s="28"/>
    </row>
    <row r="38" spans="1:18">
      <c r="A38" s="30" t="s">
        <v>121</v>
      </c>
      <c r="B38" s="8">
        <v>2019</v>
      </c>
      <c r="C38" s="11" t="s">
        <v>115</v>
      </c>
      <c r="D38" s="23">
        <v>257</v>
      </c>
      <c r="E38" s="28"/>
      <c r="F38" s="28">
        <v>21.8</v>
      </c>
      <c r="G38" s="28">
        <v>8.8000000000000007</v>
      </c>
      <c r="H38" s="28">
        <v>20.7</v>
      </c>
      <c r="I38" s="28">
        <v>7.9</v>
      </c>
      <c r="J38" s="28"/>
      <c r="K38" s="28"/>
    </row>
    <row r="39" spans="1:18">
      <c r="A39" s="30" t="s">
        <v>123</v>
      </c>
      <c r="B39" s="8">
        <v>2022</v>
      </c>
      <c r="C39" s="11" t="s">
        <v>115</v>
      </c>
      <c r="D39" s="23">
        <v>83</v>
      </c>
      <c r="E39" s="28"/>
      <c r="F39" s="28">
        <v>41.8</v>
      </c>
      <c r="G39" s="28">
        <v>11.9</v>
      </c>
      <c r="H39" s="28">
        <v>24.4</v>
      </c>
      <c r="I39" s="28">
        <v>9</v>
      </c>
      <c r="J39" s="28"/>
      <c r="K39" s="28"/>
    </row>
    <row r="40" spans="1:18" ht="26.4">
      <c r="A40" s="30" t="s">
        <v>153</v>
      </c>
      <c r="B40" s="8">
        <v>2023</v>
      </c>
      <c r="C40" s="11" t="s">
        <v>115</v>
      </c>
      <c r="D40" s="23">
        <v>320</v>
      </c>
      <c r="E40" s="28"/>
      <c r="F40" s="28">
        <v>18.8</v>
      </c>
      <c r="G40" s="28">
        <v>8.1</v>
      </c>
      <c r="H40" s="28">
        <v>19.489999999999998</v>
      </c>
      <c r="I40" s="28">
        <v>5.65</v>
      </c>
      <c r="J40" s="28"/>
      <c r="K40" s="28"/>
    </row>
    <row r="41" spans="1:18" s="42" customFormat="1">
      <c r="A41" s="30" t="s">
        <v>133</v>
      </c>
      <c r="B41" s="8">
        <v>2024</v>
      </c>
      <c r="C41" s="11" t="s">
        <v>115</v>
      </c>
      <c r="D41" s="23">
        <v>72</v>
      </c>
      <c r="E41" s="23">
        <v>72</v>
      </c>
      <c r="F41" s="28">
        <v>19.559999999999999</v>
      </c>
      <c r="G41" s="28">
        <v>11.43</v>
      </c>
      <c r="H41" s="28">
        <v>17.739999999999998</v>
      </c>
      <c r="I41" s="28">
        <v>10.49</v>
      </c>
      <c r="J41" s="28"/>
      <c r="K41" s="28"/>
      <c r="R41" s="40"/>
    </row>
    <row r="42" spans="1:18">
      <c r="A42" s="30" t="s">
        <v>117</v>
      </c>
      <c r="B42" s="8">
        <v>2013</v>
      </c>
      <c r="C42" s="11" t="s">
        <v>116</v>
      </c>
      <c r="D42" s="23">
        <v>56</v>
      </c>
      <c r="E42" s="23">
        <v>56</v>
      </c>
      <c r="F42" s="28">
        <v>34.71</v>
      </c>
      <c r="G42" s="28">
        <v>7.95</v>
      </c>
      <c r="H42" s="28">
        <v>40.31</v>
      </c>
      <c r="I42" s="28">
        <v>7.33</v>
      </c>
      <c r="J42" s="28"/>
      <c r="K42" s="28"/>
    </row>
    <row r="43" spans="1:18">
      <c r="A43" s="30" t="s">
        <v>121</v>
      </c>
      <c r="B43" s="8">
        <v>2019</v>
      </c>
      <c r="C43" s="11" t="s">
        <v>116</v>
      </c>
      <c r="D43" s="23">
        <v>257</v>
      </c>
      <c r="E43" s="23">
        <v>257</v>
      </c>
      <c r="F43" s="28">
        <v>28.3</v>
      </c>
      <c r="G43" s="28">
        <v>8.8000000000000007</v>
      </c>
      <c r="H43" s="28">
        <v>29.5</v>
      </c>
      <c r="I43" s="28">
        <v>8.6</v>
      </c>
      <c r="J43" s="28"/>
      <c r="K43" s="28"/>
    </row>
    <row r="44" spans="1:18" ht="26.4">
      <c r="A44" s="30" t="s">
        <v>153</v>
      </c>
      <c r="B44" s="8">
        <v>2023</v>
      </c>
      <c r="C44" s="11" t="s">
        <v>116</v>
      </c>
      <c r="D44" s="23">
        <v>320</v>
      </c>
      <c r="E44" s="23">
        <v>320</v>
      </c>
      <c r="F44" s="28">
        <v>35.21</v>
      </c>
      <c r="G44" s="28">
        <v>10.119999999999999</v>
      </c>
      <c r="H44" s="28">
        <v>38.83</v>
      </c>
      <c r="I44" s="28">
        <v>10.59</v>
      </c>
      <c r="J44" s="28"/>
      <c r="K44" s="28"/>
    </row>
    <row r="45" spans="1:18" s="42" customFormat="1">
      <c r="A45" s="30" t="s">
        <v>154</v>
      </c>
      <c r="B45" s="8">
        <v>2023</v>
      </c>
      <c r="C45" s="11" t="s">
        <v>116</v>
      </c>
      <c r="D45" s="23">
        <v>347</v>
      </c>
      <c r="E45" s="23">
        <v>347</v>
      </c>
      <c r="F45" s="28">
        <v>30.54</v>
      </c>
      <c r="G45" s="45">
        <v>10.55</v>
      </c>
      <c r="H45" s="28">
        <v>32.85</v>
      </c>
      <c r="I45" s="28">
        <v>9.0299999999999994</v>
      </c>
      <c r="J45" s="28"/>
      <c r="K45" s="28"/>
      <c r="R45" s="40"/>
    </row>
    <row r="46" spans="1:18" s="42" customFormat="1">
      <c r="A46" s="30" t="s">
        <v>133</v>
      </c>
      <c r="B46" s="8">
        <v>2024</v>
      </c>
      <c r="C46" s="11" t="s">
        <v>116</v>
      </c>
      <c r="D46" s="23">
        <v>72</v>
      </c>
      <c r="E46" s="23">
        <v>72</v>
      </c>
      <c r="F46" s="28">
        <v>29.29</v>
      </c>
      <c r="G46" s="28">
        <v>13.82</v>
      </c>
      <c r="H46" s="28">
        <v>32.380000000000003</v>
      </c>
      <c r="I46" s="28">
        <v>17.690000000000001</v>
      </c>
      <c r="J46" s="28"/>
      <c r="K46" s="28"/>
      <c r="R46" s="40"/>
    </row>
    <row r="47" spans="1:18">
      <c r="A47" s="15"/>
      <c r="B47" s="25"/>
      <c r="C47" s="28"/>
      <c r="D47" s="15"/>
      <c r="E47" s="28"/>
      <c r="F47" s="28"/>
      <c r="G47" s="28"/>
      <c r="H47" s="28"/>
      <c r="I47" s="28"/>
      <c r="J47" s="28"/>
      <c r="K47" s="28"/>
    </row>
    <row r="48" spans="1:18">
      <c r="A48" s="15"/>
      <c r="B48" s="25"/>
      <c r="C48" s="28"/>
      <c r="D48" s="15"/>
      <c r="E48" s="28"/>
      <c r="F48" s="28"/>
      <c r="G48" s="68"/>
      <c r="H48" s="68"/>
      <c r="I48" s="68"/>
      <c r="J48" s="68"/>
      <c r="K48" s="68"/>
    </row>
    <row r="52" spans="1:13" s="21" customFormat="1">
      <c r="A52" s="7"/>
      <c r="B52" s="20"/>
      <c r="C52" s="4"/>
      <c r="D52" s="7"/>
      <c r="E52" s="4"/>
      <c r="F52" s="4"/>
      <c r="G52" s="4"/>
      <c r="H52" s="4"/>
      <c r="I52" s="4"/>
      <c r="J52" s="4"/>
      <c r="K52" s="39"/>
      <c r="L52" s="39"/>
      <c r="M52" s="39"/>
    </row>
    <row r="53" spans="1:13" s="21" customFormat="1">
      <c r="A53" s="7"/>
      <c r="B53" s="20"/>
      <c r="C53" s="4"/>
      <c r="D53" s="7"/>
      <c r="E53" s="4"/>
      <c r="F53" s="4"/>
      <c r="G53" s="4"/>
      <c r="H53" s="4"/>
      <c r="I53" s="4"/>
      <c r="J53" s="4"/>
      <c r="K53" s="39"/>
      <c r="L53" s="39"/>
      <c r="M53" s="39"/>
    </row>
  </sheetData>
  <mergeCells count="1">
    <mergeCell ref="G48:K48"/>
  </mergeCells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 incidence </vt:lpstr>
      <vt:lpstr>gender</vt:lpstr>
      <vt:lpstr>age</vt:lpstr>
      <vt:lpstr>Preoperative diagnosis</vt:lpstr>
      <vt:lpstr>No. of surgical segments</vt:lpstr>
      <vt:lpstr>Fusion to sacrum</vt:lpstr>
      <vt:lpstr>spondylopelvic parameters</vt:lpstr>
      <vt:lpstr>Pre-and postoperative control</vt:lpstr>
      <vt:lpstr>gender!_Hlk130505599</vt:lpstr>
      <vt:lpstr>age!_Hlk155399175</vt:lpstr>
      <vt:lpstr>age!_Hlk155399193</vt:lpstr>
      <vt:lpstr>age!_Hlk155399214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xuchenghan</dc:creator>
  <cp:lastModifiedBy>Langshaw, Rebecca</cp:lastModifiedBy>
  <dcterms:created xsi:type="dcterms:W3CDTF">2015-06-05T18:19:34Z</dcterms:created>
  <dcterms:modified xsi:type="dcterms:W3CDTF">2024-09-06T19:43:42Z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2024-09-06T19:43:34Z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be5667b4-887b-4a32-8058-1a3e52bb1c68</vt:lpwstr>
  </property>
  <property fmtid="{D5CDD505-2E9C-101B-9397-08002B2CF9AE}" pid="8" name="MSIP_Label_2bbab825-a111-45e4-86a1-18cee0005896_ContentBits">
    <vt:lpwstr>2</vt:lpwstr>
  </property>
</Properties>
</file>