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就看看热闹\Desktop\Raw data\"/>
    </mc:Choice>
  </mc:AlternateContent>
  <xr:revisionPtr revIDLastSave="0" documentId="13_ncr:1_{E6736208-15FF-46CA-908E-7D1EC235A8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aw Dat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0" i="1" l="1"/>
  <c r="F160" i="1"/>
  <c r="E160" i="1"/>
  <c r="G159" i="1"/>
  <c r="F159" i="1"/>
  <c r="E159" i="1"/>
  <c r="H159" i="1" s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96" i="1"/>
  <c r="F196" i="1"/>
  <c r="E196" i="1"/>
  <c r="G152" i="1"/>
  <c r="F152" i="1"/>
  <c r="E152" i="1"/>
  <c r="G116" i="1"/>
  <c r="F116" i="1"/>
  <c r="E116" i="1"/>
  <c r="G80" i="1"/>
  <c r="F80" i="1"/>
  <c r="E80" i="1"/>
  <c r="G44" i="1"/>
  <c r="F44" i="1"/>
  <c r="E44" i="1"/>
  <c r="G195" i="1"/>
  <c r="F195" i="1"/>
  <c r="E195" i="1"/>
  <c r="G151" i="1"/>
  <c r="F151" i="1"/>
  <c r="E151" i="1"/>
  <c r="H151" i="1" s="1"/>
  <c r="G115" i="1"/>
  <c r="F115" i="1"/>
  <c r="E115" i="1"/>
  <c r="G79" i="1"/>
  <c r="F79" i="1"/>
  <c r="E79" i="1"/>
  <c r="G43" i="1"/>
  <c r="F43" i="1"/>
  <c r="E43" i="1"/>
  <c r="G194" i="1"/>
  <c r="F194" i="1"/>
  <c r="E194" i="1"/>
  <c r="G150" i="1"/>
  <c r="F150" i="1"/>
  <c r="E150" i="1"/>
  <c r="G114" i="1"/>
  <c r="F114" i="1"/>
  <c r="E114" i="1"/>
  <c r="G78" i="1"/>
  <c r="F78" i="1"/>
  <c r="E78" i="1"/>
  <c r="G42" i="1"/>
  <c r="F42" i="1"/>
  <c r="E42" i="1"/>
  <c r="I42" i="1" s="1"/>
  <c r="G193" i="1"/>
  <c r="F193" i="1"/>
  <c r="E193" i="1"/>
  <c r="G149" i="1"/>
  <c r="F149" i="1"/>
  <c r="E149" i="1"/>
  <c r="H149" i="1" s="1"/>
  <c r="G113" i="1"/>
  <c r="F113" i="1"/>
  <c r="E113" i="1"/>
  <c r="G77" i="1"/>
  <c r="F77" i="1"/>
  <c r="E77" i="1"/>
  <c r="G41" i="1"/>
  <c r="F41" i="1"/>
  <c r="E41" i="1"/>
  <c r="G192" i="1"/>
  <c r="F192" i="1"/>
  <c r="E192" i="1"/>
  <c r="G148" i="1"/>
  <c r="F148" i="1"/>
  <c r="E148" i="1"/>
  <c r="G112" i="1"/>
  <c r="F112" i="1"/>
  <c r="E112" i="1"/>
  <c r="G76" i="1"/>
  <c r="F76" i="1"/>
  <c r="E76" i="1"/>
  <c r="G40" i="1"/>
  <c r="F40" i="1"/>
  <c r="E40" i="1"/>
  <c r="I40" i="1" s="1"/>
  <c r="G191" i="1"/>
  <c r="F191" i="1"/>
  <c r="E191" i="1"/>
  <c r="G147" i="1"/>
  <c r="F147" i="1"/>
  <c r="E147" i="1"/>
  <c r="G111" i="1"/>
  <c r="F111" i="1"/>
  <c r="E111" i="1"/>
  <c r="G75" i="1"/>
  <c r="F75" i="1"/>
  <c r="E75" i="1"/>
  <c r="G39" i="1"/>
  <c r="F39" i="1"/>
  <c r="E39" i="1"/>
  <c r="G187" i="1"/>
  <c r="F187" i="1"/>
  <c r="E187" i="1"/>
  <c r="G143" i="1"/>
  <c r="F143" i="1"/>
  <c r="E143" i="1"/>
  <c r="G107" i="1"/>
  <c r="F107" i="1"/>
  <c r="E107" i="1"/>
  <c r="H107" i="1" s="1"/>
  <c r="G71" i="1"/>
  <c r="F71" i="1"/>
  <c r="E71" i="1"/>
  <c r="G35" i="1"/>
  <c r="F35" i="1"/>
  <c r="E35" i="1"/>
  <c r="G186" i="1"/>
  <c r="F186" i="1"/>
  <c r="E186" i="1"/>
  <c r="G142" i="1"/>
  <c r="F142" i="1"/>
  <c r="E142" i="1"/>
  <c r="G106" i="1"/>
  <c r="F106" i="1"/>
  <c r="E106" i="1"/>
  <c r="G70" i="1"/>
  <c r="F70" i="1"/>
  <c r="E70" i="1"/>
  <c r="G34" i="1"/>
  <c r="F34" i="1"/>
  <c r="E34" i="1"/>
  <c r="G185" i="1"/>
  <c r="F185" i="1"/>
  <c r="E185" i="1"/>
  <c r="I185" i="1" s="1"/>
  <c r="G141" i="1"/>
  <c r="F141" i="1"/>
  <c r="E141" i="1"/>
  <c r="G105" i="1"/>
  <c r="F105" i="1"/>
  <c r="E105" i="1"/>
  <c r="G69" i="1"/>
  <c r="F69" i="1"/>
  <c r="E69" i="1"/>
  <c r="G33" i="1"/>
  <c r="F33" i="1"/>
  <c r="E33" i="1"/>
  <c r="G184" i="1"/>
  <c r="F184" i="1"/>
  <c r="E184" i="1"/>
  <c r="G140" i="1"/>
  <c r="F140" i="1"/>
  <c r="E140" i="1"/>
  <c r="G104" i="1"/>
  <c r="F104" i="1"/>
  <c r="E104" i="1"/>
  <c r="G68" i="1"/>
  <c r="F68" i="1"/>
  <c r="E68" i="1"/>
  <c r="G32" i="1"/>
  <c r="F32" i="1"/>
  <c r="E32" i="1"/>
  <c r="G183" i="1"/>
  <c r="F183" i="1"/>
  <c r="E183" i="1"/>
  <c r="G139" i="1"/>
  <c r="F139" i="1"/>
  <c r="E139" i="1"/>
  <c r="G103" i="1"/>
  <c r="F103" i="1"/>
  <c r="E103" i="1"/>
  <c r="G67" i="1"/>
  <c r="F67" i="1"/>
  <c r="E67" i="1"/>
  <c r="G31" i="1"/>
  <c r="F31" i="1"/>
  <c r="E31" i="1"/>
  <c r="G182" i="1"/>
  <c r="F182" i="1"/>
  <c r="E182" i="1"/>
  <c r="G138" i="1"/>
  <c r="F138" i="1"/>
  <c r="E138" i="1"/>
  <c r="G102" i="1"/>
  <c r="F102" i="1"/>
  <c r="E102" i="1"/>
  <c r="G66" i="1"/>
  <c r="F66" i="1"/>
  <c r="E66" i="1"/>
  <c r="G30" i="1"/>
  <c r="F30" i="1"/>
  <c r="E30" i="1"/>
  <c r="G178" i="1"/>
  <c r="F178" i="1"/>
  <c r="E178" i="1"/>
  <c r="G134" i="1"/>
  <c r="F134" i="1"/>
  <c r="E134" i="1"/>
  <c r="G98" i="1"/>
  <c r="F98" i="1"/>
  <c r="E98" i="1"/>
  <c r="G62" i="1"/>
  <c r="F62" i="1"/>
  <c r="E62" i="1"/>
  <c r="G26" i="1"/>
  <c r="F26" i="1"/>
  <c r="E26" i="1"/>
  <c r="H26" i="1" s="1"/>
  <c r="G177" i="1"/>
  <c r="F177" i="1"/>
  <c r="E177" i="1"/>
  <c r="G133" i="1"/>
  <c r="F133" i="1"/>
  <c r="E133" i="1"/>
  <c r="G97" i="1"/>
  <c r="F97" i="1"/>
  <c r="E97" i="1"/>
  <c r="G61" i="1"/>
  <c r="F61" i="1"/>
  <c r="E61" i="1"/>
  <c r="G25" i="1"/>
  <c r="F25" i="1"/>
  <c r="E25" i="1"/>
  <c r="G176" i="1"/>
  <c r="F176" i="1"/>
  <c r="E176" i="1"/>
  <c r="G132" i="1"/>
  <c r="F132" i="1"/>
  <c r="E132" i="1"/>
  <c r="G96" i="1"/>
  <c r="F96" i="1"/>
  <c r="E96" i="1"/>
  <c r="I96" i="1" s="1"/>
  <c r="G60" i="1"/>
  <c r="F60" i="1"/>
  <c r="E60" i="1"/>
  <c r="G24" i="1"/>
  <c r="F24" i="1"/>
  <c r="E24" i="1"/>
  <c r="G175" i="1"/>
  <c r="F175" i="1"/>
  <c r="E175" i="1"/>
  <c r="G131" i="1"/>
  <c r="F131" i="1"/>
  <c r="E131" i="1"/>
  <c r="G95" i="1"/>
  <c r="F95" i="1"/>
  <c r="E95" i="1"/>
  <c r="G59" i="1"/>
  <c r="F59" i="1"/>
  <c r="E59" i="1"/>
  <c r="G23" i="1"/>
  <c r="F23" i="1"/>
  <c r="E23" i="1"/>
  <c r="G174" i="1"/>
  <c r="F174" i="1"/>
  <c r="E174" i="1"/>
  <c r="I174" i="1" s="1"/>
  <c r="G130" i="1"/>
  <c r="F130" i="1"/>
  <c r="E130" i="1"/>
  <c r="G94" i="1"/>
  <c r="F94" i="1"/>
  <c r="E94" i="1"/>
  <c r="G58" i="1"/>
  <c r="F58" i="1"/>
  <c r="E58" i="1"/>
  <c r="G22" i="1"/>
  <c r="F22" i="1"/>
  <c r="E22" i="1"/>
  <c r="G173" i="1"/>
  <c r="F173" i="1"/>
  <c r="E173" i="1"/>
  <c r="G129" i="1"/>
  <c r="F129" i="1"/>
  <c r="E129" i="1"/>
  <c r="G93" i="1"/>
  <c r="F93" i="1"/>
  <c r="E93" i="1"/>
  <c r="G57" i="1"/>
  <c r="F57" i="1"/>
  <c r="E57" i="1"/>
  <c r="G21" i="1"/>
  <c r="F21" i="1"/>
  <c r="E21" i="1"/>
  <c r="G169" i="1"/>
  <c r="F169" i="1"/>
  <c r="E169" i="1"/>
  <c r="G125" i="1"/>
  <c r="F125" i="1"/>
  <c r="E125" i="1"/>
  <c r="G89" i="1"/>
  <c r="F89" i="1"/>
  <c r="E89" i="1"/>
  <c r="G53" i="1"/>
  <c r="F53" i="1"/>
  <c r="E53" i="1"/>
  <c r="G17" i="1"/>
  <c r="F17" i="1"/>
  <c r="E17" i="1"/>
  <c r="G168" i="1"/>
  <c r="F168" i="1"/>
  <c r="E168" i="1"/>
  <c r="G124" i="1"/>
  <c r="F124" i="1"/>
  <c r="E124" i="1"/>
  <c r="G88" i="1"/>
  <c r="F88" i="1"/>
  <c r="E88" i="1"/>
  <c r="G52" i="1"/>
  <c r="F52" i="1"/>
  <c r="E52" i="1"/>
  <c r="G16" i="1"/>
  <c r="F16" i="1"/>
  <c r="E16" i="1"/>
  <c r="G167" i="1"/>
  <c r="F167" i="1"/>
  <c r="E167" i="1"/>
  <c r="G123" i="1"/>
  <c r="F123" i="1"/>
  <c r="E123" i="1"/>
  <c r="G87" i="1"/>
  <c r="F87" i="1"/>
  <c r="E87" i="1"/>
  <c r="G51" i="1"/>
  <c r="F51" i="1"/>
  <c r="E51" i="1"/>
  <c r="G15" i="1"/>
  <c r="F15" i="1"/>
  <c r="E15" i="1"/>
  <c r="G166" i="1"/>
  <c r="F166" i="1"/>
  <c r="E166" i="1"/>
  <c r="G122" i="1"/>
  <c r="F122" i="1"/>
  <c r="E122" i="1"/>
  <c r="G86" i="1"/>
  <c r="F86" i="1"/>
  <c r="E86" i="1"/>
  <c r="G50" i="1"/>
  <c r="F50" i="1"/>
  <c r="E50" i="1"/>
  <c r="G14" i="1"/>
  <c r="F14" i="1"/>
  <c r="E14" i="1"/>
  <c r="G165" i="1"/>
  <c r="F165" i="1"/>
  <c r="E165" i="1"/>
  <c r="G121" i="1"/>
  <c r="F121" i="1"/>
  <c r="E121" i="1"/>
  <c r="G85" i="1"/>
  <c r="F85" i="1"/>
  <c r="E85" i="1"/>
  <c r="G49" i="1"/>
  <c r="F49" i="1"/>
  <c r="E49" i="1"/>
  <c r="G13" i="1"/>
  <c r="F13" i="1"/>
  <c r="E13" i="1"/>
  <c r="G164" i="1"/>
  <c r="F164" i="1"/>
  <c r="E164" i="1"/>
  <c r="G120" i="1"/>
  <c r="F120" i="1"/>
  <c r="E120" i="1"/>
  <c r="G84" i="1"/>
  <c r="F84" i="1"/>
  <c r="E84" i="1"/>
  <c r="G48" i="1"/>
  <c r="F48" i="1"/>
  <c r="E48" i="1"/>
  <c r="G12" i="1"/>
  <c r="F12" i="1"/>
  <c r="E12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I103" i="1" l="1"/>
  <c r="I156" i="1"/>
  <c r="I62" i="1"/>
  <c r="I168" i="1"/>
  <c r="H164" i="1"/>
  <c r="H16" i="1"/>
  <c r="H175" i="1"/>
  <c r="H97" i="1"/>
  <c r="H30" i="1"/>
  <c r="I111" i="1"/>
  <c r="I34" i="1"/>
  <c r="H104" i="1"/>
  <c r="I115" i="1"/>
  <c r="H4" i="1"/>
  <c r="I167" i="1"/>
  <c r="H130" i="1"/>
  <c r="I71" i="1"/>
  <c r="H152" i="1"/>
  <c r="I158" i="1"/>
  <c r="I165" i="1"/>
  <c r="I87" i="1"/>
  <c r="I59" i="1"/>
  <c r="H112" i="1"/>
  <c r="I70" i="1"/>
  <c r="I8" i="1"/>
  <c r="I84" i="1"/>
  <c r="H124" i="1"/>
  <c r="H53" i="1"/>
  <c r="I57" i="1"/>
  <c r="I58" i="1"/>
  <c r="I95" i="1"/>
  <c r="I30" i="1"/>
  <c r="I13" i="1"/>
  <c r="I85" i="1"/>
  <c r="I184" i="1"/>
  <c r="I105" i="1"/>
  <c r="I147" i="1"/>
  <c r="H121" i="1"/>
  <c r="H58" i="1"/>
  <c r="H52" i="1"/>
  <c r="H85" i="1"/>
  <c r="H86" i="1"/>
  <c r="I17" i="1"/>
  <c r="I129" i="1"/>
  <c r="H177" i="1"/>
  <c r="H182" i="1"/>
  <c r="I186" i="1"/>
  <c r="I43" i="1"/>
  <c r="I3" i="1"/>
  <c r="H14" i="1"/>
  <c r="I15" i="1"/>
  <c r="I124" i="1"/>
  <c r="H125" i="1"/>
  <c r="H57" i="1"/>
  <c r="H105" i="1"/>
  <c r="H39" i="1"/>
  <c r="H79" i="1"/>
  <c r="I104" i="1"/>
  <c r="I106" i="1"/>
  <c r="I80" i="1"/>
  <c r="I4" i="1"/>
  <c r="H122" i="1"/>
  <c r="I51" i="1"/>
  <c r="H77" i="1"/>
  <c r="I175" i="1"/>
  <c r="I26" i="1"/>
  <c r="I48" i="1"/>
  <c r="H166" i="1"/>
  <c r="I22" i="1"/>
  <c r="H94" i="1"/>
  <c r="H174" i="1"/>
  <c r="I24" i="1"/>
  <c r="I134" i="1"/>
  <c r="I67" i="1"/>
  <c r="H113" i="1"/>
  <c r="H5" i="1"/>
  <c r="H88" i="1"/>
  <c r="H93" i="1"/>
  <c r="I23" i="1"/>
  <c r="H133" i="1"/>
  <c r="I66" i="1"/>
  <c r="H184" i="1"/>
  <c r="I114" i="1"/>
  <c r="I152" i="1"/>
  <c r="H48" i="1"/>
  <c r="H49" i="1"/>
  <c r="I121" i="1"/>
  <c r="I86" i="1"/>
  <c r="I125" i="1"/>
  <c r="I176" i="1"/>
  <c r="I178" i="1"/>
  <c r="H66" i="1"/>
  <c r="H41" i="1"/>
  <c r="I194" i="1"/>
  <c r="H195" i="1"/>
  <c r="I196" i="1"/>
  <c r="I5" i="1"/>
  <c r="H84" i="1"/>
  <c r="I14" i="1"/>
  <c r="I122" i="1"/>
  <c r="I53" i="1"/>
  <c r="I169" i="1"/>
  <c r="I131" i="1"/>
  <c r="H24" i="1"/>
  <c r="H96" i="1"/>
  <c r="I25" i="1"/>
  <c r="I97" i="1"/>
  <c r="I183" i="1"/>
  <c r="H69" i="1"/>
  <c r="H147" i="1"/>
  <c r="H40" i="1"/>
  <c r="H148" i="1"/>
  <c r="I149" i="1"/>
  <c r="H43" i="1"/>
  <c r="H156" i="1"/>
  <c r="H62" i="1"/>
  <c r="I164" i="1"/>
  <c r="I50" i="1"/>
  <c r="H15" i="1"/>
  <c r="H123" i="1"/>
  <c r="H168" i="1"/>
  <c r="I89" i="1"/>
  <c r="H169" i="1"/>
  <c r="H173" i="1"/>
  <c r="H23" i="1"/>
  <c r="I98" i="1"/>
  <c r="H102" i="1"/>
  <c r="H31" i="1"/>
  <c r="I32" i="1"/>
  <c r="H186" i="1"/>
  <c r="I187" i="1"/>
  <c r="I75" i="1"/>
  <c r="I76" i="1"/>
  <c r="I41" i="1"/>
  <c r="H150" i="1"/>
  <c r="I116" i="1"/>
  <c r="H196" i="1"/>
  <c r="H157" i="1"/>
  <c r="H67" i="1"/>
  <c r="I113" i="1"/>
  <c r="I6" i="1"/>
  <c r="H6" i="1"/>
  <c r="I12" i="1"/>
  <c r="I16" i="1"/>
  <c r="H60" i="1"/>
  <c r="I132" i="1"/>
  <c r="I133" i="1"/>
  <c r="H185" i="1"/>
  <c r="I107" i="1"/>
  <c r="H191" i="1"/>
  <c r="I77" i="1"/>
  <c r="H42" i="1"/>
  <c r="I151" i="1"/>
  <c r="I44" i="1"/>
  <c r="I155" i="1"/>
  <c r="I159" i="1"/>
  <c r="H21" i="1"/>
  <c r="I93" i="1"/>
  <c r="I61" i="1"/>
  <c r="H106" i="1"/>
  <c r="H111" i="1"/>
  <c r="H78" i="1"/>
  <c r="I79" i="1"/>
  <c r="H160" i="1"/>
  <c r="H3" i="1"/>
  <c r="H7" i="1"/>
  <c r="H12" i="1"/>
  <c r="I120" i="1"/>
  <c r="H13" i="1"/>
  <c r="I123" i="1"/>
  <c r="I52" i="1"/>
  <c r="I173" i="1"/>
  <c r="I94" i="1"/>
  <c r="H132" i="1"/>
  <c r="I31" i="1"/>
  <c r="I68" i="1"/>
  <c r="I33" i="1"/>
  <c r="I35" i="1"/>
  <c r="H187" i="1"/>
  <c r="I191" i="1"/>
  <c r="I112" i="1"/>
  <c r="I192" i="1"/>
  <c r="I193" i="1"/>
  <c r="I150" i="1"/>
  <c r="H80" i="1"/>
  <c r="I160" i="1"/>
  <c r="H51" i="1"/>
  <c r="I7" i="1"/>
  <c r="H8" i="1"/>
  <c r="H120" i="1"/>
  <c r="I49" i="1"/>
  <c r="H50" i="1"/>
  <c r="I166" i="1"/>
  <c r="H167" i="1"/>
  <c r="I88" i="1"/>
  <c r="H89" i="1"/>
  <c r="I21" i="1"/>
  <c r="H22" i="1"/>
  <c r="I130" i="1"/>
  <c r="H131" i="1"/>
  <c r="I60" i="1"/>
  <c r="H61" i="1"/>
  <c r="I177" i="1"/>
  <c r="H178" i="1"/>
  <c r="I102" i="1"/>
  <c r="I182" i="1"/>
  <c r="H68" i="1"/>
  <c r="I69" i="1"/>
  <c r="H35" i="1"/>
  <c r="I39" i="1"/>
  <c r="I148" i="1"/>
  <c r="I78" i="1"/>
  <c r="I195" i="1"/>
  <c r="I157" i="1"/>
  <c r="H34" i="1"/>
  <c r="H33" i="1"/>
  <c r="H95" i="1"/>
  <c r="H25" i="1"/>
  <c r="H134" i="1"/>
  <c r="H32" i="1"/>
  <c r="H75" i="1"/>
  <c r="H192" i="1"/>
  <c r="H114" i="1"/>
  <c r="H44" i="1"/>
  <c r="H158" i="1"/>
  <c r="H71" i="1"/>
  <c r="H76" i="1"/>
  <c r="H193" i="1"/>
  <c r="H115" i="1"/>
  <c r="H155" i="1"/>
  <c r="H87" i="1"/>
  <c r="H194" i="1"/>
  <c r="H116" i="1"/>
  <c r="H165" i="1"/>
  <c r="H17" i="1"/>
  <c r="H129" i="1"/>
  <c r="H59" i="1"/>
  <c r="H176" i="1"/>
  <c r="H98" i="1"/>
  <c r="H103" i="1"/>
  <c r="H183" i="1"/>
  <c r="H70" i="1"/>
</calcChain>
</file>

<file path=xl/sharedStrings.xml><?xml version="1.0" encoding="utf-8"?>
<sst xmlns="http://schemas.openxmlformats.org/spreadsheetml/2006/main" count="113" uniqueCount="29">
  <si>
    <t>nM</t>
  </si>
  <si>
    <t>pmol/min/nmol</t>
  </si>
  <si>
    <t>mean</t>
  </si>
  <si>
    <t>SD</t>
  </si>
  <si>
    <t>*2- 0.07</t>
  </si>
  <si>
    <t>*4- 0.47</t>
  </si>
  <si>
    <t>*5- 0.29</t>
  </si>
  <si>
    <t>L22V-0.59</t>
  </si>
  <si>
    <t>*3- 0.24</t>
  </si>
  <si>
    <t>*10- 0.34</t>
  </si>
  <si>
    <t>*11- 0.04</t>
  </si>
  <si>
    <t>*9- 0.35</t>
  </si>
  <si>
    <t>I335T-0.25</t>
  </si>
  <si>
    <t>*14- 0.24</t>
  </si>
  <si>
    <t>*19- 0.26</t>
  </si>
  <si>
    <t xml:space="preserve">*15-0.3 </t>
  </si>
  <si>
    <t>*17- 0.11</t>
  </si>
  <si>
    <t>F113I-0.23</t>
  </si>
  <si>
    <t>*18- 0.12</t>
  </si>
  <si>
    <t>I427V-0.35</t>
  </si>
  <si>
    <t>*16- 0.48</t>
  </si>
  <si>
    <t>*23- 0.29</t>
  </si>
  <si>
    <t>H324Q-0.36</t>
  </si>
  <si>
    <t>*24- 0.3</t>
  </si>
  <si>
    <t>A370S-0.3</t>
  </si>
  <si>
    <t>*1-0.51</t>
    <phoneticPr fontId="1" type="noConversion"/>
  </si>
  <si>
    <t>AR-C 1249100xx concentration</t>
    <phoneticPr fontId="1" type="noConversion"/>
  </si>
  <si>
    <t>metabolic rate</t>
    <phoneticPr fontId="1" type="noConversion"/>
  </si>
  <si>
    <r>
      <t>variants-concentration
(pmol/μL</t>
    </r>
    <r>
      <rPr>
        <b/>
        <sz val="10"/>
        <rFont val="等线"/>
        <family val="2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</si>
</sst>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Times New Roman"/>
      <family val="1"/>
    </font>
    <font>
      <sz val="11"/>
      <name val="等线"/>
      <family val="2"/>
      <scheme val="minor"/>
    </font>
    <font>
      <b/>
      <sz val="10"/>
      <name val="Times New Roman"/>
      <family val="1"/>
    </font>
    <font>
      <b/>
      <sz val="10"/>
      <name val="等线"/>
      <family val="2"/>
    </font>
    <font>
      <sz val="1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right" vertical="top"/>
    </xf>
    <xf numFmtId="176" fontId="2" fillId="0" borderId="0" xfId="0" applyNumberFormat="1" applyFont="1" applyAlignment="1">
      <alignment horizontal="right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6"/>
  <sheetViews>
    <sheetView tabSelected="1" topLeftCell="A170" workbookViewId="0">
      <selection activeCell="P18" sqref="P18"/>
    </sheetView>
  </sheetViews>
  <sheetFormatPr defaultColWidth="9" defaultRowHeight="14" x14ac:dyDescent="0.3"/>
  <cols>
    <col min="1" max="1" width="11.5" style="5" customWidth="1"/>
    <col min="2" max="16384" width="9" style="5"/>
  </cols>
  <sheetData>
    <row r="1" spans="1:9" s="8" customFormat="1" ht="52" customHeight="1" x14ac:dyDescent="0.3">
      <c r="A1" s="7" t="s">
        <v>28</v>
      </c>
      <c r="B1" s="10" t="s">
        <v>26</v>
      </c>
      <c r="C1" s="10"/>
      <c r="D1" s="10"/>
      <c r="E1" s="10" t="s">
        <v>27</v>
      </c>
      <c r="F1" s="10"/>
      <c r="G1" s="10"/>
    </row>
    <row r="2" spans="1:9" x14ac:dyDescent="0.3">
      <c r="A2" s="3" t="s">
        <v>25</v>
      </c>
      <c r="B2" s="9" t="s">
        <v>0</v>
      </c>
      <c r="C2" s="9"/>
      <c r="D2" s="9"/>
      <c r="E2" s="9" t="s">
        <v>1</v>
      </c>
      <c r="F2" s="9"/>
      <c r="G2" s="9"/>
      <c r="H2" s="4" t="s">
        <v>2</v>
      </c>
      <c r="I2" s="4" t="s">
        <v>3</v>
      </c>
    </row>
    <row r="3" spans="1:9" x14ac:dyDescent="0.3">
      <c r="A3" s="6">
        <v>1</v>
      </c>
      <c r="B3" s="1">
        <v>182.27334965609501</v>
      </c>
      <c r="C3" s="1">
        <v>191.78843287721901</v>
      </c>
      <c r="D3" s="1">
        <v>178.21294699379999</v>
      </c>
      <c r="E3" s="6">
        <f t="shared" ref="E3:G8" si="0">B3*200/30/2.55</f>
        <v>476.53163308783019</v>
      </c>
      <c r="F3" s="6">
        <f t="shared" si="0"/>
        <v>501.4076676528602</v>
      </c>
      <c r="G3" s="6">
        <f t="shared" si="0"/>
        <v>465.91620129098038</v>
      </c>
      <c r="H3" s="6">
        <f t="shared" ref="H3:H8" si="1">AVERAGE(E3:G3)</f>
        <v>481.28516734389024</v>
      </c>
      <c r="I3" s="6">
        <f t="shared" ref="I3:I8" si="2">STDEV(E3:G3)</f>
        <v>18.216973186338176</v>
      </c>
    </row>
    <row r="4" spans="1:9" x14ac:dyDescent="0.3">
      <c r="A4" s="6">
        <v>2</v>
      </c>
      <c r="B4" s="1">
        <v>347.585503683654</v>
      </c>
      <c r="C4" s="1">
        <v>344.06408935434598</v>
      </c>
      <c r="D4" s="1">
        <v>338.84200954623202</v>
      </c>
      <c r="E4" s="6">
        <f t="shared" si="0"/>
        <v>908.72027106837663</v>
      </c>
      <c r="F4" s="6">
        <f t="shared" si="0"/>
        <v>899.51395909632947</v>
      </c>
      <c r="G4" s="6">
        <f t="shared" si="0"/>
        <v>885.86146286596602</v>
      </c>
      <c r="H4" s="6">
        <f t="shared" si="1"/>
        <v>898.03189767689071</v>
      </c>
      <c r="I4" s="6">
        <f t="shared" si="2"/>
        <v>11.501245917155686</v>
      </c>
    </row>
    <row r="5" spans="1:9" x14ac:dyDescent="0.3">
      <c r="A5" s="6">
        <v>5</v>
      </c>
      <c r="B5" s="1">
        <v>476.74290731011098</v>
      </c>
      <c r="C5" s="1">
        <v>441.80733437566602</v>
      </c>
      <c r="D5" s="1">
        <v>451.62318156120102</v>
      </c>
      <c r="E5" s="6">
        <f t="shared" si="0"/>
        <v>1246.3866857780679</v>
      </c>
      <c r="F5" s="6">
        <f t="shared" si="0"/>
        <v>1155.0518545769046</v>
      </c>
      <c r="G5" s="6">
        <f t="shared" si="0"/>
        <v>1180.714200160003</v>
      </c>
      <c r="H5" s="6">
        <f t="shared" si="1"/>
        <v>1194.0509135049917</v>
      </c>
      <c r="I5" s="6">
        <f t="shared" si="2"/>
        <v>47.105347783145078</v>
      </c>
    </row>
    <row r="6" spans="1:9" x14ac:dyDescent="0.3">
      <c r="A6" s="6">
        <v>10</v>
      </c>
      <c r="B6" s="1">
        <v>514.91844725719295</v>
      </c>
      <c r="C6" s="1">
        <v>529.42166516945304</v>
      </c>
      <c r="D6" s="1">
        <v>523.25034046399503</v>
      </c>
      <c r="E6" s="6">
        <f t="shared" si="0"/>
        <v>1346.1920189730536</v>
      </c>
      <c r="F6" s="6">
        <f t="shared" si="0"/>
        <v>1384.1089285475896</v>
      </c>
      <c r="G6" s="6">
        <f t="shared" si="0"/>
        <v>1367.9747463110982</v>
      </c>
      <c r="H6" s="6">
        <f t="shared" si="1"/>
        <v>1366.0918979439139</v>
      </c>
      <c r="I6" s="6">
        <f t="shared" si="2"/>
        <v>19.028448344550906</v>
      </c>
    </row>
    <row r="7" spans="1:9" x14ac:dyDescent="0.3">
      <c r="A7" s="6">
        <v>20</v>
      </c>
      <c r="B7" s="1">
        <v>565.11841326419199</v>
      </c>
      <c r="C7" s="1">
        <v>541.70884052826102</v>
      </c>
      <c r="D7" s="1">
        <v>572.60894924940499</v>
      </c>
      <c r="E7" s="6">
        <f t="shared" si="0"/>
        <v>1477.4337601678224</v>
      </c>
      <c r="F7" s="6">
        <f t="shared" si="0"/>
        <v>1416.2322628189831</v>
      </c>
      <c r="G7" s="6">
        <f t="shared" si="0"/>
        <v>1497.0168607827584</v>
      </c>
      <c r="H7" s="6">
        <f t="shared" si="1"/>
        <v>1463.5609612565213</v>
      </c>
      <c r="I7" s="6">
        <f t="shared" si="2"/>
        <v>42.14117617327792</v>
      </c>
    </row>
    <row r="8" spans="1:9" x14ac:dyDescent="0.3">
      <c r="A8" s="6">
        <v>50</v>
      </c>
      <c r="B8" s="1">
        <v>529.62358547340398</v>
      </c>
      <c r="C8" s="1">
        <v>529.70967957301696</v>
      </c>
      <c r="D8" s="1">
        <v>538.78916305943801</v>
      </c>
      <c r="E8" s="6">
        <f t="shared" si="0"/>
        <v>1384.6368247670694</v>
      </c>
      <c r="F8" s="6">
        <f t="shared" si="0"/>
        <v>1384.8619073804366</v>
      </c>
      <c r="G8" s="6">
        <f t="shared" si="0"/>
        <v>1408.5991191096418</v>
      </c>
      <c r="H8" s="6">
        <f t="shared" si="1"/>
        <v>1392.6992837523824</v>
      </c>
      <c r="I8" s="6">
        <f t="shared" si="2"/>
        <v>13.77012123536584</v>
      </c>
    </row>
    <row r="11" spans="1:9" x14ac:dyDescent="0.3">
      <c r="A11" s="3" t="s">
        <v>4</v>
      </c>
      <c r="B11" s="9" t="s">
        <v>0</v>
      </c>
      <c r="C11" s="9"/>
      <c r="D11" s="9"/>
      <c r="E11" s="9" t="s">
        <v>1</v>
      </c>
      <c r="F11" s="9"/>
      <c r="G11" s="9"/>
      <c r="H11" s="4" t="s">
        <v>2</v>
      </c>
      <c r="I11" s="4" t="s">
        <v>3</v>
      </c>
    </row>
    <row r="12" spans="1:9" x14ac:dyDescent="0.3">
      <c r="A12" s="6">
        <v>1</v>
      </c>
      <c r="B12" s="1">
        <v>13.9681401405656</v>
      </c>
      <c r="C12" s="1">
        <v>16.957909296080999</v>
      </c>
      <c r="D12" s="6">
        <v>15.687143000000001</v>
      </c>
      <c r="E12" s="6">
        <f t="shared" ref="E12:G17" si="3">B12*200/30/0.35</f>
        <v>266.05981220124954</v>
      </c>
      <c r="F12" s="6">
        <f t="shared" si="3"/>
        <v>323.00779611582857</v>
      </c>
      <c r="G12" s="6">
        <f t="shared" si="3"/>
        <v>298.80272380952385</v>
      </c>
      <c r="H12" s="6">
        <f t="shared" ref="H12:H17" si="4">AVERAGE(E12:G12)</f>
        <v>295.95677737553399</v>
      </c>
      <c r="I12" s="6">
        <f t="shared" ref="I12:I17" si="5">STDEV(E12:G12)</f>
        <v>28.580461443311979</v>
      </c>
    </row>
    <row r="13" spans="1:9" x14ac:dyDescent="0.3">
      <c r="A13" s="6">
        <v>2</v>
      </c>
      <c r="B13" s="1">
        <v>22.431254981671</v>
      </c>
      <c r="C13" s="1">
        <v>28.887227556176899</v>
      </c>
      <c r="D13" s="6">
        <v>26.67812</v>
      </c>
      <c r="E13" s="6">
        <f t="shared" si="3"/>
        <v>427.26199965087625</v>
      </c>
      <c r="F13" s="6">
        <f t="shared" si="3"/>
        <v>550.23290583194091</v>
      </c>
      <c r="G13" s="6">
        <f t="shared" si="3"/>
        <v>508.15466666666669</v>
      </c>
      <c r="H13" s="6">
        <f t="shared" si="4"/>
        <v>495.21652404982797</v>
      </c>
      <c r="I13" s="6">
        <f t="shared" si="5"/>
        <v>62.498060710139185</v>
      </c>
    </row>
    <row r="14" spans="1:9" x14ac:dyDescent="0.3">
      <c r="A14" s="6">
        <v>5</v>
      </c>
      <c r="B14" s="1">
        <v>45.467539414232</v>
      </c>
      <c r="C14" s="1">
        <v>41.690843854583299</v>
      </c>
      <c r="D14" s="6">
        <v>43.088769999999997</v>
      </c>
      <c r="E14" s="6">
        <f t="shared" si="3"/>
        <v>866.04836979489528</v>
      </c>
      <c r="F14" s="6">
        <f t="shared" si="3"/>
        <v>794.11131151587244</v>
      </c>
      <c r="G14" s="6">
        <f t="shared" si="3"/>
        <v>820.73847619047604</v>
      </c>
      <c r="H14" s="6">
        <f t="shared" si="4"/>
        <v>826.96605250041455</v>
      </c>
      <c r="I14" s="6">
        <f t="shared" si="5"/>
        <v>36.370621640026485</v>
      </c>
    </row>
    <row r="15" spans="1:9" x14ac:dyDescent="0.3">
      <c r="A15" s="6">
        <v>10</v>
      </c>
      <c r="B15" s="1">
        <v>74.493111934769004</v>
      </c>
      <c r="C15" s="1">
        <v>65.651927909872398</v>
      </c>
      <c r="D15" s="6">
        <v>70.862387799999993</v>
      </c>
      <c r="E15" s="6">
        <f t="shared" si="3"/>
        <v>1418.916417805124</v>
      </c>
      <c r="F15" s="6">
        <f t="shared" si="3"/>
        <v>1250.5129125689982</v>
      </c>
      <c r="G15" s="6">
        <f t="shared" si="3"/>
        <v>1349.7597676190476</v>
      </c>
      <c r="H15" s="6">
        <f t="shared" si="4"/>
        <v>1339.7296993310567</v>
      </c>
      <c r="I15" s="6">
        <f t="shared" si="5"/>
        <v>84.648608059139278</v>
      </c>
    </row>
    <row r="16" spans="1:9" x14ac:dyDescent="0.3">
      <c r="A16" s="6">
        <v>20</v>
      </c>
      <c r="B16" s="1">
        <v>112.34183783284099</v>
      </c>
      <c r="C16" s="1">
        <v>113.7376444614</v>
      </c>
      <c r="D16" s="6">
        <v>112.85292</v>
      </c>
      <c r="E16" s="6">
        <f t="shared" si="3"/>
        <v>2139.8445301493525</v>
      </c>
      <c r="F16" s="6">
        <f t="shared" si="3"/>
        <v>2166.4313230742855</v>
      </c>
      <c r="G16" s="6">
        <f t="shared" si="3"/>
        <v>2149.5794285714287</v>
      </c>
      <c r="H16" s="6">
        <f t="shared" si="4"/>
        <v>2151.951760598356</v>
      </c>
      <c r="I16" s="6">
        <f t="shared" si="5"/>
        <v>13.451221466573353</v>
      </c>
    </row>
    <row r="17" spans="1:9" x14ac:dyDescent="0.3">
      <c r="A17" s="6">
        <v>50</v>
      </c>
      <c r="B17" s="1">
        <v>121.721993808855</v>
      </c>
      <c r="C17" s="1">
        <v>131.875554167498</v>
      </c>
      <c r="D17" s="6">
        <v>123.65872299999999</v>
      </c>
      <c r="E17" s="6">
        <f t="shared" si="3"/>
        <v>2318.5141677877145</v>
      </c>
      <c r="F17" s="6">
        <f t="shared" si="3"/>
        <v>2511.9153174761527</v>
      </c>
      <c r="G17" s="6">
        <f t="shared" si="3"/>
        <v>2355.4042476190475</v>
      </c>
      <c r="H17" s="6">
        <f t="shared" si="4"/>
        <v>2395.2779109609714</v>
      </c>
      <c r="I17" s="6">
        <f t="shared" si="5"/>
        <v>102.68122002796443</v>
      </c>
    </row>
    <row r="20" spans="1:9" x14ac:dyDescent="0.3">
      <c r="A20" s="3" t="s">
        <v>9</v>
      </c>
      <c r="B20" s="9" t="s">
        <v>0</v>
      </c>
      <c r="C20" s="9"/>
      <c r="D20" s="9"/>
      <c r="E20" s="9" t="s">
        <v>1</v>
      </c>
      <c r="F20" s="9"/>
      <c r="G20" s="9"/>
      <c r="H20" s="4" t="s">
        <v>2</v>
      </c>
      <c r="I20" s="4" t="s">
        <v>3</v>
      </c>
    </row>
    <row r="21" spans="1:9" x14ac:dyDescent="0.3">
      <c r="A21" s="6">
        <v>1</v>
      </c>
      <c r="B21" s="1">
        <v>176.76630607117701</v>
      </c>
      <c r="C21" s="1">
        <v>198.90770698927901</v>
      </c>
      <c r="D21" s="6">
        <v>187.47894299999999</v>
      </c>
      <c r="E21" s="6">
        <f t="shared" ref="E21:G26" si="6">B21*200/30/1.7</f>
        <v>693.2012002791256</v>
      </c>
      <c r="F21" s="6">
        <f t="shared" si="6"/>
        <v>780.03022348736863</v>
      </c>
      <c r="G21" s="6">
        <f t="shared" si="6"/>
        <v>735.21154117647063</v>
      </c>
      <c r="H21" s="6">
        <f t="shared" ref="H21:H26" si="7">AVERAGE(E21:G21)</f>
        <v>736.14765498098825</v>
      </c>
      <c r="I21" s="6">
        <f t="shared" ref="I21:I26" si="8">STDEV(E21:G21)</f>
        <v>43.422080208295618</v>
      </c>
    </row>
    <row r="22" spans="1:9" x14ac:dyDescent="0.3">
      <c r="A22" s="6">
        <v>2</v>
      </c>
      <c r="B22" s="1">
        <v>349.75368541823502</v>
      </c>
      <c r="C22" s="1">
        <v>321.403525823027</v>
      </c>
      <c r="D22" s="6">
        <v>335.47892000000002</v>
      </c>
      <c r="E22" s="6">
        <f t="shared" si="6"/>
        <v>1371.58308007151</v>
      </c>
      <c r="F22" s="6">
        <f t="shared" si="6"/>
        <v>1260.4059836197137</v>
      </c>
      <c r="G22" s="6">
        <f t="shared" si="6"/>
        <v>1315.6036078431373</v>
      </c>
      <c r="H22" s="6">
        <f t="shared" si="7"/>
        <v>1315.8642238447871</v>
      </c>
      <c r="I22" s="6">
        <f t="shared" si="8"/>
        <v>55.58900641663103</v>
      </c>
    </row>
    <row r="23" spans="1:9" x14ac:dyDescent="0.3">
      <c r="A23" s="6">
        <v>5</v>
      </c>
      <c r="B23" s="1">
        <v>600.11933764082096</v>
      </c>
      <c r="C23" s="1">
        <v>601.43960883575198</v>
      </c>
      <c r="D23" s="6">
        <v>600.39832000000001</v>
      </c>
      <c r="E23" s="6">
        <f t="shared" si="6"/>
        <v>2353.4091672189061</v>
      </c>
      <c r="F23" s="6">
        <f t="shared" si="6"/>
        <v>2358.5867013166749</v>
      </c>
      <c r="G23" s="6">
        <f t="shared" si="6"/>
        <v>2354.5032156862744</v>
      </c>
      <c r="H23" s="6">
        <f t="shared" si="7"/>
        <v>2355.4996947406185</v>
      </c>
      <c r="I23" s="6">
        <f t="shared" si="8"/>
        <v>2.7288170903707329</v>
      </c>
    </row>
    <row r="24" spans="1:9" x14ac:dyDescent="0.3">
      <c r="A24" s="6">
        <v>10</v>
      </c>
      <c r="B24" s="1">
        <v>829.52570976678999</v>
      </c>
      <c r="C24" s="1">
        <v>800.50075570864306</v>
      </c>
      <c r="D24" s="6">
        <v>813.68943000000002</v>
      </c>
      <c r="E24" s="6">
        <f t="shared" si="6"/>
        <v>3253.0419990854507</v>
      </c>
      <c r="F24" s="6">
        <f t="shared" si="6"/>
        <v>3139.218649837816</v>
      </c>
      <c r="G24" s="6">
        <f t="shared" si="6"/>
        <v>3190.9389411764705</v>
      </c>
      <c r="H24" s="6">
        <f t="shared" si="7"/>
        <v>3194.3998633665792</v>
      </c>
      <c r="I24" s="6">
        <f t="shared" si="8"/>
        <v>56.990544788515109</v>
      </c>
    </row>
    <row r="25" spans="1:9" x14ac:dyDescent="0.3">
      <c r="A25" s="6">
        <v>20</v>
      </c>
      <c r="B25" s="1">
        <v>905.50537247143996</v>
      </c>
      <c r="C25" s="1">
        <v>909.10283885369199</v>
      </c>
      <c r="D25" s="6">
        <v>913.68960000000004</v>
      </c>
      <c r="E25" s="6">
        <f t="shared" si="6"/>
        <v>3551.0014606723134</v>
      </c>
      <c r="F25" s="6">
        <f t="shared" si="6"/>
        <v>3565.1091719752626</v>
      </c>
      <c r="G25" s="6">
        <f t="shared" si="6"/>
        <v>3583.0964705882357</v>
      </c>
      <c r="H25" s="6">
        <f t="shared" si="7"/>
        <v>3566.402367745271</v>
      </c>
      <c r="I25" s="6">
        <f t="shared" si="8"/>
        <v>16.086537285894106</v>
      </c>
    </row>
    <row r="26" spans="1:9" x14ac:dyDescent="0.3">
      <c r="A26" s="6">
        <v>50</v>
      </c>
      <c r="B26" s="1">
        <v>840.52822754636804</v>
      </c>
      <c r="C26" s="1">
        <v>956.492147076479</v>
      </c>
      <c r="D26" s="6">
        <v>889.61896999999999</v>
      </c>
      <c r="E26" s="6">
        <f t="shared" si="6"/>
        <v>3296.1891276328156</v>
      </c>
      <c r="F26" s="6">
        <f t="shared" si="6"/>
        <v>3750.9495963783493</v>
      </c>
      <c r="G26" s="6">
        <f t="shared" si="6"/>
        <v>3488.7018431372553</v>
      </c>
      <c r="H26" s="6">
        <f t="shared" si="7"/>
        <v>3511.9468557161404</v>
      </c>
      <c r="I26" s="6">
        <f t="shared" si="8"/>
        <v>228.26961896134745</v>
      </c>
    </row>
    <row r="29" spans="1:9" x14ac:dyDescent="0.3">
      <c r="A29" s="3" t="s">
        <v>14</v>
      </c>
      <c r="B29" s="9" t="s">
        <v>0</v>
      </c>
      <c r="C29" s="9"/>
      <c r="D29" s="9"/>
      <c r="E29" s="9" t="s">
        <v>1</v>
      </c>
      <c r="F29" s="9"/>
      <c r="G29" s="9"/>
      <c r="H29" s="4" t="s">
        <v>2</v>
      </c>
      <c r="I29" s="4" t="s">
        <v>3</v>
      </c>
    </row>
    <row r="30" spans="1:9" x14ac:dyDescent="0.3">
      <c r="A30" s="6">
        <v>1</v>
      </c>
      <c r="B30" s="1">
        <v>82.491040667536595</v>
      </c>
      <c r="C30" s="1">
        <v>89.333466757397304</v>
      </c>
      <c r="D30" s="6">
        <v>83.416979999999995</v>
      </c>
      <c r="E30" s="6">
        <f t="shared" ref="E30:G35" si="9">B30*200/30/1.3</f>
        <v>423.03097778223901</v>
      </c>
      <c r="F30" s="6">
        <f t="shared" si="9"/>
        <v>458.12034234562719</v>
      </c>
      <c r="G30" s="6">
        <f t="shared" si="9"/>
        <v>427.77938461538463</v>
      </c>
      <c r="H30" s="6">
        <f t="shared" ref="H30:H35" si="10">AVERAGE(E30:G30)</f>
        <v>436.31023491441692</v>
      </c>
      <c r="I30" s="6">
        <f t="shared" ref="I30:I35" si="11">STDEV(E30:G30)</f>
        <v>19.036738992904365</v>
      </c>
    </row>
    <row r="31" spans="1:9" x14ac:dyDescent="0.3">
      <c r="A31" s="6">
        <v>2</v>
      </c>
      <c r="B31" s="1">
        <v>130.15541024800601</v>
      </c>
      <c r="C31" s="1">
        <v>171.48703681439801</v>
      </c>
      <c r="D31" s="6">
        <v>151.6482</v>
      </c>
      <c r="E31" s="6">
        <f t="shared" si="9"/>
        <v>667.46364229746678</v>
      </c>
      <c r="F31" s="6">
        <f t="shared" si="9"/>
        <v>879.42070161229753</v>
      </c>
      <c r="G31" s="6">
        <f t="shared" si="9"/>
        <v>777.6830769230769</v>
      </c>
      <c r="H31" s="6">
        <f t="shared" si="10"/>
        <v>774.85580694428029</v>
      </c>
      <c r="I31" s="6">
        <f t="shared" si="11"/>
        <v>106.00681034724853</v>
      </c>
    </row>
    <row r="32" spans="1:9" x14ac:dyDescent="0.3">
      <c r="A32" s="6">
        <v>5</v>
      </c>
      <c r="B32" s="1">
        <v>229.69674766450501</v>
      </c>
      <c r="C32" s="1">
        <v>243.05401123226</v>
      </c>
      <c r="D32" s="6">
        <v>235.68924100000001</v>
      </c>
      <c r="E32" s="6">
        <f t="shared" si="9"/>
        <v>1177.9320393051539</v>
      </c>
      <c r="F32" s="6">
        <f t="shared" si="9"/>
        <v>1246.4308268321024</v>
      </c>
      <c r="G32" s="6">
        <f t="shared" si="9"/>
        <v>1208.6627743589743</v>
      </c>
      <c r="H32" s="6">
        <f t="shared" si="10"/>
        <v>1211.0085468320769</v>
      </c>
      <c r="I32" s="6">
        <f t="shared" si="11"/>
        <v>34.309589906281055</v>
      </c>
    </row>
    <row r="33" spans="1:9" x14ac:dyDescent="0.3">
      <c r="A33" s="6">
        <v>10</v>
      </c>
      <c r="B33" s="1">
        <v>303.94543074176102</v>
      </c>
      <c r="C33" s="1">
        <v>319.72083678746998</v>
      </c>
      <c r="D33" s="6">
        <v>311.73289499999998</v>
      </c>
      <c r="E33" s="6">
        <f t="shared" si="9"/>
        <v>1558.6945166244154</v>
      </c>
      <c r="F33" s="6">
        <f t="shared" si="9"/>
        <v>1639.5940348075383</v>
      </c>
      <c r="G33" s="6">
        <f t="shared" si="9"/>
        <v>1598.6302307692306</v>
      </c>
      <c r="H33" s="6">
        <f t="shared" si="10"/>
        <v>1598.9729274003948</v>
      </c>
      <c r="I33" s="6">
        <f t="shared" si="11"/>
        <v>40.450847844033056</v>
      </c>
    </row>
    <row r="34" spans="1:9" x14ac:dyDescent="0.3">
      <c r="A34" s="6">
        <v>20</v>
      </c>
      <c r="B34" s="1">
        <v>342.89454407571702</v>
      </c>
      <c r="C34" s="1">
        <v>342.37707288120902</v>
      </c>
      <c r="D34" s="6">
        <v>343.76418000000001</v>
      </c>
      <c r="E34" s="6">
        <f t="shared" si="9"/>
        <v>1758.4335593626513</v>
      </c>
      <c r="F34" s="6">
        <f t="shared" si="9"/>
        <v>1755.7798609292772</v>
      </c>
      <c r="G34" s="6">
        <f t="shared" si="9"/>
        <v>1762.8932307692307</v>
      </c>
      <c r="H34" s="6">
        <f t="shared" si="10"/>
        <v>1759.0355503537201</v>
      </c>
      <c r="I34" s="6">
        <f t="shared" si="11"/>
        <v>3.5946908747465032</v>
      </c>
    </row>
    <row r="35" spans="1:9" x14ac:dyDescent="0.3">
      <c r="A35" s="6">
        <v>50</v>
      </c>
      <c r="B35" s="1">
        <v>332.987341825974</v>
      </c>
      <c r="C35" s="1">
        <v>295.61718332582501</v>
      </c>
      <c r="D35" s="6">
        <v>321.48562800000002</v>
      </c>
      <c r="E35" s="6">
        <f t="shared" si="9"/>
        <v>1707.6273939793537</v>
      </c>
      <c r="F35" s="6">
        <f t="shared" si="9"/>
        <v>1515.9855555170514</v>
      </c>
      <c r="G35" s="6">
        <f t="shared" si="9"/>
        <v>1648.6442461538461</v>
      </c>
      <c r="H35" s="6">
        <f t="shared" si="10"/>
        <v>1624.0857318834171</v>
      </c>
      <c r="I35" s="6">
        <f t="shared" si="11"/>
        <v>98.152885997717576</v>
      </c>
    </row>
    <row r="38" spans="1:9" x14ac:dyDescent="0.3">
      <c r="A38" s="3" t="s">
        <v>19</v>
      </c>
      <c r="B38" s="9" t="s">
        <v>0</v>
      </c>
      <c r="C38" s="9"/>
      <c r="D38" s="9"/>
      <c r="E38" s="9" t="s">
        <v>1</v>
      </c>
      <c r="F38" s="9"/>
      <c r="G38" s="9"/>
      <c r="H38" s="4" t="s">
        <v>2</v>
      </c>
      <c r="I38" s="4" t="s">
        <v>3</v>
      </c>
    </row>
    <row r="39" spans="1:9" x14ac:dyDescent="0.3">
      <c r="A39" s="6">
        <v>1</v>
      </c>
      <c r="B39" s="1">
        <v>173.778549774655</v>
      </c>
      <c r="C39" s="1">
        <v>188.47844053742099</v>
      </c>
      <c r="D39" s="6">
        <v>179.81968430886999</v>
      </c>
      <c r="E39" s="6">
        <f t="shared" ref="E39:G44" si="12">B39*200/30/1.75</f>
        <v>662.01352295106676</v>
      </c>
      <c r="F39" s="6">
        <f t="shared" si="12"/>
        <v>718.0131068092229</v>
      </c>
      <c r="G39" s="6">
        <f t="shared" si="12"/>
        <v>685.02736879569511</v>
      </c>
      <c r="H39" s="6">
        <f t="shared" ref="H39:H44" si="13">AVERAGE(E39:G39)</f>
        <v>688.35133285199493</v>
      </c>
      <c r="I39" s="6">
        <f t="shared" ref="I39:I44" si="14">STDEV(E39:G39)</f>
        <v>28.147378223510362</v>
      </c>
    </row>
    <row r="40" spans="1:9" x14ac:dyDescent="0.3">
      <c r="A40" s="6">
        <v>2</v>
      </c>
      <c r="B40" s="1">
        <v>338.05809910283699</v>
      </c>
      <c r="C40" s="1">
        <v>310.70796909943101</v>
      </c>
      <c r="D40" s="6">
        <v>327.77778864262001</v>
      </c>
      <c r="E40" s="6">
        <f t="shared" si="12"/>
        <v>1287.8403775346173</v>
      </c>
      <c r="F40" s="6">
        <f t="shared" si="12"/>
        <v>1183.6494060930704</v>
      </c>
      <c r="G40" s="6">
        <f t="shared" si="12"/>
        <v>1248.6772900671237</v>
      </c>
      <c r="H40" s="6">
        <f t="shared" si="13"/>
        <v>1240.055691231604</v>
      </c>
      <c r="I40" s="6">
        <f t="shared" si="14"/>
        <v>52.627831110010519</v>
      </c>
    </row>
    <row r="41" spans="1:9" x14ac:dyDescent="0.3">
      <c r="A41" s="6">
        <v>5</v>
      </c>
      <c r="B41" s="1">
        <v>543.64227244866504</v>
      </c>
      <c r="C41" s="1">
        <v>483.21913262885698</v>
      </c>
      <c r="D41" s="6">
        <v>510.17635785441001</v>
      </c>
      <c r="E41" s="6">
        <f t="shared" si="12"/>
        <v>2071.0181807568192</v>
      </c>
      <c r="F41" s="6">
        <f t="shared" si="12"/>
        <v>1840.834790967074</v>
      </c>
      <c r="G41" s="6">
        <f t="shared" si="12"/>
        <v>1943.5289823025144</v>
      </c>
      <c r="H41" s="6">
        <f t="shared" si="13"/>
        <v>1951.7939846754691</v>
      </c>
      <c r="I41" s="6">
        <f t="shared" si="14"/>
        <v>115.31405348847622</v>
      </c>
    </row>
    <row r="42" spans="1:9" x14ac:dyDescent="0.3">
      <c r="A42" s="6">
        <v>10</v>
      </c>
      <c r="B42" s="1">
        <v>635.366089159833</v>
      </c>
      <c r="C42" s="1">
        <v>595.83255688558995</v>
      </c>
      <c r="D42" s="6">
        <v>617.46946180572002</v>
      </c>
      <c r="E42" s="6">
        <f t="shared" si="12"/>
        <v>2420.4422444184115</v>
      </c>
      <c r="F42" s="6">
        <f t="shared" si="12"/>
        <v>2269.8383119451046</v>
      </c>
      <c r="G42" s="6">
        <f t="shared" si="12"/>
        <v>2352.2646164027428</v>
      </c>
      <c r="H42" s="6">
        <f t="shared" si="13"/>
        <v>2347.5150575887528</v>
      </c>
      <c r="I42" s="6">
        <f t="shared" si="14"/>
        <v>75.414221807307413</v>
      </c>
    </row>
    <row r="43" spans="1:9" x14ac:dyDescent="0.3">
      <c r="A43" s="6">
        <v>20</v>
      </c>
      <c r="B43" s="1">
        <v>709.01028155263202</v>
      </c>
      <c r="C43" s="1">
        <v>722.99892078818596</v>
      </c>
      <c r="D43" s="6">
        <v>717.68649552833995</v>
      </c>
      <c r="E43" s="6">
        <f t="shared" si="12"/>
        <v>2700.9915487719313</v>
      </c>
      <c r="F43" s="6">
        <f t="shared" si="12"/>
        <v>2754.2816030026129</v>
      </c>
      <c r="G43" s="6">
        <f t="shared" si="12"/>
        <v>2734.0437924889134</v>
      </c>
      <c r="H43" s="6">
        <f t="shared" si="13"/>
        <v>2729.7723147544857</v>
      </c>
      <c r="I43" s="6">
        <f t="shared" si="14"/>
        <v>26.900587568007282</v>
      </c>
    </row>
    <row r="44" spans="1:9" x14ac:dyDescent="0.3">
      <c r="A44" s="6">
        <v>50</v>
      </c>
      <c r="B44" s="1">
        <v>637.17564931394304</v>
      </c>
      <c r="C44" s="1">
        <v>640.75840993844804</v>
      </c>
      <c r="D44" s="6">
        <v>638.07357959615001</v>
      </c>
      <c r="E44" s="6">
        <f t="shared" si="12"/>
        <v>2427.3358069102592</v>
      </c>
      <c r="F44" s="6">
        <f t="shared" si="12"/>
        <v>2440.9844188131356</v>
      </c>
      <c r="G44" s="6">
        <f t="shared" si="12"/>
        <v>2430.7564936996191</v>
      </c>
      <c r="H44" s="6">
        <f t="shared" si="13"/>
        <v>2433.0255731410048</v>
      </c>
      <c r="I44" s="6">
        <f t="shared" si="14"/>
        <v>7.1015979083811462</v>
      </c>
    </row>
    <row r="47" spans="1:9" x14ac:dyDescent="0.3">
      <c r="A47" s="3" t="s">
        <v>5</v>
      </c>
      <c r="B47" s="9" t="s">
        <v>0</v>
      </c>
      <c r="C47" s="9"/>
      <c r="D47" s="9"/>
      <c r="E47" s="9" t="s">
        <v>1</v>
      </c>
      <c r="F47" s="9"/>
      <c r="G47" s="9"/>
      <c r="H47" s="4" t="s">
        <v>2</v>
      </c>
      <c r="I47" s="4" t="s">
        <v>3</v>
      </c>
    </row>
    <row r="48" spans="1:9" x14ac:dyDescent="0.3">
      <c r="A48" s="6">
        <v>1</v>
      </c>
      <c r="B48" s="1">
        <v>171.38767562663301</v>
      </c>
      <c r="C48" s="1">
        <v>175.24619434806999</v>
      </c>
      <c r="D48" s="6">
        <v>173.68752000000001</v>
      </c>
      <c r="E48" s="6">
        <f t="shared" ref="E48:G53" si="15">B48*200/30/2.35</f>
        <v>486.2061719904483</v>
      </c>
      <c r="F48" s="6">
        <f t="shared" si="15"/>
        <v>497.15232439168784</v>
      </c>
      <c r="G48" s="6">
        <f t="shared" si="15"/>
        <v>492.73055319148932</v>
      </c>
      <c r="H48" s="6">
        <f t="shared" ref="H48:H53" si="16">AVERAGE(E48:G48)</f>
        <v>492.02968319120845</v>
      </c>
      <c r="I48" s="6">
        <f t="shared" ref="I48:I53" si="17">STDEV(E48:G48)</f>
        <v>5.5066302913633853</v>
      </c>
    </row>
    <row r="49" spans="1:9" x14ac:dyDescent="0.3">
      <c r="A49" s="6">
        <v>2</v>
      </c>
      <c r="B49" s="1">
        <v>315.08694180462601</v>
      </c>
      <c r="C49" s="1">
        <v>296.50064027641599</v>
      </c>
      <c r="D49" s="6">
        <v>306.61980999999997</v>
      </c>
      <c r="E49" s="6">
        <f t="shared" si="15"/>
        <v>893.86366469397444</v>
      </c>
      <c r="F49" s="6">
        <f t="shared" si="15"/>
        <v>841.13656816004527</v>
      </c>
      <c r="G49" s="6">
        <f t="shared" si="15"/>
        <v>869.84343262411335</v>
      </c>
      <c r="H49" s="6">
        <f t="shared" si="16"/>
        <v>868.28122182604432</v>
      </c>
      <c r="I49" s="6">
        <f t="shared" si="17"/>
        <v>26.398239603385939</v>
      </c>
    </row>
    <row r="50" spans="1:9" x14ac:dyDescent="0.3">
      <c r="A50" s="6">
        <v>5</v>
      </c>
      <c r="B50" s="1">
        <v>508.41624828235501</v>
      </c>
      <c r="C50" s="1">
        <v>523.28711307202104</v>
      </c>
      <c r="D50" s="6">
        <v>515.64196900000002</v>
      </c>
      <c r="E50" s="6">
        <f t="shared" si="15"/>
        <v>1442.3155979641276</v>
      </c>
      <c r="F50" s="6">
        <f t="shared" si="15"/>
        <v>1484.5024484312653</v>
      </c>
      <c r="G50" s="6">
        <f t="shared" si="15"/>
        <v>1462.8140964539007</v>
      </c>
      <c r="H50" s="6">
        <f t="shared" si="16"/>
        <v>1463.210714283098</v>
      </c>
      <c r="I50" s="6">
        <f t="shared" si="17"/>
        <v>21.096221637084362</v>
      </c>
    </row>
    <row r="51" spans="1:9" x14ac:dyDescent="0.3">
      <c r="A51" s="6">
        <v>10</v>
      </c>
      <c r="B51" s="1">
        <v>656.47225010158695</v>
      </c>
      <c r="C51" s="1">
        <v>732.75318859535196</v>
      </c>
      <c r="D51" s="6">
        <v>694.71498699999995</v>
      </c>
      <c r="E51" s="6">
        <f t="shared" si="15"/>
        <v>1862.3326244016653</v>
      </c>
      <c r="F51" s="6">
        <f t="shared" si="15"/>
        <v>2078.7324499158922</v>
      </c>
      <c r="G51" s="6">
        <f t="shared" si="15"/>
        <v>1970.8226581560282</v>
      </c>
      <c r="H51" s="6">
        <f t="shared" si="16"/>
        <v>1970.6292441578619</v>
      </c>
      <c r="I51" s="6">
        <f t="shared" si="17"/>
        <v>108.20004240931691</v>
      </c>
    </row>
    <row r="52" spans="1:9" x14ac:dyDescent="0.3">
      <c r="A52" s="6">
        <v>20</v>
      </c>
      <c r="B52" s="1">
        <v>764.63273811847102</v>
      </c>
      <c r="C52" s="1">
        <v>809.06665395134496</v>
      </c>
      <c r="D52" s="6">
        <v>782.79821000000004</v>
      </c>
      <c r="E52" s="6">
        <f t="shared" si="15"/>
        <v>2169.1708882793505</v>
      </c>
      <c r="F52" s="6">
        <f t="shared" si="15"/>
        <v>2295.2245502165811</v>
      </c>
      <c r="G52" s="6">
        <f t="shared" si="15"/>
        <v>2220.7041418439717</v>
      </c>
      <c r="H52" s="6">
        <f t="shared" si="16"/>
        <v>2228.3665267799679</v>
      </c>
      <c r="I52" s="6">
        <f t="shared" si="17"/>
        <v>63.375196481959229</v>
      </c>
    </row>
    <row r="53" spans="1:9" x14ac:dyDescent="0.3">
      <c r="A53" s="6">
        <v>50</v>
      </c>
      <c r="B53" s="1">
        <v>669.32807533051596</v>
      </c>
      <c r="C53" s="1">
        <v>666.74972752731003</v>
      </c>
      <c r="D53" s="6">
        <v>668.61986899999999</v>
      </c>
      <c r="E53" s="6">
        <f t="shared" si="15"/>
        <v>1898.8030505830241</v>
      </c>
      <c r="F53" s="6">
        <f t="shared" si="15"/>
        <v>1891.4885887299574</v>
      </c>
      <c r="G53" s="6">
        <f t="shared" si="15"/>
        <v>1896.7939546099292</v>
      </c>
      <c r="H53" s="6">
        <f t="shared" si="16"/>
        <v>1895.6951979743037</v>
      </c>
      <c r="I53" s="6">
        <f t="shared" si="17"/>
        <v>3.7789929423379784</v>
      </c>
    </row>
    <row r="56" spans="1:9" x14ac:dyDescent="0.3">
      <c r="A56" s="3" t="s">
        <v>10</v>
      </c>
      <c r="B56" s="9" t="s">
        <v>0</v>
      </c>
      <c r="C56" s="9"/>
      <c r="D56" s="9"/>
      <c r="E56" s="9" t="s">
        <v>1</v>
      </c>
      <c r="F56" s="9"/>
      <c r="G56" s="9"/>
      <c r="H56" s="4" t="s">
        <v>2</v>
      </c>
      <c r="I56" s="4" t="s">
        <v>3</v>
      </c>
    </row>
    <row r="57" spans="1:9" x14ac:dyDescent="0.3">
      <c r="A57" s="6">
        <v>1</v>
      </c>
      <c r="B57" s="1">
        <v>44.0640613116258</v>
      </c>
      <c r="C57" s="1">
        <v>52.122755732681199</v>
      </c>
      <c r="D57" s="6">
        <v>48.259819999999998</v>
      </c>
      <c r="E57" s="6">
        <f t="shared" ref="E57:G62" si="18">B57*200/30/0.2</f>
        <v>1468.80204372086</v>
      </c>
      <c r="F57" s="6">
        <f t="shared" si="18"/>
        <v>1737.4251910893731</v>
      </c>
      <c r="G57" s="6">
        <f t="shared" si="18"/>
        <v>1608.6606666666664</v>
      </c>
      <c r="H57" s="6">
        <f t="shared" ref="H57:H62" si="19">AVERAGE(E57:G57)</f>
        <v>1604.9626338256332</v>
      </c>
      <c r="I57" s="6">
        <f t="shared" ref="I57:I62" si="20">STDEV(E57:G57)</f>
        <v>134.34975031875388</v>
      </c>
    </row>
    <row r="58" spans="1:9" x14ac:dyDescent="0.3">
      <c r="A58" s="6">
        <v>2</v>
      </c>
      <c r="B58" s="1">
        <v>81.893463742695701</v>
      </c>
      <c r="C58" s="1">
        <v>83.267704783579404</v>
      </c>
      <c r="D58" s="6">
        <v>82.749867899999998</v>
      </c>
      <c r="E58" s="6">
        <f t="shared" si="18"/>
        <v>2729.7821247565234</v>
      </c>
      <c r="F58" s="6">
        <f t="shared" si="18"/>
        <v>2775.5901594526472</v>
      </c>
      <c r="G58" s="6">
        <f t="shared" si="18"/>
        <v>2758.3289299999992</v>
      </c>
      <c r="H58" s="6">
        <f t="shared" si="19"/>
        <v>2754.5670714030566</v>
      </c>
      <c r="I58" s="6">
        <f t="shared" si="20"/>
        <v>23.134556312102948</v>
      </c>
    </row>
    <row r="59" spans="1:9" x14ac:dyDescent="0.3">
      <c r="A59" s="6">
        <v>5</v>
      </c>
      <c r="B59" s="1">
        <v>123.794530445291</v>
      </c>
      <c r="C59" s="1">
        <v>110.299287479065</v>
      </c>
      <c r="D59" s="6">
        <v>116.73927999999999</v>
      </c>
      <c r="E59" s="6">
        <f t="shared" si="18"/>
        <v>4126.4843481763664</v>
      </c>
      <c r="F59" s="6">
        <f t="shared" si="18"/>
        <v>3676.6429159688332</v>
      </c>
      <c r="G59" s="6">
        <f t="shared" si="18"/>
        <v>3891.3093333333327</v>
      </c>
      <c r="H59" s="6">
        <f t="shared" si="19"/>
        <v>3898.1455324928443</v>
      </c>
      <c r="I59" s="6">
        <f t="shared" si="20"/>
        <v>224.9986194331924</v>
      </c>
    </row>
    <row r="60" spans="1:9" x14ac:dyDescent="0.3">
      <c r="A60" s="6">
        <v>10</v>
      </c>
      <c r="B60" s="1">
        <v>140.279364838974</v>
      </c>
      <c r="C60" s="1">
        <v>150.18363267945699</v>
      </c>
      <c r="D60" s="6">
        <v>145.72985</v>
      </c>
      <c r="E60" s="6">
        <f t="shared" si="18"/>
        <v>4675.9788279657996</v>
      </c>
      <c r="F60" s="6">
        <f t="shared" si="18"/>
        <v>5006.121089315232</v>
      </c>
      <c r="G60" s="6">
        <f t="shared" si="18"/>
        <v>4857.661666666666</v>
      </c>
      <c r="H60" s="6">
        <f t="shared" si="19"/>
        <v>4846.5871946492325</v>
      </c>
      <c r="I60" s="6">
        <f t="shared" si="20"/>
        <v>165.34951203459269</v>
      </c>
    </row>
    <row r="61" spans="1:9" x14ac:dyDescent="0.3">
      <c r="A61" s="6">
        <v>20</v>
      </c>
      <c r="B61" s="1">
        <v>175.99865706623501</v>
      </c>
      <c r="C61" s="1">
        <v>163.482907489459</v>
      </c>
      <c r="D61" s="6">
        <v>169.79372000000001</v>
      </c>
      <c r="E61" s="6">
        <f t="shared" si="18"/>
        <v>5866.621902207833</v>
      </c>
      <c r="F61" s="6">
        <f t="shared" si="18"/>
        <v>5449.4302496486325</v>
      </c>
      <c r="G61" s="6">
        <f t="shared" si="18"/>
        <v>5659.7906666666659</v>
      </c>
      <c r="H61" s="6">
        <f t="shared" si="19"/>
        <v>5658.6142728410441</v>
      </c>
      <c r="I61" s="6">
        <f t="shared" si="20"/>
        <v>208.59831415448664</v>
      </c>
    </row>
    <row r="62" spans="1:9" x14ac:dyDescent="0.3">
      <c r="A62" s="6">
        <v>50</v>
      </c>
      <c r="B62" s="1">
        <v>157.76067451106701</v>
      </c>
      <c r="C62" s="1">
        <v>163.30701252417299</v>
      </c>
      <c r="D62" s="6">
        <v>160.65891999999999</v>
      </c>
      <c r="E62" s="6">
        <f t="shared" si="18"/>
        <v>5258.6891503689003</v>
      </c>
      <c r="F62" s="6">
        <f t="shared" si="18"/>
        <v>5443.5670841390993</v>
      </c>
      <c r="G62" s="6">
        <f t="shared" si="18"/>
        <v>5355.297333333333</v>
      </c>
      <c r="H62" s="6">
        <f t="shared" si="19"/>
        <v>5352.5178559471105</v>
      </c>
      <c r="I62" s="6">
        <f t="shared" si="20"/>
        <v>92.470301825450477</v>
      </c>
    </row>
    <row r="65" spans="1:9" x14ac:dyDescent="0.3">
      <c r="A65" s="3" t="s">
        <v>15</v>
      </c>
      <c r="B65" s="9" t="s">
        <v>0</v>
      </c>
      <c r="C65" s="9"/>
      <c r="D65" s="9"/>
      <c r="E65" s="9" t="s">
        <v>1</v>
      </c>
      <c r="F65" s="9"/>
      <c r="G65" s="9"/>
      <c r="H65" s="4" t="s">
        <v>2</v>
      </c>
      <c r="I65" s="4" t="s">
        <v>3</v>
      </c>
    </row>
    <row r="66" spans="1:9" x14ac:dyDescent="0.3">
      <c r="A66" s="6">
        <v>1</v>
      </c>
      <c r="B66" s="1">
        <v>100.839572324746</v>
      </c>
      <c r="C66" s="1">
        <v>102.442970023527</v>
      </c>
      <c r="D66" s="6">
        <v>101.63721839999999</v>
      </c>
      <c r="E66" s="6">
        <f t="shared" ref="E66:G71" si="21">B66*200/30/1.5</f>
        <v>448.17587699887116</v>
      </c>
      <c r="F66" s="6">
        <f t="shared" si="21"/>
        <v>455.30208899345331</v>
      </c>
      <c r="G66" s="6">
        <f t="shared" si="21"/>
        <v>451.72097066666669</v>
      </c>
      <c r="H66" s="6">
        <f t="shared" ref="H66:H71" si="22">AVERAGE(E66:G66)</f>
        <v>451.73297888633039</v>
      </c>
      <c r="I66" s="6">
        <f t="shared" ref="I66:I71" si="23">STDEV(E66:G66)</f>
        <v>3.56312117334455</v>
      </c>
    </row>
    <row r="67" spans="1:9" x14ac:dyDescent="0.3">
      <c r="A67" s="6">
        <v>2</v>
      </c>
      <c r="B67" s="1">
        <v>191.801888690998</v>
      </c>
      <c r="C67" s="1">
        <v>190.728996367956</v>
      </c>
      <c r="D67" s="6">
        <v>192.63486</v>
      </c>
      <c r="E67" s="6">
        <f t="shared" si="21"/>
        <v>852.45283862665781</v>
      </c>
      <c r="F67" s="6">
        <f t="shared" si="21"/>
        <v>847.6844283020265</v>
      </c>
      <c r="G67" s="6">
        <f t="shared" si="21"/>
        <v>856.15493333333336</v>
      </c>
      <c r="H67" s="6">
        <f t="shared" si="22"/>
        <v>852.09740008733922</v>
      </c>
      <c r="I67" s="6">
        <f t="shared" si="23"/>
        <v>4.2464239411266265</v>
      </c>
    </row>
    <row r="68" spans="1:9" x14ac:dyDescent="0.3">
      <c r="A68" s="6">
        <v>5</v>
      </c>
      <c r="B68" s="1">
        <v>378.721014968546</v>
      </c>
      <c r="C68" s="1">
        <v>309.90267572452399</v>
      </c>
      <c r="D68" s="6">
        <v>339.79809999999998</v>
      </c>
      <c r="E68" s="6">
        <f t="shared" si="21"/>
        <v>1683.2045109713156</v>
      </c>
      <c r="F68" s="6">
        <f t="shared" si="21"/>
        <v>1377.3452254423289</v>
      </c>
      <c r="G68" s="6">
        <f t="shared" si="21"/>
        <v>1510.2137777777778</v>
      </c>
      <c r="H68" s="6">
        <f t="shared" si="22"/>
        <v>1523.5878380638076</v>
      </c>
      <c r="I68" s="6">
        <f t="shared" si="23"/>
        <v>153.3676131146218</v>
      </c>
    </row>
    <row r="69" spans="1:9" x14ac:dyDescent="0.3">
      <c r="A69" s="6">
        <v>10</v>
      </c>
      <c r="B69" s="1">
        <v>460.09302949866998</v>
      </c>
      <c r="C69" s="1">
        <v>451.81441035203699</v>
      </c>
      <c r="D69" s="6">
        <v>455.48948999999999</v>
      </c>
      <c r="E69" s="6">
        <f t="shared" si="21"/>
        <v>2044.8579088829777</v>
      </c>
      <c r="F69" s="6">
        <f t="shared" si="21"/>
        <v>2008.0640460090535</v>
      </c>
      <c r="G69" s="6">
        <f t="shared" si="21"/>
        <v>2024.3977333333332</v>
      </c>
      <c r="H69" s="6">
        <f t="shared" si="22"/>
        <v>2025.7732294084547</v>
      </c>
      <c r="I69" s="6">
        <f t="shared" si="23"/>
        <v>18.435457097283734</v>
      </c>
    </row>
    <row r="70" spans="1:9" x14ac:dyDescent="0.3">
      <c r="A70" s="6">
        <v>20</v>
      </c>
      <c r="B70" s="1">
        <v>559.14666374932995</v>
      </c>
      <c r="C70" s="1">
        <v>539.63867475456004</v>
      </c>
      <c r="D70" s="6">
        <v>547.27880300000004</v>
      </c>
      <c r="E70" s="6">
        <f t="shared" si="21"/>
        <v>2485.0962833303552</v>
      </c>
      <c r="F70" s="6">
        <f t="shared" si="21"/>
        <v>2398.3941100202669</v>
      </c>
      <c r="G70" s="6">
        <f t="shared" si="21"/>
        <v>2432.3502355555556</v>
      </c>
      <c r="H70" s="6">
        <f t="shared" si="22"/>
        <v>2438.6135429687261</v>
      </c>
      <c r="I70" s="6">
        <f t="shared" si="23"/>
        <v>43.68911167541691</v>
      </c>
    </row>
    <row r="71" spans="1:9" x14ac:dyDescent="0.3">
      <c r="A71" s="6">
        <v>50</v>
      </c>
      <c r="B71" s="1">
        <v>617.71984337242395</v>
      </c>
      <c r="C71" s="1">
        <v>610.80059939811804</v>
      </c>
      <c r="D71" s="6">
        <v>602.67591000000004</v>
      </c>
      <c r="E71" s="6">
        <f t="shared" si="21"/>
        <v>2745.4215260996621</v>
      </c>
      <c r="F71" s="6">
        <f t="shared" si="21"/>
        <v>2714.6693306583024</v>
      </c>
      <c r="G71" s="6">
        <f t="shared" si="21"/>
        <v>2678.5596</v>
      </c>
      <c r="H71" s="6">
        <f t="shared" si="22"/>
        <v>2712.8834855859882</v>
      </c>
      <c r="I71" s="6">
        <f t="shared" si="23"/>
        <v>33.466718130194629</v>
      </c>
    </row>
    <row r="74" spans="1:9" x14ac:dyDescent="0.3">
      <c r="A74" s="3" t="s">
        <v>20</v>
      </c>
      <c r="B74" s="9" t="s">
        <v>0</v>
      </c>
      <c r="C74" s="9"/>
      <c r="D74" s="9"/>
      <c r="E74" s="9" t="s">
        <v>1</v>
      </c>
      <c r="F74" s="9"/>
      <c r="G74" s="9"/>
      <c r="H74" s="4" t="s">
        <v>2</v>
      </c>
      <c r="I74" s="4" t="s">
        <v>3</v>
      </c>
    </row>
    <row r="75" spans="1:9" x14ac:dyDescent="0.3">
      <c r="A75" s="6">
        <v>1</v>
      </c>
      <c r="B75" s="1">
        <v>122.931978062458</v>
      </c>
      <c r="C75" s="1">
        <v>117.086816387814</v>
      </c>
      <c r="D75" s="6">
        <v>119.3798</v>
      </c>
      <c r="E75" s="6">
        <f t="shared" ref="E75:G80" si="24">B75*200/30/2.4</f>
        <v>341.47771684016112</v>
      </c>
      <c r="F75" s="6">
        <f t="shared" si="24"/>
        <v>325.24115663281668</v>
      </c>
      <c r="G75" s="6">
        <f t="shared" si="24"/>
        <v>331.61055555555555</v>
      </c>
      <c r="H75" s="6">
        <f t="shared" ref="H75:H80" si="25">AVERAGE(E75:G75)</f>
        <v>332.77647634284443</v>
      </c>
      <c r="I75" s="6">
        <f t="shared" ref="I75:I80" si="26">STDEV(E75:G75)</f>
        <v>8.1808312721479908</v>
      </c>
    </row>
    <row r="76" spans="1:9" x14ac:dyDescent="0.3">
      <c r="A76" s="6">
        <v>2</v>
      </c>
      <c r="B76" s="1">
        <v>209.73186379643599</v>
      </c>
      <c r="C76" s="1">
        <v>200.25737533898601</v>
      </c>
      <c r="D76" s="6">
        <v>204.6891</v>
      </c>
      <c r="E76" s="6">
        <f t="shared" si="24"/>
        <v>582.58851054565548</v>
      </c>
      <c r="F76" s="6">
        <f t="shared" si="24"/>
        <v>556.27048705273899</v>
      </c>
      <c r="G76" s="6">
        <f t="shared" si="24"/>
        <v>568.58083333333343</v>
      </c>
      <c r="H76" s="6">
        <f t="shared" si="25"/>
        <v>569.14661031057597</v>
      </c>
      <c r="I76" s="6">
        <f t="shared" si="26"/>
        <v>13.168130764630545</v>
      </c>
    </row>
    <row r="77" spans="1:9" x14ac:dyDescent="0.3">
      <c r="A77" s="6">
        <v>5</v>
      </c>
      <c r="B77" s="1">
        <v>388.77795507093799</v>
      </c>
      <c r="C77" s="1">
        <v>387.25416314012602</v>
      </c>
      <c r="D77" s="6">
        <v>387.36491000000001</v>
      </c>
      <c r="E77" s="6">
        <f t="shared" si="24"/>
        <v>1079.9387640859388</v>
      </c>
      <c r="F77" s="6">
        <f t="shared" si="24"/>
        <v>1075.7060087225725</v>
      </c>
      <c r="G77" s="6">
        <f t="shared" si="24"/>
        <v>1076.0136388888891</v>
      </c>
      <c r="H77" s="6">
        <f t="shared" si="25"/>
        <v>1077.2194705658001</v>
      </c>
      <c r="I77" s="6">
        <f t="shared" si="26"/>
        <v>2.3599951305687434</v>
      </c>
    </row>
    <row r="78" spans="1:9" x14ac:dyDescent="0.3">
      <c r="A78" s="6">
        <v>10</v>
      </c>
      <c r="B78" s="1">
        <v>539.82897957526598</v>
      </c>
      <c r="C78" s="1">
        <v>509.56921882641097</v>
      </c>
      <c r="D78" s="6">
        <v>524.69820000000004</v>
      </c>
      <c r="E78" s="6">
        <f t="shared" si="24"/>
        <v>1499.5249432646276</v>
      </c>
      <c r="F78" s="6">
        <f t="shared" si="24"/>
        <v>1415.4700522955861</v>
      </c>
      <c r="G78" s="6">
        <f t="shared" si="24"/>
        <v>1457.4950000000001</v>
      </c>
      <c r="H78" s="6">
        <f t="shared" si="25"/>
        <v>1457.496665186738</v>
      </c>
      <c r="I78" s="6">
        <f t="shared" si="26"/>
        <v>42.027445509262137</v>
      </c>
    </row>
    <row r="79" spans="1:9" x14ac:dyDescent="0.3">
      <c r="A79" s="6">
        <v>20</v>
      </c>
      <c r="B79" s="1">
        <v>648.01132994592899</v>
      </c>
      <c r="C79" s="1">
        <v>621.21439462327305</v>
      </c>
      <c r="D79" s="6">
        <v>635.79878299999996</v>
      </c>
      <c r="E79" s="6">
        <f t="shared" si="24"/>
        <v>1800.0314720720251</v>
      </c>
      <c r="F79" s="6">
        <f t="shared" si="24"/>
        <v>1725.5955406202029</v>
      </c>
      <c r="G79" s="6">
        <f t="shared" si="24"/>
        <v>1766.1077305555555</v>
      </c>
      <c r="H79" s="6">
        <f t="shared" si="25"/>
        <v>1763.9115810825945</v>
      </c>
      <c r="I79" s="6">
        <f t="shared" si="26"/>
        <v>37.266530253778427</v>
      </c>
    </row>
    <row r="80" spans="1:9" x14ac:dyDescent="0.3">
      <c r="A80" s="6">
        <v>50</v>
      </c>
      <c r="B80" s="1">
        <v>571.75206230310005</v>
      </c>
      <c r="C80" s="1">
        <v>618.13634425311204</v>
      </c>
      <c r="D80" s="6">
        <v>597.23698999999999</v>
      </c>
      <c r="E80" s="6">
        <f t="shared" si="24"/>
        <v>1588.2001730641668</v>
      </c>
      <c r="F80" s="6">
        <f t="shared" si="24"/>
        <v>1717.0454007030889</v>
      </c>
      <c r="G80" s="6">
        <f t="shared" si="24"/>
        <v>1658.9916388888889</v>
      </c>
      <c r="H80" s="6">
        <f t="shared" si="25"/>
        <v>1654.7457375520482</v>
      </c>
      <c r="I80" s="6">
        <f t="shared" si="26"/>
        <v>64.527466477098358</v>
      </c>
    </row>
    <row r="83" spans="1:9" x14ac:dyDescent="0.3">
      <c r="A83" s="3" t="s">
        <v>6</v>
      </c>
      <c r="B83" s="9" t="s">
        <v>0</v>
      </c>
      <c r="C83" s="9"/>
      <c r="D83" s="9"/>
      <c r="E83" s="9" t="s">
        <v>1</v>
      </c>
      <c r="F83" s="9"/>
      <c r="G83" s="9"/>
      <c r="H83" s="4" t="s">
        <v>2</v>
      </c>
      <c r="I83" s="4" t="s">
        <v>3</v>
      </c>
    </row>
    <row r="84" spans="1:9" x14ac:dyDescent="0.3">
      <c r="A84" s="6">
        <v>1</v>
      </c>
      <c r="B84" s="1">
        <v>89.791655781879001</v>
      </c>
      <c r="C84" s="1">
        <v>91.061372426549894</v>
      </c>
      <c r="D84" s="6">
        <v>90.517420000000001</v>
      </c>
      <c r="E84" s="6">
        <f t="shared" ref="E84:G89" si="27">B84*200/30/1.45</f>
        <v>412.8351989971448</v>
      </c>
      <c r="F84" s="6">
        <f t="shared" si="27"/>
        <v>418.67297667379262</v>
      </c>
      <c r="G84" s="6">
        <f t="shared" si="27"/>
        <v>416.17204597701152</v>
      </c>
      <c r="H84" s="6">
        <f t="shared" ref="H84:H89" si="28">AVERAGE(E84:G84)</f>
        <v>415.89340721598296</v>
      </c>
      <c r="I84" s="6">
        <f t="shared" ref="I84:I89" si="29">STDEV(E84:G84)</f>
        <v>2.9288464828072738</v>
      </c>
    </row>
    <row r="85" spans="1:9" x14ac:dyDescent="0.3">
      <c r="A85" s="6">
        <v>2</v>
      </c>
      <c r="B85" s="1">
        <v>105.666418279784</v>
      </c>
      <c r="C85" s="1">
        <v>118.10413060211199</v>
      </c>
      <c r="D85" s="6">
        <v>107.36781999999999</v>
      </c>
      <c r="E85" s="6">
        <f t="shared" si="27"/>
        <v>485.82261278061605</v>
      </c>
      <c r="F85" s="6">
        <f t="shared" si="27"/>
        <v>543.00749702120459</v>
      </c>
      <c r="G85" s="6">
        <f t="shared" si="27"/>
        <v>493.64514942528734</v>
      </c>
      <c r="H85" s="6">
        <f t="shared" si="28"/>
        <v>507.49175307570266</v>
      </c>
      <c r="I85" s="6">
        <f t="shared" si="29"/>
        <v>31.005226509270155</v>
      </c>
    </row>
    <row r="86" spans="1:9" x14ac:dyDescent="0.3">
      <c r="A86" s="6">
        <v>5</v>
      </c>
      <c r="B86" s="1">
        <v>305.50529854095799</v>
      </c>
      <c r="C86" s="1">
        <v>332.80859749415401</v>
      </c>
      <c r="D86" s="6">
        <v>310.49721</v>
      </c>
      <c r="E86" s="6">
        <f t="shared" si="27"/>
        <v>1404.6220622572782</v>
      </c>
      <c r="F86" s="6">
        <f t="shared" si="27"/>
        <v>1530.1544712374898</v>
      </c>
      <c r="G86" s="6">
        <f t="shared" si="27"/>
        <v>1427.5733793103445</v>
      </c>
      <c r="H86" s="6">
        <f t="shared" si="28"/>
        <v>1454.1166376017043</v>
      </c>
      <c r="I86" s="6">
        <f t="shared" si="29"/>
        <v>66.843136122081759</v>
      </c>
    </row>
    <row r="87" spans="1:9" x14ac:dyDescent="0.3">
      <c r="A87" s="6">
        <v>10</v>
      </c>
      <c r="B87" s="1">
        <v>468.54565665415902</v>
      </c>
      <c r="C87" s="1">
        <v>488.71454973493002</v>
      </c>
      <c r="D87" s="6">
        <v>478.72181</v>
      </c>
      <c r="E87" s="6">
        <f t="shared" si="27"/>
        <v>2154.2329041570529</v>
      </c>
      <c r="F87" s="6">
        <f t="shared" si="27"/>
        <v>2246.9634470571496</v>
      </c>
      <c r="G87" s="6">
        <f t="shared" si="27"/>
        <v>2201.019816091954</v>
      </c>
      <c r="H87" s="6">
        <f t="shared" si="28"/>
        <v>2200.7387224353856</v>
      </c>
      <c r="I87" s="6">
        <f t="shared" si="29"/>
        <v>46.36591050404909</v>
      </c>
    </row>
    <row r="88" spans="1:9" x14ac:dyDescent="0.3">
      <c r="A88" s="6">
        <v>20</v>
      </c>
      <c r="B88" s="1">
        <v>527.76798176849195</v>
      </c>
      <c r="C88" s="1">
        <v>556.45554180050203</v>
      </c>
      <c r="D88" s="6">
        <v>535.69180300000005</v>
      </c>
      <c r="E88" s="6">
        <f t="shared" si="27"/>
        <v>2426.5194564068597</v>
      </c>
      <c r="F88" s="6">
        <f t="shared" si="27"/>
        <v>2558.416284140239</v>
      </c>
      <c r="G88" s="6">
        <f t="shared" si="27"/>
        <v>2462.9508183908051</v>
      </c>
      <c r="H88" s="6">
        <f t="shared" si="28"/>
        <v>2482.6288529793014</v>
      </c>
      <c r="I88" s="6">
        <f t="shared" si="29"/>
        <v>68.114697940178232</v>
      </c>
    </row>
    <row r="89" spans="1:9" x14ac:dyDescent="0.3">
      <c r="A89" s="6">
        <v>50</v>
      </c>
      <c r="B89" s="1">
        <v>439.33336369343499</v>
      </c>
      <c r="C89" s="1">
        <v>455.93232106904702</v>
      </c>
      <c r="D89" s="6">
        <v>447.68889000000001</v>
      </c>
      <c r="E89" s="6">
        <f t="shared" si="27"/>
        <v>2019.9235112341839</v>
      </c>
      <c r="F89" s="6">
        <f t="shared" si="27"/>
        <v>2096.2405566392968</v>
      </c>
      <c r="G89" s="6">
        <f t="shared" si="27"/>
        <v>2058.3397241379312</v>
      </c>
      <c r="H89" s="6">
        <f t="shared" si="28"/>
        <v>2058.1679306704705</v>
      </c>
      <c r="I89" s="6">
        <f t="shared" si="29"/>
        <v>38.158812738188139</v>
      </c>
    </row>
    <row r="90" spans="1:9" x14ac:dyDescent="0.3">
      <c r="A90" s="6"/>
      <c r="B90" s="6"/>
      <c r="C90" s="6"/>
      <c r="D90" s="6"/>
      <c r="E90" s="6"/>
      <c r="F90" s="6"/>
      <c r="G90" s="6"/>
      <c r="H90" s="6"/>
      <c r="I90" s="6"/>
    </row>
    <row r="92" spans="1:9" x14ac:dyDescent="0.3">
      <c r="A92" s="3" t="s">
        <v>11</v>
      </c>
      <c r="B92" s="9" t="s">
        <v>0</v>
      </c>
      <c r="C92" s="9"/>
      <c r="D92" s="9"/>
      <c r="E92" s="9" t="s">
        <v>1</v>
      </c>
      <c r="F92" s="9"/>
      <c r="G92" s="9"/>
      <c r="H92" s="4" t="s">
        <v>2</v>
      </c>
      <c r="I92" s="4" t="s">
        <v>3</v>
      </c>
    </row>
    <row r="93" spans="1:9" x14ac:dyDescent="0.3">
      <c r="A93" s="6">
        <v>1</v>
      </c>
      <c r="B93" s="1">
        <v>121.558170505967</v>
      </c>
      <c r="C93" s="1">
        <v>131.927222180619</v>
      </c>
      <c r="D93" s="6">
        <v>126.36498</v>
      </c>
      <c r="E93" s="6">
        <f t="shared" ref="E93:G98" si="30">B93*200/30/1.75</f>
        <v>463.07874478463611</v>
      </c>
      <c r="F93" s="6">
        <f t="shared" si="30"/>
        <v>502.57989402140572</v>
      </c>
      <c r="G93" s="6">
        <f t="shared" si="30"/>
        <v>481.39039999999994</v>
      </c>
      <c r="H93" s="6">
        <f t="shared" ref="H93:H98" si="31">AVERAGE(E93:G93)</f>
        <v>482.34967960201396</v>
      </c>
      <c r="I93" s="6">
        <f t="shared" ref="I93:I98" si="32">STDEV(E93:G93)</f>
        <v>19.768038870169089</v>
      </c>
    </row>
    <row r="94" spans="1:9" x14ac:dyDescent="0.3">
      <c r="A94" s="6">
        <v>2</v>
      </c>
      <c r="B94" s="1">
        <v>245.77183366720399</v>
      </c>
      <c r="C94" s="1">
        <v>240.00530021511301</v>
      </c>
      <c r="D94" s="6">
        <v>242.36876799999999</v>
      </c>
      <c r="E94" s="6">
        <f t="shared" si="30"/>
        <v>936.27365206553907</v>
      </c>
      <c r="F94" s="6">
        <f t="shared" si="30"/>
        <v>914.30590558138294</v>
      </c>
      <c r="G94" s="6">
        <f t="shared" si="30"/>
        <v>923.30959238095227</v>
      </c>
      <c r="H94" s="6">
        <f t="shared" si="31"/>
        <v>924.62971667595809</v>
      </c>
      <c r="I94" s="6">
        <f t="shared" si="32"/>
        <v>11.04321137684763</v>
      </c>
    </row>
    <row r="95" spans="1:9" x14ac:dyDescent="0.3">
      <c r="A95" s="6">
        <v>5</v>
      </c>
      <c r="B95" s="1">
        <v>384.20179369957901</v>
      </c>
      <c r="C95" s="1">
        <v>354.93303852884901</v>
      </c>
      <c r="D95" s="6">
        <v>369.63781</v>
      </c>
      <c r="E95" s="6">
        <f t="shared" si="30"/>
        <v>1463.625880760301</v>
      </c>
      <c r="F95" s="6">
        <f t="shared" si="30"/>
        <v>1352.125861062282</v>
      </c>
      <c r="G95" s="6">
        <f t="shared" si="30"/>
        <v>1408.1440380952383</v>
      </c>
      <c r="H95" s="6">
        <f t="shared" si="31"/>
        <v>1407.9652599726071</v>
      </c>
      <c r="I95" s="6">
        <f t="shared" si="32"/>
        <v>55.750224837013064</v>
      </c>
    </row>
    <row r="96" spans="1:9" x14ac:dyDescent="0.3">
      <c r="A96" s="6">
        <v>10</v>
      </c>
      <c r="B96" s="1">
        <v>499.28121580865798</v>
      </c>
      <c r="C96" s="1">
        <v>437.50895824277097</v>
      </c>
      <c r="D96" s="6">
        <v>467.27985999999999</v>
      </c>
      <c r="E96" s="6">
        <f t="shared" si="30"/>
        <v>1902.023679271078</v>
      </c>
      <c r="F96" s="6">
        <f t="shared" si="30"/>
        <v>1666.7007933057942</v>
      </c>
      <c r="G96" s="6">
        <f t="shared" si="30"/>
        <v>1780.1137523809523</v>
      </c>
      <c r="H96" s="6">
        <f t="shared" si="31"/>
        <v>1782.9460749859416</v>
      </c>
      <c r="I96" s="6">
        <f t="shared" si="32"/>
        <v>117.68700736810985</v>
      </c>
    </row>
    <row r="97" spans="1:9" x14ac:dyDescent="0.3">
      <c r="A97" s="6">
        <v>20</v>
      </c>
      <c r="B97" s="1">
        <v>581.34134502004997</v>
      </c>
      <c r="C97" s="1">
        <v>573.75663649726403</v>
      </c>
      <c r="D97" s="6">
        <v>577.63892999999996</v>
      </c>
      <c r="E97" s="6">
        <f t="shared" si="30"/>
        <v>2214.633695314476</v>
      </c>
      <c r="F97" s="6">
        <f t="shared" si="30"/>
        <v>2185.7395676086248</v>
      </c>
      <c r="G97" s="6">
        <f t="shared" si="30"/>
        <v>2200.5292571428572</v>
      </c>
      <c r="H97" s="6">
        <f t="shared" si="31"/>
        <v>2200.300840021986</v>
      </c>
      <c r="I97" s="6">
        <f t="shared" si="32"/>
        <v>14.448418071067117</v>
      </c>
    </row>
    <row r="98" spans="1:9" x14ac:dyDescent="0.3">
      <c r="A98" s="6">
        <v>50</v>
      </c>
      <c r="B98" s="1">
        <v>538.70890025748895</v>
      </c>
      <c r="C98" s="1">
        <v>520.24089765139797</v>
      </c>
      <c r="D98" s="6">
        <v>528.21873889999995</v>
      </c>
      <c r="E98" s="6">
        <f t="shared" si="30"/>
        <v>2052.2243819332912</v>
      </c>
      <c r="F98" s="6">
        <f t="shared" si="30"/>
        <v>1981.8700862910398</v>
      </c>
      <c r="G98" s="6">
        <f t="shared" si="30"/>
        <v>2012.2618624761903</v>
      </c>
      <c r="H98" s="6">
        <f t="shared" si="31"/>
        <v>2015.4521102335068</v>
      </c>
      <c r="I98" s="6">
        <f t="shared" si="32"/>
        <v>35.285478449273235</v>
      </c>
    </row>
    <row r="101" spans="1:9" x14ac:dyDescent="0.3">
      <c r="A101" s="3" t="s">
        <v>16</v>
      </c>
      <c r="B101" s="9" t="s">
        <v>0</v>
      </c>
      <c r="C101" s="9"/>
      <c r="D101" s="9"/>
      <c r="E101" s="9" t="s">
        <v>1</v>
      </c>
      <c r="F101" s="9"/>
      <c r="G101" s="9"/>
      <c r="H101" s="4" t="s">
        <v>2</v>
      </c>
      <c r="I101" s="4" t="s">
        <v>3</v>
      </c>
    </row>
    <row r="102" spans="1:9" x14ac:dyDescent="0.3">
      <c r="A102" s="6">
        <v>1</v>
      </c>
      <c r="B102" s="1">
        <v>5.2736291559084201</v>
      </c>
      <c r="C102" s="1">
        <v>4.9583132138289203</v>
      </c>
      <c r="D102" s="6">
        <v>5.1789350000000001</v>
      </c>
      <c r="E102" s="6">
        <f t="shared" ref="E102:G107" si="33">B102*200/30/0.55</f>
        <v>63.922777647374787</v>
      </c>
      <c r="F102" s="6">
        <f t="shared" si="33"/>
        <v>60.100766228229332</v>
      </c>
      <c r="G102" s="6">
        <f t="shared" si="33"/>
        <v>62.774969696969698</v>
      </c>
      <c r="H102" s="6">
        <f t="shared" ref="H102:H107" si="34">AVERAGE(E102:G102)</f>
        <v>62.266171190857939</v>
      </c>
      <c r="I102" s="6">
        <f t="shared" ref="I102:I107" si="35">STDEV(E102:G102)</f>
        <v>1.9611475624964407</v>
      </c>
    </row>
    <row r="103" spans="1:9" x14ac:dyDescent="0.3">
      <c r="A103" s="6">
        <v>2</v>
      </c>
      <c r="B103" s="1">
        <v>5.5111778810391598</v>
      </c>
      <c r="C103" s="1">
        <v>5.9116111871472503</v>
      </c>
      <c r="D103" s="6">
        <v>5.8964100000000004</v>
      </c>
      <c r="E103" s="6">
        <f t="shared" si="33"/>
        <v>66.802156133807983</v>
      </c>
      <c r="F103" s="6">
        <f t="shared" si="33"/>
        <v>71.655893177542424</v>
      </c>
      <c r="G103" s="6">
        <f t="shared" si="33"/>
        <v>71.471636363636364</v>
      </c>
      <c r="H103" s="6">
        <f t="shared" si="34"/>
        <v>69.976561891662257</v>
      </c>
      <c r="I103" s="6">
        <f t="shared" si="35"/>
        <v>2.7506592991483836</v>
      </c>
    </row>
    <row r="104" spans="1:9" x14ac:dyDescent="0.3">
      <c r="A104" s="6">
        <v>5</v>
      </c>
      <c r="B104" s="1">
        <v>9.3554386073241194</v>
      </c>
      <c r="C104" s="1">
        <v>9.4641668706974809</v>
      </c>
      <c r="D104" s="6">
        <v>8.8905700000000003</v>
      </c>
      <c r="E104" s="6">
        <f t="shared" si="33"/>
        <v>113.39925584635296</v>
      </c>
      <c r="F104" s="6">
        <f t="shared" si="33"/>
        <v>114.71717419027249</v>
      </c>
      <c r="G104" s="6">
        <f t="shared" si="33"/>
        <v>107.76448484848484</v>
      </c>
      <c r="H104" s="6">
        <f t="shared" si="34"/>
        <v>111.96030496170344</v>
      </c>
      <c r="I104" s="6">
        <f t="shared" si="35"/>
        <v>3.6929536968634107</v>
      </c>
    </row>
    <row r="105" spans="1:9" x14ac:dyDescent="0.3">
      <c r="A105" s="6">
        <v>10</v>
      </c>
      <c r="B105" s="1">
        <v>14.4910966425923</v>
      </c>
      <c r="C105" s="1">
        <v>14.4239352873697</v>
      </c>
      <c r="D105" s="6">
        <v>13.986190000000001</v>
      </c>
      <c r="E105" s="6">
        <f t="shared" si="33"/>
        <v>175.64965627384603</v>
      </c>
      <c r="F105" s="6">
        <f t="shared" si="33"/>
        <v>174.83557924084485</v>
      </c>
      <c r="G105" s="6">
        <f t="shared" si="33"/>
        <v>169.52957575757577</v>
      </c>
      <c r="H105" s="6">
        <f t="shared" si="34"/>
        <v>173.3382704240889</v>
      </c>
      <c r="I105" s="6">
        <f t="shared" si="35"/>
        <v>3.3234465018951465</v>
      </c>
    </row>
    <row r="106" spans="1:9" x14ac:dyDescent="0.3">
      <c r="A106" s="6">
        <v>20</v>
      </c>
      <c r="B106" s="1">
        <v>19.8770258885008</v>
      </c>
      <c r="C106" s="1">
        <v>21.036586513565702</v>
      </c>
      <c r="D106" s="6">
        <v>20.486198000000002</v>
      </c>
      <c r="E106" s="6">
        <f t="shared" si="33"/>
        <v>240.93364713334302</v>
      </c>
      <c r="F106" s="6">
        <f t="shared" si="33"/>
        <v>254.98892743716002</v>
      </c>
      <c r="G106" s="6">
        <f t="shared" si="33"/>
        <v>248.31755151515156</v>
      </c>
      <c r="H106" s="6">
        <f t="shared" si="34"/>
        <v>248.0800420285515</v>
      </c>
      <c r="I106" s="6">
        <f t="shared" si="35"/>
        <v>7.0306496265910789</v>
      </c>
    </row>
    <row r="107" spans="1:9" x14ac:dyDescent="0.3">
      <c r="A107" s="6">
        <v>50</v>
      </c>
      <c r="B107" s="1">
        <v>20.482159339326699</v>
      </c>
      <c r="C107" s="1">
        <v>21.4966396999803</v>
      </c>
      <c r="D107" s="6">
        <v>20.582902000000001</v>
      </c>
      <c r="E107" s="6">
        <f t="shared" si="33"/>
        <v>248.26859805244482</v>
      </c>
      <c r="F107" s="6">
        <f t="shared" si="33"/>
        <v>260.56532969673088</v>
      </c>
      <c r="G107" s="6">
        <f t="shared" si="33"/>
        <v>249.4897212121212</v>
      </c>
      <c r="H107" s="6">
        <f t="shared" si="34"/>
        <v>252.7745496537656</v>
      </c>
      <c r="I107" s="6">
        <f t="shared" si="35"/>
        <v>6.7745830647482466</v>
      </c>
    </row>
    <row r="110" spans="1:9" x14ac:dyDescent="0.3">
      <c r="A110" s="3" t="s">
        <v>21</v>
      </c>
      <c r="B110" s="9" t="s">
        <v>0</v>
      </c>
      <c r="C110" s="9"/>
      <c r="D110" s="9"/>
      <c r="E110" s="9" t="s">
        <v>1</v>
      </c>
      <c r="F110" s="9"/>
      <c r="G110" s="9"/>
      <c r="H110" s="4" t="s">
        <v>2</v>
      </c>
      <c r="I110" s="4" t="s">
        <v>3</v>
      </c>
    </row>
    <row r="111" spans="1:9" x14ac:dyDescent="0.3">
      <c r="A111" s="6">
        <v>1</v>
      </c>
      <c r="B111" s="1">
        <v>133.57444777418999</v>
      </c>
      <c r="C111" s="1">
        <v>146.66931920895601</v>
      </c>
      <c r="D111" s="6">
        <v>139.46889999999999</v>
      </c>
      <c r="E111" s="6">
        <f t="shared" ref="E111:G116" si="36">B111*200/30/1.45</f>
        <v>614.13539206524138</v>
      </c>
      <c r="F111" s="6">
        <f t="shared" si="36"/>
        <v>674.34169751244144</v>
      </c>
      <c r="G111" s="6">
        <f t="shared" si="36"/>
        <v>641.23632183908046</v>
      </c>
      <c r="H111" s="6">
        <f t="shared" ref="H111:H116" si="37">AVERAGE(E111:G111)</f>
        <v>643.23780380558776</v>
      </c>
      <c r="I111" s="6">
        <f t="shared" ref="I111:I116" si="38">STDEV(E111:G111)</f>
        <v>30.153013969536755</v>
      </c>
    </row>
    <row r="112" spans="1:9" x14ac:dyDescent="0.3">
      <c r="A112" s="6">
        <v>2</v>
      </c>
      <c r="B112" s="1">
        <v>226.40457516254901</v>
      </c>
      <c r="C112" s="1">
        <v>241.22561393897101</v>
      </c>
      <c r="D112" s="6">
        <v>232.5789</v>
      </c>
      <c r="E112" s="6">
        <f t="shared" si="36"/>
        <v>1040.9405754599954</v>
      </c>
      <c r="F112" s="6">
        <f t="shared" si="36"/>
        <v>1109.0832824780277</v>
      </c>
      <c r="G112" s="6">
        <f t="shared" si="36"/>
        <v>1069.3282758620689</v>
      </c>
      <c r="H112" s="6">
        <f t="shared" si="37"/>
        <v>1073.117377933364</v>
      </c>
      <c r="I112" s="6">
        <f t="shared" si="38"/>
        <v>34.229009638263953</v>
      </c>
    </row>
    <row r="113" spans="1:9" x14ac:dyDescent="0.3">
      <c r="A113" s="6">
        <v>5</v>
      </c>
      <c r="B113" s="1">
        <v>363.48862502715599</v>
      </c>
      <c r="C113" s="1">
        <v>419.890317228588</v>
      </c>
      <c r="D113" s="6">
        <v>384.78129000000001</v>
      </c>
      <c r="E113" s="6">
        <f t="shared" si="36"/>
        <v>1671.2120690903726</v>
      </c>
      <c r="F113" s="6">
        <f t="shared" si="36"/>
        <v>1930.5301941544278</v>
      </c>
      <c r="G113" s="6">
        <f t="shared" si="36"/>
        <v>1769.1093793103448</v>
      </c>
      <c r="H113" s="6">
        <f t="shared" si="37"/>
        <v>1790.2838808517151</v>
      </c>
      <c r="I113" s="6">
        <f t="shared" si="38"/>
        <v>130.94938767832545</v>
      </c>
    </row>
    <row r="114" spans="1:9" x14ac:dyDescent="0.3">
      <c r="A114" s="6">
        <v>10</v>
      </c>
      <c r="B114" s="1">
        <v>580.66327009820998</v>
      </c>
      <c r="C114" s="1">
        <v>578.392666802294</v>
      </c>
      <c r="D114" s="6">
        <v>579.19890099999998</v>
      </c>
      <c r="E114" s="6">
        <f t="shared" si="36"/>
        <v>2669.7161843595864</v>
      </c>
      <c r="F114" s="6">
        <f t="shared" si="36"/>
        <v>2659.2766289760643</v>
      </c>
      <c r="G114" s="6">
        <f t="shared" si="36"/>
        <v>2662.9834528735632</v>
      </c>
      <c r="H114" s="6">
        <f t="shared" si="37"/>
        <v>2663.9920887364046</v>
      </c>
      <c r="I114" s="6">
        <f t="shared" si="38"/>
        <v>5.2923613708120181</v>
      </c>
    </row>
    <row r="115" spans="1:9" x14ac:dyDescent="0.3">
      <c r="A115" s="6">
        <v>20</v>
      </c>
      <c r="B115" s="1">
        <v>603.79740149436896</v>
      </c>
      <c r="C115" s="1">
        <v>595.32767180905103</v>
      </c>
      <c r="D115" s="6">
        <v>593.56811000000005</v>
      </c>
      <c r="E115" s="6">
        <f t="shared" si="36"/>
        <v>2776.0800068706621</v>
      </c>
      <c r="F115" s="6">
        <f t="shared" si="36"/>
        <v>2737.1387209611544</v>
      </c>
      <c r="G115" s="6">
        <f t="shared" si="36"/>
        <v>2729.0487816091959</v>
      </c>
      <c r="H115" s="6">
        <f t="shared" si="37"/>
        <v>2747.4225031470037</v>
      </c>
      <c r="I115" s="6">
        <f t="shared" si="38"/>
        <v>25.145599404929609</v>
      </c>
    </row>
    <row r="116" spans="1:9" x14ac:dyDescent="0.3">
      <c r="A116" s="6">
        <v>50</v>
      </c>
      <c r="B116" s="1">
        <v>623.03162107198204</v>
      </c>
      <c r="C116" s="1">
        <v>609.51204212451898</v>
      </c>
      <c r="D116" s="6">
        <v>619.61285999999996</v>
      </c>
      <c r="E116" s="6">
        <f t="shared" si="36"/>
        <v>2864.5132003309518</v>
      </c>
      <c r="F116" s="6">
        <f t="shared" si="36"/>
        <v>2802.3542166644552</v>
      </c>
      <c r="G116" s="6">
        <f t="shared" si="36"/>
        <v>2848.7947586206892</v>
      </c>
      <c r="H116" s="6">
        <f t="shared" si="37"/>
        <v>2838.5540585386989</v>
      </c>
      <c r="I116" s="6">
        <f t="shared" si="38"/>
        <v>32.320098487472286</v>
      </c>
    </row>
    <row r="119" spans="1:9" x14ac:dyDescent="0.3">
      <c r="A119" s="3" t="s">
        <v>7</v>
      </c>
      <c r="B119" s="9" t="s">
        <v>0</v>
      </c>
      <c r="C119" s="9"/>
      <c r="D119" s="9"/>
      <c r="E119" s="9" t="s">
        <v>1</v>
      </c>
      <c r="F119" s="9"/>
      <c r="G119" s="9"/>
      <c r="H119" s="4" t="s">
        <v>2</v>
      </c>
      <c r="I119" s="4" t="s">
        <v>3</v>
      </c>
    </row>
    <row r="120" spans="1:9" x14ac:dyDescent="0.3">
      <c r="A120" s="6">
        <v>1</v>
      </c>
      <c r="B120" s="1">
        <v>140.96527525552199</v>
      </c>
      <c r="C120" s="1">
        <v>115.108174788241</v>
      </c>
      <c r="D120" s="6">
        <v>127.25798</v>
      </c>
      <c r="E120" s="6">
        <f t="shared" ref="E120:G125" si="39">B120*200/30/2.95</f>
        <v>318.5655937977898</v>
      </c>
      <c r="F120" s="6">
        <f t="shared" si="39"/>
        <v>260.13146844800224</v>
      </c>
      <c r="G120" s="6">
        <f t="shared" si="39"/>
        <v>287.58865536723164</v>
      </c>
      <c r="H120" s="6">
        <f t="shared" ref="H120:H125" si="40">AVERAGE(E120:G120)</f>
        <v>288.76190587100791</v>
      </c>
      <c r="I120" s="6">
        <f t="shared" ref="I120:I125" si="41">STDEV(E120:G120)</f>
        <v>29.23472488167333</v>
      </c>
    </row>
    <row r="121" spans="1:9" x14ac:dyDescent="0.3">
      <c r="A121" s="6">
        <v>2</v>
      </c>
      <c r="B121" s="1">
        <v>232.537368395003</v>
      </c>
      <c r="C121" s="1">
        <v>267.72849389972498</v>
      </c>
      <c r="D121" s="6">
        <v>248.4589</v>
      </c>
      <c r="E121" s="6">
        <f t="shared" si="39"/>
        <v>525.50817716384859</v>
      </c>
      <c r="F121" s="6">
        <f t="shared" si="39"/>
        <v>605.0361444061582</v>
      </c>
      <c r="G121" s="6">
        <f t="shared" si="39"/>
        <v>561.48903954802256</v>
      </c>
      <c r="H121" s="6">
        <f t="shared" si="40"/>
        <v>564.01112037267649</v>
      </c>
      <c r="I121" s="6">
        <f t="shared" si="41"/>
        <v>39.823925750584074</v>
      </c>
    </row>
    <row r="122" spans="1:9" x14ac:dyDescent="0.3">
      <c r="A122" s="6">
        <v>5</v>
      </c>
      <c r="B122" s="1">
        <v>387.97315241486803</v>
      </c>
      <c r="C122" s="1">
        <v>438.17100406323999</v>
      </c>
      <c r="D122" s="6">
        <v>406.99244401831999</v>
      </c>
      <c r="E122" s="6">
        <f t="shared" si="39"/>
        <v>876.77548568331747</v>
      </c>
      <c r="F122" s="6">
        <f t="shared" si="39"/>
        <v>990.21695833500553</v>
      </c>
      <c r="G122" s="6">
        <f t="shared" si="39"/>
        <v>919.75693563462141</v>
      </c>
      <c r="H122" s="6">
        <f t="shared" si="40"/>
        <v>928.9164598843148</v>
      </c>
      <c r="I122" s="6">
        <f t="shared" si="41"/>
        <v>57.272721191737197</v>
      </c>
    </row>
    <row r="123" spans="1:9" x14ac:dyDescent="0.3">
      <c r="A123" s="6">
        <v>10</v>
      </c>
      <c r="B123" s="1">
        <v>469.685877463476</v>
      </c>
      <c r="C123" s="1">
        <v>498.90396117244097</v>
      </c>
      <c r="D123" s="6">
        <v>488.90359013766999</v>
      </c>
      <c r="E123" s="6">
        <f t="shared" si="39"/>
        <v>1061.4370112168949</v>
      </c>
      <c r="F123" s="6">
        <f t="shared" si="39"/>
        <v>1127.4665789207704</v>
      </c>
      <c r="G123" s="6">
        <f t="shared" si="39"/>
        <v>1104.8668703676158</v>
      </c>
      <c r="H123" s="6">
        <f t="shared" si="40"/>
        <v>1097.9234868350939</v>
      </c>
      <c r="I123" s="6">
        <f t="shared" si="41"/>
        <v>33.557918349473695</v>
      </c>
    </row>
    <row r="124" spans="1:9" x14ac:dyDescent="0.3">
      <c r="A124" s="6">
        <v>20</v>
      </c>
      <c r="B124" s="1">
        <v>570.00833010313704</v>
      </c>
      <c r="C124" s="1">
        <v>517.06483689655499</v>
      </c>
      <c r="D124" s="6">
        <v>543.66252429308997</v>
      </c>
      <c r="E124" s="6">
        <f t="shared" si="39"/>
        <v>1288.1544183121739</v>
      </c>
      <c r="F124" s="6">
        <f t="shared" si="39"/>
        <v>1168.5081059809152</v>
      </c>
      <c r="G124" s="6">
        <f t="shared" si="39"/>
        <v>1228.6158741086776</v>
      </c>
      <c r="H124" s="6">
        <f t="shared" si="40"/>
        <v>1228.4261328005889</v>
      </c>
      <c r="I124" s="6">
        <f t="shared" si="41"/>
        <v>59.823381841386031</v>
      </c>
    </row>
    <row r="125" spans="1:9" x14ac:dyDescent="0.3">
      <c r="A125" s="6">
        <v>50</v>
      </c>
      <c r="B125" s="1">
        <v>534.73193340498904</v>
      </c>
      <c r="C125" s="1">
        <v>548.87957123100796</v>
      </c>
      <c r="D125" s="6">
        <v>548.83955849943004</v>
      </c>
      <c r="E125" s="6">
        <f t="shared" si="39"/>
        <v>1208.4337478078846</v>
      </c>
      <c r="F125" s="6">
        <f t="shared" si="39"/>
        <v>1240.4058106915434</v>
      </c>
      <c r="G125" s="6">
        <f t="shared" si="39"/>
        <v>1240.3153864393898</v>
      </c>
      <c r="H125" s="6">
        <f t="shared" si="40"/>
        <v>1229.7183149796058</v>
      </c>
      <c r="I125" s="6">
        <f t="shared" si="41"/>
        <v>18.433031326995078</v>
      </c>
    </row>
    <row r="128" spans="1:9" x14ac:dyDescent="0.3">
      <c r="A128" s="3" t="s">
        <v>12</v>
      </c>
      <c r="B128" s="9" t="s">
        <v>0</v>
      </c>
      <c r="C128" s="9"/>
      <c r="D128" s="9"/>
      <c r="E128" s="9" t="s">
        <v>1</v>
      </c>
      <c r="F128" s="9"/>
      <c r="G128" s="9"/>
      <c r="H128" s="4" t="s">
        <v>2</v>
      </c>
      <c r="I128" s="4" t="s">
        <v>3</v>
      </c>
    </row>
    <row r="129" spans="1:9" x14ac:dyDescent="0.3">
      <c r="A129" s="6">
        <v>1</v>
      </c>
      <c r="B129" s="1">
        <v>86.908775749863693</v>
      </c>
      <c r="C129" s="1">
        <v>134.307415058049</v>
      </c>
      <c r="D129" s="6">
        <v>109.33263301612</v>
      </c>
      <c r="E129" s="6">
        <f t="shared" ref="E129:G134" si="42">B129*200/30/1.25</f>
        <v>463.51347066593974</v>
      </c>
      <c r="F129" s="6">
        <f t="shared" si="42"/>
        <v>716.30621364292801</v>
      </c>
      <c r="G129" s="6">
        <f t="shared" si="42"/>
        <v>583.10737608597333</v>
      </c>
      <c r="H129" s="6">
        <f t="shared" ref="H129:H134" si="43">AVERAGE(E129:G129)</f>
        <v>587.64235346494695</v>
      </c>
      <c r="I129" s="6">
        <f t="shared" ref="I129:I134" si="44">STDEV(E129:G129)</f>
        <v>126.4573732145669</v>
      </c>
    </row>
    <row r="130" spans="1:9" x14ac:dyDescent="0.3">
      <c r="A130" s="6">
        <v>2</v>
      </c>
      <c r="B130" s="1">
        <v>210.954559921899</v>
      </c>
      <c r="C130" s="1">
        <v>189.87877544859299</v>
      </c>
      <c r="D130" s="6">
        <v>206.81197600749999</v>
      </c>
      <c r="E130" s="6">
        <f t="shared" si="42"/>
        <v>1125.090986250128</v>
      </c>
      <c r="F130" s="6">
        <f t="shared" si="42"/>
        <v>1012.686802392496</v>
      </c>
      <c r="G130" s="6">
        <f t="shared" si="42"/>
        <v>1102.9972053733331</v>
      </c>
      <c r="H130" s="6">
        <f t="shared" si="43"/>
        <v>1080.2583313386524</v>
      </c>
      <c r="I130" s="6">
        <f t="shared" si="44"/>
        <v>59.552224403870035</v>
      </c>
    </row>
    <row r="131" spans="1:9" x14ac:dyDescent="0.3">
      <c r="A131" s="6">
        <v>5</v>
      </c>
      <c r="B131" s="1">
        <v>358.99917096701</v>
      </c>
      <c r="C131" s="1">
        <v>362.90889613069203</v>
      </c>
      <c r="D131" s="6">
        <v>360.60910420089999</v>
      </c>
      <c r="E131" s="6">
        <f t="shared" si="42"/>
        <v>1914.6622451573865</v>
      </c>
      <c r="F131" s="6">
        <f t="shared" si="42"/>
        <v>1935.5141126970241</v>
      </c>
      <c r="G131" s="6">
        <f t="shared" si="42"/>
        <v>1923.2485557381333</v>
      </c>
      <c r="H131" s="6">
        <f t="shared" si="43"/>
        <v>1924.4749711975146</v>
      </c>
      <c r="I131" s="6">
        <f t="shared" si="44"/>
        <v>10.479893421781798</v>
      </c>
    </row>
    <row r="132" spans="1:9" x14ac:dyDescent="0.3">
      <c r="A132" s="6">
        <v>10</v>
      </c>
      <c r="B132" s="1">
        <v>387.15222845195501</v>
      </c>
      <c r="C132" s="1">
        <v>432.498295636617</v>
      </c>
      <c r="D132" s="6">
        <v>412.67360040919999</v>
      </c>
      <c r="E132" s="6">
        <f t="shared" si="42"/>
        <v>2064.8118850770934</v>
      </c>
      <c r="F132" s="6">
        <f t="shared" si="42"/>
        <v>2306.657576728624</v>
      </c>
      <c r="G132" s="6">
        <f t="shared" si="42"/>
        <v>2200.9258688490668</v>
      </c>
      <c r="H132" s="6">
        <f t="shared" si="43"/>
        <v>2190.798443551595</v>
      </c>
      <c r="I132" s="6">
        <f t="shared" si="44"/>
        <v>121.24049735945789</v>
      </c>
    </row>
    <row r="133" spans="1:9" x14ac:dyDescent="0.3">
      <c r="A133" s="6">
        <v>20</v>
      </c>
      <c r="B133" s="1">
        <v>499.597835918545</v>
      </c>
      <c r="C133" s="1">
        <v>422.468381993018</v>
      </c>
      <c r="D133" s="6">
        <v>459.34936080649999</v>
      </c>
      <c r="E133" s="6">
        <f t="shared" si="42"/>
        <v>2664.5217915655735</v>
      </c>
      <c r="F133" s="6">
        <f t="shared" si="42"/>
        <v>2253.1647039627624</v>
      </c>
      <c r="G133" s="6">
        <f t="shared" si="42"/>
        <v>2449.8632576346668</v>
      </c>
      <c r="H133" s="6">
        <f t="shared" si="43"/>
        <v>2455.849917721001</v>
      </c>
      <c r="I133" s="6">
        <f t="shared" si="44"/>
        <v>205.74387829169714</v>
      </c>
    </row>
    <row r="134" spans="1:9" x14ac:dyDescent="0.3">
      <c r="A134" s="6">
        <v>50</v>
      </c>
      <c r="B134" s="1">
        <v>426.85749966540402</v>
      </c>
      <c r="C134" s="1">
        <v>446.90629650887502</v>
      </c>
      <c r="D134" s="6">
        <v>434.79363623749998</v>
      </c>
      <c r="E134" s="6">
        <f t="shared" si="42"/>
        <v>2276.5733315488214</v>
      </c>
      <c r="F134" s="6">
        <f t="shared" si="42"/>
        <v>2383.5002480473331</v>
      </c>
      <c r="G134" s="6">
        <f t="shared" si="42"/>
        <v>2318.8993932666663</v>
      </c>
      <c r="H134" s="6">
        <f t="shared" si="43"/>
        <v>2326.3243242876069</v>
      </c>
      <c r="I134" s="6">
        <f t="shared" si="44"/>
        <v>53.848756424537953</v>
      </c>
    </row>
    <row r="137" spans="1:9" x14ac:dyDescent="0.3">
      <c r="A137" s="3" t="s">
        <v>17</v>
      </c>
      <c r="B137" s="9" t="s">
        <v>0</v>
      </c>
      <c r="C137" s="9"/>
      <c r="D137" s="9"/>
      <c r="E137" s="9" t="s">
        <v>1</v>
      </c>
      <c r="F137" s="9"/>
      <c r="G137" s="9"/>
      <c r="H137" s="4" t="s">
        <v>2</v>
      </c>
      <c r="I137" s="4" t="s">
        <v>3</v>
      </c>
    </row>
    <row r="138" spans="1:9" x14ac:dyDescent="0.3">
      <c r="A138" s="6">
        <v>1</v>
      </c>
      <c r="B138" s="1">
        <v>68.310999430347707</v>
      </c>
      <c r="C138" s="1">
        <v>67.063801504819295</v>
      </c>
      <c r="D138" s="6">
        <v>67.144838264680004</v>
      </c>
      <c r="E138" s="6">
        <f t="shared" ref="E138:G143" si="45">B138*200/30/1.15</f>
        <v>396.00579379911716</v>
      </c>
      <c r="F138" s="6">
        <f t="shared" si="45"/>
        <v>388.77566089750314</v>
      </c>
      <c r="G138" s="6">
        <f t="shared" si="45"/>
        <v>389.24543921553629</v>
      </c>
      <c r="H138" s="6">
        <v>394.13919784498</v>
      </c>
      <c r="I138" s="6">
        <v>156.07008735071099</v>
      </c>
    </row>
    <row r="139" spans="1:9" x14ac:dyDescent="0.3">
      <c r="A139" s="6">
        <v>2</v>
      </c>
      <c r="B139" s="1">
        <v>109.59836660354399</v>
      </c>
      <c r="C139" s="1">
        <v>122.051295292597</v>
      </c>
      <c r="D139" s="6">
        <v>118.56191480947</v>
      </c>
      <c r="E139" s="6">
        <f t="shared" si="45"/>
        <v>635.35284987561749</v>
      </c>
      <c r="F139" s="6">
        <f t="shared" si="45"/>
        <v>707.54374082664935</v>
      </c>
      <c r="G139" s="6">
        <f t="shared" si="45"/>
        <v>687.31544817084057</v>
      </c>
      <c r="H139" s="6">
        <v>723.73995867906899</v>
      </c>
      <c r="I139" s="6">
        <v>292.705699785815</v>
      </c>
    </row>
    <row r="140" spans="1:9" x14ac:dyDescent="0.3">
      <c r="A140" s="6">
        <v>5</v>
      </c>
      <c r="B140" s="1">
        <v>178.899920482916</v>
      </c>
      <c r="C140" s="1">
        <v>168.38925768742001</v>
      </c>
      <c r="D140" s="6">
        <v>173.42728514555</v>
      </c>
      <c r="E140" s="6">
        <f t="shared" si="45"/>
        <v>1037.1009883067593</v>
      </c>
      <c r="F140" s="6">
        <f t="shared" si="45"/>
        <v>976.16960978214524</v>
      </c>
      <c r="G140" s="6">
        <f t="shared" si="45"/>
        <v>1005.3755660611595</v>
      </c>
      <c r="H140" s="6">
        <v>1072.0465562065201</v>
      </c>
      <c r="I140" s="6">
        <v>166.48881827175501</v>
      </c>
    </row>
    <row r="141" spans="1:9" x14ac:dyDescent="0.3">
      <c r="A141" s="6">
        <v>10</v>
      </c>
      <c r="B141" s="1">
        <v>213.887710438597</v>
      </c>
      <c r="C141" s="1">
        <v>217.268553588229</v>
      </c>
      <c r="D141" s="6">
        <v>215.97948439696</v>
      </c>
      <c r="E141" s="6">
        <f t="shared" si="45"/>
        <v>1239.9287561657798</v>
      </c>
      <c r="F141" s="6">
        <f t="shared" si="45"/>
        <v>1259.5278468882843</v>
      </c>
      <c r="G141" s="6">
        <f t="shared" si="45"/>
        <v>1252.0549820113622</v>
      </c>
      <c r="H141" s="6">
        <v>1244.08754064544</v>
      </c>
      <c r="I141" s="6">
        <v>349.55634316289598</v>
      </c>
    </row>
    <row r="142" spans="1:9" x14ac:dyDescent="0.3">
      <c r="A142" s="6">
        <v>20</v>
      </c>
      <c r="B142" s="1">
        <v>236.873792103071</v>
      </c>
      <c r="C142" s="1">
        <v>241.86641843170801</v>
      </c>
      <c r="D142" s="6">
        <v>238.73633306484999</v>
      </c>
      <c r="E142" s="6">
        <f t="shared" si="45"/>
        <v>1373.1814034960639</v>
      </c>
      <c r="F142" s="6">
        <f t="shared" si="45"/>
        <v>1402.1241648214957</v>
      </c>
      <c r="G142" s="6">
        <f t="shared" si="45"/>
        <v>1383.9787424049275</v>
      </c>
      <c r="H142" s="6">
        <v>1419.98797650707</v>
      </c>
      <c r="I142" s="6">
        <v>75.221379693627696</v>
      </c>
    </row>
    <row r="143" spans="1:9" x14ac:dyDescent="0.3">
      <c r="A143" s="6">
        <v>50</v>
      </c>
      <c r="B143" s="1">
        <v>240.80800726221401</v>
      </c>
      <c r="C143" s="1">
        <v>228.75982839700001</v>
      </c>
      <c r="D143" s="6">
        <v>234.18276700843001</v>
      </c>
      <c r="E143" s="6">
        <f t="shared" si="45"/>
        <v>1395.9884478968929</v>
      </c>
      <c r="F143" s="6">
        <f t="shared" si="45"/>
        <v>1326.143932736232</v>
      </c>
      <c r="G143" s="6">
        <f t="shared" si="45"/>
        <v>1357.5812580198842</v>
      </c>
      <c r="H143" s="6">
        <v>1392.6992837523801</v>
      </c>
      <c r="I143" s="6">
        <v>13.770121235366</v>
      </c>
    </row>
    <row r="144" spans="1:9" x14ac:dyDescent="0.3">
      <c r="A144" s="6"/>
      <c r="B144" s="6"/>
      <c r="C144" s="6"/>
      <c r="D144" s="6"/>
      <c r="E144" s="6"/>
      <c r="F144" s="6"/>
      <c r="G144" s="6"/>
      <c r="H144" s="6"/>
      <c r="I144" s="6"/>
    </row>
    <row r="146" spans="1:9" x14ac:dyDescent="0.3">
      <c r="A146" s="3" t="s">
        <v>22</v>
      </c>
      <c r="B146" s="9" t="s">
        <v>0</v>
      </c>
      <c r="C146" s="9"/>
      <c r="D146" s="9"/>
      <c r="E146" s="9" t="s">
        <v>1</v>
      </c>
      <c r="F146" s="9"/>
      <c r="G146" s="9"/>
      <c r="H146" s="4" t="s">
        <v>2</v>
      </c>
      <c r="I146" s="4" t="s">
        <v>3</v>
      </c>
    </row>
    <row r="147" spans="1:9" x14ac:dyDescent="0.3">
      <c r="A147" s="6">
        <v>1</v>
      </c>
      <c r="B147" s="1">
        <v>139.07261004290899</v>
      </c>
      <c r="C147" s="1">
        <v>124.24573646391801</v>
      </c>
      <c r="D147" s="6">
        <v>134.78145469661999</v>
      </c>
      <c r="E147" s="6">
        <f t="shared" ref="E147:G152" si="46">B147*200/30/1.8</f>
        <v>515.08374089966298</v>
      </c>
      <c r="F147" s="6">
        <f t="shared" si="46"/>
        <v>460.16939431080743</v>
      </c>
      <c r="G147" s="6">
        <f t="shared" si="46"/>
        <v>499.19057295044433</v>
      </c>
      <c r="H147" s="6">
        <f t="shared" ref="H147:H152" si="47">AVERAGE(E147:G147)</f>
        <v>491.48123605363827</v>
      </c>
      <c r="I147" s="6">
        <f t="shared" ref="I147:I152" si="48">STDEV(E147:G147)</f>
        <v>28.257242821294145</v>
      </c>
    </row>
    <row r="148" spans="1:9" x14ac:dyDescent="0.3">
      <c r="A148" s="6">
        <v>2</v>
      </c>
      <c r="B148" s="1">
        <v>218.86290642286599</v>
      </c>
      <c r="C148" s="1">
        <v>224.96688615172701</v>
      </c>
      <c r="D148" s="6">
        <v>222.89659070227</v>
      </c>
      <c r="E148" s="6">
        <f t="shared" si="46"/>
        <v>810.60335712172594</v>
      </c>
      <c r="F148" s="6">
        <f t="shared" si="46"/>
        <v>833.21068945084085</v>
      </c>
      <c r="G148" s="6">
        <f t="shared" si="46"/>
        <v>825.54292852692595</v>
      </c>
      <c r="H148" s="6">
        <f t="shared" si="47"/>
        <v>823.11899169983099</v>
      </c>
      <c r="I148" s="6">
        <f t="shared" si="48"/>
        <v>11.496933115664879</v>
      </c>
    </row>
    <row r="149" spans="1:9" x14ac:dyDescent="0.3">
      <c r="A149" s="6">
        <v>5</v>
      </c>
      <c r="B149" s="1">
        <v>353.63618343465799</v>
      </c>
      <c r="C149" s="1">
        <v>350.707845916368</v>
      </c>
      <c r="D149" s="6">
        <v>351.27059808889999</v>
      </c>
      <c r="E149" s="6">
        <f t="shared" si="46"/>
        <v>1309.7636423505853</v>
      </c>
      <c r="F149" s="6">
        <f t="shared" si="46"/>
        <v>1298.9179478384001</v>
      </c>
      <c r="G149" s="6">
        <f t="shared" si="46"/>
        <v>1301.0022151440742</v>
      </c>
      <c r="H149" s="6">
        <f t="shared" si="47"/>
        <v>1303.2279351110199</v>
      </c>
      <c r="I149" s="6">
        <f t="shared" si="48"/>
        <v>5.7552275707704803</v>
      </c>
    </row>
    <row r="150" spans="1:9" x14ac:dyDescent="0.3">
      <c r="A150" s="6">
        <v>10</v>
      </c>
      <c r="B150" s="1">
        <v>432.33007214957701</v>
      </c>
      <c r="C150" s="1">
        <v>482.03639438571702</v>
      </c>
      <c r="D150" s="6">
        <v>459.45660305406</v>
      </c>
      <c r="E150" s="6">
        <f t="shared" si="46"/>
        <v>1601.2224894428778</v>
      </c>
      <c r="F150" s="6">
        <f t="shared" si="46"/>
        <v>1785.3199792063592</v>
      </c>
      <c r="G150" s="6">
        <f t="shared" si="46"/>
        <v>1701.6911224224443</v>
      </c>
      <c r="H150" s="6">
        <f t="shared" si="47"/>
        <v>1696.0778636905604</v>
      </c>
      <c r="I150" s="6">
        <f t="shared" si="48"/>
        <v>92.177019584585693</v>
      </c>
    </row>
    <row r="151" spans="1:9" x14ac:dyDescent="0.3">
      <c r="A151" s="6">
        <v>20</v>
      </c>
      <c r="B151" s="1">
        <v>499.79182633131802</v>
      </c>
      <c r="C151" s="1">
        <v>494.80058144095898</v>
      </c>
      <c r="D151" s="6">
        <v>495.30556831756002</v>
      </c>
      <c r="E151" s="6">
        <f t="shared" si="46"/>
        <v>1851.0808382641408</v>
      </c>
      <c r="F151" s="6">
        <f t="shared" si="46"/>
        <v>1832.5947460776258</v>
      </c>
      <c r="G151" s="6">
        <f t="shared" si="46"/>
        <v>1834.4650678428147</v>
      </c>
      <c r="H151" s="6">
        <f t="shared" si="47"/>
        <v>1839.3802173948607</v>
      </c>
      <c r="I151" s="6">
        <f t="shared" si="48"/>
        <v>10.176095637390286</v>
      </c>
    </row>
    <row r="152" spans="1:9" x14ac:dyDescent="0.3">
      <c r="A152" s="6">
        <v>50</v>
      </c>
      <c r="B152" s="1">
        <v>449.35209006077002</v>
      </c>
      <c r="C152" s="1">
        <v>471.13439552995402</v>
      </c>
      <c r="D152" s="6">
        <v>462.13238063312002</v>
      </c>
      <c r="E152" s="6">
        <f t="shared" si="46"/>
        <v>1664.2670002250738</v>
      </c>
      <c r="F152" s="6">
        <f t="shared" si="46"/>
        <v>1744.9422056664964</v>
      </c>
      <c r="G152" s="6">
        <f t="shared" si="46"/>
        <v>1711.6014097522964</v>
      </c>
      <c r="H152" s="6">
        <f t="shared" si="47"/>
        <v>1706.9368718812891</v>
      </c>
      <c r="I152" s="6">
        <f t="shared" si="48"/>
        <v>40.539371337213431</v>
      </c>
    </row>
    <row r="153" spans="1:9" x14ac:dyDescent="0.3">
      <c r="A153" s="6"/>
      <c r="B153" s="6"/>
      <c r="C153" s="6"/>
      <c r="D153" s="6"/>
      <c r="E153" s="6"/>
      <c r="F153" s="6"/>
      <c r="G153" s="6"/>
      <c r="H153" s="6"/>
      <c r="I153" s="6"/>
    </row>
    <row r="154" spans="1:9" x14ac:dyDescent="0.3">
      <c r="A154" s="3" t="s">
        <v>24</v>
      </c>
      <c r="B154" s="9" t="s">
        <v>0</v>
      </c>
      <c r="C154" s="9"/>
      <c r="D154" s="9"/>
      <c r="E154" s="9" t="s">
        <v>1</v>
      </c>
      <c r="F154" s="9"/>
      <c r="G154" s="9"/>
      <c r="H154" s="4" t="s">
        <v>2</v>
      </c>
      <c r="I154" s="4" t="s">
        <v>3</v>
      </c>
    </row>
    <row r="155" spans="1:9" x14ac:dyDescent="0.3">
      <c r="A155" s="6">
        <v>1</v>
      </c>
      <c r="B155" s="1">
        <v>157.36434092760399</v>
      </c>
      <c r="C155" s="1">
        <v>197.49324768194799</v>
      </c>
      <c r="D155" s="6">
        <v>171.25313521046999</v>
      </c>
      <c r="E155" s="6">
        <f t="shared" ref="E155:G160" si="49">B155*200/30/1.5</f>
        <v>699.39707078935101</v>
      </c>
      <c r="F155" s="6">
        <f t="shared" si="49"/>
        <v>877.74776747532439</v>
      </c>
      <c r="G155" s="6">
        <f t="shared" si="49"/>
        <v>761.12504537986661</v>
      </c>
      <c r="H155" s="6">
        <f t="shared" ref="H155:H160" si="50">AVERAGE(E155:G155)</f>
        <v>779.42329454818071</v>
      </c>
      <c r="I155" s="6">
        <f t="shared" ref="I155:I160" si="51">STDEV(E155:G155)</f>
        <v>90.572414089844699</v>
      </c>
    </row>
    <row r="156" spans="1:9" x14ac:dyDescent="0.3">
      <c r="A156" s="6">
        <v>2</v>
      </c>
      <c r="B156" s="1">
        <v>319.757132615373</v>
      </c>
      <c r="C156" s="1">
        <v>316.669298216757</v>
      </c>
      <c r="D156" s="6">
        <v>318.81404657257002</v>
      </c>
      <c r="E156" s="6">
        <f t="shared" si="49"/>
        <v>1421.1428116238801</v>
      </c>
      <c r="F156" s="6">
        <f t="shared" si="49"/>
        <v>1407.4191031855869</v>
      </c>
      <c r="G156" s="6">
        <f t="shared" si="49"/>
        <v>1416.9513181003113</v>
      </c>
      <c r="H156" s="6">
        <f t="shared" si="50"/>
        <v>1415.1710776365926</v>
      </c>
      <c r="I156" s="6">
        <f t="shared" si="51"/>
        <v>7.0329215413166386</v>
      </c>
    </row>
    <row r="157" spans="1:9" x14ac:dyDescent="0.3">
      <c r="A157" s="6">
        <v>5</v>
      </c>
      <c r="B157" s="1">
        <v>496.39085849929103</v>
      </c>
      <c r="C157" s="1">
        <v>500.43028065845698</v>
      </c>
      <c r="D157" s="6">
        <v>498.68159018899001</v>
      </c>
      <c r="E157" s="6">
        <f t="shared" si="49"/>
        <v>2206.1815933301827</v>
      </c>
      <c r="F157" s="6">
        <f t="shared" si="49"/>
        <v>2224.134580704253</v>
      </c>
      <c r="G157" s="6">
        <f t="shared" si="49"/>
        <v>2216.362623062178</v>
      </c>
      <c r="H157" s="6">
        <f t="shared" si="50"/>
        <v>2215.5595990322049</v>
      </c>
      <c r="I157" s="6">
        <f t="shared" si="51"/>
        <v>9.0033923944209988</v>
      </c>
    </row>
    <row r="158" spans="1:9" x14ac:dyDescent="0.3">
      <c r="A158" s="6">
        <v>10</v>
      </c>
      <c r="B158" s="1">
        <v>611.34250658901499</v>
      </c>
      <c r="C158" s="1">
        <v>699.50287740030103</v>
      </c>
      <c r="D158" s="6">
        <v>656.54246864924005</v>
      </c>
      <c r="E158" s="6">
        <f t="shared" si="49"/>
        <v>2717.0778070622887</v>
      </c>
      <c r="F158" s="6">
        <f t="shared" si="49"/>
        <v>3108.9016773346716</v>
      </c>
      <c r="G158" s="6">
        <f t="shared" si="49"/>
        <v>2917.9665273299556</v>
      </c>
      <c r="H158" s="6">
        <f t="shared" si="50"/>
        <v>2914.6486705756383</v>
      </c>
      <c r="I158" s="6">
        <f t="shared" si="51"/>
        <v>195.93300502694515</v>
      </c>
    </row>
    <row r="159" spans="1:9" x14ac:dyDescent="0.3">
      <c r="A159" s="6">
        <v>20</v>
      </c>
      <c r="B159" s="1">
        <v>763.59934875538897</v>
      </c>
      <c r="C159" s="1">
        <v>780.11632618420299</v>
      </c>
      <c r="D159" s="6">
        <v>773.67558434176999</v>
      </c>
      <c r="E159" s="6">
        <f t="shared" si="49"/>
        <v>3393.7748833572841</v>
      </c>
      <c r="F159" s="6">
        <f t="shared" si="49"/>
        <v>3467.1836719297903</v>
      </c>
      <c r="G159" s="6">
        <f t="shared" si="49"/>
        <v>3438.5581526300889</v>
      </c>
      <c r="H159" s="6">
        <f t="shared" si="50"/>
        <v>3433.1722359723876</v>
      </c>
      <c r="I159" s="6">
        <f t="shared" si="51"/>
        <v>36.999576127349151</v>
      </c>
    </row>
    <row r="160" spans="1:9" x14ac:dyDescent="0.3">
      <c r="A160" s="6">
        <v>50</v>
      </c>
      <c r="B160" s="1">
        <v>749.07385376047398</v>
      </c>
      <c r="C160" s="1">
        <v>718.19226881642305</v>
      </c>
      <c r="D160" s="6">
        <v>733.20920589157004</v>
      </c>
      <c r="E160" s="6">
        <f t="shared" si="49"/>
        <v>3329.2171278243291</v>
      </c>
      <c r="F160" s="6">
        <f t="shared" si="49"/>
        <v>3191.9656391841022</v>
      </c>
      <c r="G160" s="6">
        <f t="shared" si="49"/>
        <v>3258.7075817403111</v>
      </c>
      <c r="H160" s="6">
        <f t="shared" si="50"/>
        <v>3259.9634495829141</v>
      </c>
      <c r="I160" s="6">
        <f t="shared" si="51"/>
        <v>68.634362286817705</v>
      </c>
    </row>
    <row r="163" spans="1:9" x14ac:dyDescent="0.3">
      <c r="A163" s="3" t="s">
        <v>8</v>
      </c>
      <c r="B163" s="9" t="s">
        <v>0</v>
      </c>
      <c r="C163" s="9"/>
      <c r="D163" s="9"/>
      <c r="E163" s="9" t="s">
        <v>1</v>
      </c>
      <c r="F163" s="9"/>
      <c r="G163" s="9"/>
      <c r="H163" s="4" t="s">
        <v>2</v>
      </c>
      <c r="I163" s="4" t="s">
        <v>3</v>
      </c>
    </row>
    <row r="164" spans="1:9" x14ac:dyDescent="0.3">
      <c r="A164" s="6">
        <v>1</v>
      </c>
      <c r="B164" s="1">
        <v>44.790244463331298</v>
      </c>
      <c r="C164" s="1">
        <v>54.943729643509798</v>
      </c>
      <c r="D164" s="6">
        <v>48.41789</v>
      </c>
      <c r="E164" s="6">
        <f t="shared" ref="E164:G169" si="52">B164*200/30/1.2</f>
        <v>248.83469146295167</v>
      </c>
      <c r="F164" s="6">
        <f t="shared" si="52"/>
        <v>305.24294246394328</v>
      </c>
      <c r="G164" s="6">
        <f t="shared" si="52"/>
        <v>268.9882777777778</v>
      </c>
      <c r="H164" s="6">
        <f t="shared" ref="H164:H169" si="53">AVERAGE(E164:G164)</f>
        <v>274.35530390155759</v>
      </c>
      <c r="I164" s="6">
        <f t="shared" ref="I164:I169" si="54">STDEV(E164:G164)</f>
        <v>28.584548663704989</v>
      </c>
    </row>
    <row r="165" spans="1:9" x14ac:dyDescent="0.3">
      <c r="A165" s="6">
        <v>2</v>
      </c>
      <c r="B165" s="1">
        <v>106.56523134537601</v>
      </c>
      <c r="C165" s="1">
        <v>82.764688603410804</v>
      </c>
      <c r="D165" s="6">
        <v>93.268900000000002</v>
      </c>
      <c r="E165" s="6">
        <f t="shared" si="52"/>
        <v>592.02906302986673</v>
      </c>
      <c r="F165" s="6">
        <f t="shared" si="52"/>
        <v>459.8038255745044</v>
      </c>
      <c r="G165" s="6">
        <f t="shared" si="52"/>
        <v>518.16055555555556</v>
      </c>
      <c r="H165" s="6">
        <f t="shared" si="53"/>
        <v>523.33114805330888</v>
      </c>
      <c r="I165" s="6">
        <f t="shared" si="54"/>
        <v>66.26409001197456</v>
      </c>
    </row>
    <row r="166" spans="1:9" x14ac:dyDescent="0.3">
      <c r="A166" s="6">
        <v>5</v>
      </c>
      <c r="B166" s="1">
        <v>145.47500871934199</v>
      </c>
      <c r="C166" s="1">
        <v>127.00646355264</v>
      </c>
      <c r="D166" s="6">
        <v>136.72588999999999</v>
      </c>
      <c r="E166" s="6">
        <f t="shared" si="52"/>
        <v>808.19449288523333</v>
      </c>
      <c r="F166" s="6">
        <f t="shared" si="52"/>
        <v>705.59146418133332</v>
      </c>
      <c r="G166" s="6">
        <f t="shared" si="52"/>
        <v>759.58827777777788</v>
      </c>
      <c r="H166" s="6">
        <f t="shared" si="53"/>
        <v>757.79141161478162</v>
      </c>
      <c r="I166" s="6">
        <f t="shared" si="54"/>
        <v>51.325110041860832</v>
      </c>
    </row>
    <row r="167" spans="1:9" x14ac:dyDescent="0.3">
      <c r="A167" s="6">
        <v>10</v>
      </c>
      <c r="B167" s="1">
        <v>198.261435998048</v>
      </c>
      <c r="C167" s="1">
        <v>189.05161967050699</v>
      </c>
      <c r="D167" s="6">
        <v>193.34200000000001</v>
      </c>
      <c r="E167" s="6">
        <f t="shared" si="52"/>
        <v>1101.4524222113778</v>
      </c>
      <c r="F167" s="6">
        <f t="shared" si="52"/>
        <v>1050.286775947261</v>
      </c>
      <c r="G167" s="6">
        <f t="shared" si="52"/>
        <v>1074.1222222222223</v>
      </c>
      <c r="H167" s="6">
        <f t="shared" si="53"/>
        <v>1075.2871401269538</v>
      </c>
      <c r="I167" s="6">
        <f t="shared" si="54"/>
        <v>25.602707175213983</v>
      </c>
    </row>
    <row r="168" spans="1:9" x14ac:dyDescent="0.3">
      <c r="A168" s="6">
        <v>20</v>
      </c>
      <c r="B168" s="1">
        <v>257.02278338072</v>
      </c>
      <c r="C168" s="1">
        <v>256.05460621743401</v>
      </c>
      <c r="D168" s="6">
        <v>254.89619999999999</v>
      </c>
      <c r="E168" s="6">
        <f t="shared" si="52"/>
        <v>1427.9043521151111</v>
      </c>
      <c r="F168" s="6">
        <f t="shared" si="52"/>
        <v>1422.5255900968557</v>
      </c>
      <c r="G168" s="6">
        <f t="shared" si="52"/>
        <v>1416.0900000000001</v>
      </c>
      <c r="H168" s="6">
        <f t="shared" si="53"/>
        <v>1422.1733140706556</v>
      </c>
      <c r="I168" s="6">
        <f t="shared" si="54"/>
        <v>5.91504883952223</v>
      </c>
    </row>
    <row r="169" spans="1:9" x14ac:dyDescent="0.3">
      <c r="A169" s="6">
        <v>50</v>
      </c>
      <c r="B169" s="1">
        <v>235.46426895239901</v>
      </c>
      <c r="C169" s="1">
        <v>237.526130726275</v>
      </c>
      <c r="D169" s="6">
        <v>236.64779999999999</v>
      </c>
      <c r="E169" s="6">
        <f t="shared" si="52"/>
        <v>1308.1348275133278</v>
      </c>
      <c r="F169" s="6">
        <f t="shared" si="52"/>
        <v>1319.5896151459724</v>
      </c>
      <c r="G169" s="6">
        <f t="shared" si="52"/>
        <v>1314.7099999999998</v>
      </c>
      <c r="H169" s="6">
        <f t="shared" si="53"/>
        <v>1314.1448142197667</v>
      </c>
      <c r="I169" s="6">
        <f t="shared" si="54"/>
        <v>5.7482707096900416</v>
      </c>
    </row>
    <row r="172" spans="1:9" x14ac:dyDescent="0.3">
      <c r="A172" s="3" t="s">
        <v>13</v>
      </c>
      <c r="B172" s="9" t="s">
        <v>0</v>
      </c>
      <c r="C172" s="9"/>
      <c r="D172" s="9"/>
      <c r="E172" s="9" t="s">
        <v>1</v>
      </c>
      <c r="F172" s="9"/>
      <c r="G172" s="9"/>
      <c r="H172" s="4" t="s">
        <v>2</v>
      </c>
      <c r="I172" s="4" t="s">
        <v>3</v>
      </c>
    </row>
    <row r="173" spans="1:9" x14ac:dyDescent="0.3">
      <c r="A173" s="6">
        <v>1</v>
      </c>
      <c r="B173" s="1">
        <v>53.285576684500001</v>
      </c>
      <c r="C173" s="1">
        <v>62.678613735292899</v>
      </c>
      <c r="D173" s="2">
        <v>58.382018435639999</v>
      </c>
      <c r="E173" s="6">
        <f t="shared" ref="E173:G178" si="55">B173*200/30/1.2</f>
        <v>296.03098158055553</v>
      </c>
      <c r="F173" s="6">
        <f t="shared" si="55"/>
        <v>348.21452075162728</v>
      </c>
      <c r="G173" s="6">
        <f t="shared" si="55"/>
        <v>324.34454686466671</v>
      </c>
      <c r="H173" s="6">
        <f t="shared" ref="H173:H178" si="56">AVERAGE(E173:G173)</f>
        <v>322.86334973228321</v>
      </c>
      <c r="I173" s="6">
        <f t="shared" ref="I173:I178" si="57">STDEV(E173:G173)</f>
        <v>26.123282695967415</v>
      </c>
    </row>
    <row r="174" spans="1:9" x14ac:dyDescent="0.3">
      <c r="A174" s="6">
        <v>2</v>
      </c>
      <c r="B174" s="1">
        <v>101.760609975953</v>
      </c>
      <c r="C174" s="1">
        <v>90.642939922700606</v>
      </c>
      <c r="D174" s="2">
        <v>95.137045884920994</v>
      </c>
      <c r="E174" s="6">
        <f t="shared" si="55"/>
        <v>565.33672208862788</v>
      </c>
      <c r="F174" s="6">
        <f t="shared" si="55"/>
        <v>503.57188845944785</v>
      </c>
      <c r="G174" s="6">
        <f t="shared" si="55"/>
        <v>528.53914380511662</v>
      </c>
      <c r="H174" s="6">
        <f t="shared" si="56"/>
        <v>532.48258478439755</v>
      </c>
      <c r="I174" s="6">
        <f t="shared" si="57"/>
        <v>31.070672882605482</v>
      </c>
    </row>
    <row r="175" spans="1:9" x14ac:dyDescent="0.3">
      <c r="A175" s="6">
        <v>5</v>
      </c>
      <c r="B175" s="1">
        <v>143.87766829640799</v>
      </c>
      <c r="C175" s="1">
        <v>160.769784762954</v>
      </c>
      <c r="D175" s="2">
        <v>150.876972646875</v>
      </c>
      <c r="E175" s="6">
        <f t="shared" si="55"/>
        <v>799.32037942448892</v>
      </c>
      <c r="F175" s="6">
        <f t="shared" si="55"/>
        <v>893.16547090530003</v>
      </c>
      <c r="G175" s="6">
        <f t="shared" si="55"/>
        <v>838.20540359375002</v>
      </c>
      <c r="H175" s="6">
        <f t="shared" si="56"/>
        <v>843.56375130784636</v>
      </c>
      <c r="I175" s="6">
        <f t="shared" si="57"/>
        <v>47.151449780778975</v>
      </c>
    </row>
    <row r="176" spans="1:9" x14ac:dyDescent="0.3">
      <c r="A176" s="6">
        <v>10</v>
      </c>
      <c r="B176" s="1">
        <v>248.43943048879001</v>
      </c>
      <c r="C176" s="1">
        <v>248.10942412132701</v>
      </c>
      <c r="D176" s="2">
        <v>247.377295735648</v>
      </c>
      <c r="E176" s="6">
        <f t="shared" si="55"/>
        <v>1380.2190582710557</v>
      </c>
      <c r="F176" s="6">
        <f t="shared" si="55"/>
        <v>1378.3856895629278</v>
      </c>
      <c r="G176" s="6">
        <f t="shared" si="55"/>
        <v>1374.3183096424889</v>
      </c>
      <c r="H176" s="6">
        <f t="shared" si="56"/>
        <v>1377.6410191588241</v>
      </c>
      <c r="I176" s="6">
        <f t="shared" si="57"/>
        <v>3.0200346194115495</v>
      </c>
    </row>
    <row r="177" spans="1:9" x14ac:dyDescent="0.3">
      <c r="A177" s="6">
        <v>20</v>
      </c>
      <c r="B177" s="1">
        <v>365.22826328408098</v>
      </c>
      <c r="C177" s="1">
        <v>371.54535813802698</v>
      </c>
      <c r="D177" s="2">
        <v>363.48627813695703</v>
      </c>
      <c r="E177" s="6">
        <f t="shared" si="55"/>
        <v>2029.045907133783</v>
      </c>
      <c r="F177" s="6">
        <f t="shared" si="55"/>
        <v>2064.1408785445942</v>
      </c>
      <c r="G177" s="6">
        <f t="shared" si="55"/>
        <v>2019.3682118719835</v>
      </c>
      <c r="H177" s="6">
        <f t="shared" si="56"/>
        <v>2037.518332516787</v>
      </c>
      <c r="I177" s="6">
        <f t="shared" si="57"/>
        <v>23.558107185151865</v>
      </c>
    </row>
    <row r="178" spans="1:9" x14ac:dyDescent="0.3">
      <c r="A178" s="6">
        <v>50</v>
      </c>
      <c r="B178" s="1">
        <v>360.38872442657203</v>
      </c>
      <c r="C178" s="1">
        <v>372.18309823164401</v>
      </c>
      <c r="D178" s="2">
        <v>368.65577528059401</v>
      </c>
      <c r="E178" s="6">
        <f t="shared" si="55"/>
        <v>2002.1595801476224</v>
      </c>
      <c r="F178" s="6">
        <f t="shared" si="55"/>
        <v>2067.6838790646893</v>
      </c>
      <c r="G178" s="6">
        <f t="shared" si="55"/>
        <v>2048.0876404477449</v>
      </c>
      <c r="H178" s="6">
        <f t="shared" si="56"/>
        <v>2039.310366553352</v>
      </c>
      <c r="I178" s="6">
        <f t="shared" si="57"/>
        <v>33.632407584146819</v>
      </c>
    </row>
    <row r="181" spans="1:9" x14ac:dyDescent="0.3">
      <c r="A181" s="3" t="s">
        <v>18</v>
      </c>
      <c r="B181" s="9" t="s">
        <v>0</v>
      </c>
      <c r="C181" s="9"/>
      <c r="D181" s="9"/>
      <c r="E181" s="9" t="s">
        <v>1</v>
      </c>
      <c r="F181" s="9"/>
      <c r="G181" s="9"/>
      <c r="H181" s="4" t="s">
        <v>2</v>
      </c>
      <c r="I181" s="4" t="s">
        <v>3</v>
      </c>
    </row>
    <row r="182" spans="1:9" x14ac:dyDescent="0.3">
      <c r="A182" s="6">
        <v>1</v>
      </c>
      <c r="B182" s="1">
        <v>64.160715866575799</v>
      </c>
      <c r="C182" s="1">
        <v>66.127523429491205</v>
      </c>
      <c r="D182" s="6">
        <v>65.562896100000003</v>
      </c>
      <c r="E182" s="6">
        <f t="shared" ref="E182:G187" si="58">B182*200/30/0.6</f>
        <v>712.89684296195333</v>
      </c>
      <c r="F182" s="6">
        <f t="shared" si="58"/>
        <v>734.75026032768005</v>
      </c>
      <c r="G182" s="6">
        <f t="shared" si="58"/>
        <v>728.47662333333335</v>
      </c>
      <c r="H182" s="6">
        <f t="shared" ref="H182:H187" si="59">AVERAGE(E182:G182)</f>
        <v>725.37457554098899</v>
      </c>
      <c r="I182" s="6">
        <f t="shared" ref="I182:I187" si="60">STDEV(E182:G182)</f>
        <v>11.252110380708739</v>
      </c>
    </row>
    <row r="183" spans="1:9" x14ac:dyDescent="0.3">
      <c r="A183" s="6">
        <v>2</v>
      </c>
      <c r="B183" s="1">
        <v>110.60139764517101</v>
      </c>
      <c r="C183" s="1">
        <v>118.47500801187</v>
      </c>
      <c r="D183" s="6">
        <v>114.569812</v>
      </c>
      <c r="E183" s="6">
        <f t="shared" si="58"/>
        <v>1228.9044182796779</v>
      </c>
      <c r="F183" s="6">
        <f t="shared" si="58"/>
        <v>1316.3889779096667</v>
      </c>
      <c r="G183" s="6">
        <f t="shared" si="58"/>
        <v>1272.9979111111113</v>
      </c>
      <c r="H183" s="6">
        <f t="shared" si="59"/>
        <v>1272.7637691001519</v>
      </c>
      <c r="I183" s="6">
        <f t="shared" si="60"/>
        <v>43.742749802387117</v>
      </c>
    </row>
    <row r="184" spans="1:9" x14ac:dyDescent="0.3">
      <c r="A184" s="6">
        <v>5</v>
      </c>
      <c r="B184" s="1">
        <v>157.989353806129</v>
      </c>
      <c r="C184" s="1">
        <v>165.294725088718</v>
      </c>
      <c r="D184" s="6">
        <v>161.09721300000001</v>
      </c>
      <c r="E184" s="6">
        <f t="shared" si="58"/>
        <v>1755.4372645125443</v>
      </c>
      <c r="F184" s="6">
        <f t="shared" si="58"/>
        <v>1836.6080565413113</v>
      </c>
      <c r="G184" s="6">
        <f t="shared" si="58"/>
        <v>1789.9690333333335</v>
      </c>
      <c r="H184" s="6">
        <f t="shared" si="59"/>
        <v>1794.0047847957296</v>
      </c>
      <c r="I184" s="6">
        <f t="shared" si="60"/>
        <v>40.735608956341991</v>
      </c>
    </row>
    <row r="185" spans="1:9" x14ac:dyDescent="0.3">
      <c r="A185" s="6">
        <v>10</v>
      </c>
      <c r="B185" s="1">
        <v>199.33198295965801</v>
      </c>
      <c r="C185" s="1">
        <v>214.20115203333501</v>
      </c>
      <c r="D185" s="6">
        <v>206.737281</v>
      </c>
      <c r="E185" s="6">
        <f t="shared" si="58"/>
        <v>2214.799810662867</v>
      </c>
      <c r="F185" s="6">
        <f t="shared" si="58"/>
        <v>2380.012800370389</v>
      </c>
      <c r="G185" s="6">
        <f t="shared" si="58"/>
        <v>2297.0809000000004</v>
      </c>
      <c r="H185" s="6">
        <f t="shared" si="59"/>
        <v>2297.2978370110854</v>
      </c>
      <c r="I185" s="6">
        <f t="shared" si="60"/>
        <v>82.606708494374246</v>
      </c>
    </row>
    <row r="186" spans="1:9" x14ac:dyDescent="0.3">
      <c r="A186" s="6">
        <v>20</v>
      </c>
      <c r="B186" s="1">
        <v>219.38237677991501</v>
      </c>
      <c r="C186" s="1">
        <v>216.78018961517401</v>
      </c>
      <c r="D186" s="6">
        <v>217.97411</v>
      </c>
      <c r="E186" s="6">
        <f t="shared" si="58"/>
        <v>2437.5819642212778</v>
      </c>
      <c r="F186" s="6">
        <f t="shared" si="58"/>
        <v>2408.6687735019336</v>
      </c>
      <c r="G186" s="6">
        <f t="shared" si="58"/>
        <v>2421.9345555555556</v>
      </c>
      <c r="H186" s="6">
        <f t="shared" si="59"/>
        <v>2422.7284310929222</v>
      </c>
      <c r="I186" s="6">
        <f t="shared" si="60"/>
        <v>14.472934331707371</v>
      </c>
    </row>
    <row r="187" spans="1:9" x14ac:dyDescent="0.3">
      <c r="A187" s="6">
        <v>50</v>
      </c>
      <c r="B187" s="1">
        <v>201.53703032702199</v>
      </c>
      <c r="C187" s="1">
        <v>191.165401124456</v>
      </c>
      <c r="D187" s="6">
        <v>198.562727</v>
      </c>
      <c r="E187" s="6">
        <f t="shared" si="58"/>
        <v>2239.3003369669113</v>
      </c>
      <c r="F187" s="6">
        <f t="shared" si="58"/>
        <v>2124.0600124939556</v>
      </c>
      <c r="G187" s="6">
        <f t="shared" si="58"/>
        <v>2206.2525222222225</v>
      </c>
      <c r="H187" s="6">
        <f t="shared" si="59"/>
        <v>2189.8709572276966</v>
      </c>
      <c r="I187" s="6">
        <f t="shared" si="60"/>
        <v>59.340962664170206</v>
      </c>
    </row>
    <row r="190" spans="1:9" x14ac:dyDescent="0.3">
      <c r="A190" s="3" t="s">
        <v>23</v>
      </c>
      <c r="B190" s="9" t="s">
        <v>0</v>
      </c>
      <c r="C190" s="9"/>
      <c r="D190" s="9"/>
      <c r="E190" s="9" t="s">
        <v>1</v>
      </c>
      <c r="F190" s="9"/>
      <c r="G190" s="9"/>
      <c r="H190" s="4" t="s">
        <v>2</v>
      </c>
      <c r="I190" s="4" t="s">
        <v>3</v>
      </c>
    </row>
    <row r="191" spans="1:9" x14ac:dyDescent="0.3">
      <c r="A191" s="6">
        <v>1</v>
      </c>
      <c r="B191" s="1">
        <v>2.62881238347132</v>
      </c>
      <c r="C191" s="1">
        <v>2.2301798215861499</v>
      </c>
      <c r="D191" s="6">
        <v>2.4741399999999998</v>
      </c>
      <c r="E191" s="6">
        <f t="shared" ref="E191:G196" si="61">B191*200/30/1.5</f>
        <v>11.683610593205868</v>
      </c>
      <c r="F191" s="6">
        <f t="shared" si="61"/>
        <v>9.9119103181606665</v>
      </c>
      <c r="G191" s="6">
        <f t="shared" si="61"/>
        <v>10.996177777777776</v>
      </c>
      <c r="H191" s="6">
        <f t="shared" ref="H191:H196" si="62">AVERAGE(E191:G191)</f>
        <v>10.863899563048102</v>
      </c>
      <c r="I191" s="6">
        <f t="shared" ref="I191:I196" si="63">STDEV(E191:G191)</f>
        <v>0.89322651702569988</v>
      </c>
    </row>
    <row r="192" spans="1:9" x14ac:dyDescent="0.3">
      <c r="A192" s="6">
        <v>2</v>
      </c>
      <c r="B192" s="1">
        <v>3.9771806261161</v>
      </c>
      <c r="C192" s="1">
        <v>3.8919831325172298</v>
      </c>
      <c r="D192" s="6">
        <v>3.6471900000000002</v>
      </c>
      <c r="E192" s="6">
        <f t="shared" si="61"/>
        <v>17.676358338293777</v>
      </c>
      <c r="F192" s="6">
        <f t="shared" si="61"/>
        <v>17.297702811187687</v>
      </c>
      <c r="G192" s="6">
        <f t="shared" si="61"/>
        <v>16.209733333333332</v>
      </c>
      <c r="H192" s="6">
        <f t="shared" si="62"/>
        <v>17.061264827604933</v>
      </c>
      <c r="I192" s="6">
        <f t="shared" si="63"/>
        <v>0.76136352444434552</v>
      </c>
    </row>
    <row r="193" spans="1:9" x14ac:dyDescent="0.3">
      <c r="A193" s="6">
        <v>5</v>
      </c>
      <c r="B193" s="1">
        <v>5.4364652308290697</v>
      </c>
      <c r="C193" s="1">
        <v>5.4904817669952504</v>
      </c>
      <c r="D193" s="6">
        <v>5.5247979999999997</v>
      </c>
      <c r="E193" s="6">
        <f t="shared" si="61"/>
        <v>24.162067692573643</v>
      </c>
      <c r="F193" s="6">
        <f t="shared" si="61"/>
        <v>24.402141186645554</v>
      </c>
      <c r="G193" s="6">
        <f t="shared" si="61"/>
        <v>24.554657777777777</v>
      </c>
      <c r="H193" s="6">
        <f t="shared" si="62"/>
        <v>24.372955552332325</v>
      </c>
      <c r="I193" s="6">
        <f t="shared" si="63"/>
        <v>0.19791562517357345</v>
      </c>
    </row>
    <row r="194" spans="1:9" x14ac:dyDescent="0.3">
      <c r="A194" s="6">
        <v>10</v>
      </c>
      <c r="B194" s="1">
        <v>6.0354749730331498</v>
      </c>
      <c r="C194" s="1">
        <v>6.2943266906048798</v>
      </c>
      <c r="D194" s="6">
        <v>6.9459999999999997</v>
      </c>
      <c r="E194" s="6">
        <f t="shared" si="61"/>
        <v>26.824333213480667</v>
      </c>
      <c r="F194" s="6">
        <f t="shared" si="61"/>
        <v>27.974785291577245</v>
      </c>
      <c r="G194" s="6">
        <f t="shared" si="61"/>
        <v>30.871111111111109</v>
      </c>
      <c r="H194" s="6">
        <f t="shared" si="62"/>
        <v>28.556743205389676</v>
      </c>
      <c r="I194" s="6">
        <f t="shared" si="63"/>
        <v>2.0852120031963777</v>
      </c>
    </row>
    <row r="195" spans="1:9" x14ac:dyDescent="0.3">
      <c r="A195" s="6">
        <v>20</v>
      </c>
      <c r="B195" s="1">
        <v>7.0696716857697597</v>
      </c>
      <c r="C195" s="1">
        <v>7.14210805568759</v>
      </c>
      <c r="D195" s="6">
        <v>8.8320000000000007</v>
      </c>
      <c r="E195" s="6">
        <f t="shared" si="61"/>
        <v>31.420763047865595</v>
      </c>
      <c r="F195" s="6">
        <f t="shared" si="61"/>
        <v>31.742702469722627</v>
      </c>
      <c r="G195" s="6">
        <f t="shared" si="61"/>
        <v>39.253333333333337</v>
      </c>
      <c r="H195" s="6">
        <f t="shared" si="62"/>
        <v>34.138932950307186</v>
      </c>
      <c r="I195" s="6">
        <f t="shared" si="63"/>
        <v>4.4321247394742649</v>
      </c>
    </row>
    <row r="196" spans="1:9" x14ac:dyDescent="0.3">
      <c r="A196" s="6">
        <v>50</v>
      </c>
      <c r="B196" s="1">
        <v>9.9718979581477694</v>
      </c>
      <c r="C196" s="1">
        <v>9.3212641479806795</v>
      </c>
      <c r="D196" s="6">
        <v>9.6146700000000003</v>
      </c>
      <c r="E196" s="6">
        <f t="shared" si="61"/>
        <v>44.319546480656754</v>
      </c>
      <c r="F196" s="6">
        <f t="shared" si="61"/>
        <v>41.42784065769191</v>
      </c>
      <c r="G196" s="6">
        <f t="shared" si="61"/>
        <v>42.731866666666662</v>
      </c>
      <c r="H196" s="6">
        <f t="shared" si="62"/>
        <v>42.826417935005111</v>
      </c>
      <c r="I196" s="6">
        <f t="shared" si="63"/>
        <v>1.4481697408800198</v>
      </c>
    </row>
  </sheetData>
  <mergeCells count="46">
    <mergeCell ref="B1:D1"/>
    <mergeCell ref="E1:G1"/>
    <mergeCell ref="B146:D146"/>
    <mergeCell ref="E146:G146"/>
    <mergeCell ref="B190:D190"/>
    <mergeCell ref="B38:D38"/>
    <mergeCell ref="E38:G38"/>
    <mergeCell ref="B74:D74"/>
    <mergeCell ref="E74:G74"/>
    <mergeCell ref="B110:D110"/>
    <mergeCell ref="E110:G110"/>
    <mergeCell ref="B128:D128"/>
    <mergeCell ref="E128:G128"/>
    <mergeCell ref="B172:D172"/>
    <mergeCell ref="B119:D119"/>
    <mergeCell ref="E119:G119"/>
    <mergeCell ref="E190:G190"/>
    <mergeCell ref="B154:D154"/>
    <mergeCell ref="E154:G154"/>
    <mergeCell ref="B137:D137"/>
    <mergeCell ref="E137:G137"/>
    <mergeCell ref="B181:D181"/>
    <mergeCell ref="E181:G181"/>
    <mergeCell ref="E172:G172"/>
    <mergeCell ref="B29:D29"/>
    <mergeCell ref="E29:G29"/>
    <mergeCell ref="B65:D65"/>
    <mergeCell ref="E65:G65"/>
    <mergeCell ref="B101:D101"/>
    <mergeCell ref="E101:G101"/>
    <mergeCell ref="B2:D2"/>
    <mergeCell ref="E2:G2"/>
    <mergeCell ref="B163:D163"/>
    <mergeCell ref="E163:G163"/>
    <mergeCell ref="B20:D20"/>
    <mergeCell ref="E20:G20"/>
    <mergeCell ref="B56:D56"/>
    <mergeCell ref="E56:G56"/>
    <mergeCell ref="B92:D92"/>
    <mergeCell ref="E92:G92"/>
    <mergeCell ref="B11:D11"/>
    <mergeCell ref="E11:G11"/>
    <mergeCell ref="B47:D47"/>
    <mergeCell ref="E47:G47"/>
    <mergeCell ref="B83:D83"/>
    <mergeCell ref="E83:G8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就看看热闹</dc:creator>
  <cp:lastModifiedBy>wpeng chboy</cp:lastModifiedBy>
  <dcterms:created xsi:type="dcterms:W3CDTF">2015-06-05T18:19:34Z</dcterms:created>
  <dcterms:modified xsi:type="dcterms:W3CDTF">2024-06-24T15:17:14Z</dcterms:modified>
</cp:coreProperties>
</file>