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/项目/动眼神经麻痹/"/>
    </mc:Choice>
  </mc:AlternateContent>
  <xr:revisionPtr revIDLastSave="0" documentId="13_ncr:1_{8F52D3FD-7C64-A74E-8055-9A14338E8063}" xr6:coauthVersionLast="47" xr6:coauthVersionMax="47" xr10:uidLastSave="{00000000-0000-0000-0000-000000000000}"/>
  <bookViews>
    <workbookView xWindow="760" yWindow="500" windowWidth="28040" windowHeight="15560" activeTab="4" xr2:uid="{18732C48-1BD2-F542-93F0-270D1ECB1656}"/>
  </bookViews>
  <sheets>
    <sheet name="Sheet1" sheetId="1" r:id="rId1"/>
    <sheet name="Sheet2" sheetId="2" r:id="rId2"/>
    <sheet name="Gender_x0009__x0009_" sheetId="3" r:id="rId3"/>
    <sheet name="age" sheetId="4" r:id="rId4"/>
    <sheet name="Size of the aneurysm_x0009__x0009_" sheetId="5" r:id="rId5"/>
    <sheet name="Preoperative complete ONP" sheetId="6" r:id="rId6"/>
    <sheet name="Treatment time_x0009__x0009_" sheetId="7" r:id="rId7"/>
    <sheet name="surgey_x0009__x0009_" sheetId="8" r:id="rId8"/>
    <sheet name="ccc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Q26" i="2"/>
  <c r="O26" i="2"/>
  <c r="H27" i="2"/>
  <c r="G27" i="2"/>
  <c r="G26" i="2"/>
  <c r="I19" i="2"/>
  <c r="J19" i="2"/>
  <c r="H19" i="2"/>
  <c r="H20" i="2" s="1"/>
  <c r="E20" i="2" l="1"/>
  <c r="K19" i="2"/>
  <c r="G20" i="2" s="1"/>
  <c r="L19" i="2" l="1"/>
  <c r="F20" i="2"/>
</calcChain>
</file>

<file path=xl/sharedStrings.xml><?xml version="1.0" encoding="utf-8"?>
<sst xmlns="http://schemas.openxmlformats.org/spreadsheetml/2006/main" count="231" uniqueCount="65">
  <si>
    <t>study</t>
  </si>
  <si>
    <t>year</t>
  </si>
  <si>
    <t>country</t>
  </si>
  <si>
    <t>sample size</t>
  </si>
  <si>
    <t>Tumor type</t>
  </si>
  <si>
    <t>mean age</t>
  </si>
  <si>
    <t>Engelhardt</t>
  </si>
  <si>
    <t>France</t>
  </si>
  <si>
    <t>gender(M/F)</t>
  </si>
  <si>
    <t>4/19</t>
  </si>
  <si>
    <t>Complete palsy</t>
  </si>
  <si>
    <t>revent</t>
  </si>
  <si>
    <t>nrevent</t>
  </si>
  <si>
    <t>nrtotal</t>
  </si>
  <si>
    <t>rtotal</t>
  </si>
  <si>
    <t>Partial palsy</t>
  </si>
  <si>
    <t>subarachnoid hemorrhage</t>
  </si>
  <si>
    <t>Vascular risk factors</t>
  </si>
  <si>
    <t>Endovascular treatment</t>
  </si>
  <si>
    <t>Surgery</t>
  </si>
  <si>
    <t>study design</t>
  </si>
  <si>
    <t>case control</t>
  </si>
  <si>
    <t>Gao</t>
  </si>
  <si>
    <t>china</t>
  </si>
  <si>
    <t>8/44</t>
  </si>
  <si>
    <t>Intracranial aneurysm</t>
  </si>
  <si>
    <t xml:space="preserve"> internal aneurysm</t>
  </si>
  <si>
    <t>Gender</t>
  </si>
  <si>
    <t>or</t>
  </si>
  <si>
    <t>lci</t>
  </si>
  <si>
    <t>uci</t>
  </si>
  <si>
    <t>age</t>
  </si>
  <si>
    <t>Size of the aneurysm</t>
  </si>
  <si>
    <t>Rupture of the aneurysm</t>
  </si>
  <si>
    <t>Treatment time</t>
  </si>
  <si>
    <t>surgey</t>
  </si>
  <si>
    <t>Hu</t>
  </si>
  <si>
    <t>b</t>
  </si>
  <si>
    <t>exp(b-1.96*se)=or</t>
  </si>
  <si>
    <t>b-1.96*se=-4.96</t>
  </si>
  <si>
    <t>se</t>
  </si>
  <si>
    <t>60/68</t>
  </si>
  <si>
    <t xml:space="preserve">cohort study </t>
  </si>
  <si>
    <t>Preoperative complete ONP</t>
  </si>
  <si>
    <t>Liu</t>
  </si>
  <si>
    <t>70/82</t>
  </si>
  <si>
    <t xml:space="preserve">posterior communicating aneurysm </t>
  </si>
  <si>
    <t>Hypertension</t>
  </si>
  <si>
    <t>Dyslipidemia</t>
  </si>
  <si>
    <t>SAH</t>
  </si>
  <si>
    <t>Zhong</t>
  </si>
  <si>
    <t>85/17</t>
  </si>
  <si>
    <t>8/60</t>
  </si>
  <si>
    <t>Wu</t>
  </si>
  <si>
    <t>1/18</t>
  </si>
  <si>
    <t>Song</t>
  </si>
  <si>
    <t>8/23</t>
  </si>
  <si>
    <t>Wang</t>
  </si>
  <si>
    <t>16/39</t>
  </si>
  <si>
    <t>Xue</t>
  </si>
  <si>
    <t>8/42</t>
  </si>
  <si>
    <t>Tan</t>
  </si>
  <si>
    <t>58/74</t>
  </si>
  <si>
    <t>Zhao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</si>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</sst>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4"/>
      <color rgb="FF101214"/>
      <name val="PingFang SC"/>
      <family val="2"/>
      <charset val="134"/>
    </font>
    <font>
      <sz val="10"/>
      <color theme="1"/>
      <name val="Times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5BF9-F1AA-C744-8479-59255FDBA710}">
  <dimension ref="A1:AF14"/>
  <sheetViews>
    <sheetView zoomScale="125" workbookViewId="0">
      <selection activeCell="A9" sqref="A9"/>
    </sheetView>
  </sheetViews>
  <sheetFormatPr baseColWidth="10" defaultRowHeight="16"/>
  <cols>
    <col min="6" max="6" width="10.83203125" style="2"/>
    <col min="7" max="7" width="27.33203125" customWidth="1"/>
    <col min="8" max="8" width="22.33203125" customWidth="1"/>
  </cols>
  <sheetData>
    <row r="1" spans="1:32">
      <c r="I1" s="7" t="s">
        <v>10</v>
      </c>
      <c r="J1" s="7"/>
      <c r="K1" s="7"/>
      <c r="L1" s="7"/>
      <c r="M1" s="7" t="s">
        <v>15</v>
      </c>
      <c r="N1" s="7"/>
      <c r="O1" s="7"/>
      <c r="P1" s="7"/>
      <c r="Q1" s="7" t="s">
        <v>16</v>
      </c>
      <c r="R1" s="7"/>
      <c r="S1" s="7"/>
      <c r="T1" s="7"/>
      <c r="U1" s="7" t="s">
        <v>17</v>
      </c>
      <c r="V1" s="7"/>
      <c r="W1" s="7"/>
      <c r="X1" s="7"/>
      <c r="Y1" s="7" t="s">
        <v>18</v>
      </c>
      <c r="Z1" s="7"/>
      <c r="AA1" s="7"/>
      <c r="AB1" s="7"/>
      <c r="AC1" s="7" t="s">
        <v>19</v>
      </c>
      <c r="AD1" s="7"/>
      <c r="AE1" s="7"/>
      <c r="AF1" s="7"/>
    </row>
    <row r="2" spans="1:32" ht="22">
      <c r="A2" t="s">
        <v>0</v>
      </c>
      <c r="B2" t="s">
        <v>1</v>
      </c>
      <c r="C2" t="s">
        <v>20</v>
      </c>
      <c r="D2" t="s">
        <v>2</v>
      </c>
      <c r="E2" t="s">
        <v>3</v>
      </c>
      <c r="F2" s="2" t="s">
        <v>8</v>
      </c>
      <c r="G2" s="1" t="s">
        <v>5</v>
      </c>
      <c r="H2" s="1" t="s">
        <v>4</v>
      </c>
      <c r="I2" t="s">
        <v>11</v>
      </c>
      <c r="J2" t="s">
        <v>14</v>
      </c>
      <c r="K2" t="s">
        <v>12</v>
      </c>
      <c r="L2" t="s">
        <v>13</v>
      </c>
      <c r="M2" t="s">
        <v>11</v>
      </c>
      <c r="N2" t="s">
        <v>14</v>
      </c>
      <c r="O2" t="s">
        <v>12</v>
      </c>
      <c r="P2" t="s">
        <v>13</v>
      </c>
      <c r="Q2" t="s">
        <v>11</v>
      </c>
      <c r="R2" t="s">
        <v>14</v>
      </c>
      <c r="S2" t="s">
        <v>12</v>
      </c>
      <c r="T2" t="s">
        <v>13</v>
      </c>
      <c r="U2" t="s">
        <v>11</v>
      </c>
      <c r="V2" t="s">
        <v>14</v>
      </c>
      <c r="W2" t="s">
        <v>12</v>
      </c>
      <c r="X2" t="s">
        <v>13</v>
      </c>
      <c r="Y2" t="s">
        <v>11</v>
      </c>
      <c r="Z2" t="s">
        <v>14</v>
      </c>
      <c r="AA2" t="s">
        <v>12</v>
      </c>
      <c r="AB2" t="s">
        <v>13</v>
      </c>
      <c r="AC2" t="s">
        <v>11</v>
      </c>
      <c r="AD2" t="s">
        <v>14</v>
      </c>
      <c r="AE2" t="s">
        <v>12</v>
      </c>
      <c r="AF2" t="s">
        <v>13</v>
      </c>
    </row>
    <row r="3" spans="1:32">
      <c r="A3" t="s">
        <v>6</v>
      </c>
      <c r="B3">
        <v>2015</v>
      </c>
      <c r="C3" t="s">
        <v>21</v>
      </c>
      <c r="D3" t="s">
        <v>7</v>
      </c>
      <c r="E3">
        <v>23</v>
      </c>
      <c r="F3" s="2" t="s">
        <v>9</v>
      </c>
      <c r="G3">
        <v>47.8</v>
      </c>
      <c r="H3" t="s">
        <v>26</v>
      </c>
      <c r="I3">
        <v>16</v>
      </c>
      <c r="J3">
        <v>20</v>
      </c>
      <c r="K3">
        <v>3</v>
      </c>
      <c r="L3">
        <v>3</v>
      </c>
      <c r="M3">
        <v>4</v>
      </c>
      <c r="N3">
        <v>20</v>
      </c>
      <c r="O3">
        <v>0</v>
      </c>
      <c r="P3">
        <v>3</v>
      </c>
      <c r="Q3">
        <v>14</v>
      </c>
      <c r="R3">
        <v>20</v>
      </c>
      <c r="S3">
        <v>3</v>
      </c>
      <c r="T3">
        <v>3</v>
      </c>
      <c r="U3">
        <v>9</v>
      </c>
      <c r="V3">
        <v>20</v>
      </c>
      <c r="W3">
        <v>2</v>
      </c>
      <c r="X3">
        <v>3</v>
      </c>
      <c r="Y3">
        <v>11</v>
      </c>
      <c r="Z3">
        <v>20</v>
      </c>
      <c r="AA3">
        <v>3</v>
      </c>
      <c r="AB3">
        <v>3</v>
      </c>
      <c r="AC3">
        <v>9</v>
      </c>
      <c r="AD3">
        <v>20</v>
      </c>
      <c r="AE3">
        <v>0</v>
      </c>
      <c r="AF3">
        <v>3</v>
      </c>
    </row>
    <row r="4" spans="1:32">
      <c r="A4" t="s">
        <v>22</v>
      </c>
      <c r="B4">
        <v>2017</v>
      </c>
      <c r="C4" t="s">
        <v>21</v>
      </c>
      <c r="D4" t="s">
        <v>23</v>
      </c>
      <c r="E4">
        <v>52</v>
      </c>
      <c r="F4" s="2" t="s">
        <v>24</v>
      </c>
      <c r="G4">
        <v>53.9</v>
      </c>
      <c r="H4" t="s">
        <v>25</v>
      </c>
    </row>
    <row r="5" spans="1:32">
      <c r="A5" t="s">
        <v>36</v>
      </c>
      <c r="B5">
        <v>2021</v>
      </c>
      <c r="C5" s="4" t="s">
        <v>42</v>
      </c>
      <c r="D5" t="s">
        <v>23</v>
      </c>
      <c r="E5">
        <v>128</v>
      </c>
      <c r="F5" s="2" t="s">
        <v>41</v>
      </c>
      <c r="G5">
        <v>52.8</v>
      </c>
      <c r="H5" t="s">
        <v>25</v>
      </c>
    </row>
    <row r="6" spans="1:32">
      <c r="A6" t="s">
        <v>44</v>
      </c>
      <c r="B6">
        <v>2020</v>
      </c>
      <c r="C6" s="4" t="s">
        <v>42</v>
      </c>
      <c r="D6" t="s">
        <v>23</v>
      </c>
      <c r="E6">
        <v>152</v>
      </c>
      <c r="F6" s="2" t="s">
        <v>45</v>
      </c>
      <c r="G6">
        <v>55.6</v>
      </c>
      <c r="H6" t="s">
        <v>46</v>
      </c>
    </row>
    <row r="7" spans="1:32">
      <c r="A7" t="s">
        <v>50</v>
      </c>
      <c r="B7">
        <v>2019</v>
      </c>
      <c r="C7" t="s">
        <v>21</v>
      </c>
      <c r="D7" t="s">
        <v>23</v>
      </c>
      <c r="E7">
        <v>102</v>
      </c>
      <c r="F7" s="2" t="s">
        <v>51</v>
      </c>
      <c r="G7">
        <v>59.8</v>
      </c>
      <c r="H7" t="s">
        <v>46</v>
      </c>
      <c r="I7">
        <v>61</v>
      </c>
      <c r="J7">
        <v>100</v>
      </c>
      <c r="K7">
        <v>1</v>
      </c>
      <c r="L7">
        <v>2</v>
      </c>
      <c r="M7">
        <v>39</v>
      </c>
      <c r="N7">
        <v>100</v>
      </c>
      <c r="O7">
        <v>1</v>
      </c>
      <c r="P7">
        <v>2</v>
      </c>
    </row>
    <row r="8" spans="1:32">
      <c r="A8" t="s">
        <v>44</v>
      </c>
      <c r="B8">
        <v>2023</v>
      </c>
      <c r="C8" s="4" t="s">
        <v>42</v>
      </c>
      <c r="D8" t="s">
        <v>23</v>
      </c>
      <c r="E8">
        <v>68</v>
      </c>
      <c r="F8" s="2" t="s">
        <v>52</v>
      </c>
      <c r="G8">
        <v>56.59</v>
      </c>
      <c r="H8" t="s">
        <v>46</v>
      </c>
    </row>
    <row r="9" spans="1:32">
      <c r="A9" t="s">
        <v>53</v>
      </c>
      <c r="B9">
        <v>2010</v>
      </c>
      <c r="C9" t="s">
        <v>21</v>
      </c>
      <c r="D9" t="s">
        <v>23</v>
      </c>
      <c r="E9">
        <v>19</v>
      </c>
      <c r="F9" s="2" t="s">
        <v>54</v>
      </c>
      <c r="G9">
        <v>53</v>
      </c>
      <c r="H9" t="s">
        <v>46</v>
      </c>
    </row>
    <row r="10" spans="1:32">
      <c r="A10" t="s">
        <v>55</v>
      </c>
      <c r="B10">
        <v>2012</v>
      </c>
      <c r="C10" s="4" t="s">
        <v>42</v>
      </c>
      <c r="D10" t="s">
        <v>23</v>
      </c>
      <c r="E10">
        <v>31</v>
      </c>
      <c r="F10" s="2" t="s">
        <v>56</v>
      </c>
      <c r="G10">
        <v>50.4</v>
      </c>
      <c r="H10" t="s">
        <v>46</v>
      </c>
    </row>
    <row r="11" spans="1:32">
      <c r="A11" t="s">
        <v>57</v>
      </c>
      <c r="B11">
        <v>2015</v>
      </c>
      <c r="C11" s="4" t="s">
        <v>42</v>
      </c>
      <c r="D11" t="s">
        <v>23</v>
      </c>
      <c r="E11">
        <v>55</v>
      </c>
      <c r="F11" s="2" t="s">
        <v>58</v>
      </c>
      <c r="G11">
        <v>52</v>
      </c>
      <c r="H11" t="s">
        <v>46</v>
      </c>
    </row>
    <row r="12" spans="1:32">
      <c r="A12" t="s">
        <v>59</v>
      </c>
      <c r="B12">
        <v>2020</v>
      </c>
      <c r="C12" s="4" t="s">
        <v>42</v>
      </c>
      <c r="D12" t="s">
        <v>23</v>
      </c>
      <c r="E12">
        <v>50</v>
      </c>
      <c r="F12" s="2" t="s">
        <v>60</v>
      </c>
      <c r="G12">
        <v>57</v>
      </c>
      <c r="H12" t="s">
        <v>46</v>
      </c>
    </row>
    <row r="13" spans="1:32">
      <c r="A13" t="s">
        <v>61</v>
      </c>
      <c r="B13">
        <v>2014</v>
      </c>
      <c r="C13" s="4" t="s">
        <v>42</v>
      </c>
      <c r="D13" t="s">
        <v>23</v>
      </c>
      <c r="E13">
        <v>132</v>
      </c>
      <c r="F13" s="2" t="s">
        <v>62</v>
      </c>
      <c r="G13">
        <v>55</v>
      </c>
      <c r="H13" t="s">
        <v>46</v>
      </c>
    </row>
    <row r="14" spans="1:32">
      <c r="A14" t="s">
        <v>63</v>
      </c>
      <c r="B14">
        <v>2019</v>
      </c>
      <c r="C14" s="4" t="s">
        <v>42</v>
      </c>
      <c r="D14" t="s">
        <v>23</v>
      </c>
      <c r="E14">
        <v>54</v>
      </c>
      <c r="F14" s="2" t="s">
        <v>64</v>
      </c>
      <c r="G14">
        <v>55</v>
      </c>
      <c r="H14" t="s">
        <v>46</v>
      </c>
    </row>
  </sheetData>
  <mergeCells count="6">
    <mergeCell ref="Y1:AB1"/>
    <mergeCell ref="AC1:AF1"/>
    <mergeCell ref="I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097B-3382-8E46-ACD1-723744329DFA}">
  <dimension ref="A1:AF27"/>
  <sheetViews>
    <sheetView topLeftCell="O1" workbookViewId="0">
      <selection activeCell="AD2" sqref="AD2:AF11"/>
    </sheetView>
  </sheetViews>
  <sheetFormatPr baseColWidth="10" defaultRowHeight="16"/>
  <cols>
    <col min="6" max="6" width="11.1640625" bestFit="1" customWidth="1"/>
    <col min="9" max="9" width="22.5" customWidth="1"/>
  </cols>
  <sheetData>
    <row r="1" spans="1:32">
      <c r="C1" s="7" t="s">
        <v>27</v>
      </c>
      <c r="D1" s="7"/>
      <c r="E1" s="7"/>
      <c r="F1" s="7" t="s">
        <v>31</v>
      </c>
      <c r="G1" s="7"/>
      <c r="H1" s="7"/>
      <c r="I1" s="7" t="s">
        <v>32</v>
      </c>
      <c r="J1" s="7"/>
      <c r="K1" s="7"/>
      <c r="L1" s="7" t="s">
        <v>33</v>
      </c>
      <c r="M1" s="7"/>
      <c r="N1" s="7"/>
      <c r="O1" s="7" t="s">
        <v>43</v>
      </c>
      <c r="P1" s="7"/>
      <c r="Q1" s="7"/>
      <c r="R1" s="7" t="s">
        <v>34</v>
      </c>
      <c r="S1" s="7"/>
      <c r="T1" s="7"/>
      <c r="U1" s="7" t="s">
        <v>35</v>
      </c>
      <c r="V1" s="7"/>
      <c r="W1" s="7"/>
      <c r="X1" s="7" t="s">
        <v>47</v>
      </c>
      <c r="Y1" s="7"/>
      <c r="Z1" s="7"/>
      <c r="AA1" s="7" t="s">
        <v>48</v>
      </c>
      <c r="AB1" s="7"/>
      <c r="AC1" s="7"/>
      <c r="AD1" s="7" t="s">
        <v>49</v>
      </c>
      <c r="AE1" s="7"/>
      <c r="AF1" s="7"/>
    </row>
    <row r="2" spans="1:32">
      <c r="A2" t="s">
        <v>0</v>
      </c>
      <c r="B2" t="s">
        <v>1</v>
      </c>
      <c r="C2" t="s">
        <v>28</v>
      </c>
      <c r="D2" t="s">
        <v>29</v>
      </c>
      <c r="E2" t="s">
        <v>30</v>
      </c>
      <c r="F2" t="s">
        <v>28</v>
      </c>
      <c r="G2" t="s">
        <v>29</v>
      </c>
      <c r="H2" t="s">
        <v>30</v>
      </c>
      <c r="I2" t="s">
        <v>28</v>
      </c>
      <c r="J2" t="s">
        <v>29</v>
      </c>
      <c r="K2" t="s">
        <v>30</v>
      </c>
      <c r="L2" t="s">
        <v>28</v>
      </c>
      <c r="M2" t="s">
        <v>29</v>
      </c>
      <c r="N2" t="s">
        <v>30</v>
      </c>
      <c r="O2" t="s">
        <v>28</v>
      </c>
      <c r="P2" t="s">
        <v>29</v>
      </c>
      <c r="Q2" t="s">
        <v>30</v>
      </c>
      <c r="R2" t="s">
        <v>28</v>
      </c>
      <c r="S2" t="s">
        <v>29</v>
      </c>
      <c r="T2" t="s">
        <v>30</v>
      </c>
      <c r="U2" t="s">
        <v>28</v>
      </c>
      <c r="V2" t="s">
        <v>29</v>
      </c>
      <c r="W2" t="s">
        <v>30</v>
      </c>
      <c r="X2" t="s">
        <v>28</v>
      </c>
      <c r="Y2" t="s">
        <v>29</v>
      </c>
      <c r="Z2" t="s">
        <v>30</v>
      </c>
      <c r="AA2" t="s">
        <v>28</v>
      </c>
      <c r="AB2" t="s">
        <v>29</v>
      </c>
      <c r="AC2" t="s">
        <v>30</v>
      </c>
      <c r="AD2" t="s">
        <v>28</v>
      </c>
      <c r="AE2" t="s">
        <v>29</v>
      </c>
      <c r="AF2" t="s">
        <v>30</v>
      </c>
    </row>
    <row r="3" spans="1:32">
      <c r="A3" t="s">
        <v>22</v>
      </c>
      <c r="B3">
        <v>2017</v>
      </c>
      <c r="C3">
        <v>0.82499999999999996</v>
      </c>
      <c r="D3">
        <v>5.8000000000000003E-2</v>
      </c>
      <c r="E3">
        <v>11.742000000000001</v>
      </c>
      <c r="F3">
        <v>0.97399999999999998</v>
      </c>
      <c r="G3">
        <v>0.90100000000000002</v>
      </c>
      <c r="H3">
        <v>1.054</v>
      </c>
      <c r="I3">
        <v>0.67200000000000004</v>
      </c>
      <c r="J3">
        <v>0.40899999999999997</v>
      </c>
      <c r="K3">
        <v>1.105</v>
      </c>
      <c r="L3">
        <v>1.1919999999999999</v>
      </c>
      <c r="M3">
        <v>0.11799999999999999</v>
      </c>
      <c r="N3">
        <v>5.9450000000000003</v>
      </c>
      <c r="O3">
        <v>3.0339999999999998</v>
      </c>
      <c r="P3">
        <v>0.159</v>
      </c>
      <c r="Q3">
        <v>19.734000000000002</v>
      </c>
      <c r="R3">
        <v>0.95799999999999996</v>
      </c>
      <c r="S3">
        <v>0.90500000000000003</v>
      </c>
      <c r="T3">
        <v>1.014</v>
      </c>
      <c r="U3" s="3">
        <v>24.390243902439025</v>
      </c>
      <c r="V3" s="3">
        <v>4.1641879833432505</v>
      </c>
      <c r="W3" s="3">
        <v>142.8571428571428</v>
      </c>
    </row>
    <row r="4" spans="1:32">
      <c r="A4" t="s">
        <v>36</v>
      </c>
      <c r="B4">
        <v>2021</v>
      </c>
      <c r="C4">
        <v>0.76</v>
      </c>
      <c r="D4">
        <v>0.439</v>
      </c>
      <c r="E4">
        <v>1.3169999999999999</v>
      </c>
      <c r="F4">
        <v>1.2170000000000001</v>
      </c>
      <c r="G4">
        <v>0.873</v>
      </c>
      <c r="H4">
        <v>1.696</v>
      </c>
      <c r="I4">
        <v>0.81599999999999995</v>
      </c>
      <c r="J4">
        <v>0.39600000000000002</v>
      </c>
      <c r="K4">
        <v>1.68</v>
      </c>
      <c r="O4">
        <v>0.81200000000000006</v>
      </c>
      <c r="P4">
        <v>0.61899999999999999</v>
      </c>
      <c r="Q4">
        <v>1.0900000000000001</v>
      </c>
      <c r="U4">
        <v>5.5819999999999999</v>
      </c>
      <c r="V4">
        <v>2.2029999999999998</v>
      </c>
      <c r="W4">
        <v>15.045</v>
      </c>
    </row>
    <row r="5" spans="1:32">
      <c r="A5" t="s">
        <v>44</v>
      </c>
      <c r="B5">
        <v>2020</v>
      </c>
      <c r="C5">
        <v>0.73</v>
      </c>
      <c r="D5">
        <v>0.42</v>
      </c>
      <c r="E5">
        <v>1.2709999999999999</v>
      </c>
      <c r="F5">
        <v>1.125</v>
      </c>
      <c r="G5">
        <v>0.90900000000000003</v>
      </c>
      <c r="H5">
        <v>1.3919999999999999</v>
      </c>
      <c r="I5">
        <v>0.83199999999999996</v>
      </c>
      <c r="J5">
        <v>0.65700000000000003</v>
      </c>
      <c r="K5">
        <v>1.054</v>
      </c>
      <c r="O5">
        <v>1.365</v>
      </c>
      <c r="P5">
        <v>0.78800000000000003</v>
      </c>
      <c r="Q5">
        <v>2.3650000000000002</v>
      </c>
      <c r="U5">
        <v>2.625</v>
      </c>
      <c r="V5">
        <v>1.423</v>
      </c>
      <c r="W5">
        <v>4.8410000000000002</v>
      </c>
      <c r="X5">
        <v>0.47299999999999998</v>
      </c>
      <c r="Y5">
        <v>0.16400000000000001</v>
      </c>
      <c r="Z5">
        <v>1.361</v>
      </c>
      <c r="AA5">
        <v>0.56699999999999995</v>
      </c>
      <c r="AB5">
        <v>0.24199999999999999</v>
      </c>
      <c r="AC5">
        <v>1.327</v>
      </c>
      <c r="AD5">
        <v>1.276</v>
      </c>
      <c r="AE5">
        <v>1.0429999999999999</v>
      </c>
      <c r="AF5">
        <v>1.5620000000000001</v>
      </c>
    </row>
    <row r="6" spans="1:32">
      <c r="A6" s="5" t="s">
        <v>50</v>
      </c>
      <c r="B6" s="5">
        <v>2019</v>
      </c>
      <c r="O6" s="6">
        <v>6.4516129032258069</v>
      </c>
      <c r="P6" s="6">
        <v>2.4141519250780439</v>
      </c>
      <c r="Q6" s="6">
        <v>17.241379310344829</v>
      </c>
      <c r="AD6">
        <v>1.264</v>
      </c>
      <c r="AE6">
        <v>0.64500000000000002</v>
      </c>
      <c r="AF6">
        <v>3.4729999999999999</v>
      </c>
    </row>
    <row r="7" spans="1:32">
      <c r="A7" t="s">
        <v>44</v>
      </c>
      <c r="B7">
        <v>2023</v>
      </c>
      <c r="I7">
        <v>6.101</v>
      </c>
      <c r="J7">
        <v>0.28499999999999998</v>
      </c>
      <c r="K7">
        <v>1.38</v>
      </c>
    </row>
    <row r="8" spans="1:32">
      <c r="A8" t="s">
        <v>53</v>
      </c>
      <c r="B8">
        <v>2020</v>
      </c>
      <c r="F8">
        <v>0.23</v>
      </c>
      <c r="G8" s="3">
        <v>2.3E-2</v>
      </c>
      <c r="H8">
        <v>24.02</v>
      </c>
      <c r="I8">
        <v>0.21</v>
      </c>
      <c r="J8">
        <v>0.20688338540345225</v>
      </c>
      <c r="K8">
        <v>1.07</v>
      </c>
      <c r="AD8">
        <v>1.1100000000000001</v>
      </c>
      <c r="AE8">
        <v>0.67</v>
      </c>
      <c r="AF8">
        <v>6.7234404819468336</v>
      </c>
    </row>
    <row r="9" spans="1:32">
      <c r="A9" t="s">
        <v>55</v>
      </c>
      <c r="B9">
        <v>2012</v>
      </c>
      <c r="AD9">
        <v>11.63</v>
      </c>
      <c r="AE9">
        <v>1.1200000000000001</v>
      </c>
      <c r="AF9">
        <v>121.37</v>
      </c>
    </row>
    <row r="10" spans="1:32">
      <c r="A10" t="s">
        <v>57</v>
      </c>
      <c r="B10">
        <v>2015</v>
      </c>
      <c r="O10">
        <v>5.3659999999999997</v>
      </c>
      <c r="P10">
        <v>1.2529999999999999</v>
      </c>
      <c r="Q10">
        <v>22.974</v>
      </c>
    </row>
    <row r="11" spans="1:32">
      <c r="A11" t="s">
        <v>59</v>
      </c>
      <c r="B11">
        <v>2020</v>
      </c>
      <c r="R11" s="3">
        <v>1.143392819644647</v>
      </c>
      <c r="S11" s="3">
        <v>1.0345846067281179</v>
      </c>
      <c r="T11" s="3">
        <v>1.6955378396018199</v>
      </c>
    </row>
    <row r="12" spans="1:32">
      <c r="A12" t="s">
        <v>61</v>
      </c>
      <c r="B12">
        <v>2014</v>
      </c>
      <c r="F12">
        <v>1.046</v>
      </c>
      <c r="G12">
        <v>9.4E-2</v>
      </c>
      <c r="H12">
        <v>1.01</v>
      </c>
      <c r="I12">
        <v>0.98299999999999998</v>
      </c>
      <c r="J12">
        <v>0.69899999999999995</v>
      </c>
      <c r="K12">
        <v>1.3819999999999999</v>
      </c>
      <c r="O12">
        <v>0.51900000000000002</v>
      </c>
      <c r="P12">
        <v>0.13200000000000001</v>
      </c>
      <c r="Q12">
        <v>1.006</v>
      </c>
      <c r="R12">
        <v>1.0149999999999999</v>
      </c>
      <c r="S12">
        <v>0.94</v>
      </c>
      <c r="T12">
        <v>1.095</v>
      </c>
      <c r="U12">
        <v>36.368000000000002</v>
      </c>
      <c r="V12">
        <v>7.556</v>
      </c>
      <c r="W12">
        <v>47.603000000000002</v>
      </c>
    </row>
    <row r="13" spans="1:32">
      <c r="A13" t="s">
        <v>63</v>
      </c>
      <c r="B13">
        <v>2019</v>
      </c>
      <c r="O13">
        <v>28.04</v>
      </c>
      <c r="P13">
        <v>2.6230000000000002</v>
      </c>
      <c r="Q13">
        <v>299.71800000000002</v>
      </c>
      <c r="R13">
        <v>21.527999999999999</v>
      </c>
      <c r="S13">
        <v>1.7689999999999999</v>
      </c>
      <c r="T13">
        <v>261.99</v>
      </c>
    </row>
    <row r="18" spans="4:17">
      <c r="E18" t="s">
        <v>28</v>
      </c>
      <c r="F18" t="s">
        <v>29</v>
      </c>
      <c r="G18" t="s">
        <v>30</v>
      </c>
      <c r="H18" t="s">
        <v>37</v>
      </c>
      <c r="K18" t="s">
        <v>40</v>
      </c>
    </row>
    <row r="19" spans="4:17">
      <c r="E19">
        <v>0.01</v>
      </c>
      <c r="F19">
        <v>5.8000000000000003E-2</v>
      </c>
      <c r="G19">
        <v>0.42</v>
      </c>
      <c r="H19">
        <f>LN(E19)</f>
        <v>-4.6051701859880909</v>
      </c>
      <c r="I19">
        <f t="shared" ref="I19:J19" si="0">LN(F19)</f>
        <v>-2.8473122684357177</v>
      </c>
      <c r="J19">
        <f t="shared" si="0"/>
        <v>-0.86750056770472306</v>
      </c>
      <c r="K19">
        <f>(H19-I19)/1.96</f>
        <v>-0.89686628446549654</v>
      </c>
      <c r="L19">
        <f>H19+1.96*K19</f>
        <v>-6.3630281035404641</v>
      </c>
    </row>
    <row r="20" spans="4:17">
      <c r="E20">
        <f>EXP(H20)</f>
        <v>99.999999999999957</v>
      </c>
      <c r="F20">
        <f>EXP(H20-1.96*K19)</f>
        <v>579.99999999999943</v>
      </c>
      <c r="G20">
        <f>EXP(H20+1.96*K19)</f>
        <v>17.241379310344829</v>
      </c>
      <c r="H20">
        <f>-H19</f>
        <v>4.6051701859880909</v>
      </c>
    </row>
    <row r="21" spans="4:17">
      <c r="I21" t="s">
        <v>38</v>
      </c>
      <c r="J21" t="s">
        <v>39</v>
      </c>
    </row>
    <row r="25" spans="4:17">
      <c r="D25" t="s">
        <v>37</v>
      </c>
      <c r="E25" t="s">
        <v>28</v>
      </c>
      <c r="F25" t="s">
        <v>40</v>
      </c>
      <c r="G25" t="s">
        <v>29</v>
      </c>
      <c r="H25" t="s">
        <v>30</v>
      </c>
    </row>
    <row r="26" spans="4:17">
      <c r="D26">
        <v>2.0089999999999999</v>
      </c>
      <c r="E26">
        <v>0.13400000000000001</v>
      </c>
      <c r="F26">
        <v>2.0089999999999999</v>
      </c>
      <c r="G26">
        <f>E26-1.96*F26</f>
        <v>-3.8036399999999997</v>
      </c>
      <c r="L26">
        <v>0.13400000000000001</v>
      </c>
      <c r="M26">
        <v>3.4000000000000002E-2</v>
      </c>
      <c r="N26">
        <v>0.52800000000000002</v>
      </c>
      <c r="O26">
        <f>EXP(L26)</f>
        <v>1.143392819644647</v>
      </c>
      <c r="P26">
        <f t="shared" ref="P26:Q26" si="1">EXP(M26)</f>
        <v>1.0345846067281179</v>
      </c>
      <c r="Q26">
        <f t="shared" si="1"/>
        <v>1.6955378396018199</v>
      </c>
    </row>
    <row r="27" spans="4:17">
      <c r="D27">
        <v>2.0089999999999999</v>
      </c>
      <c r="E27">
        <v>0.13400000000000001</v>
      </c>
      <c r="G27">
        <f>EXP(D26-1.96*F26)</f>
        <v>0.14534573432748848</v>
      </c>
      <c r="H27">
        <f>EXP(D26+1.96*F26)</f>
        <v>382.46609162859505</v>
      </c>
    </row>
  </sheetData>
  <mergeCells count="10">
    <mergeCell ref="R1:T1"/>
    <mergeCell ref="U1:W1"/>
    <mergeCell ref="X1:Z1"/>
    <mergeCell ref="AA1:AC1"/>
    <mergeCell ref="AD1:AF1"/>
    <mergeCell ref="C1:E1"/>
    <mergeCell ref="F1:H1"/>
    <mergeCell ref="I1:K1"/>
    <mergeCell ref="L1:N1"/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E423-E2F8-1949-A624-A8CD4AEBC885}">
  <dimension ref="A1:E5"/>
  <sheetViews>
    <sheetView workbookViewId="0">
      <selection sqref="A1:E4"/>
    </sheetView>
  </sheetViews>
  <sheetFormatPr baseColWidth="10" defaultRowHeight="16"/>
  <sheetData>
    <row r="1" spans="1:5">
      <c r="A1" t="s">
        <v>0</v>
      </c>
      <c r="B1" t="s">
        <v>1</v>
      </c>
      <c r="C1" t="s">
        <v>28</v>
      </c>
      <c r="D1" t="s">
        <v>29</v>
      </c>
      <c r="E1" t="s">
        <v>30</v>
      </c>
    </row>
    <row r="2" spans="1:5">
      <c r="A2" t="s">
        <v>22</v>
      </c>
      <c r="B2">
        <v>2017</v>
      </c>
      <c r="C2">
        <v>0.82499999999999996</v>
      </c>
      <c r="D2">
        <v>5.8000000000000003E-2</v>
      </c>
      <c r="E2">
        <v>11.742000000000001</v>
      </c>
    </row>
    <row r="3" spans="1:5">
      <c r="A3" t="s">
        <v>36</v>
      </c>
      <c r="B3">
        <v>2021</v>
      </c>
      <c r="C3">
        <v>0.76</v>
      </c>
      <c r="D3">
        <v>0.439</v>
      </c>
      <c r="E3">
        <v>1.3169999999999999</v>
      </c>
    </row>
    <row r="4" spans="1:5">
      <c r="A4" t="s">
        <v>44</v>
      </c>
      <c r="B4">
        <v>2020</v>
      </c>
      <c r="C4">
        <v>0.73</v>
      </c>
      <c r="D4">
        <v>0.42</v>
      </c>
      <c r="E4">
        <v>1.2709999999999999</v>
      </c>
    </row>
    <row r="5" spans="1:5">
      <c r="A5" s="5"/>
      <c r="B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4DA9-30E8-DB45-8D41-F81C13686AD0}">
  <dimension ref="A1:E6"/>
  <sheetViews>
    <sheetView workbookViewId="0">
      <selection activeCell="D14" sqref="D14"/>
    </sheetView>
  </sheetViews>
  <sheetFormatPr baseColWidth="10" defaultRowHeight="16"/>
  <sheetData>
    <row r="1" spans="1:5">
      <c r="A1" t="s">
        <v>0</v>
      </c>
      <c r="B1" t="s">
        <v>1</v>
      </c>
      <c r="C1" t="s">
        <v>28</v>
      </c>
      <c r="D1" t="s">
        <v>29</v>
      </c>
      <c r="E1" t="s">
        <v>30</v>
      </c>
    </row>
    <row r="2" spans="1:5">
      <c r="A2" t="s">
        <v>22</v>
      </c>
      <c r="B2">
        <v>2017</v>
      </c>
      <c r="C2">
        <v>0.97399999999999998</v>
      </c>
      <c r="D2">
        <v>0.90100000000000002</v>
      </c>
      <c r="E2">
        <v>1.054</v>
      </c>
    </row>
    <row r="3" spans="1:5">
      <c r="A3" t="s">
        <v>36</v>
      </c>
      <c r="B3">
        <v>2021</v>
      </c>
      <c r="C3">
        <v>1.2170000000000001</v>
      </c>
      <c r="D3">
        <v>0.873</v>
      </c>
      <c r="E3">
        <v>1.696</v>
      </c>
    </row>
    <row r="4" spans="1:5" ht="24" customHeight="1">
      <c r="A4" t="s">
        <v>44</v>
      </c>
      <c r="B4">
        <v>2020</v>
      </c>
      <c r="C4">
        <v>1.125</v>
      </c>
      <c r="D4">
        <v>0.90900000000000003</v>
      </c>
      <c r="E4">
        <v>1.3919999999999999</v>
      </c>
    </row>
    <row r="5" spans="1:5" ht="24" customHeight="1">
      <c r="A5" t="s">
        <v>53</v>
      </c>
      <c r="B5">
        <v>2010</v>
      </c>
      <c r="C5">
        <v>0.23</v>
      </c>
      <c r="D5" s="3">
        <v>2.3E-2</v>
      </c>
      <c r="E5">
        <v>24.02</v>
      </c>
    </row>
    <row r="6" spans="1:5">
      <c r="A6" t="s">
        <v>61</v>
      </c>
      <c r="B6">
        <v>2014</v>
      </c>
      <c r="C6">
        <v>1.006</v>
      </c>
      <c r="D6">
        <v>9.4E-2</v>
      </c>
      <c r="E6">
        <v>1.01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F559-CD9A-4346-9F8A-8EC7A089D617}">
  <dimension ref="A1:J6"/>
  <sheetViews>
    <sheetView tabSelected="1" workbookViewId="0">
      <selection sqref="A1:E6"/>
    </sheetView>
  </sheetViews>
  <sheetFormatPr baseColWidth="10" defaultRowHeight="16"/>
  <sheetData>
    <row r="1" spans="1:10">
      <c r="A1" t="s">
        <v>0</v>
      </c>
      <c r="B1" t="s">
        <v>1</v>
      </c>
      <c r="C1" t="s">
        <v>28</v>
      </c>
      <c r="D1" t="s">
        <v>29</v>
      </c>
      <c r="E1" t="s">
        <v>30</v>
      </c>
    </row>
    <row r="2" spans="1:10">
      <c r="A2" t="s">
        <v>22</v>
      </c>
      <c r="B2">
        <v>2017</v>
      </c>
      <c r="C2">
        <v>0.67200000000000004</v>
      </c>
      <c r="D2">
        <v>0.40899999999999997</v>
      </c>
      <c r="E2">
        <v>1.105</v>
      </c>
    </row>
    <row r="3" spans="1:10">
      <c r="A3" t="s">
        <v>36</v>
      </c>
      <c r="B3">
        <v>2021</v>
      </c>
      <c r="C3">
        <v>0.81599999999999995</v>
      </c>
      <c r="D3">
        <v>0.39600000000000002</v>
      </c>
      <c r="E3">
        <v>1.68</v>
      </c>
    </row>
    <row r="4" spans="1:10">
      <c r="A4" t="s">
        <v>44</v>
      </c>
      <c r="B4">
        <v>2020</v>
      </c>
      <c r="C4">
        <v>0.83199999999999996</v>
      </c>
      <c r="D4">
        <v>0.65700000000000003</v>
      </c>
      <c r="E4">
        <v>1.054</v>
      </c>
    </row>
    <row r="5" spans="1:10">
      <c r="A5" t="s">
        <v>44</v>
      </c>
      <c r="B5">
        <v>2023</v>
      </c>
      <c r="C5">
        <v>6.18</v>
      </c>
      <c r="D5">
        <v>0.28499999999999998</v>
      </c>
      <c r="E5">
        <v>130.55000000000001</v>
      </c>
      <c r="J5" t="s">
        <v>29</v>
      </c>
    </row>
    <row r="6" spans="1:10">
      <c r="A6" t="s">
        <v>61</v>
      </c>
      <c r="B6">
        <v>2014</v>
      </c>
      <c r="C6">
        <v>0.98299999999999998</v>
      </c>
      <c r="D6">
        <v>0.69899999999999995</v>
      </c>
      <c r="E6">
        <v>1.3819999999999999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EDD7-381C-C74F-832B-1EA6B8A34973}">
  <dimension ref="A1:E8"/>
  <sheetViews>
    <sheetView workbookViewId="0">
      <selection activeCell="A7" sqref="A7:XFD7"/>
    </sheetView>
  </sheetViews>
  <sheetFormatPr baseColWidth="10" defaultRowHeight="16"/>
  <sheetData>
    <row r="1" spans="1:5">
      <c r="A1" t="s">
        <v>0</v>
      </c>
      <c r="B1" t="s">
        <v>1</v>
      </c>
      <c r="C1" t="s">
        <v>28</v>
      </c>
      <c r="D1" t="s">
        <v>29</v>
      </c>
      <c r="E1" t="s">
        <v>30</v>
      </c>
    </row>
    <row r="2" spans="1:5">
      <c r="A2" t="s">
        <v>22</v>
      </c>
      <c r="B2">
        <v>2017</v>
      </c>
      <c r="C2">
        <v>3.0339999999999998</v>
      </c>
      <c r="D2">
        <v>0.159</v>
      </c>
      <c r="E2">
        <v>19.734000000000002</v>
      </c>
    </row>
    <row r="3" spans="1:5">
      <c r="A3" t="s">
        <v>36</v>
      </c>
      <c r="B3">
        <v>2021</v>
      </c>
      <c r="C3">
        <v>0.81200000000000006</v>
      </c>
      <c r="D3">
        <v>0.61899999999999999</v>
      </c>
      <c r="E3">
        <v>1.0900000000000001</v>
      </c>
    </row>
    <row r="4" spans="1:5">
      <c r="A4" t="s">
        <v>44</v>
      </c>
      <c r="B4">
        <v>2020</v>
      </c>
      <c r="C4">
        <v>1.365</v>
      </c>
      <c r="D4">
        <v>0.78800000000000003</v>
      </c>
      <c r="E4">
        <v>2.3650000000000002</v>
      </c>
    </row>
    <row r="5" spans="1:5">
      <c r="A5" s="5" t="s">
        <v>50</v>
      </c>
      <c r="B5" s="5">
        <v>2019</v>
      </c>
      <c r="C5" s="6">
        <v>6.4516129032258069</v>
      </c>
      <c r="D5" s="6">
        <v>2.4141519250780439</v>
      </c>
      <c r="E5" s="6">
        <v>17.241379310344829</v>
      </c>
    </row>
    <row r="6" spans="1:5">
      <c r="A6" t="s">
        <v>57</v>
      </c>
      <c r="B6">
        <v>2015</v>
      </c>
      <c r="C6">
        <v>5.3659999999999997</v>
      </c>
      <c r="D6">
        <v>1.2529999999999999</v>
      </c>
      <c r="E6">
        <v>22.974</v>
      </c>
    </row>
    <row r="7" spans="1:5">
      <c r="A7" t="s">
        <v>61</v>
      </c>
      <c r="B7">
        <v>2014</v>
      </c>
      <c r="C7">
        <v>0.51900000000000002</v>
      </c>
      <c r="D7">
        <v>0.13200000000000001</v>
      </c>
      <c r="E7">
        <v>1.006</v>
      </c>
    </row>
    <row r="8" spans="1:5">
      <c r="A8" t="s">
        <v>63</v>
      </c>
      <c r="B8">
        <v>2019</v>
      </c>
      <c r="C8">
        <v>28.04</v>
      </c>
      <c r="D8">
        <v>2.6230000000000002</v>
      </c>
      <c r="E8">
        <v>299.71800000000002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D81F-2F97-DD41-A467-D85499012188}">
  <dimension ref="A1:E5"/>
  <sheetViews>
    <sheetView workbookViewId="0">
      <selection activeCell="A3" sqref="A3:XFD9"/>
    </sheetView>
  </sheetViews>
  <sheetFormatPr baseColWidth="10" defaultRowHeight="16"/>
  <sheetData>
    <row r="1" spans="1:5">
      <c r="A1" t="s">
        <v>0</v>
      </c>
      <c r="B1" t="s">
        <v>1</v>
      </c>
      <c r="C1" t="s">
        <v>28</v>
      </c>
      <c r="D1" t="s">
        <v>29</v>
      </c>
      <c r="E1" t="s">
        <v>30</v>
      </c>
    </row>
    <row r="2" spans="1:5">
      <c r="A2" t="s">
        <v>22</v>
      </c>
      <c r="B2">
        <v>2017</v>
      </c>
      <c r="C2">
        <v>0.95799999999999996</v>
      </c>
      <c r="D2">
        <v>0.90500000000000003</v>
      </c>
      <c r="E2">
        <v>1.014</v>
      </c>
    </row>
    <row r="3" spans="1:5">
      <c r="A3" t="s">
        <v>59</v>
      </c>
      <c r="B3">
        <v>2020</v>
      </c>
      <c r="C3" s="3">
        <v>1.143392819644647</v>
      </c>
      <c r="D3" s="3">
        <v>1.0345846067281179</v>
      </c>
      <c r="E3" s="3">
        <v>1.6955378396018199</v>
      </c>
    </row>
    <row r="4" spans="1:5">
      <c r="A4" t="s">
        <v>61</v>
      </c>
      <c r="B4">
        <v>2014</v>
      </c>
      <c r="C4">
        <v>1.0149999999999999</v>
      </c>
      <c r="D4">
        <v>0.94</v>
      </c>
      <c r="E4">
        <v>1.095</v>
      </c>
    </row>
    <row r="5" spans="1:5">
      <c r="A5" t="s">
        <v>63</v>
      </c>
      <c r="B5">
        <v>2019</v>
      </c>
      <c r="C5">
        <v>21.527999999999999</v>
      </c>
      <c r="D5">
        <v>1.7689999999999999</v>
      </c>
      <c r="E5">
        <v>261.99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F492-0D82-BF41-9A8D-7425680DEC9F}">
  <dimension ref="A1:E5"/>
  <sheetViews>
    <sheetView workbookViewId="0">
      <selection activeCell="A6" sqref="A6:XFD6"/>
    </sheetView>
  </sheetViews>
  <sheetFormatPr baseColWidth="10" defaultRowHeight="16"/>
  <sheetData>
    <row r="1" spans="1:5">
      <c r="A1" t="s">
        <v>0</v>
      </c>
      <c r="B1" t="s">
        <v>1</v>
      </c>
      <c r="C1" t="s">
        <v>28</v>
      </c>
      <c r="D1" t="s">
        <v>29</v>
      </c>
      <c r="E1" t="s">
        <v>30</v>
      </c>
    </row>
    <row r="2" spans="1:5">
      <c r="A2" t="s">
        <v>22</v>
      </c>
      <c r="B2">
        <v>2017</v>
      </c>
      <c r="C2" s="3">
        <v>24.390243902439025</v>
      </c>
      <c r="D2" s="3">
        <v>4.1641879833432505</v>
      </c>
      <c r="E2" s="3">
        <v>142.8571428571428</v>
      </c>
    </row>
    <row r="3" spans="1:5">
      <c r="A3" t="s">
        <v>36</v>
      </c>
      <c r="B3">
        <v>2021</v>
      </c>
      <c r="C3">
        <v>5.5819999999999999</v>
      </c>
      <c r="D3">
        <v>2.2029999999999998</v>
      </c>
      <c r="E3">
        <v>15.045</v>
      </c>
    </row>
    <row r="4" spans="1:5">
      <c r="A4" t="s">
        <v>44</v>
      </c>
      <c r="B4">
        <v>2020</v>
      </c>
      <c r="C4">
        <v>2.625</v>
      </c>
      <c r="D4">
        <v>1.423</v>
      </c>
      <c r="E4">
        <v>4.8410000000000002</v>
      </c>
    </row>
    <row r="5" spans="1:5">
      <c r="A5" t="s">
        <v>61</v>
      </c>
      <c r="B5">
        <v>2014</v>
      </c>
      <c r="C5">
        <v>36.368000000000002</v>
      </c>
      <c r="D5">
        <v>7.556</v>
      </c>
      <c r="E5">
        <v>47.603000000000002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87EF-B5EB-2647-AAD5-DDF1C2C94F8F}">
  <dimension ref="A1:E5"/>
  <sheetViews>
    <sheetView workbookViewId="0">
      <selection sqref="A1:E5"/>
    </sheetView>
  </sheetViews>
  <sheetFormatPr baseColWidth="10" defaultRowHeight="16"/>
  <sheetData>
    <row r="1" spans="1:5">
      <c r="A1" t="s">
        <v>0</v>
      </c>
      <c r="B1" t="s">
        <v>1</v>
      </c>
      <c r="C1" t="s">
        <v>28</v>
      </c>
      <c r="D1" t="s">
        <v>29</v>
      </c>
      <c r="E1" t="s">
        <v>30</v>
      </c>
    </row>
    <row r="2" spans="1:5">
      <c r="A2" t="s">
        <v>44</v>
      </c>
      <c r="B2">
        <v>2020</v>
      </c>
      <c r="C2">
        <v>1.276</v>
      </c>
      <c r="D2">
        <v>1.0429999999999999</v>
      </c>
      <c r="E2">
        <v>1.5620000000000001</v>
      </c>
    </row>
    <row r="3" spans="1:5">
      <c r="A3" s="5" t="s">
        <v>50</v>
      </c>
      <c r="B3" s="5">
        <v>2019</v>
      </c>
      <c r="C3">
        <v>1.264</v>
      </c>
      <c r="D3">
        <v>0.64500000000000002</v>
      </c>
      <c r="E3">
        <v>3.4729999999999999</v>
      </c>
    </row>
    <row r="4" spans="1:5">
      <c r="A4" t="s">
        <v>53</v>
      </c>
      <c r="B4">
        <v>2010</v>
      </c>
      <c r="C4">
        <v>1.1100000000000001</v>
      </c>
      <c r="D4">
        <v>0.67</v>
      </c>
      <c r="E4">
        <v>6.7234404819468336</v>
      </c>
    </row>
    <row r="5" spans="1:5">
      <c r="A5" t="s">
        <v>55</v>
      </c>
      <c r="B5">
        <v>2012</v>
      </c>
      <c r="C5">
        <v>11.63</v>
      </c>
      <c r="D5">
        <v>1.1200000000000001</v>
      </c>
      <c r="E5">
        <v>121.37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Gender		</vt:lpstr>
      <vt:lpstr>age</vt:lpstr>
      <vt:lpstr>Size of the aneurysm		</vt:lpstr>
      <vt:lpstr>Preoperative complete ONP</vt:lpstr>
      <vt:lpstr>Treatment time		</vt:lpstr>
      <vt:lpstr>surgey		</vt:lpstr>
      <vt:lpstr>ccc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O365</dc:creator>
  <cp:lastModifiedBy>O365</cp:lastModifiedBy>
  <dcterms:created xsi:type="dcterms:W3CDTF">2024-02-02T03:06:12Z</dcterms:created>
  <dcterms:modified xsi:type="dcterms:W3CDTF">2024-02-22T14:09:10Z</dcterms:modified>
</cp:coreProperties>
</file>