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C:\Users\AZİZE\Desktop\Şekil 2-3 Peer J\"/>
    </mc:Choice>
  </mc:AlternateContent>
  <xr:revisionPtr revIDLastSave="0" documentId="8_{54321990-78F8-42DF-AFC8-9C6E7CEFD1E2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Absorbance 1_01" sheetId="1" r:id="rId1"/>
    <sheet name="Sayfa1" sheetId="2" r:id="rId2"/>
    <sheet name="Sayfa2" sheetId="3" r:id="rId3"/>
    <sheet name="Sayfa3" sheetId="4" r:id="rId4"/>
    <sheet name="Sayfa3 (2)" sheetId="6" r:id="rId5"/>
    <sheet name="Sayfa10" sheetId="11" r:id="rId6"/>
    <sheet name="Sayfa3 (3)" sheetId="9" r:id="rId7"/>
    <sheet name="Sayfa9" sheetId="10" r:id="rId8"/>
  </sheets>
  <definedNames>
    <definedName name="_xlchart.v1.0" hidden="1">Sayfa3!$A$1:$A$21</definedName>
    <definedName name="_xlchart.v1.1" hidden="1">Sayfa3!$B$1:$B$21</definedName>
    <definedName name="_xlchart.v1.2" hidden="1">'Sayfa3 (2)'!$A$2:$A$22</definedName>
    <definedName name="_xlchart.v1.3" hidden="1">'Sayfa3 (2)'!$B$2:$B$22</definedName>
  </definedNames>
  <calcPr calcId="191029"/>
  <webPublishing codePage="1250"/>
</workbook>
</file>

<file path=xl/calcChain.xml><?xml version="1.0" encoding="utf-8"?>
<calcChain xmlns="http://schemas.openxmlformats.org/spreadsheetml/2006/main">
  <c r="D21" i="6" l="1"/>
  <c r="D22" i="6"/>
  <c r="D20" i="6"/>
  <c r="D18" i="6"/>
  <c r="D19" i="6"/>
  <c r="D17" i="6"/>
  <c r="D15" i="6"/>
  <c r="D16" i="6"/>
  <c r="D14" i="6"/>
  <c r="E15" i="6"/>
  <c r="E16" i="6"/>
  <c r="E17" i="6"/>
  <c r="E18" i="6"/>
  <c r="E19" i="6"/>
  <c r="E20" i="6"/>
  <c r="E21" i="6"/>
  <c r="E22" i="6"/>
  <c r="E14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" i="6"/>
  <c r="L5" i="2"/>
  <c r="L6" i="2"/>
  <c r="L7" i="2"/>
  <c r="L8" i="2"/>
  <c r="L9" i="2"/>
  <c r="L10" i="2"/>
  <c r="L11" i="2"/>
  <c r="L12" i="2"/>
  <c r="L14" i="2"/>
  <c r="L16" i="2"/>
  <c r="L19" i="2"/>
  <c r="L4" i="2"/>
  <c r="G1" i="3"/>
  <c r="G14" i="2"/>
  <c r="N10" i="2" s="1"/>
  <c r="M13" i="2"/>
  <c r="M14" i="2"/>
  <c r="M17" i="2"/>
  <c r="M18" i="2"/>
  <c r="M21" i="2"/>
  <c r="M22" i="2"/>
  <c r="L21" i="2" l="1"/>
  <c r="N7" i="2"/>
  <c r="L20" i="2"/>
  <c r="L18" i="2"/>
  <c r="L17" i="2"/>
  <c r="M9" i="2"/>
  <c r="L24" i="2"/>
  <c r="M8" i="2"/>
  <c r="L23" i="2"/>
  <c r="N4" i="2"/>
  <c r="L22" i="2"/>
  <c r="N19" i="2"/>
  <c r="M4" i="2"/>
  <c r="L15" i="2"/>
  <c r="L13" i="2"/>
  <c r="M24" i="2"/>
  <c r="M20" i="2"/>
  <c r="M16" i="2"/>
  <c r="M12" i="2"/>
  <c r="M6" i="2"/>
  <c r="N16" i="2"/>
  <c r="M23" i="2"/>
  <c r="M19" i="2"/>
  <c r="M15" i="2"/>
  <c r="M10" i="2"/>
  <c r="M5" i="2"/>
  <c r="N13" i="2"/>
  <c r="M11" i="2"/>
  <c r="M7" i="2"/>
  <c r="N22" i="2"/>
</calcChain>
</file>

<file path=xl/sharedStrings.xml><?xml version="1.0" encoding="utf-8"?>
<sst xmlns="http://schemas.openxmlformats.org/spreadsheetml/2006/main" count="336" uniqueCount="159">
  <si>
    <t>Measurement results</t>
  </si>
  <si>
    <t>capan 1. 18.04.19</t>
  </si>
  <si>
    <t>18.04.2019 14:57:12</t>
  </si>
  <si>
    <t xml:space="preserve"> </t>
  </si>
  <si>
    <t>Absorbance 1</t>
  </si>
  <si>
    <t>Wavelength: 438 nm</t>
  </si>
  <si>
    <t>Plate 1</t>
  </si>
  <si>
    <t>Abs</t>
  </si>
  <si>
    <t>A</t>
  </si>
  <si>
    <t>B</t>
  </si>
  <si>
    <t>C</t>
  </si>
  <si>
    <t>D</t>
  </si>
  <si>
    <t>E</t>
  </si>
  <si>
    <t>F</t>
  </si>
  <si>
    <t>G</t>
  </si>
  <si>
    <t>H</t>
  </si>
  <si>
    <t>Sample</t>
  </si>
  <si>
    <t>Un0001</t>
  </si>
  <si>
    <t>Un0002</t>
  </si>
  <si>
    <t>Un0003</t>
  </si>
  <si>
    <t>Un0004</t>
  </si>
  <si>
    <t>Un0005</t>
  </si>
  <si>
    <t>Un0006</t>
  </si>
  <si>
    <t>Un0007</t>
  </si>
  <si>
    <t>Un0008</t>
  </si>
  <si>
    <t>Un0009</t>
  </si>
  <si>
    <t>Un0010</t>
  </si>
  <si>
    <t>Un0011</t>
  </si>
  <si>
    <t>Un0012</t>
  </si>
  <si>
    <t>Un0013</t>
  </si>
  <si>
    <t>Un0014</t>
  </si>
  <si>
    <t>Un0015</t>
  </si>
  <si>
    <t>Un0016</t>
  </si>
  <si>
    <t>Un0017</t>
  </si>
  <si>
    <t>Un0018</t>
  </si>
  <si>
    <t>Un0019</t>
  </si>
  <si>
    <t>Un0020</t>
  </si>
  <si>
    <t>Un0021</t>
  </si>
  <si>
    <t>Un0022</t>
  </si>
  <si>
    <t>Un0023</t>
  </si>
  <si>
    <t>Un0024</t>
  </si>
  <si>
    <t>Un0025</t>
  </si>
  <si>
    <t>Un0026</t>
  </si>
  <si>
    <t>Un0027</t>
  </si>
  <si>
    <t>Un0028</t>
  </si>
  <si>
    <t>Un0029</t>
  </si>
  <si>
    <t>Un0030</t>
  </si>
  <si>
    <t>Un0031</t>
  </si>
  <si>
    <t>Un0032</t>
  </si>
  <si>
    <t>Un0033</t>
  </si>
  <si>
    <t>Un0034</t>
  </si>
  <si>
    <t>Un0035</t>
  </si>
  <si>
    <t>Un0036</t>
  </si>
  <si>
    <t>Un0037</t>
  </si>
  <si>
    <t>Un0038</t>
  </si>
  <si>
    <t>Un0039</t>
  </si>
  <si>
    <t>Un0040</t>
  </si>
  <si>
    <t>Un0041</t>
  </si>
  <si>
    <t>Un0042</t>
  </si>
  <si>
    <t>Un0043</t>
  </si>
  <si>
    <t>Un0044</t>
  </si>
  <si>
    <t>Un0045</t>
  </si>
  <si>
    <t>Un0046</t>
  </si>
  <si>
    <t>Un0047</t>
  </si>
  <si>
    <t>Un0048</t>
  </si>
  <si>
    <t>SiRNA</t>
  </si>
  <si>
    <t>NP1</t>
  </si>
  <si>
    <t>NP2</t>
  </si>
  <si>
    <t>NP3</t>
  </si>
  <si>
    <t>SiRNA+NP1</t>
  </si>
  <si>
    <t>SiRNA+NP2</t>
  </si>
  <si>
    <t>SiRNA+NP3</t>
  </si>
  <si>
    <t>Kontrol Ort</t>
  </si>
  <si>
    <t>0,0610000000000002</t>
  </si>
  <si>
    <t>0,184</t>
  </si>
  <si>
    <t>0,0890000000000002</t>
  </si>
  <si>
    <t>0,417333333333333</t>
  </si>
  <si>
    <t>0,271333333333333</t>
  </si>
  <si>
    <t>0,316333333333333</t>
  </si>
  <si>
    <t>0,208666666666667</t>
  </si>
  <si>
    <t>0,0836666666666667</t>
  </si>
  <si>
    <t>0,229666666666667</t>
  </si>
  <si>
    <t>"-np"</t>
  </si>
  <si>
    <t>"-sirna"</t>
  </si>
  <si>
    <t>0,232</t>
  </si>
  <si>
    <t>0,501</t>
  </si>
  <si>
    <t>0,244</t>
  </si>
  <si>
    <t>0,254</t>
  </si>
  <si>
    <t>1,157</t>
  </si>
  <si>
    <t>1,092</t>
  </si>
  <si>
    <t>1,039</t>
  </si>
  <si>
    <t>1,064</t>
  </si>
  <si>
    <t>1,242</t>
  </si>
  <si>
    <t>1,226</t>
  </si>
  <si>
    <t>1,119</t>
  </si>
  <si>
    <t>1,097</t>
  </si>
  <si>
    <t>0,978</t>
  </si>
  <si>
    <t>1,035</t>
  </si>
  <si>
    <t>0,912</t>
  </si>
  <si>
    <t>1,007</t>
  </si>
  <si>
    <t>0,76</t>
  </si>
  <si>
    <t>0,906</t>
  </si>
  <si>
    <t>0,861</t>
  </si>
  <si>
    <t>0,856</t>
  </si>
  <si>
    <t>0,981</t>
  </si>
  <si>
    <t>0,835</t>
  </si>
  <si>
    <t>0,463073852295409</t>
  </si>
  <si>
    <t>0,487025948103792</t>
  </si>
  <si>
    <t>0,506986027944112</t>
  </si>
  <si>
    <t>2,30938123752495</t>
  </si>
  <si>
    <t>2,17964071856287</t>
  </si>
  <si>
    <t>2,07385229540918</t>
  </si>
  <si>
    <t>2,12375249500998</t>
  </si>
  <si>
    <t>2,47904191616766</t>
  </si>
  <si>
    <t>2,44710578842315</t>
  </si>
  <si>
    <t>2,23353293413174</t>
  </si>
  <si>
    <t>2,18962075848303</t>
  </si>
  <si>
    <t>1,95209580838323</t>
  </si>
  <si>
    <t>2,06586826347305</t>
  </si>
  <si>
    <t>1,58017298735862</t>
  </si>
  <si>
    <t>1,82035928143713</t>
  </si>
  <si>
    <t>1,33466400532269</t>
  </si>
  <si>
    <t>2,00998003992016</t>
  </si>
  <si>
    <t>1,52428476380572</t>
  </si>
  <si>
    <t>1,51696606786427</t>
  </si>
  <si>
    <t>1,03127079174983</t>
  </si>
  <si>
    <t>1,80838323353293</t>
  </si>
  <si>
    <t>1,3226879574185</t>
  </si>
  <si>
    <t>1,7185628742515</t>
  </si>
  <si>
    <t>1,23286759813706</t>
  </si>
  <si>
    <t>1,70858283433134</t>
  </si>
  <si>
    <t>1,2228875582169</t>
  </si>
  <si>
    <t>1,95808383233533</t>
  </si>
  <si>
    <t>1,47238855622089</t>
  </si>
  <si>
    <t>1,66666666666667</t>
  </si>
  <si>
    <t>1,18097139055223</t>
  </si>
  <si>
    <t>SiRNA_adj</t>
  </si>
  <si>
    <t>Mean</t>
  </si>
  <si>
    <t>0,21</t>
  </si>
  <si>
    <t>0,24</t>
  </si>
  <si>
    <t>0,12</t>
  </si>
  <si>
    <t>0,01</t>
  </si>
  <si>
    <t>Mann-Whitney U</t>
  </si>
  <si>
    <t>Z</t>
  </si>
  <si>
    <t>-0,832</t>
  </si>
  <si>
    <t>0,405</t>
  </si>
  <si>
    <t>p</t>
  </si>
  <si>
    <t>SiRNA (adjusted)</t>
  </si>
  <si>
    <t>Std Deviation</t>
  </si>
  <si>
    <t>siRNA</t>
  </si>
  <si>
    <t>siRNA+0,5 mg/ml bPEI/AuNP</t>
  </si>
  <si>
    <t>siRNA+0,25 mg/ml bPEI/AuNP</t>
  </si>
  <si>
    <t>siRNA+0,125 mg/ml bPEI/AuNP</t>
  </si>
  <si>
    <t>Control</t>
  </si>
  <si>
    <t>0,5 mg/ml PEI/AuNP</t>
  </si>
  <si>
    <t>0,25 mg/ml PEI/AuNP</t>
  </si>
  <si>
    <t>0,125 mg/ml PEI/AuNP</t>
  </si>
  <si>
    <t>0,5 mg/ml bPEI/AuNP</t>
  </si>
  <si>
    <t>0,25 mg/ml bPEI/AuNP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</si>
</sst>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4" x14ac:knownFonts="1">
    <font>
      <sz val="10"/>
      <name val="Arial"/>
    </font>
    <font>
      <sz val="8"/>
      <name val="Arial"/>
      <family val="2"/>
      <charset val="162"/>
    </font>
    <font>
      <sz val="8"/>
      <name val="Times New Roman"/>
      <family val="1"/>
      <charset val="162"/>
    </font>
    <font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right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166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center"/>
    </xf>
    <xf numFmtId="165" fontId="2" fillId="0" borderId="0" xfId="0" applyNumberFormat="1" applyFont="1"/>
    <xf numFmtId="166" fontId="2" fillId="0" borderId="0" xfId="0" applyNumberFormat="1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txData>
          <cx:v>Viability % (X100) 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tr-T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/>
            </a:rPr>
            <a:t>Viability % (X100) </a:t>
          </a:r>
        </a:p>
      </cx:txPr>
    </cx:title>
    <cx:plotArea>
      <cx:plotAreaRegion>
        <cx:plotSurface>
          <cx:spPr>
            <a:noFill/>
          </cx:spPr>
        </cx:plotSurface>
        <cx:series layoutId="boxWhisker" uniqueId="{76BB8534-2F6A-40CD-8DD3-835FBAFE35D2}">
          <cx:spPr>
            <a:noFill/>
          </cx:spPr>
          <cx:dataId val="0"/>
          <cx:layoutPr>
            <cx:visibility meanLine="0" meanMarker="0" nonoutliers="0" outliers="1"/>
            <cx:statistics quartileMethod="inclusive"/>
          </cx:layoutPr>
        </cx:series>
      </cx:plotAreaRegion>
      <cx:axis id="0">
        <cx:catScaling gapWidth="0.540000021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title pos="t" align="ctr" overlay="0">
      <cx:tx>
        <cx:txData>
          <cx:v>Absorbance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tr-T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/>
            </a:rPr>
            <a:t>Absorbance</a:t>
          </a:r>
        </a:p>
      </cx:txPr>
    </cx:title>
    <cx:plotArea>
      <cx:plotAreaRegion>
        <cx:series layoutId="boxWhisker" uniqueId="{34D42753-BFE1-4DFE-9235-C134FBEB85A6}">
          <cx:spPr>
            <a:noFill/>
          </cx:spPr>
          <cx:dataId val="0"/>
          <cx:layoutPr>
            <cx:visibility meanLine="0" meanMarker="0" nonoutliers="0" outliers="1"/>
            <cx:statistics quartileMethod="in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310242</xdr:colOff>
      <xdr:row>4</xdr:row>
      <xdr:rowOff>10885</xdr:rowOff>
    </xdr:from>
    <xdr:to>
      <xdr:col>12</xdr:col>
      <xdr:colOff>57149</xdr:colOff>
      <xdr:row>34</xdr:row>
      <xdr:rowOff>104775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ik 1">
              <a:extLst>
                <a:ext uri="{FF2B5EF4-FFF2-40B4-BE49-F238E27FC236}">
                  <a16:creationId xmlns:a16="http://schemas.microsoft.com/office/drawing/2014/main" id="{69BFCD5A-2C64-E7B6-B3C9-5D94ED7A6AE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48642" y="658585"/>
              <a:ext cx="4623707" cy="49516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tr-TR" sz="1100"/>
                <a:t>Bu grafik, Excel sürümünüzde kullanılamaz.
Bu şekli düzenlemek veya bu çalışma kitabını farklı bir dosya biçiminde kaydetmek grafiğin kalıcı olarak bozulmasına neden olur.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321129</xdr:colOff>
      <xdr:row>4</xdr:row>
      <xdr:rowOff>10886</xdr:rowOff>
    </xdr:from>
    <xdr:to>
      <xdr:col>10</xdr:col>
      <xdr:colOff>16329</xdr:colOff>
      <xdr:row>20</xdr:row>
      <xdr:rowOff>141515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afik 3">
              <a:extLst>
                <a:ext uri="{FF2B5EF4-FFF2-40B4-BE49-F238E27FC236}">
                  <a16:creationId xmlns:a16="http://schemas.microsoft.com/office/drawing/2014/main" id="{71032FBC-13B8-7F8A-2C0C-F65229CFC45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7504" y="658586"/>
              <a:ext cx="4572000" cy="272142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tr-TR" sz="1100"/>
                <a:t>Bu grafik, Excel sürümünüzde kullanılamaz.
Bu şekli düzenlemek veya bu çalışma kitabını farklı bir dosya biçiminde kaydetmek grafiğin kalıcı olarak bozulmasına neden olur.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8497B"/>
      </a:dk2>
      <a:lt2>
        <a:srgbClr val="EFEFE7"/>
      </a:lt2>
      <a:accent1>
        <a:srgbClr val="4A82BD"/>
      </a:accent1>
      <a:accent2>
        <a:srgbClr val="C6514A"/>
      </a:accent2>
      <a:accent3>
        <a:srgbClr val="9CBA5A"/>
      </a:accent3>
      <a:accent4>
        <a:srgbClr val="8465A5"/>
      </a:accent4>
      <a:accent5>
        <a:srgbClr val="4AAEC6"/>
      </a:accent5>
      <a:accent6>
        <a:srgbClr val="F79642"/>
      </a:accent6>
      <a:hlink>
        <a:srgbClr val="180CBD"/>
      </a:hlink>
      <a:folHlink>
        <a:srgbClr val="63009C"/>
      </a:folHlink>
    </a:clrScheme>
    <a:fontScheme name="Office">
      <a:majorFont>
        <a:latin typeface="Cambria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</a:majorFont>
      <a:minorFont>
        <a:latin typeface="Calibri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98000"/>
                <a:satMod val="300000"/>
              </a:schemeClr>
            </a:gs>
            <a:gs pos="25000">
              <a:schemeClr val="phClr">
                <a:tint val="37000"/>
                <a:shade val="98000"/>
                <a:satMod val="300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75000"/>
                <a:satMod val="160000"/>
              </a:schemeClr>
            </a:gs>
            <a:gs pos="62000">
              <a:schemeClr val="phClr">
                <a:satMod val="125000"/>
              </a:schemeClr>
            </a:gs>
            <a:gs pos="100000">
              <a:schemeClr val="phClr">
                <a:tint val="80000"/>
                <a:satMod val="140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>
              <a:srgbClr val="000000">
                <a:alpha val="45882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6500000"/>
            </a:lightRig>
          </a:scene3d>
          <a:sp3d contourW="12700" prstMaterial="powder">
            <a:bevelT h="50800"/>
            <a:contourClr>
              <a:schemeClr val="phClr"/>
            </a:contourClr>
          </a:sp3d>
        </a:effectStyle>
        <a:effectStyle>
          <a:effectLst>
            <a:reflection blurRad="12700" stA="25000" endPos="28000" dist="38100" dir="5400000" sy="-100000"/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>
            <a:bevelT w="139700" h="381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75000"/>
                <a:satMod val="250000"/>
              </a:schemeClr>
            </a:gs>
            <a:gs pos="20000">
              <a:schemeClr val="phClr">
                <a:shade val="85000"/>
                <a:satMod val="175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0000"/>
                <a:satMod val="145000"/>
              </a:schemeClr>
            </a:gs>
            <a:gs pos="30000">
              <a:schemeClr val="phClr">
                <a:shade val="65000"/>
                <a:satMod val="155000"/>
              </a:schemeClr>
            </a:gs>
            <a:gs pos="100000">
              <a:schemeClr val="phClr">
                <a:tint val="60000"/>
                <a:satMod val="170000"/>
              </a:schemeClr>
            </a:gs>
          </a:gsLst>
          <a:lin ang="16200000" scaled="1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bsorbance 1_01"/>
  <dimension ref="A1:M28"/>
  <sheetViews>
    <sheetView topLeftCell="A4" workbookViewId="0">
      <selection activeCell="E11" sqref="E11:G11"/>
    </sheetView>
  </sheetViews>
  <sheetFormatPr defaultColWidth="9.140625" defaultRowHeight="15" customHeight="1" x14ac:dyDescent="0.2"/>
  <cols>
    <col min="1" max="1" width="20.28515625" customWidth="1"/>
    <col min="2" max="9" width="8.85546875" customWidth="1"/>
    <col min="10" max="10" width="3.140625" customWidth="1"/>
    <col min="11" max="13" width="4.140625" customWidth="1"/>
  </cols>
  <sheetData>
    <row r="1" spans="1:13" ht="15" customHeight="1" x14ac:dyDescent="0.2">
      <c r="A1" t="s">
        <v>0</v>
      </c>
    </row>
    <row r="2" spans="1:13" ht="15" customHeight="1" x14ac:dyDescent="0.2">
      <c r="A2" t="s">
        <v>1</v>
      </c>
    </row>
    <row r="3" spans="1:13" ht="15" customHeight="1" x14ac:dyDescent="0.2">
      <c r="A3" t="s">
        <v>2</v>
      </c>
    </row>
    <row r="4" spans="1:13" ht="15" customHeight="1" x14ac:dyDescent="0.2">
      <c r="A4" t="s">
        <v>3</v>
      </c>
    </row>
    <row r="5" spans="1:13" ht="15" customHeight="1" x14ac:dyDescent="0.2">
      <c r="A5" t="s">
        <v>4</v>
      </c>
    </row>
    <row r="6" spans="1:13" ht="15" customHeight="1" x14ac:dyDescent="0.2">
      <c r="A6" t="s">
        <v>5</v>
      </c>
    </row>
    <row r="7" spans="1:13" ht="15" customHeight="1" x14ac:dyDescent="0.2">
      <c r="A7" t="s">
        <v>3</v>
      </c>
    </row>
    <row r="8" spans="1:13" ht="15" customHeight="1" x14ac:dyDescent="0.2">
      <c r="A8" t="s">
        <v>6</v>
      </c>
    </row>
    <row r="9" spans="1:13" ht="15" customHeight="1" x14ac:dyDescent="0.2">
      <c r="A9" t="s">
        <v>3</v>
      </c>
    </row>
    <row r="10" spans="1:13" ht="15" customHeight="1" x14ac:dyDescent="0.2">
      <c r="A10" t="s">
        <v>7</v>
      </c>
      <c r="B10" s="1">
        <v>1</v>
      </c>
      <c r="C10" s="1">
        <v>2</v>
      </c>
      <c r="D10" s="1">
        <v>3</v>
      </c>
      <c r="E10" s="1">
        <v>4</v>
      </c>
      <c r="F10" s="1">
        <v>5</v>
      </c>
      <c r="G10" s="1">
        <v>6</v>
      </c>
      <c r="H10" s="1">
        <v>7</v>
      </c>
      <c r="I10" s="1">
        <v>8</v>
      </c>
      <c r="J10" s="1">
        <v>9</v>
      </c>
      <c r="K10" s="1">
        <v>10</v>
      </c>
      <c r="L10" s="1">
        <v>11</v>
      </c>
      <c r="M10" s="1">
        <v>12</v>
      </c>
    </row>
    <row r="11" spans="1:13" ht="15" customHeight="1" x14ac:dyDescent="0.2">
      <c r="A11" t="s">
        <v>8</v>
      </c>
      <c r="B11" s="2">
        <v>0.26400000000000001</v>
      </c>
      <c r="C11" s="2">
        <v>0.33400000000000002</v>
      </c>
      <c r="D11" s="2">
        <v>0.90500000000000003</v>
      </c>
      <c r="E11" s="2">
        <v>1.157</v>
      </c>
      <c r="F11" s="2">
        <v>1.0920000000000001</v>
      </c>
      <c r="G11" s="2">
        <v>1.0389999999999999</v>
      </c>
      <c r="H11" s="2">
        <v>1.2549999999999999</v>
      </c>
      <c r="I11" s="2">
        <v>1.0880000000000001</v>
      </c>
    </row>
    <row r="12" spans="1:13" ht="15" customHeight="1" x14ac:dyDescent="0.2">
      <c r="A12" t="s">
        <v>9</v>
      </c>
      <c r="B12" s="2">
        <v>0.23300000000000001</v>
      </c>
      <c r="C12" s="2">
        <v>0.58599999999999997</v>
      </c>
      <c r="D12" s="2">
        <v>1.0840000000000001</v>
      </c>
      <c r="E12" s="2">
        <v>1.0640000000000001</v>
      </c>
      <c r="F12" s="2">
        <v>1.242</v>
      </c>
      <c r="G12" s="2">
        <v>1.226</v>
      </c>
      <c r="H12" s="2">
        <v>1.2929999999999999</v>
      </c>
      <c r="I12" s="2">
        <v>0.81200000000000006</v>
      </c>
    </row>
    <row r="13" spans="1:13" ht="15" customHeight="1" x14ac:dyDescent="0.2">
      <c r="A13" t="s">
        <v>10</v>
      </c>
      <c r="B13" s="2">
        <v>0.23200000000000001</v>
      </c>
      <c r="C13" s="2">
        <v>0.81</v>
      </c>
      <c r="D13" s="2">
        <v>1.06</v>
      </c>
      <c r="E13" s="2">
        <v>1.119</v>
      </c>
      <c r="F13" s="2">
        <v>1.097</v>
      </c>
      <c r="G13" s="2">
        <v>0.97799999999999998</v>
      </c>
      <c r="H13" s="2">
        <v>1.056</v>
      </c>
      <c r="I13" s="2">
        <v>1.034</v>
      </c>
    </row>
    <row r="14" spans="1:13" ht="15" customHeight="1" x14ac:dyDescent="0.2">
      <c r="A14" t="s">
        <v>11</v>
      </c>
      <c r="B14" s="2">
        <v>0.25600000000000001</v>
      </c>
      <c r="C14" s="2">
        <v>0.24399999999999999</v>
      </c>
      <c r="D14" s="2">
        <v>1.8340000000000001</v>
      </c>
      <c r="E14" s="2">
        <v>1.0209999999999999</v>
      </c>
      <c r="F14" s="2">
        <v>0.97899999999999998</v>
      </c>
      <c r="G14" s="2">
        <v>0.95</v>
      </c>
      <c r="H14" s="2">
        <v>0.91500000000000004</v>
      </c>
      <c r="I14" s="2">
        <v>0.93200000000000005</v>
      </c>
    </row>
    <row r="15" spans="1:13" ht="15" customHeight="1" x14ac:dyDescent="0.2">
      <c r="A15" t="s">
        <v>12</v>
      </c>
      <c r="B15" s="2">
        <v>0.23200000000000001</v>
      </c>
      <c r="C15" s="2">
        <v>0.24399999999999999</v>
      </c>
      <c r="D15" s="2">
        <v>0.254</v>
      </c>
      <c r="E15" s="2">
        <v>0.76</v>
      </c>
      <c r="F15" s="2">
        <v>0.90600000000000003</v>
      </c>
      <c r="G15" s="2">
        <v>0.86099999999999999</v>
      </c>
      <c r="H15" s="2">
        <v>0.71799999999999997</v>
      </c>
      <c r="I15" s="2">
        <v>0.73499999999999999</v>
      </c>
    </row>
    <row r="16" spans="1:13" ht="15" customHeight="1" x14ac:dyDescent="0.2">
      <c r="A16" t="s">
        <v>13</v>
      </c>
      <c r="B16" s="2">
        <v>1.0349999999999999</v>
      </c>
      <c r="C16" s="2">
        <v>0.91200000000000003</v>
      </c>
      <c r="D16" s="2">
        <v>1.0069999999999999</v>
      </c>
      <c r="E16" s="2">
        <v>0.85599999999999998</v>
      </c>
      <c r="F16" s="2">
        <v>0.98099999999999998</v>
      </c>
      <c r="G16" s="2">
        <v>0.83499999999999996</v>
      </c>
      <c r="H16" s="2">
        <v>0.753</v>
      </c>
      <c r="I16" s="2">
        <v>0.79600000000000004</v>
      </c>
    </row>
    <row r="17" spans="1:13" ht="15" customHeight="1" x14ac:dyDescent="0.2">
      <c r="A17" t="s">
        <v>14</v>
      </c>
    </row>
    <row r="18" spans="1:13" ht="15" customHeight="1" x14ac:dyDescent="0.2">
      <c r="A18" t="s">
        <v>15</v>
      </c>
    </row>
    <row r="20" spans="1:13" ht="15" customHeight="1" x14ac:dyDescent="0.2">
      <c r="A20" t="s">
        <v>16</v>
      </c>
      <c r="B20" s="1">
        <v>1</v>
      </c>
      <c r="C20" s="1">
        <v>2</v>
      </c>
      <c r="D20" s="1">
        <v>3</v>
      </c>
      <c r="E20" s="1">
        <v>4</v>
      </c>
      <c r="F20" s="1">
        <v>5</v>
      </c>
      <c r="G20" s="1">
        <v>6</v>
      </c>
      <c r="H20" s="1">
        <v>7</v>
      </c>
      <c r="I20" s="1">
        <v>8</v>
      </c>
      <c r="J20" s="1">
        <v>9</v>
      </c>
      <c r="K20" s="1">
        <v>10</v>
      </c>
      <c r="L20" s="1">
        <v>11</v>
      </c>
      <c r="M20" s="1">
        <v>12</v>
      </c>
    </row>
    <row r="21" spans="1:13" ht="15" customHeight="1" x14ac:dyDescent="0.2">
      <c r="A21" t="s">
        <v>8</v>
      </c>
      <c r="B21" t="s">
        <v>17</v>
      </c>
      <c r="C21" t="s">
        <v>18</v>
      </c>
      <c r="D21" t="s">
        <v>19</v>
      </c>
      <c r="E21" t="s">
        <v>20</v>
      </c>
      <c r="F21" t="s">
        <v>21</v>
      </c>
      <c r="G21" t="s">
        <v>22</v>
      </c>
      <c r="H21" t="s">
        <v>23</v>
      </c>
      <c r="I21" t="s">
        <v>24</v>
      </c>
    </row>
    <row r="22" spans="1:13" ht="15" customHeight="1" x14ac:dyDescent="0.2">
      <c r="A22" t="s">
        <v>9</v>
      </c>
      <c r="B22" t="s">
        <v>25</v>
      </c>
      <c r="C22" t="s">
        <v>26</v>
      </c>
      <c r="D22" t="s">
        <v>27</v>
      </c>
      <c r="E22" t="s">
        <v>28</v>
      </c>
      <c r="F22" t="s">
        <v>29</v>
      </c>
      <c r="G22" t="s">
        <v>30</v>
      </c>
      <c r="H22" t="s">
        <v>31</v>
      </c>
      <c r="I22" t="s">
        <v>32</v>
      </c>
    </row>
    <row r="23" spans="1:13" ht="15" customHeight="1" x14ac:dyDescent="0.2">
      <c r="A23" t="s">
        <v>10</v>
      </c>
      <c r="B23" t="s">
        <v>33</v>
      </c>
      <c r="C23" t="s">
        <v>34</v>
      </c>
      <c r="D23" t="s">
        <v>35</v>
      </c>
      <c r="E23" t="s">
        <v>36</v>
      </c>
      <c r="F23" t="s">
        <v>37</v>
      </c>
      <c r="G23" t="s">
        <v>38</v>
      </c>
      <c r="H23" t="s">
        <v>39</v>
      </c>
      <c r="I23" t="s">
        <v>40</v>
      </c>
    </row>
    <row r="24" spans="1:13" ht="15" customHeight="1" x14ac:dyDescent="0.2">
      <c r="A24" t="s">
        <v>11</v>
      </c>
      <c r="B24" t="s">
        <v>41</v>
      </c>
      <c r="C24" t="s">
        <v>42</v>
      </c>
      <c r="D24" t="s">
        <v>43</v>
      </c>
      <c r="E24" t="s">
        <v>44</v>
      </c>
      <c r="F24" t="s">
        <v>45</v>
      </c>
      <c r="G24" t="s">
        <v>46</v>
      </c>
      <c r="H24" t="s">
        <v>47</v>
      </c>
      <c r="I24" t="s">
        <v>48</v>
      </c>
    </row>
    <row r="25" spans="1:13" ht="15" customHeight="1" x14ac:dyDescent="0.2">
      <c r="A25" t="s">
        <v>12</v>
      </c>
      <c r="B25" t="s">
        <v>49</v>
      </c>
      <c r="C25" t="s">
        <v>50</v>
      </c>
      <c r="D25" t="s">
        <v>51</v>
      </c>
      <c r="E25" t="s">
        <v>52</v>
      </c>
      <c r="F25" t="s">
        <v>53</v>
      </c>
      <c r="G25" t="s">
        <v>54</v>
      </c>
      <c r="H25" t="s">
        <v>55</v>
      </c>
      <c r="I25" t="s">
        <v>56</v>
      </c>
    </row>
    <row r="26" spans="1:13" ht="15" customHeight="1" x14ac:dyDescent="0.2">
      <c r="A26" t="s">
        <v>13</v>
      </c>
      <c r="B26" t="s">
        <v>57</v>
      </c>
      <c r="C26" t="s">
        <v>58</v>
      </c>
      <c r="D26" t="s">
        <v>59</v>
      </c>
      <c r="E26" t="s">
        <v>60</v>
      </c>
      <c r="F26" t="s">
        <v>61</v>
      </c>
      <c r="G26" t="s">
        <v>62</v>
      </c>
      <c r="H26" t="s">
        <v>63</v>
      </c>
      <c r="I26" t="s">
        <v>64</v>
      </c>
    </row>
    <row r="27" spans="1:13" ht="15" customHeight="1" x14ac:dyDescent="0.2">
      <c r="A27" t="s">
        <v>14</v>
      </c>
    </row>
    <row r="28" spans="1:13" ht="15" customHeight="1" x14ac:dyDescent="0.2">
      <c r="A28" t="s">
        <v>15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EE7B0-BCAA-4387-9C85-56EA5DFDAFA9}">
  <dimension ref="A1:P24"/>
  <sheetViews>
    <sheetView tabSelected="1" workbookViewId="0">
      <selection activeCell="H7" sqref="H7"/>
    </sheetView>
  </sheetViews>
  <sheetFormatPr defaultRowHeight="12.75" x14ac:dyDescent="0.2"/>
  <cols>
    <col min="10" max="10" width="9.140625" style="4"/>
    <col min="11" max="12" width="13.28515625" customWidth="1"/>
  </cols>
  <sheetData>
    <row r="1" spans="1:16" x14ac:dyDescent="0.2">
      <c r="A1" t="s">
        <v>7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s="18" t="s">
        <v>153</v>
      </c>
      <c r="I1" s="2">
        <v>0.26400000000000001</v>
      </c>
      <c r="J1" s="4">
        <v>1</v>
      </c>
      <c r="K1" s="18" t="s">
        <v>153</v>
      </c>
    </row>
    <row r="2" spans="1:16" x14ac:dyDescent="0.2">
      <c r="A2" s="1">
        <v>1</v>
      </c>
      <c r="B2" s="2"/>
      <c r="C2" s="2">
        <v>0.23300000000000001</v>
      </c>
      <c r="D2" s="2">
        <v>0.23200000000000001</v>
      </c>
      <c r="E2" s="2">
        <v>0.25600000000000001</v>
      </c>
      <c r="H2" s="18" t="s">
        <v>153</v>
      </c>
      <c r="I2" s="2">
        <v>0.33400000000000002</v>
      </c>
      <c r="J2" s="5">
        <v>1</v>
      </c>
      <c r="K2" s="18" t="s">
        <v>153</v>
      </c>
    </row>
    <row r="3" spans="1:16" x14ac:dyDescent="0.2">
      <c r="A3" s="1">
        <v>2</v>
      </c>
      <c r="B3" s="2"/>
      <c r="C3" s="2">
        <v>0.58599999999999997</v>
      </c>
      <c r="D3" s="2">
        <v>0.81</v>
      </c>
      <c r="E3" s="2">
        <v>0.24399999999999999</v>
      </c>
      <c r="H3" s="18" t="s">
        <v>153</v>
      </c>
      <c r="I3" s="2">
        <v>0.90500000000000003</v>
      </c>
      <c r="J3" s="5">
        <v>1</v>
      </c>
      <c r="K3" s="18" t="s">
        <v>153</v>
      </c>
    </row>
    <row r="4" spans="1:16" x14ac:dyDescent="0.2">
      <c r="A4" s="1">
        <v>3</v>
      </c>
      <c r="B4" s="2"/>
      <c r="C4" s="2">
        <v>1.0840000000000001</v>
      </c>
      <c r="D4" s="2">
        <v>1.06</v>
      </c>
      <c r="E4" s="2">
        <v>1.8340000000000001</v>
      </c>
      <c r="H4" t="s">
        <v>65</v>
      </c>
      <c r="I4" s="2">
        <v>0.23200000000000001</v>
      </c>
      <c r="J4" s="4">
        <v>2</v>
      </c>
      <c r="K4" t="s">
        <v>65</v>
      </c>
      <c r="L4">
        <f>$G$14/I4</f>
        <v>2.1594827586206895</v>
      </c>
      <c r="M4">
        <f>I4/$G$14*100</f>
        <v>46.30738522954092</v>
      </c>
      <c r="N4">
        <f>AVERAGE(I4:I6)/$G$14*100</f>
        <v>48.569527611443775</v>
      </c>
      <c r="O4" t="s">
        <v>65</v>
      </c>
      <c r="P4">
        <v>48.569527611443775</v>
      </c>
    </row>
    <row r="5" spans="1:16" x14ac:dyDescent="0.2">
      <c r="A5" s="1">
        <v>4</v>
      </c>
      <c r="E5" s="2">
        <v>1.0209999999999999</v>
      </c>
      <c r="H5" t="s">
        <v>65</v>
      </c>
      <c r="I5" s="2">
        <v>0.24399999999999999</v>
      </c>
      <c r="J5" s="4">
        <v>2</v>
      </c>
      <c r="K5" t="s">
        <v>65</v>
      </c>
      <c r="L5">
        <f t="shared" ref="L5:L24" si="0">$G$14/I5</f>
        <v>2.0532786885245904</v>
      </c>
      <c r="M5">
        <f t="shared" ref="M5:M24" si="1">I5/$G$14*100</f>
        <v>48.702594810379239</v>
      </c>
    </row>
    <row r="6" spans="1:16" x14ac:dyDescent="0.2">
      <c r="A6" s="1">
        <v>5</v>
      </c>
      <c r="E6" s="2">
        <v>0.97899999999999998</v>
      </c>
      <c r="H6" t="s">
        <v>65</v>
      </c>
      <c r="I6" s="2">
        <v>0.254</v>
      </c>
      <c r="J6" s="4">
        <v>2</v>
      </c>
      <c r="K6" t="s">
        <v>65</v>
      </c>
      <c r="L6">
        <f t="shared" si="0"/>
        <v>1.9724409448818898</v>
      </c>
      <c r="M6">
        <f t="shared" si="1"/>
        <v>50.698602794411173</v>
      </c>
    </row>
    <row r="7" spans="1:16" x14ac:dyDescent="0.2">
      <c r="A7" s="1">
        <v>6</v>
      </c>
      <c r="E7" s="2">
        <v>0.95</v>
      </c>
      <c r="H7" t="s">
        <v>66</v>
      </c>
      <c r="I7" s="2">
        <v>1.157</v>
      </c>
      <c r="J7" s="4">
        <v>3</v>
      </c>
      <c r="K7" t="s">
        <v>66</v>
      </c>
      <c r="L7">
        <f t="shared" si="0"/>
        <v>0.43301642178046673</v>
      </c>
      <c r="M7">
        <f t="shared" si="1"/>
        <v>230.93812375249502</v>
      </c>
      <c r="N7">
        <f>AVERAGE(I7:I9)/$G$14*100</f>
        <v>218.76247504990022</v>
      </c>
      <c r="O7" t="s">
        <v>66</v>
      </c>
      <c r="P7">
        <v>218.76247504990022</v>
      </c>
    </row>
    <row r="8" spans="1:16" x14ac:dyDescent="0.2">
      <c r="A8" s="1">
        <v>7</v>
      </c>
      <c r="B8" s="2">
        <v>1.2549999999999999</v>
      </c>
      <c r="C8" s="2">
        <v>1.2929999999999999</v>
      </c>
      <c r="D8" s="2">
        <v>1.056</v>
      </c>
      <c r="E8" s="2">
        <v>0.91500000000000004</v>
      </c>
      <c r="F8" s="2">
        <v>0.71799999999999997</v>
      </c>
      <c r="G8" s="2">
        <v>0.753</v>
      </c>
      <c r="H8" t="s">
        <v>66</v>
      </c>
      <c r="I8" s="2">
        <v>1.0920000000000001</v>
      </c>
      <c r="J8" s="4">
        <v>3</v>
      </c>
      <c r="K8" t="s">
        <v>66</v>
      </c>
      <c r="L8">
        <f t="shared" si="0"/>
        <v>0.45879120879120877</v>
      </c>
      <c r="M8">
        <f t="shared" si="1"/>
        <v>217.96407185628746</v>
      </c>
    </row>
    <row r="9" spans="1:16" x14ac:dyDescent="0.2">
      <c r="A9" s="1">
        <v>8</v>
      </c>
      <c r="B9" s="2">
        <v>1.0880000000000001</v>
      </c>
      <c r="C9" s="2">
        <v>0.81200000000000006</v>
      </c>
      <c r="D9" s="2">
        <v>1.034</v>
      </c>
      <c r="E9" s="2">
        <v>0.93200000000000005</v>
      </c>
      <c r="F9" s="2">
        <v>0.73499999999999999</v>
      </c>
      <c r="G9" s="2">
        <v>0.79600000000000004</v>
      </c>
      <c r="H9" t="s">
        <v>66</v>
      </c>
      <c r="I9" s="2">
        <v>1.0389999999999999</v>
      </c>
      <c r="J9" s="4">
        <v>3</v>
      </c>
      <c r="K9" t="s">
        <v>67</v>
      </c>
      <c r="L9">
        <f t="shared" si="0"/>
        <v>0.48219441770933591</v>
      </c>
      <c r="M9">
        <f t="shared" si="1"/>
        <v>207.38522954091815</v>
      </c>
    </row>
    <row r="10" spans="1:16" x14ac:dyDescent="0.2">
      <c r="H10" t="s">
        <v>67</v>
      </c>
      <c r="I10" s="2">
        <v>1.0640000000000001</v>
      </c>
      <c r="J10" s="4">
        <v>4</v>
      </c>
      <c r="K10" t="s">
        <v>67</v>
      </c>
      <c r="L10">
        <f t="shared" si="0"/>
        <v>0.47086466165413532</v>
      </c>
      <c r="M10">
        <f t="shared" si="1"/>
        <v>212.37524950099802</v>
      </c>
      <c r="N10">
        <f>AVERAGE(I10:I12)/$G$14*100</f>
        <v>234.99667332002662</v>
      </c>
      <c r="O10" t="s">
        <v>67</v>
      </c>
      <c r="P10">
        <v>234.99667332002662</v>
      </c>
    </row>
    <row r="11" spans="1:16" x14ac:dyDescent="0.2">
      <c r="H11" t="s">
        <v>67</v>
      </c>
      <c r="I11" s="2">
        <v>1.242</v>
      </c>
      <c r="J11" s="4">
        <v>4</v>
      </c>
      <c r="K11" t="s">
        <v>67</v>
      </c>
      <c r="L11">
        <f t="shared" si="0"/>
        <v>0.40338164251207731</v>
      </c>
      <c r="M11">
        <f t="shared" si="1"/>
        <v>247.90419161676644</v>
      </c>
    </row>
    <row r="12" spans="1:16" x14ac:dyDescent="0.2">
      <c r="H12" t="s">
        <v>67</v>
      </c>
      <c r="I12" s="2">
        <v>1.226</v>
      </c>
      <c r="J12" s="4">
        <v>4</v>
      </c>
      <c r="K12" t="s">
        <v>67</v>
      </c>
      <c r="L12">
        <f t="shared" si="0"/>
        <v>0.40864600326264272</v>
      </c>
      <c r="M12">
        <f t="shared" si="1"/>
        <v>244.71057884231536</v>
      </c>
    </row>
    <row r="13" spans="1:16" x14ac:dyDescent="0.2">
      <c r="H13" t="s">
        <v>68</v>
      </c>
      <c r="I13" s="2">
        <v>1.119</v>
      </c>
      <c r="J13" s="4">
        <v>5</v>
      </c>
      <c r="K13" t="s">
        <v>68</v>
      </c>
      <c r="L13">
        <f t="shared" si="0"/>
        <v>0.4477211796246649</v>
      </c>
      <c r="M13">
        <f t="shared" si="1"/>
        <v>223.35329341317367</v>
      </c>
      <c r="N13">
        <f>AVERAGE(I13:I15)/$G$14*100</f>
        <v>212.50831669993343</v>
      </c>
      <c r="O13" t="s">
        <v>68</v>
      </c>
      <c r="P13">
        <v>212.50831669993343</v>
      </c>
    </row>
    <row r="14" spans="1:16" x14ac:dyDescent="0.2">
      <c r="F14" t="s">
        <v>72</v>
      </c>
      <c r="G14" s="3">
        <f>AVERAGE(I1:I3)</f>
        <v>0.501</v>
      </c>
      <c r="H14" t="s">
        <v>68</v>
      </c>
      <c r="I14" s="2">
        <v>1.097</v>
      </c>
      <c r="J14" s="4">
        <v>5</v>
      </c>
      <c r="K14" t="s">
        <v>68</v>
      </c>
      <c r="L14">
        <f t="shared" si="0"/>
        <v>0.45670009115770283</v>
      </c>
      <c r="M14">
        <f t="shared" si="1"/>
        <v>218.96207584830339</v>
      </c>
    </row>
    <row r="15" spans="1:16" x14ac:dyDescent="0.2">
      <c r="H15" t="s">
        <v>68</v>
      </c>
      <c r="I15" s="2">
        <v>0.97799999999999998</v>
      </c>
      <c r="J15" s="4">
        <v>5</v>
      </c>
      <c r="K15" t="s">
        <v>68</v>
      </c>
      <c r="L15">
        <f t="shared" si="0"/>
        <v>0.51226993865030679</v>
      </c>
      <c r="M15">
        <f t="shared" si="1"/>
        <v>195.20958083832335</v>
      </c>
    </row>
    <row r="16" spans="1:16" x14ac:dyDescent="0.2">
      <c r="H16" t="s">
        <v>69</v>
      </c>
      <c r="I16" s="2">
        <v>1.0349999999999999</v>
      </c>
      <c r="J16" s="4">
        <v>6</v>
      </c>
      <c r="K16" t="s">
        <v>69</v>
      </c>
      <c r="L16">
        <f t="shared" si="0"/>
        <v>0.48405797101449277</v>
      </c>
      <c r="M16">
        <f t="shared" si="1"/>
        <v>206.58682634730536</v>
      </c>
      <c r="N16">
        <f>AVERAGE(I16:I18)/$G$14*100</f>
        <v>196.54025282767796</v>
      </c>
      <c r="O16" t="s">
        <v>69</v>
      </c>
      <c r="P16">
        <v>196.54025282767796</v>
      </c>
    </row>
    <row r="17" spans="8:16" x14ac:dyDescent="0.2">
      <c r="H17" t="s">
        <v>69</v>
      </c>
      <c r="I17" s="2">
        <v>0.91200000000000003</v>
      </c>
      <c r="J17" s="4">
        <v>6</v>
      </c>
      <c r="K17" t="s">
        <v>69</v>
      </c>
      <c r="L17">
        <f t="shared" si="0"/>
        <v>0.54934210526315785</v>
      </c>
      <c r="M17">
        <f t="shared" si="1"/>
        <v>182.0359281437126</v>
      </c>
    </row>
    <row r="18" spans="8:16" x14ac:dyDescent="0.2">
      <c r="H18" t="s">
        <v>69</v>
      </c>
      <c r="I18" s="2">
        <v>1.0069999999999999</v>
      </c>
      <c r="J18" s="4">
        <v>6</v>
      </c>
      <c r="K18" t="s">
        <v>69</v>
      </c>
      <c r="L18">
        <f t="shared" si="0"/>
        <v>0.49751737835153925</v>
      </c>
      <c r="M18">
        <f t="shared" si="1"/>
        <v>200.99800399201592</v>
      </c>
    </row>
    <row r="19" spans="8:16" x14ac:dyDescent="0.2">
      <c r="H19" t="s">
        <v>70</v>
      </c>
      <c r="I19" s="2">
        <v>0.76</v>
      </c>
      <c r="J19" s="4">
        <v>7</v>
      </c>
      <c r="K19" t="s">
        <v>70</v>
      </c>
      <c r="L19">
        <f t="shared" si="0"/>
        <v>0.65921052631578947</v>
      </c>
      <c r="M19">
        <f t="shared" si="1"/>
        <v>151.69660678642717</v>
      </c>
      <c r="N19">
        <f>AVERAGE(I19:I21)/$G$14*100</f>
        <v>168.13040585495676</v>
      </c>
      <c r="O19" t="s">
        <v>70</v>
      </c>
      <c r="P19">
        <v>168.13040585495676</v>
      </c>
    </row>
    <row r="20" spans="8:16" x14ac:dyDescent="0.2">
      <c r="H20" t="s">
        <v>70</v>
      </c>
      <c r="I20" s="2">
        <v>0.90600000000000003</v>
      </c>
      <c r="J20" s="4">
        <v>7</v>
      </c>
      <c r="K20" t="s">
        <v>70</v>
      </c>
      <c r="L20">
        <f t="shared" si="0"/>
        <v>0.55298013245033106</v>
      </c>
      <c r="M20">
        <f t="shared" si="1"/>
        <v>180.83832335329342</v>
      </c>
    </row>
    <row r="21" spans="8:16" x14ac:dyDescent="0.2">
      <c r="H21" t="s">
        <v>70</v>
      </c>
      <c r="I21" s="2">
        <v>0.86099999999999999</v>
      </c>
      <c r="J21" s="4">
        <v>7</v>
      </c>
      <c r="K21" t="s">
        <v>70</v>
      </c>
      <c r="L21">
        <f t="shared" si="0"/>
        <v>0.58188153310104529</v>
      </c>
      <c r="M21">
        <f t="shared" si="1"/>
        <v>171.8562874251497</v>
      </c>
    </row>
    <row r="22" spans="8:16" x14ac:dyDescent="0.2">
      <c r="H22" t="s">
        <v>71</v>
      </c>
      <c r="I22" s="2">
        <v>0.85599999999999998</v>
      </c>
      <c r="J22" s="4">
        <v>8</v>
      </c>
      <c r="K22" t="s">
        <v>71</v>
      </c>
      <c r="L22">
        <f t="shared" si="0"/>
        <v>0.58528037383177567</v>
      </c>
      <c r="M22">
        <f t="shared" si="1"/>
        <v>170.85828343313375</v>
      </c>
      <c r="N22">
        <f>AVERAGE(I22:I24)/$G$14*100</f>
        <v>177.77777777777777</v>
      </c>
      <c r="O22" t="s">
        <v>71</v>
      </c>
      <c r="P22">
        <v>177.77777777777777</v>
      </c>
    </row>
    <row r="23" spans="8:16" x14ac:dyDescent="0.2">
      <c r="H23" t="s">
        <v>71</v>
      </c>
      <c r="I23" s="2">
        <v>0.98099999999999998</v>
      </c>
      <c r="J23" s="4">
        <v>8</v>
      </c>
      <c r="K23" t="s">
        <v>71</v>
      </c>
      <c r="L23">
        <f t="shared" si="0"/>
        <v>0.5107033639143731</v>
      </c>
      <c r="M23">
        <f t="shared" si="1"/>
        <v>195.80838323353294</v>
      </c>
    </row>
    <row r="24" spans="8:16" x14ac:dyDescent="0.2">
      <c r="H24" t="s">
        <v>71</v>
      </c>
      <c r="I24" s="2">
        <v>0.83499999999999996</v>
      </c>
      <c r="J24" s="4">
        <v>8</v>
      </c>
      <c r="K24" t="s">
        <v>71</v>
      </c>
      <c r="L24">
        <f t="shared" si="0"/>
        <v>0.6</v>
      </c>
      <c r="M24">
        <f t="shared" si="1"/>
        <v>166.66666666666666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031CB-9E13-4B4D-A18F-805BB512A662}">
  <dimension ref="A1:G24"/>
  <sheetViews>
    <sheetView zoomScale="112" zoomScaleNormal="112" workbookViewId="0">
      <selection activeCell="F8" sqref="F8"/>
    </sheetView>
  </sheetViews>
  <sheetFormatPr defaultRowHeight="12.75" x14ac:dyDescent="0.2"/>
  <cols>
    <col min="6" max="6" width="11.28515625" customWidth="1"/>
  </cols>
  <sheetData>
    <row r="1" spans="1:7" x14ac:dyDescent="0.2">
      <c r="A1">
        <v>0.26400000000000001</v>
      </c>
      <c r="B1">
        <v>1</v>
      </c>
      <c r="C1" s="18" t="s">
        <v>153</v>
      </c>
      <c r="D1">
        <v>52.694610778443121</v>
      </c>
      <c r="G1" s="3">
        <f>AVERAGE(A1:A3)</f>
        <v>0.501</v>
      </c>
    </row>
    <row r="2" spans="1:7" x14ac:dyDescent="0.2">
      <c r="A2">
        <v>0.33400000000000002</v>
      </c>
      <c r="B2">
        <v>1</v>
      </c>
      <c r="C2" s="18" t="s">
        <v>153</v>
      </c>
      <c r="D2">
        <v>66.666666666666671</v>
      </c>
    </row>
    <row r="3" spans="1:7" x14ac:dyDescent="0.2">
      <c r="A3">
        <v>0.90500000000000003</v>
      </c>
      <c r="B3">
        <v>1</v>
      </c>
      <c r="C3" s="18" t="s">
        <v>153</v>
      </c>
      <c r="D3">
        <v>180.63872255489022</v>
      </c>
    </row>
    <row r="4" spans="1:7" x14ac:dyDescent="0.2">
      <c r="A4">
        <v>0.23200000000000001</v>
      </c>
      <c r="B4">
        <v>2</v>
      </c>
      <c r="C4" t="s">
        <v>65</v>
      </c>
      <c r="D4">
        <v>46.30738522954092</v>
      </c>
    </row>
    <row r="5" spans="1:7" x14ac:dyDescent="0.2">
      <c r="A5">
        <v>0.24399999999999999</v>
      </c>
      <c r="B5">
        <v>2</v>
      </c>
      <c r="C5" t="s">
        <v>65</v>
      </c>
      <c r="D5">
        <v>48.702594810379239</v>
      </c>
    </row>
    <row r="6" spans="1:7" x14ac:dyDescent="0.2">
      <c r="A6">
        <v>0.254</v>
      </c>
      <c r="B6">
        <v>2</v>
      </c>
      <c r="C6" t="s">
        <v>65</v>
      </c>
      <c r="D6">
        <v>50.698602794411173</v>
      </c>
    </row>
    <row r="7" spans="1:7" x14ac:dyDescent="0.2">
      <c r="A7">
        <v>1.157</v>
      </c>
      <c r="B7">
        <v>3</v>
      </c>
      <c r="C7" t="s">
        <v>66</v>
      </c>
      <c r="D7">
        <v>230.93812375249502</v>
      </c>
    </row>
    <row r="8" spans="1:7" x14ac:dyDescent="0.2">
      <c r="A8">
        <v>1.0920000000000001</v>
      </c>
      <c r="B8">
        <v>3</v>
      </c>
      <c r="C8" t="s">
        <v>66</v>
      </c>
      <c r="D8">
        <v>217.96407185628746</v>
      </c>
    </row>
    <row r="9" spans="1:7" x14ac:dyDescent="0.2">
      <c r="A9">
        <v>1.0389999999999999</v>
      </c>
      <c r="B9">
        <v>3</v>
      </c>
      <c r="C9" t="s">
        <v>66</v>
      </c>
      <c r="D9">
        <v>207.38522954091815</v>
      </c>
    </row>
    <row r="10" spans="1:7" x14ac:dyDescent="0.2">
      <c r="A10">
        <v>1.0640000000000001</v>
      </c>
      <c r="B10">
        <v>4</v>
      </c>
      <c r="C10" t="s">
        <v>67</v>
      </c>
      <c r="D10">
        <v>212.37524950099802</v>
      </c>
    </row>
    <row r="11" spans="1:7" x14ac:dyDescent="0.2">
      <c r="A11">
        <v>1.242</v>
      </c>
      <c r="B11">
        <v>4</v>
      </c>
      <c r="C11" t="s">
        <v>67</v>
      </c>
      <c r="D11">
        <v>247.90419161676644</v>
      </c>
    </row>
    <row r="12" spans="1:7" x14ac:dyDescent="0.2">
      <c r="A12">
        <v>1.226</v>
      </c>
      <c r="B12">
        <v>4</v>
      </c>
      <c r="C12" t="s">
        <v>67</v>
      </c>
      <c r="D12">
        <v>244.71057884231536</v>
      </c>
    </row>
    <row r="13" spans="1:7" x14ac:dyDescent="0.2">
      <c r="A13">
        <v>1.119</v>
      </c>
      <c r="B13">
        <v>5</v>
      </c>
      <c r="C13" t="s">
        <v>68</v>
      </c>
      <c r="D13">
        <v>223.35329341317367</v>
      </c>
    </row>
    <row r="14" spans="1:7" x14ac:dyDescent="0.2">
      <c r="A14">
        <v>1.097</v>
      </c>
      <c r="B14">
        <v>5</v>
      </c>
      <c r="C14" t="s">
        <v>68</v>
      </c>
      <c r="D14">
        <v>218.96207584830339</v>
      </c>
    </row>
    <row r="15" spans="1:7" x14ac:dyDescent="0.2">
      <c r="A15">
        <v>0.97799999999999998</v>
      </c>
      <c r="B15">
        <v>5</v>
      </c>
      <c r="C15" t="s">
        <v>68</v>
      </c>
      <c r="D15">
        <v>195.20958083832335</v>
      </c>
    </row>
    <row r="16" spans="1:7" x14ac:dyDescent="0.2">
      <c r="A16">
        <v>1.0349999999999999</v>
      </c>
      <c r="B16">
        <v>6</v>
      </c>
      <c r="C16" t="s">
        <v>69</v>
      </c>
      <c r="D16">
        <v>206.58682634730536</v>
      </c>
    </row>
    <row r="17" spans="1:4" x14ac:dyDescent="0.2">
      <c r="A17">
        <v>0.91200000000000003</v>
      </c>
      <c r="B17">
        <v>6</v>
      </c>
      <c r="C17" t="s">
        <v>69</v>
      </c>
      <c r="D17">
        <v>182.0359281437126</v>
      </c>
    </row>
    <row r="18" spans="1:4" x14ac:dyDescent="0.2">
      <c r="A18">
        <v>1.0069999999999999</v>
      </c>
      <c r="B18">
        <v>6</v>
      </c>
      <c r="C18" t="s">
        <v>69</v>
      </c>
      <c r="D18">
        <v>200.99800399201592</v>
      </c>
    </row>
    <row r="19" spans="1:4" x14ac:dyDescent="0.2">
      <c r="A19">
        <v>0.76</v>
      </c>
      <c r="B19">
        <v>7</v>
      </c>
      <c r="C19" t="s">
        <v>70</v>
      </c>
      <c r="D19">
        <v>151.69660678642717</v>
      </c>
    </row>
    <row r="20" spans="1:4" x14ac:dyDescent="0.2">
      <c r="A20">
        <v>0.90600000000000003</v>
      </c>
      <c r="B20">
        <v>7</v>
      </c>
      <c r="C20" t="s">
        <v>70</v>
      </c>
      <c r="D20">
        <v>180.83832335329342</v>
      </c>
    </row>
    <row r="21" spans="1:4" x14ac:dyDescent="0.2">
      <c r="A21">
        <v>0.86099999999999999</v>
      </c>
      <c r="B21">
        <v>7</v>
      </c>
      <c r="C21" t="s">
        <v>70</v>
      </c>
      <c r="D21">
        <v>171.8562874251497</v>
      </c>
    </row>
    <row r="22" spans="1:4" x14ac:dyDescent="0.2">
      <c r="A22">
        <v>0.85599999999999998</v>
      </c>
      <c r="B22">
        <v>8</v>
      </c>
      <c r="C22" t="s">
        <v>71</v>
      </c>
      <c r="D22">
        <v>170.85828343313375</v>
      </c>
    </row>
    <row r="23" spans="1:4" x14ac:dyDescent="0.2">
      <c r="A23">
        <v>0.98099999999999998</v>
      </c>
      <c r="B23">
        <v>8</v>
      </c>
      <c r="C23" t="s">
        <v>71</v>
      </c>
      <c r="D23">
        <v>195.80838323353294</v>
      </c>
    </row>
    <row r="24" spans="1:4" x14ac:dyDescent="0.2">
      <c r="A24">
        <v>0.83499999999999996</v>
      </c>
      <c r="B24">
        <v>8</v>
      </c>
      <c r="C24" t="s">
        <v>71</v>
      </c>
      <c r="D24">
        <v>166.66666666666666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B0378-6B14-4BD4-92D2-E204ED484B83}">
  <dimension ref="A1:C21"/>
  <sheetViews>
    <sheetView zoomScaleNormal="100" workbookViewId="0">
      <selection activeCell="E1" sqref="E1"/>
    </sheetView>
  </sheetViews>
  <sheetFormatPr defaultRowHeight="12.75" x14ac:dyDescent="0.2"/>
  <sheetData>
    <row r="1" spans="1:3" x14ac:dyDescent="0.2">
      <c r="A1" t="s">
        <v>149</v>
      </c>
      <c r="B1">
        <v>2.1594827586206895</v>
      </c>
      <c r="C1" s="4">
        <v>2</v>
      </c>
    </row>
    <row r="2" spans="1:3" x14ac:dyDescent="0.2">
      <c r="A2" t="s">
        <v>149</v>
      </c>
      <c r="B2">
        <v>2.0532786885245904</v>
      </c>
      <c r="C2" s="4">
        <v>2</v>
      </c>
    </row>
    <row r="3" spans="1:3" x14ac:dyDescent="0.2">
      <c r="A3" t="s">
        <v>149</v>
      </c>
      <c r="B3">
        <v>1.9724409448818898</v>
      </c>
      <c r="C3" s="4">
        <v>2</v>
      </c>
    </row>
    <row r="4" spans="1:3" x14ac:dyDescent="0.2">
      <c r="A4" s="18" t="s">
        <v>157</v>
      </c>
      <c r="B4">
        <v>0.43301642178046673</v>
      </c>
      <c r="C4" s="4">
        <v>3</v>
      </c>
    </row>
    <row r="5" spans="1:3" x14ac:dyDescent="0.2">
      <c r="A5" s="18" t="s">
        <v>157</v>
      </c>
      <c r="B5">
        <v>0.45879120879120877</v>
      </c>
      <c r="C5" s="4">
        <v>3</v>
      </c>
    </row>
    <row r="6" spans="1:3" x14ac:dyDescent="0.2">
      <c r="A6" s="18" t="s">
        <v>154</v>
      </c>
      <c r="B6">
        <v>0.48219441770933591</v>
      </c>
      <c r="C6" s="4">
        <v>3</v>
      </c>
    </row>
    <row r="7" spans="1:3" x14ac:dyDescent="0.2">
      <c r="A7" s="18" t="s">
        <v>158</v>
      </c>
      <c r="B7">
        <v>0.47086466165413532</v>
      </c>
      <c r="C7" s="4">
        <v>4</v>
      </c>
    </row>
    <row r="8" spans="1:3" x14ac:dyDescent="0.2">
      <c r="A8" s="18" t="s">
        <v>155</v>
      </c>
      <c r="B8">
        <v>0.40338164251207731</v>
      </c>
      <c r="C8" s="4">
        <v>4</v>
      </c>
    </row>
    <row r="9" spans="1:3" x14ac:dyDescent="0.2">
      <c r="A9" s="18" t="s">
        <v>155</v>
      </c>
      <c r="B9">
        <v>0.40864600326264272</v>
      </c>
      <c r="C9" s="4">
        <v>4</v>
      </c>
    </row>
    <row r="10" spans="1:3" x14ac:dyDescent="0.2">
      <c r="A10" s="18" t="s">
        <v>156</v>
      </c>
      <c r="B10">
        <v>0.4477211796246649</v>
      </c>
      <c r="C10" s="4">
        <v>5</v>
      </c>
    </row>
    <row r="11" spans="1:3" x14ac:dyDescent="0.2">
      <c r="A11" s="18" t="s">
        <v>156</v>
      </c>
      <c r="B11">
        <v>0.45670009115770283</v>
      </c>
      <c r="C11" s="4">
        <v>5</v>
      </c>
    </row>
    <row r="12" spans="1:3" x14ac:dyDescent="0.2">
      <c r="A12" s="18" t="s">
        <v>156</v>
      </c>
      <c r="B12">
        <v>0.51226993865030679</v>
      </c>
      <c r="C12" s="4">
        <v>5</v>
      </c>
    </row>
    <row r="13" spans="1:3" x14ac:dyDescent="0.2">
      <c r="A13" s="18" t="s">
        <v>150</v>
      </c>
      <c r="B13">
        <v>0.48405797101449277</v>
      </c>
      <c r="C13" s="4">
        <v>6</v>
      </c>
    </row>
    <row r="14" spans="1:3" x14ac:dyDescent="0.2">
      <c r="A14" s="18" t="s">
        <v>150</v>
      </c>
      <c r="B14">
        <v>0.54934210526315785</v>
      </c>
      <c r="C14" s="4">
        <v>6</v>
      </c>
    </row>
    <row r="15" spans="1:3" x14ac:dyDescent="0.2">
      <c r="A15" t="s">
        <v>150</v>
      </c>
      <c r="B15">
        <v>0.49751737835153925</v>
      </c>
      <c r="C15" s="4">
        <v>6</v>
      </c>
    </row>
    <row r="16" spans="1:3" x14ac:dyDescent="0.2">
      <c r="A16" t="s">
        <v>151</v>
      </c>
      <c r="B16">
        <v>0.65921052631578947</v>
      </c>
      <c r="C16" s="4">
        <v>7</v>
      </c>
    </row>
    <row r="17" spans="1:3" x14ac:dyDescent="0.2">
      <c r="A17" t="s">
        <v>151</v>
      </c>
      <c r="B17">
        <v>0.55298013245033106</v>
      </c>
      <c r="C17" s="4">
        <v>7</v>
      </c>
    </row>
    <row r="18" spans="1:3" x14ac:dyDescent="0.2">
      <c r="A18" t="s">
        <v>151</v>
      </c>
      <c r="B18">
        <v>0.58188153310104529</v>
      </c>
      <c r="C18" s="4">
        <v>7</v>
      </c>
    </row>
    <row r="19" spans="1:3" x14ac:dyDescent="0.2">
      <c r="A19" t="s">
        <v>152</v>
      </c>
      <c r="B19">
        <v>0.58528037383177567</v>
      </c>
      <c r="C19" s="4">
        <v>8</v>
      </c>
    </row>
    <row r="20" spans="1:3" x14ac:dyDescent="0.2">
      <c r="A20" t="s">
        <v>152</v>
      </c>
      <c r="B20">
        <v>0.5107033639143731</v>
      </c>
      <c r="C20" s="4">
        <v>8</v>
      </c>
    </row>
    <row r="21" spans="1:3" x14ac:dyDescent="0.2">
      <c r="A21" t="s">
        <v>152</v>
      </c>
      <c r="B21">
        <v>0.6</v>
      </c>
      <c r="C21" s="4">
        <v>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B4F4F-533A-4AC5-89CF-1849F851CF9E}">
  <dimension ref="A1:F22"/>
  <sheetViews>
    <sheetView topLeftCell="A10" zoomScaleNormal="100" workbookViewId="0">
      <selection activeCell="A2" sqref="A2:B22"/>
    </sheetView>
  </sheetViews>
  <sheetFormatPr defaultRowHeight="12.75" x14ac:dyDescent="0.2"/>
  <cols>
    <col min="1" max="1" width="13" customWidth="1"/>
    <col min="3" max="3" width="9.140625" style="7"/>
  </cols>
  <sheetData>
    <row r="1" spans="1:6" x14ac:dyDescent="0.2">
      <c r="D1" t="s">
        <v>82</v>
      </c>
      <c r="E1" t="s">
        <v>83</v>
      </c>
    </row>
    <row r="2" spans="1:6" x14ac:dyDescent="0.2">
      <c r="A2" t="s">
        <v>65</v>
      </c>
      <c r="B2" s="2">
        <v>0.23200000000000001</v>
      </c>
      <c r="C2" s="7">
        <f>B2/$F$2</f>
        <v>0.46307385229540921</v>
      </c>
      <c r="E2" s="6"/>
      <c r="F2">
        <v>0.501</v>
      </c>
    </row>
    <row r="3" spans="1:6" x14ac:dyDescent="0.2">
      <c r="A3" t="s">
        <v>65</v>
      </c>
      <c r="B3" s="2">
        <v>0.24399999999999999</v>
      </c>
      <c r="C3" s="7">
        <f t="shared" ref="C3:C22" si="0">B3/$F$2</f>
        <v>0.48702594810379241</v>
      </c>
    </row>
    <row r="4" spans="1:6" x14ac:dyDescent="0.2">
      <c r="A4" t="s">
        <v>65</v>
      </c>
      <c r="B4" s="2">
        <v>0.254</v>
      </c>
      <c r="C4" s="7">
        <f t="shared" si="0"/>
        <v>0.50698602794411174</v>
      </c>
    </row>
    <row r="5" spans="1:6" x14ac:dyDescent="0.2">
      <c r="A5" t="s">
        <v>66</v>
      </c>
      <c r="B5" s="2">
        <v>1.157</v>
      </c>
      <c r="C5" s="7">
        <f t="shared" si="0"/>
        <v>2.3093812375249501</v>
      </c>
    </row>
    <row r="6" spans="1:6" x14ac:dyDescent="0.2">
      <c r="A6" t="s">
        <v>66</v>
      </c>
      <c r="B6" s="2">
        <v>1.0920000000000001</v>
      </c>
      <c r="C6" s="7">
        <f t="shared" si="0"/>
        <v>2.1796407185628746</v>
      </c>
    </row>
    <row r="7" spans="1:6" x14ac:dyDescent="0.2">
      <c r="A7" t="s">
        <v>66</v>
      </c>
      <c r="B7" s="2">
        <v>1.0389999999999999</v>
      </c>
      <c r="C7" s="7">
        <f t="shared" si="0"/>
        <v>2.0738522954091816</v>
      </c>
    </row>
    <row r="8" spans="1:6" x14ac:dyDescent="0.2">
      <c r="A8" t="s">
        <v>67</v>
      </c>
      <c r="B8" s="2">
        <v>1.0640000000000001</v>
      </c>
      <c r="C8" s="7">
        <f t="shared" si="0"/>
        <v>2.1237524950099802</v>
      </c>
    </row>
    <row r="9" spans="1:6" x14ac:dyDescent="0.2">
      <c r="A9" t="s">
        <v>67</v>
      </c>
      <c r="B9" s="2">
        <v>1.242</v>
      </c>
      <c r="C9" s="7">
        <f t="shared" si="0"/>
        <v>2.4790419161676644</v>
      </c>
    </row>
    <row r="10" spans="1:6" x14ac:dyDescent="0.2">
      <c r="A10" t="s">
        <v>67</v>
      </c>
      <c r="B10" s="2">
        <v>1.226</v>
      </c>
      <c r="C10" s="7">
        <f t="shared" si="0"/>
        <v>2.4471057884231535</v>
      </c>
    </row>
    <row r="11" spans="1:6" x14ac:dyDescent="0.2">
      <c r="A11" t="s">
        <v>68</v>
      </c>
      <c r="B11" s="2">
        <v>1.119</v>
      </c>
      <c r="C11" s="7">
        <f t="shared" si="0"/>
        <v>2.2335329341317367</v>
      </c>
    </row>
    <row r="12" spans="1:6" x14ac:dyDescent="0.2">
      <c r="A12" t="s">
        <v>68</v>
      </c>
      <c r="B12" s="2">
        <v>1.097</v>
      </c>
      <c r="C12" s="7">
        <f t="shared" si="0"/>
        <v>2.1896207584830338</v>
      </c>
    </row>
    <row r="13" spans="1:6" x14ac:dyDescent="0.2">
      <c r="A13" t="s">
        <v>68</v>
      </c>
      <c r="B13" s="2">
        <v>0.97799999999999998</v>
      </c>
      <c r="C13" s="7">
        <f t="shared" si="0"/>
        <v>1.9520958083832336</v>
      </c>
    </row>
    <row r="14" spans="1:6" x14ac:dyDescent="0.2">
      <c r="A14" t="s">
        <v>69</v>
      </c>
      <c r="B14" s="2">
        <v>1.0349999999999999</v>
      </c>
      <c r="C14" s="7">
        <f t="shared" si="0"/>
        <v>2.0658682634730536</v>
      </c>
      <c r="D14" s="8">
        <f>AVERAGE($B$5:$B$7)-B14</f>
        <v>6.1000000000000165E-2</v>
      </c>
      <c r="E14" s="9">
        <f>C14-AVERAGE($C$2:$C$4)</f>
        <v>1.5801729873586159</v>
      </c>
    </row>
    <row r="15" spans="1:6" x14ac:dyDescent="0.2">
      <c r="A15" t="s">
        <v>69</v>
      </c>
      <c r="B15" s="2">
        <v>0.91200000000000003</v>
      </c>
      <c r="C15" s="7">
        <f t="shared" si="0"/>
        <v>1.8203592814371259</v>
      </c>
      <c r="D15" s="8">
        <f t="shared" ref="D15:D16" si="1">AVERAGE($B$5:$B$7)-B15</f>
        <v>0.18400000000000005</v>
      </c>
      <c r="E15" s="9">
        <f t="shared" ref="E15:E22" si="2">C15-AVERAGE($C$2:$C$4)</f>
        <v>1.3346640053226881</v>
      </c>
    </row>
    <row r="16" spans="1:6" x14ac:dyDescent="0.2">
      <c r="A16" t="s">
        <v>69</v>
      </c>
      <c r="B16" s="2">
        <v>1.0069999999999999</v>
      </c>
      <c r="C16" s="7">
        <f t="shared" si="0"/>
        <v>2.0099800399201593</v>
      </c>
      <c r="D16" s="8">
        <f t="shared" si="1"/>
        <v>8.900000000000019E-2</v>
      </c>
      <c r="E16" s="9">
        <f t="shared" si="2"/>
        <v>1.5242847638057215</v>
      </c>
    </row>
    <row r="17" spans="1:5" x14ac:dyDescent="0.2">
      <c r="A17" t="s">
        <v>70</v>
      </c>
      <c r="B17" s="2">
        <v>0.76</v>
      </c>
      <c r="C17" s="7">
        <f t="shared" si="0"/>
        <v>1.5169660678642716</v>
      </c>
      <c r="D17" s="8">
        <f>AVERAGE($B$8:$B$10)-B17</f>
        <v>0.41733333333333333</v>
      </c>
      <c r="E17" s="9">
        <f t="shared" si="2"/>
        <v>1.0312707917498338</v>
      </c>
    </row>
    <row r="18" spans="1:5" x14ac:dyDescent="0.2">
      <c r="A18" t="s">
        <v>70</v>
      </c>
      <c r="B18" s="2">
        <v>0.90600000000000003</v>
      </c>
      <c r="C18" s="7">
        <f t="shared" si="0"/>
        <v>1.8083832335329342</v>
      </c>
      <c r="D18" s="8">
        <f t="shared" ref="D18:D19" si="3">AVERAGE($B$8:$B$10)-B18</f>
        <v>0.27133333333333332</v>
      </c>
      <c r="E18" s="9">
        <f t="shared" si="2"/>
        <v>1.3226879574184964</v>
      </c>
    </row>
    <row r="19" spans="1:5" x14ac:dyDescent="0.2">
      <c r="A19" t="s">
        <v>70</v>
      </c>
      <c r="B19" s="2">
        <v>0.86099999999999999</v>
      </c>
      <c r="C19" s="7">
        <f t="shared" si="0"/>
        <v>1.7185628742514969</v>
      </c>
      <c r="D19" s="8">
        <f t="shared" si="3"/>
        <v>0.31633333333333336</v>
      </c>
      <c r="E19" s="9">
        <f t="shared" si="2"/>
        <v>1.2328675981370592</v>
      </c>
    </row>
    <row r="20" spans="1:5" x14ac:dyDescent="0.2">
      <c r="A20" t="s">
        <v>71</v>
      </c>
      <c r="B20" s="2">
        <v>0.85599999999999998</v>
      </c>
      <c r="C20" s="7">
        <f t="shared" si="0"/>
        <v>1.7085828343313374</v>
      </c>
      <c r="D20" s="8">
        <f>AVERAGE($B$11:$B$13)-B20</f>
        <v>0.20866666666666667</v>
      </c>
      <c r="E20" s="9">
        <f t="shared" si="2"/>
        <v>1.2228875582168997</v>
      </c>
    </row>
    <row r="21" spans="1:5" x14ac:dyDescent="0.2">
      <c r="A21" t="s">
        <v>71</v>
      </c>
      <c r="B21" s="2">
        <v>0.98099999999999998</v>
      </c>
      <c r="C21" s="7">
        <f t="shared" si="0"/>
        <v>1.9580838323353293</v>
      </c>
      <c r="D21" s="8">
        <f t="shared" ref="D21:D22" si="4">AVERAGE($B$11:$B$13)-B21</f>
        <v>8.3666666666666667E-2</v>
      </c>
      <c r="E21" s="9">
        <f t="shared" si="2"/>
        <v>1.4723885562208916</v>
      </c>
    </row>
    <row r="22" spans="1:5" x14ac:dyDescent="0.2">
      <c r="A22" t="s">
        <v>71</v>
      </c>
      <c r="B22" s="2">
        <v>0.83499999999999996</v>
      </c>
      <c r="C22" s="7">
        <f t="shared" si="0"/>
        <v>1.6666666666666665</v>
      </c>
      <c r="D22" s="8">
        <f t="shared" si="4"/>
        <v>0.22966666666666669</v>
      </c>
      <c r="E22" s="9">
        <f t="shared" si="2"/>
        <v>1.1809713905522288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81734-01C7-4B88-A2A3-4B957A35499F}">
  <dimension ref="A1:A21"/>
  <sheetViews>
    <sheetView workbookViewId="0">
      <selection sqref="A1:A21"/>
    </sheetView>
  </sheetViews>
  <sheetFormatPr defaultRowHeight="12.75" x14ac:dyDescent="0.2"/>
  <sheetData>
    <row r="1" spans="1:1" x14ac:dyDescent="0.2">
      <c r="A1" t="s">
        <v>84</v>
      </c>
    </row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  <row r="5" spans="1:1" x14ac:dyDescent="0.2">
      <c r="A5" t="s">
        <v>89</v>
      </c>
    </row>
    <row r="6" spans="1:1" x14ac:dyDescent="0.2">
      <c r="A6" t="s">
        <v>90</v>
      </c>
    </row>
    <row r="7" spans="1:1" x14ac:dyDescent="0.2">
      <c r="A7" t="s">
        <v>91</v>
      </c>
    </row>
    <row r="8" spans="1:1" x14ac:dyDescent="0.2">
      <c r="A8" t="s">
        <v>92</v>
      </c>
    </row>
    <row r="9" spans="1:1" x14ac:dyDescent="0.2">
      <c r="A9" t="s">
        <v>93</v>
      </c>
    </row>
    <row r="10" spans="1:1" x14ac:dyDescent="0.2">
      <c r="A10" t="s">
        <v>94</v>
      </c>
    </row>
    <row r="11" spans="1:1" x14ac:dyDescent="0.2">
      <c r="A11" t="s">
        <v>95</v>
      </c>
    </row>
    <row r="12" spans="1:1" x14ac:dyDescent="0.2">
      <c r="A12" t="s">
        <v>96</v>
      </c>
    </row>
    <row r="13" spans="1:1" x14ac:dyDescent="0.2">
      <c r="A13" t="s">
        <v>97</v>
      </c>
    </row>
    <row r="14" spans="1:1" x14ac:dyDescent="0.2">
      <c r="A14" t="s">
        <v>98</v>
      </c>
    </row>
    <row r="15" spans="1:1" x14ac:dyDescent="0.2">
      <c r="A15" t="s">
        <v>99</v>
      </c>
    </row>
    <row r="16" spans="1:1" x14ac:dyDescent="0.2">
      <c r="A16" t="s">
        <v>100</v>
      </c>
    </row>
    <row r="17" spans="1:1" x14ac:dyDescent="0.2">
      <c r="A17" t="s">
        <v>101</v>
      </c>
    </row>
    <row r="18" spans="1:1" x14ac:dyDescent="0.2">
      <c r="A18" t="s">
        <v>102</v>
      </c>
    </row>
    <row r="19" spans="1:1" x14ac:dyDescent="0.2">
      <c r="A19" t="s">
        <v>103</v>
      </c>
    </row>
    <row r="20" spans="1:1" x14ac:dyDescent="0.2">
      <c r="A20" t="s">
        <v>104</v>
      </c>
    </row>
    <row r="21" spans="1:1" x14ac:dyDescent="0.2">
      <c r="A21" t="s">
        <v>105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6FEDA-3DC6-4745-8344-A2271AD241E3}">
  <dimension ref="A1:F22"/>
  <sheetViews>
    <sheetView zoomScaleNormal="100" workbookViewId="0">
      <selection activeCell="F14" sqref="F14"/>
    </sheetView>
  </sheetViews>
  <sheetFormatPr defaultRowHeight="11.25" x14ac:dyDescent="0.2"/>
  <cols>
    <col min="1" max="1" width="13" style="12" customWidth="1"/>
    <col min="2" max="2" width="23.85546875" style="12" customWidth="1"/>
    <col min="3" max="3" width="23.85546875" style="13" customWidth="1"/>
    <col min="4" max="6" width="23.85546875" style="12" customWidth="1"/>
    <col min="7" max="16384" width="9.140625" style="12"/>
  </cols>
  <sheetData>
    <row r="1" spans="1:6" x14ac:dyDescent="0.2">
      <c r="D1" s="12" t="s">
        <v>82</v>
      </c>
      <c r="E1" s="12" t="s">
        <v>83</v>
      </c>
    </row>
    <row r="2" spans="1:6" x14ac:dyDescent="0.2">
      <c r="A2" s="12" t="s">
        <v>65</v>
      </c>
      <c r="B2" s="14" t="s">
        <v>84</v>
      </c>
      <c r="C2" s="13" t="s">
        <v>106</v>
      </c>
      <c r="E2" s="15"/>
      <c r="F2" s="12" t="s">
        <v>85</v>
      </c>
    </row>
    <row r="3" spans="1:6" x14ac:dyDescent="0.2">
      <c r="A3" s="12" t="s">
        <v>65</v>
      </c>
      <c r="B3" s="14" t="s">
        <v>86</v>
      </c>
      <c r="C3" s="13" t="s">
        <v>107</v>
      </c>
    </row>
    <row r="4" spans="1:6" x14ac:dyDescent="0.2">
      <c r="A4" s="12" t="s">
        <v>65</v>
      </c>
      <c r="B4" s="14" t="s">
        <v>87</v>
      </c>
      <c r="C4" s="13" t="s">
        <v>108</v>
      </c>
    </row>
    <row r="5" spans="1:6" x14ac:dyDescent="0.2">
      <c r="A5" s="12" t="s">
        <v>66</v>
      </c>
      <c r="B5" s="14" t="s">
        <v>88</v>
      </c>
      <c r="C5" s="13" t="s">
        <v>109</v>
      </c>
    </row>
    <row r="6" spans="1:6" x14ac:dyDescent="0.2">
      <c r="A6" s="12" t="s">
        <v>66</v>
      </c>
      <c r="B6" s="14" t="s">
        <v>89</v>
      </c>
      <c r="C6" s="13" t="s">
        <v>110</v>
      </c>
    </row>
    <row r="7" spans="1:6" x14ac:dyDescent="0.2">
      <c r="A7" s="12" t="s">
        <v>66</v>
      </c>
      <c r="B7" s="14" t="s">
        <v>90</v>
      </c>
      <c r="C7" s="13" t="s">
        <v>111</v>
      </c>
    </row>
    <row r="8" spans="1:6" x14ac:dyDescent="0.2">
      <c r="A8" s="12" t="s">
        <v>67</v>
      </c>
      <c r="B8" s="14" t="s">
        <v>91</v>
      </c>
      <c r="C8" s="13" t="s">
        <v>112</v>
      </c>
    </row>
    <row r="9" spans="1:6" x14ac:dyDescent="0.2">
      <c r="A9" s="12" t="s">
        <v>67</v>
      </c>
      <c r="B9" s="14" t="s">
        <v>92</v>
      </c>
      <c r="C9" s="13" t="s">
        <v>113</v>
      </c>
    </row>
    <row r="10" spans="1:6" x14ac:dyDescent="0.2">
      <c r="A10" s="12" t="s">
        <v>67</v>
      </c>
      <c r="B10" s="14" t="s">
        <v>93</v>
      </c>
      <c r="C10" s="13" t="s">
        <v>114</v>
      </c>
    </row>
    <row r="11" spans="1:6" x14ac:dyDescent="0.2">
      <c r="A11" s="12" t="s">
        <v>68</v>
      </c>
      <c r="B11" s="14" t="s">
        <v>94</v>
      </c>
      <c r="C11" s="13" t="s">
        <v>115</v>
      </c>
    </row>
    <row r="12" spans="1:6" x14ac:dyDescent="0.2">
      <c r="A12" s="12" t="s">
        <v>68</v>
      </c>
      <c r="B12" s="14" t="s">
        <v>95</v>
      </c>
      <c r="C12" s="13" t="s">
        <v>116</v>
      </c>
    </row>
    <row r="13" spans="1:6" x14ac:dyDescent="0.2">
      <c r="A13" s="12" t="s">
        <v>68</v>
      </c>
      <c r="B13" s="14" t="s">
        <v>96</v>
      </c>
      <c r="C13" s="13" t="s">
        <v>117</v>
      </c>
    </row>
    <row r="14" spans="1:6" x14ac:dyDescent="0.2">
      <c r="A14" s="12" t="s">
        <v>69</v>
      </c>
      <c r="B14" s="14" t="s">
        <v>97</v>
      </c>
      <c r="C14" s="13" t="s">
        <v>118</v>
      </c>
      <c r="D14" s="16" t="s">
        <v>73</v>
      </c>
      <c r="E14" s="17" t="s">
        <v>119</v>
      </c>
    </row>
    <row r="15" spans="1:6" x14ac:dyDescent="0.2">
      <c r="A15" s="12" t="s">
        <v>69</v>
      </c>
      <c r="B15" s="14" t="s">
        <v>98</v>
      </c>
      <c r="C15" s="13" t="s">
        <v>120</v>
      </c>
      <c r="D15" s="16" t="s">
        <v>74</v>
      </c>
      <c r="E15" s="17" t="s">
        <v>121</v>
      </c>
    </row>
    <row r="16" spans="1:6" x14ac:dyDescent="0.2">
      <c r="A16" s="12" t="s">
        <v>69</v>
      </c>
      <c r="B16" s="14" t="s">
        <v>99</v>
      </c>
      <c r="C16" s="13" t="s">
        <v>122</v>
      </c>
      <c r="D16" s="16" t="s">
        <v>75</v>
      </c>
      <c r="E16" s="17" t="s">
        <v>123</v>
      </c>
    </row>
    <row r="17" spans="1:5" x14ac:dyDescent="0.2">
      <c r="A17" s="12" t="s">
        <v>70</v>
      </c>
      <c r="B17" s="14" t="s">
        <v>100</v>
      </c>
      <c r="C17" s="13" t="s">
        <v>124</v>
      </c>
      <c r="D17" s="16" t="s">
        <v>76</v>
      </c>
      <c r="E17" s="17" t="s">
        <v>125</v>
      </c>
    </row>
    <row r="18" spans="1:5" x14ac:dyDescent="0.2">
      <c r="A18" s="12" t="s">
        <v>70</v>
      </c>
      <c r="B18" s="14" t="s">
        <v>101</v>
      </c>
      <c r="C18" s="13" t="s">
        <v>126</v>
      </c>
      <c r="D18" s="16" t="s">
        <v>77</v>
      </c>
      <c r="E18" s="17" t="s">
        <v>127</v>
      </c>
    </row>
    <row r="19" spans="1:5" x14ac:dyDescent="0.2">
      <c r="A19" s="12" t="s">
        <v>70</v>
      </c>
      <c r="B19" s="14" t="s">
        <v>102</v>
      </c>
      <c r="C19" s="13" t="s">
        <v>128</v>
      </c>
      <c r="D19" s="16" t="s">
        <v>78</v>
      </c>
      <c r="E19" s="17" t="s">
        <v>129</v>
      </c>
    </row>
    <row r="20" spans="1:5" x14ac:dyDescent="0.2">
      <c r="A20" s="12" t="s">
        <v>71</v>
      </c>
      <c r="B20" s="14" t="s">
        <v>103</v>
      </c>
      <c r="C20" s="13" t="s">
        <v>130</v>
      </c>
      <c r="D20" s="16" t="s">
        <v>79</v>
      </c>
      <c r="E20" s="17" t="s">
        <v>131</v>
      </c>
    </row>
    <row r="21" spans="1:5" x14ac:dyDescent="0.2">
      <c r="A21" s="12" t="s">
        <v>71</v>
      </c>
      <c r="B21" s="14" t="s">
        <v>104</v>
      </c>
      <c r="C21" s="13" t="s">
        <v>132</v>
      </c>
      <c r="D21" s="16" t="s">
        <v>80</v>
      </c>
      <c r="E21" s="17" t="s">
        <v>133</v>
      </c>
    </row>
    <row r="22" spans="1:5" x14ac:dyDescent="0.2">
      <c r="A22" s="12" t="s">
        <v>71</v>
      </c>
      <c r="B22" s="14" t="s">
        <v>105</v>
      </c>
      <c r="C22" s="13" t="s">
        <v>134</v>
      </c>
      <c r="D22" s="16" t="s">
        <v>81</v>
      </c>
      <c r="E22" s="17" t="s">
        <v>135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0137D-03B0-469E-8A60-BDA1485E6A3C}">
  <dimension ref="A1:K12"/>
  <sheetViews>
    <sheetView workbookViewId="0">
      <selection activeCell="J1" sqref="J1:K12"/>
    </sheetView>
  </sheetViews>
  <sheetFormatPr defaultRowHeight="12.75" x14ac:dyDescent="0.2"/>
  <cols>
    <col min="1" max="1" width="11.85546875" bestFit="1" customWidth="1"/>
    <col min="2" max="2" width="21.5703125" bestFit="1" customWidth="1"/>
    <col min="3" max="3" width="10.140625" customWidth="1"/>
    <col min="12" max="12" width="12.140625" customWidth="1"/>
  </cols>
  <sheetData>
    <row r="1" spans="1:11" x14ac:dyDescent="0.2">
      <c r="A1" s="20"/>
      <c r="B1" s="22" t="s">
        <v>147</v>
      </c>
      <c r="C1" s="22" t="s">
        <v>65</v>
      </c>
      <c r="D1" s="24" t="s">
        <v>142</v>
      </c>
      <c r="E1" s="25"/>
      <c r="J1" t="s">
        <v>65</v>
      </c>
      <c r="K1" s="2">
        <v>0.23200000000000001</v>
      </c>
    </row>
    <row r="2" spans="1:11" x14ac:dyDescent="0.2">
      <c r="A2" s="21"/>
      <c r="B2" s="23"/>
      <c r="C2" s="23"/>
      <c r="D2" s="11" t="s">
        <v>143</v>
      </c>
      <c r="E2" s="11" t="s">
        <v>146</v>
      </c>
      <c r="J2" t="s">
        <v>65</v>
      </c>
      <c r="K2" s="2">
        <v>0.24399999999999999</v>
      </c>
    </row>
    <row r="3" spans="1:11" x14ac:dyDescent="0.2">
      <c r="A3" s="10" t="s">
        <v>137</v>
      </c>
      <c r="B3" s="11" t="s">
        <v>138</v>
      </c>
      <c r="C3" s="11" t="s">
        <v>139</v>
      </c>
      <c r="D3" s="19" t="s">
        <v>144</v>
      </c>
      <c r="E3" s="19" t="s">
        <v>145</v>
      </c>
      <c r="J3" t="s">
        <v>65</v>
      </c>
      <c r="K3" s="2">
        <v>0.254</v>
      </c>
    </row>
    <row r="4" spans="1:11" x14ac:dyDescent="0.2">
      <c r="A4" s="10" t="s">
        <v>148</v>
      </c>
      <c r="B4" s="11" t="s">
        <v>140</v>
      </c>
      <c r="C4" s="11" t="s">
        <v>141</v>
      </c>
      <c r="D4" s="19"/>
      <c r="E4" s="19"/>
      <c r="J4" t="s">
        <v>136</v>
      </c>
      <c r="K4">
        <v>6.1000000000000165E-2</v>
      </c>
    </row>
    <row r="5" spans="1:11" x14ac:dyDescent="0.2">
      <c r="J5" t="s">
        <v>136</v>
      </c>
      <c r="K5">
        <v>0.18400000000000005</v>
      </c>
    </row>
    <row r="6" spans="1:11" x14ac:dyDescent="0.2">
      <c r="J6" t="s">
        <v>136</v>
      </c>
      <c r="K6">
        <v>8.900000000000019E-2</v>
      </c>
    </row>
    <row r="7" spans="1:11" x14ac:dyDescent="0.2">
      <c r="J7" t="s">
        <v>136</v>
      </c>
      <c r="K7">
        <v>0.41733333333333333</v>
      </c>
    </row>
    <row r="8" spans="1:11" x14ac:dyDescent="0.2">
      <c r="J8" t="s">
        <v>136</v>
      </c>
      <c r="K8">
        <v>0.27133333333333332</v>
      </c>
    </row>
    <row r="9" spans="1:11" x14ac:dyDescent="0.2">
      <c r="J9" t="s">
        <v>136</v>
      </c>
      <c r="K9">
        <v>0.31633333333333336</v>
      </c>
    </row>
    <row r="10" spans="1:11" x14ac:dyDescent="0.2">
      <c r="J10" t="s">
        <v>136</v>
      </c>
      <c r="K10">
        <v>0.20866666666666667</v>
      </c>
    </row>
    <row r="11" spans="1:11" x14ac:dyDescent="0.2">
      <c r="J11" t="s">
        <v>136</v>
      </c>
      <c r="K11">
        <v>8.3666666666666667E-2</v>
      </c>
    </row>
    <row r="12" spans="1:11" x14ac:dyDescent="0.2">
      <c r="J12" t="s">
        <v>136</v>
      </c>
      <c r="K12">
        <v>0.22966666666666669</v>
      </c>
    </row>
  </sheetData>
  <mergeCells count="6">
    <mergeCell ref="D3:D4"/>
    <mergeCell ref="E3:E4"/>
    <mergeCell ref="A1:A2"/>
    <mergeCell ref="B1:B2"/>
    <mergeCell ref="C1:C2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Absorbance 1_01</vt:lpstr>
      <vt:lpstr>Sayfa1</vt:lpstr>
      <vt:lpstr>Sayfa2</vt:lpstr>
      <vt:lpstr>Sayfa3</vt:lpstr>
      <vt:lpstr>Sayfa3 (2)</vt:lpstr>
      <vt:lpstr>Sayfa10</vt:lpstr>
      <vt:lpstr>Sayfa3 (3)</vt:lpstr>
      <vt:lpstr>Sayfa9</vt:lpstr>
    </vt:vector>
  </TitlesOfParts>
  <Company>ComponentOne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C1Excel</dc:creator>
  <cp:lastModifiedBy>Azize YILDIRAN</cp:lastModifiedBy>
  <dcterms:created xsi:type="dcterms:W3CDTF">2019-04-18T11:57:41Z</dcterms:created>
  <dcterms:modified xsi:type="dcterms:W3CDTF">2024-05-21T12:07:25Z</dcterms:modified>
</cp:coreProperties>
</file>