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/>
  <mc:AlternateContent xmlns:mc="http://schemas.openxmlformats.org/markup-compatibility/2006">
    <mc:Choice Requires="x15">
      <x15ac:absPath xmlns:x15ac="http://schemas.microsoft.com/office/spreadsheetml/2010/11/ac" url="/Users/liulin/Desktop/胞外诱捕网/原始数据表格汇总/"/>
    </mc:Choice>
  </mc:AlternateContent>
  <xr:revisionPtr revIDLastSave="0" documentId="13_ncr:1_{75118A9D-2548-BF46-8B95-0B90AB5E68F8}" xr6:coauthVersionLast="45" xr6:coauthVersionMax="45" xr10:uidLastSave="{00000000-0000-0000-0000-000000000000}"/>
  <bookViews>
    <workbookView xWindow="0" yWindow="1500" windowWidth="20260" windowHeight="14600" firstSheet="1" activeTab="6" xr2:uid="{00000000-000D-0000-FFFF-FFFF00000000}"/>
  </bookViews>
  <sheets>
    <sheet name="IF(tissue)" sheetId="1" r:id="rId1"/>
    <sheet name="IF（peripheral blood）" sheetId="3" r:id="rId2"/>
    <sheet name="Relative fluorescence intensity" sheetId="8" r:id="rId3"/>
    <sheet name="plasma-cell coculture" sheetId="4" r:id="rId4"/>
    <sheet name="Sheet3" sheetId="5" r:id="rId5"/>
    <sheet name="IL-17" sheetId="6" r:id="rId6"/>
    <sheet name="TNF-a" sheetId="7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8" l="1"/>
  <c r="C23" i="8"/>
  <c r="B23" i="8"/>
  <c r="D22" i="8"/>
  <c r="C22" i="8"/>
  <c r="B22" i="8"/>
  <c r="M22" i="7" l="1"/>
  <c r="M28" i="7" s="1"/>
  <c r="L22" i="7"/>
  <c r="L28" i="7" s="1"/>
  <c r="I22" i="7"/>
  <c r="I28" i="7" s="1"/>
  <c r="H22" i="7"/>
  <c r="H28" i="7" s="1"/>
  <c r="O21" i="7"/>
  <c r="O27" i="7" s="1"/>
  <c r="N21" i="7"/>
  <c r="N27" i="7" s="1"/>
  <c r="L21" i="7"/>
  <c r="L27" i="7" s="1"/>
  <c r="K21" i="7"/>
  <c r="K27" i="7" s="1"/>
  <c r="J21" i="7"/>
  <c r="J27" i="7" s="1"/>
  <c r="H21" i="7"/>
  <c r="H27" i="7" s="1"/>
  <c r="G21" i="7"/>
  <c r="G27" i="7" s="1"/>
  <c r="F21" i="7"/>
  <c r="F27" i="7" s="1"/>
  <c r="N19" i="7"/>
  <c r="N25" i="7" s="1"/>
  <c r="J19" i="7"/>
  <c r="J25" i="7" s="1"/>
  <c r="F19" i="7"/>
  <c r="F25" i="7" s="1"/>
  <c r="B18" i="7"/>
  <c r="B17" i="7"/>
  <c r="O16" i="7"/>
  <c r="O22" i="7" s="1"/>
  <c r="O28" i="7" s="1"/>
  <c r="N16" i="7"/>
  <c r="N22" i="7" s="1"/>
  <c r="N28" i="7" s="1"/>
  <c r="M16" i="7"/>
  <c r="L16" i="7"/>
  <c r="K16" i="7"/>
  <c r="K22" i="7" s="1"/>
  <c r="K28" i="7" s="1"/>
  <c r="J16" i="7"/>
  <c r="J22" i="7" s="1"/>
  <c r="J28" i="7" s="1"/>
  <c r="I16" i="7"/>
  <c r="H16" i="7"/>
  <c r="G16" i="7"/>
  <c r="G22" i="7" s="1"/>
  <c r="G28" i="7" s="1"/>
  <c r="F16" i="7"/>
  <c r="F22" i="7" s="1"/>
  <c r="F28" i="7" s="1"/>
  <c r="B16" i="7"/>
  <c r="O15" i="7"/>
  <c r="N15" i="7"/>
  <c r="M15" i="7"/>
  <c r="M21" i="7" s="1"/>
  <c r="M27" i="7" s="1"/>
  <c r="L15" i="7"/>
  <c r="K15" i="7"/>
  <c r="J15" i="7"/>
  <c r="I15" i="7"/>
  <c r="I21" i="7" s="1"/>
  <c r="I27" i="7" s="1"/>
  <c r="H15" i="7"/>
  <c r="G15" i="7"/>
  <c r="F15" i="7"/>
  <c r="B15" i="7"/>
  <c r="O14" i="7"/>
  <c r="O20" i="7" s="1"/>
  <c r="O26" i="7" s="1"/>
  <c r="N14" i="7"/>
  <c r="N20" i="7" s="1"/>
  <c r="N26" i="7" s="1"/>
  <c r="M14" i="7"/>
  <c r="M20" i="7" s="1"/>
  <c r="M26" i="7" s="1"/>
  <c r="L14" i="7"/>
  <c r="L20" i="7" s="1"/>
  <c r="L26" i="7" s="1"/>
  <c r="K14" i="7"/>
  <c r="K20" i="7" s="1"/>
  <c r="K26" i="7" s="1"/>
  <c r="J14" i="7"/>
  <c r="J20" i="7" s="1"/>
  <c r="J26" i="7" s="1"/>
  <c r="I14" i="7"/>
  <c r="I20" i="7" s="1"/>
  <c r="I26" i="7" s="1"/>
  <c r="H14" i="7"/>
  <c r="H20" i="7" s="1"/>
  <c r="H26" i="7" s="1"/>
  <c r="G14" i="7"/>
  <c r="G20" i="7" s="1"/>
  <c r="G26" i="7" s="1"/>
  <c r="F14" i="7"/>
  <c r="F20" i="7" s="1"/>
  <c r="F26" i="7" s="1"/>
  <c r="B14" i="7"/>
  <c r="O13" i="7"/>
  <c r="O19" i="7" s="1"/>
  <c r="O25" i="7" s="1"/>
  <c r="N13" i="7"/>
  <c r="M13" i="7"/>
  <c r="M19" i="7" s="1"/>
  <c r="M25" i="7" s="1"/>
  <c r="L13" i="7"/>
  <c r="L19" i="7" s="1"/>
  <c r="L25" i="7" s="1"/>
  <c r="K13" i="7"/>
  <c r="K19" i="7" s="1"/>
  <c r="K25" i="7" s="1"/>
  <c r="J13" i="7"/>
  <c r="I13" i="7"/>
  <c r="I19" i="7" s="1"/>
  <c r="I25" i="7" s="1"/>
  <c r="H13" i="7"/>
  <c r="H19" i="7" s="1"/>
  <c r="H25" i="7" s="1"/>
  <c r="G13" i="7"/>
  <c r="G19" i="7" s="1"/>
  <c r="G25" i="7" s="1"/>
  <c r="F13" i="7"/>
  <c r="B13" i="7"/>
  <c r="B35" i="6"/>
  <c r="B34" i="6"/>
  <c r="B33" i="6"/>
  <c r="B32" i="6"/>
  <c r="B31" i="6"/>
  <c r="B30" i="6"/>
  <c r="O19" i="6"/>
  <c r="O29" i="6" s="1"/>
  <c r="O38" i="6" s="1"/>
  <c r="N19" i="6"/>
  <c r="N29" i="6" s="1"/>
  <c r="N38" i="6" s="1"/>
  <c r="M19" i="6"/>
  <c r="M29" i="6" s="1"/>
  <c r="M38" i="6" s="1"/>
  <c r="L19" i="6"/>
  <c r="L29" i="6" s="1"/>
  <c r="L38" i="6" s="1"/>
  <c r="K19" i="6"/>
  <c r="K29" i="6" s="1"/>
  <c r="K38" i="6" s="1"/>
  <c r="J19" i="6"/>
  <c r="J29" i="6" s="1"/>
  <c r="J38" i="6" s="1"/>
  <c r="I19" i="6"/>
  <c r="I29" i="6" s="1"/>
  <c r="I38" i="6" s="1"/>
  <c r="H19" i="6"/>
  <c r="H29" i="6" s="1"/>
  <c r="H38" i="6" s="1"/>
  <c r="G19" i="6"/>
  <c r="G29" i="6" s="1"/>
  <c r="G38" i="6" s="1"/>
  <c r="F19" i="6"/>
  <c r="F29" i="6" s="1"/>
  <c r="F38" i="6" s="1"/>
  <c r="O17" i="6"/>
  <c r="O27" i="6" s="1"/>
  <c r="O36" i="6" s="1"/>
  <c r="N17" i="6"/>
  <c r="N27" i="6" s="1"/>
  <c r="N36" i="6" s="1"/>
  <c r="M17" i="6"/>
  <c r="M27" i="6" s="1"/>
  <c r="M36" i="6" s="1"/>
  <c r="L17" i="6"/>
  <c r="L27" i="6" s="1"/>
  <c r="L36" i="6" s="1"/>
  <c r="K17" i="6"/>
  <c r="K27" i="6" s="1"/>
  <c r="K36" i="6" s="1"/>
  <c r="J17" i="6"/>
  <c r="J27" i="6" s="1"/>
  <c r="J36" i="6" s="1"/>
  <c r="I17" i="6"/>
  <c r="I27" i="6" s="1"/>
  <c r="I36" i="6" s="1"/>
  <c r="H17" i="6"/>
  <c r="H27" i="6" s="1"/>
  <c r="H36" i="6" s="1"/>
  <c r="G17" i="6"/>
  <c r="G27" i="6" s="1"/>
  <c r="G36" i="6" s="1"/>
  <c r="F17" i="6"/>
  <c r="F27" i="6" s="1"/>
  <c r="F36" i="6" s="1"/>
  <c r="O15" i="6"/>
  <c r="O25" i="6" s="1"/>
  <c r="O34" i="6" s="1"/>
  <c r="N15" i="6"/>
  <c r="N25" i="6" s="1"/>
  <c r="N34" i="6" s="1"/>
  <c r="M15" i="6"/>
  <c r="M25" i="6" s="1"/>
  <c r="M34" i="6" s="1"/>
  <c r="L15" i="6"/>
  <c r="L25" i="6" s="1"/>
  <c r="L34" i="6" s="1"/>
  <c r="K15" i="6"/>
  <c r="K25" i="6" s="1"/>
  <c r="K34" i="6" s="1"/>
  <c r="J15" i="6"/>
  <c r="J25" i="6" s="1"/>
  <c r="J34" i="6" s="1"/>
  <c r="I15" i="6"/>
  <c r="I25" i="6" s="1"/>
  <c r="I34" i="6" s="1"/>
  <c r="H15" i="6"/>
  <c r="H25" i="6" s="1"/>
  <c r="H34" i="6" s="1"/>
  <c r="G15" i="6"/>
  <c r="G25" i="6" s="1"/>
  <c r="G34" i="6" s="1"/>
  <c r="F15" i="6"/>
  <c r="F25" i="6" s="1"/>
  <c r="F34" i="6" s="1"/>
  <c r="O13" i="6"/>
  <c r="O23" i="6" s="1"/>
  <c r="O32" i="6" s="1"/>
  <c r="N13" i="6"/>
  <c r="N23" i="6" s="1"/>
  <c r="N32" i="6" s="1"/>
  <c r="M13" i="6"/>
  <c r="M23" i="6" s="1"/>
  <c r="M32" i="6" s="1"/>
  <c r="L13" i="6"/>
  <c r="L23" i="6" s="1"/>
  <c r="L32" i="6" s="1"/>
  <c r="K13" i="6"/>
  <c r="K23" i="6" s="1"/>
  <c r="K32" i="6" s="1"/>
  <c r="J13" i="6"/>
  <c r="J23" i="6" s="1"/>
  <c r="J32" i="6" s="1"/>
  <c r="I13" i="6"/>
  <c r="I23" i="6" s="1"/>
  <c r="I32" i="6" s="1"/>
  <c r="H13" i="6"/>
  <c r="H23" i="6" s="1"/>
  <c r="H32" i="6" s="1"/>
  <c r="G13" i="6"/>
  <c r="G23" i="6" s="1"/>
  <c r="G32" i="6" s="1"/>
  <c r="F13" i="6"/>
  <c r="F23" i="6" s="1"/>
  <c r="F32" i="6" s="1"/>
  <c r="A37" i="4"/>
  <c r="Q24" i="4"/>
  <c r="P24" i="4"/>
  <c r="O24" i="4"/>
  <c r="N24" i="4"/>
  <c r="Q23" i="4"/>
  <c r="P23" i="4"/>
  <c r="O23" i="4"/>
  <c r="N23" i="4"/>
  <c r="B16" i="4"/>
  <c r="C12" i="4"/>
  <c r="B12" i="4"/>
  <c r="J22" i="3"/>
  <c r="G22" i="3"/>
  <c r="D22" i="3"/>
  <c r="J21" i="3"/>
  <c r="G21" i="3"/>
  <c r="D21" i="3"/>
  <c r="J20" i="3"/>
  <c r="G20" i="3"/>
  <c r="D20" i="3"/>
  <c r="J19" i="3"/>
  <c r="G19" i="3"/>
  <c r="D19" i="3"/>
  <c r="J18" i="3"/>
  <c r="G18" i="3"/>
  <c r="D18" i="3"/>
  <c r="J17" i="3"/>
  <c r="G17" i="3"/>
  <c r="D17" i="3"/>
  <c r="J16" i="3"/>
  <c r="G16" i="3"/>
  <c r="D16" i="3"/>
  <c r="J15" i="3"/>
  <c r="G15" i="3"/>
  <c r="D15" i="3"/>
  <c r="J14" i="3"/>
  <c r="G14" i="3"/>
  <c r="D14" i="3"/>
  <c r="J13" i="3"/>
  <c r="G13" i="3"/>
  <c r="D13" i="3"/>
  <c r="J12" i="3"/>
  <c r="G12" i="3"/>
  <c r="D12" i="3"/>
  <c r="J11" i="3"/>
  <c r="G11" i="3"/>
  <c r="D11" i="3"/>
  <c r="J10" i="3"/>
  <c r="G10" i="3"/>
  <c r="D10" i="3"/>
  <c r="J9" i="3"/>
  <c r="G9" i="3"/>
  <c r="D9" i="3"/>
  <c r="J8" i="3"/>
  <c r="G8" i="3"/>
  <c r="D8" i="3"/>
  <c r="J7" i="3"/>
  <c r="G7" i="3"/>
  <c r="D7" i="3"/>
  <c r="J6" i="3"/>
  <c r="G6" i="3"/>
  <c r="D6" i="3"/>
  <c r="J5" i="3"/>
  <c r="G5" i="3"/>
  <c r="D5" i="3"/>
  <c r="J4" i="3"/>
  <c r="G4" i="3"/>
  <c r="D4" i="3"/>
  <c r="J3" i="3"/>
  <c r="G3" i="3"/>
  <c r="G23" i="3" s="1"/>
  <c r="D3" i="3"/>
  <c r="D23" i="3" s="1"/>
  <c r="D23" i="1"/>
  <c r="C23" i="1"/>
  <c r="B23" i="1"/>
  <c r="D22" i="1"/>
  <c r="C22" i="1"/>
  <c r="B22" i="1"/>
  <c r="J23" i="3" l="1"/>
  <c r="J24" i="3" s="1"/>
  <c r="D24" i="3"/>
  <c r="G24" i="3"/>
</calcChain>
</file>

<file path=xl/sharedStrings.xml><?xml version="1.0" encoding="utf-8"?>
<sst xmlns="http://schemas.openxmlformats.org/spreadsheetml/2006/main" count="99" uniqueCount="39">
  <si>
    <t>4.326±0.263</t>
  </si>
  <si>
    <t>6.756±0.650</t>
  </si>
  <si>
    <t>10.835±1.609</t>
  </si>
  <si>
    <t>HC</t>
  </si>
  <si>
    <t>HC</t>
    <phoneticPr fontId="3" type="noConversion"/>
  </si>
  <si>
    <t>NEOLP</t>
    <phoneticPr fontId="3" type="noConversion"/>
  </si>
  <si>
    <t>EOLP</t>
    <phoneticPr fontId="3" type="noConversion"/>
  </si>
  <si>
    <t>mean</t>
    <phoneticPr fontId="3" type="noConversion"/>
  </si>
  <si>
    <t>standard error</t>
  </si>
  <si>
    <t>standard error</t>
    <phoneticPr fontId="3" type="noConversion"/>
  </si>
  <si>
    <t>group</t>
  </si>
  <si>
    <t>Average formation rate</t>
  </si>
  <si>
    <t>0.100±0.108</t>
  </si>
  <si>
    <t>0.697±0.140</t>
  </si>
  <si>
    <t>0.582±0.253</t>
  </si>
  <si>
    <t>IL-17</t>
    <phoneticPr fontId="7" type="noConversion"/>
  </si>
  <si>
    <t>Temperature(¡C)</t>
  </si>
  <si>
    <t>TNF-a</t>
    <phoneticPr fontId="7" type="noConversion"/>
  </si>
  <si>
    <t>y=(-1*10^-6)x^2+0.0058x+0.0615</t>
    <phoneticPr fontId="7" type="noConversion"/>
  </si>
  <si>
    <t>A</t>
    <phoneticPr fontId="7" type="noConversion"/>
  </si>
  <si>
    <t>B</t>
    <phoneticPr fontId="7" type="noConversion"/>
  </si>
  <si>
    <t>C</t>
    <phoneticPr fontId="7" type="noConversion"/>
  </si>
  <si>
    <t>D</t>
    <phoneticPr fontId="7" type="noConversion"/>
  </si>
  <si>
    <t>A</t>
  </si>
  <si>
    <t>B</t>
  </si>
  <si>
    <t>C</t>
  </si>
  <si>
    <t>D</t>
  </si>
  <si>
    <t>group</t>
    <phoneticPr fontId="3" type="noConversion"/>
  </si>
  <si>
    <t>Total cell count</t>
    <phoneticPr fontId="3" type="noConversion"/>
  </si>
  <si>
    <t>NETs</t>
    <phoneticPr fontId="3" type="noConversion"/>
  </si>
  <si>
    <t>Rate of formation</t>
    <phoneticPr fontId="3" type="noConversion"/>
  </si>
  <si>
    <t>A control</t>
    <phoneticPr fontId="3" type="noConversion"/>
  </si>
  <si>
    <t>B HC</t>
    <phoneticPr fontId="3" type="noConversion"/>
  </si>
  <si>
    <t>C NEOLP</t>
    <phoneticPr fontId="3" type="noConversion"/>
  </si>
  <si>
    <t>D EOLP</t>
    <phoneticPr fontId="3" type="noConversion"/>
  </si>
  <si>
    <t>OD</t>
    <phoneticPr fontId="7" type="noConversion"/>
  </si>
  <si>
    <t>concentration</t>
  </si>
  <si>
    <t>Standard curve</t>
    <phoneticPr fontId="3" type="noConversion"/>
  </si>
  <si>
    <t>concentration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</si>
</sst>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9">
    <font>
      <sz val="11"/>
      <color theme="1"/>
      <name val="宋体"/>
      <charset val="134"/>
      <scheme val="minor"/>
    </font>
    <font>
      <sz val="10.5"/>
      <color rgb="FF000000"/>
      <name val="Helvetica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Times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/>
    <xf numFmtId="0" fontId="6" fillId="0" borderId="0" xfId="0" applyFont="1" applyAlignment="1"/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等线"/>
                <a:ea typeface="等线"/>
                <a:cs typeface="等线"/>
              </a:defRPr>
            </a:pPr>
            <a:r>
              <a:rPr lang="zh-CN" altLang="en-US" sz="1400" b="0" i="0" u="none" strike="noStrike" baseline="0">
                <a:solidFill>
                  <a:srgbClr val="333333"/>
                </a:solidFill>
                <a:latin typeface="Calibri" charset="0"/>
                <a:cs typeface="Calibri" charset="0"/>
              </a:rPr>
              <a:t>IL-17</a:t>
            </a:r>
            <a:r>
              <a:rPr lang="zh-CN" altLang="en-US" sz="1400" b="0" i="0" u="none" strike="noStrike" baseline="0">
                <a:solidFill>
                  <a:srgbClr val="333333"/>
                </a:solidFill>
                <a:latin typeface="等线" charset="-122"/>
                <a:ea typeface="等线" charset="-122"/>
                <a:cs typeface="Calibri" charset="0"/>
              </a:rPr>
              <a:t>  </a:t>
            </a:r>
            <a:r>
              <a:rPr lang="en" altLang="zh-CN" sz="1400" b="0" i="0" u="none" strike="noStrike" baseline="0">
                <a:solidFill>
                  <a:srgbClr val="333333"/>
                </a:solidFill>
                <a:latin typeface="等线" charset="-122"/>
                <a:ea typeface="等线" charset="-122"/>
                <a:cs typeface="Calibri" charset="0"/>
              </a:rPr>
              <a:t>concentration</a:t>
            </a:r>
            <a:r>
              <a:rPr lang="zh-CN" altLang="en-US" sz="1400" b="0" i="0" u="none" strike="noStrike" baseline="0">
                <a:solidFill>
                  <a:srgbClr val="333333"/>
                </a:solidFill>
                <a:latin typeface="等线" charset="-122"/>
                <a:ea typeface="等线" charset="-122"/>
                <a:cs typeface="Calibri" charset="0"/>
              </a:rPr>
              <a:t> </a:t>
            </a:r>
            <a:r>
              <a:rPr lang="en" altLang="zh-CN" sz="1400" b="0" i="0" u="none" strike="noStrike" baseline="0">
                <a:solidFill>
                  <a:srgbClr val="333333"/>
                </a:solidFill>
                <a:latin typeface="等线" charset="-122"/>
                <a:ea typeface="等线" charset="-122"/>
                <a:cs typeface="Calibri" charset="0"/>
              </a:rPr>
              <a:t>Standard curve</a:t>
            </a:r>
            <a:endParaRPr lang="zh-CN" altLang="en-US" sz="1400" b="0" i="0" u="none" strike="noStrike" baseline="0">
              <a:solidFill>
                <a:srgbClr val="333333"/>
              </a:solidFill>
              <a:latin typeface="等线" charset="-122"/>
              <a:ea typeface="等线" charset="-122"/>
            </a:endParaRPr>
          </a:p>
        </c:rich>
      </c:tx>
      <c:layout>
        <c:manualLayout>
          <c:xMode val="edge"/>
          <c:yMode val="edge"/>
          <c:x val="7.1906213546223383E-2"/>
          <c:y val="3.118507633728882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2645405334065601"/>
                  <c:y val="-0.1765911079296906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等线"/>
                      <a:ea typeface="等线"/>
                      <a:cs typeface="等线"/>
                    </a:defRPr>
                  </a:pPr>
                  <a:endParaRPr lang="zh-CN"/>
                </a:p>
              </c:txPr>
            </c:trendlineLbl>
          </c:trendline>
          <c:xVal>
            <c:numRef>
              <c:f>'[1]IL-17'!$A$30:$A$35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80</c:v>
                </c:pt>
                <c:pt idx="4">
                  <c:v>160</c:v>
                </c:pt>
                <c:pt idx="5">
                  <c:v>320</c:v>
                </c:pt>
              </c:numCache>
            </c:numRef>
          </c:xVal>
          <c:yVal>
            <c:numRef>
              <c:f>'[1]IL-17'!$B$30:$B$35</c:f>
              <c:numCache>
                <c:formatCode>General</c:formatCode>
                <c:ptCount val="6"/>
                <c:pt idx="0">
                  <c:v>6.7500000000000004E-2</c:v>
                </c:pt>
                <c:pt idx="1">
                  <c:v>0.16215000000000002</c:v>
                </c:pt>
                <c:pt idx="2">
                  <c:v>0.28259999999999996</c:v>
                </c:pt>
                <c:pt idx="3">
                  <c:v>0.55810000000000004</c:v>
                </c:pt>
                <c:pt idx="4">
                  <c:v>0.94815000000000005</c:v>
                </c:pt>
                <c:pt idx="5">
                  <c:v>1.8205499999999999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EC-9C48-A9E3-E1E4D368D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4263103"/>
        <c:axId val="1"/>
      </c:scatterChart>
      <c:valAx>
        <c:axId val="16342631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zh-CN" altLang="en-US" sz="1000" b="0" i="0" u="none" strike="noStrike" baseline="0">
                    <a:solidFill>
                      <a:srgbClr val="333333"/>
                    </a:solidFill>
                    <a:latin typeface="等线" charset="-122"/>
                    <a:ea typeface="等线" charset="-122"/>
                  </a:rPr>
                  <a:t>浓度</a:t>
                </a:r>
                <a:r>
                  <a:rPr lang="zh-CN" altLang="en-US" sz="1000" b="0" i="0" u="none" strike="noStrike" baseline="0">
                    <a:solidFill>
                      <a:srgbClr val="333333"/>
                    </a:solidFill>
                    <a:latin typeface="Calibri" charset="0"/>
                    <a:ea typeface="等线" charset="-122"/>
                    <a:cs typeface="Calibri" charset="0"/>
                  </a:rPr>
                  <a:t>pg/mL</a:t>
                </a:r>
                <a:endParaRPr lang="zh-CN" altLang="en-US" sz="1000" b="0" i="0" u="none" strike="noStrike" baseline="0">
                  <a:solidFill>
                    <a:srgbClr val="333333"/>
                  </a:solidFill>
                  <a:latin typeface="Calibri" charset="0"/>
                  <a:cs typeface="Calibri" charset="0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等线"/>
                <a:ea typeface="等线"/>
                <a:cs typeface="等线"/>
              </a:defRPr>
            </a:pPr>
            <a:endParaRPr lang="zh-CN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zh-CN" altLang="en-US" sz="1000" b="0" i="0" u="none" strike="noStrike" baseline="0">
                    <a:solidFill>
                      <a:srgbClr val="333333"/>
                    </a:solidFill>
                    <a:latin typeface="Calibri" charset="0"/>
                    <a:cs typeface="Calibri" charset="0"/>
                  </a:rPr>
                  <a:t>OD</a:t>
                </a:r>
                <a:r>
                  <a:rPr lang="zh-CN" altLang="en-US" sz="1000" b="0" i="0" u="none" strike="noStrike" baseline="0">
                    <a:solidFill>
                      <a:srgbClr val="333333"/>
                    </a:solidFill>
                    <a:latin typeface="等线" charset="-122"/>
                    <a:ea typeface="等线" charset="-122"/>
                    <a:cs typeface="Calibri" charset="0"/>
                  </a:rPr>
                  <a:t>值</a:t>
                </a:r>
                <a:endParaRPr lang="zh-CN" altLang="en-US" sz="1000" b="0" i="0" u="none" strike="noStrike" baseline="0">
                  <a:solidFill>
                    <a:srgbClr val="333333"/>
                  </a:solidFill>
                  <a:latin typeface="等线" charset="-122"/>
                  <a:ea typeface="等线" charset="-122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等线"/>
                <a:ea typeface="等线"/>
                <a:cs typeface="等线"/>
              </a:defRPr>
            </a:pPr>
            <a:endParaRPr lang="zh-CN"/>
          </a:p>
        </c:txPr>
        <c:crossAx val="1634263103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等线"/>
          <a:ea typeface="等线"/>
          <a:cs typeface="等线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等线"/>
                <a:ea typeface="等线"/>
                <a:cs typeface="等线"/>
              </a:defRPr>
            </a:pPr>
            <a:r>
              <a:rPr lang="en-US" altLang="zh-CN" sz="1400" b="0" i="0" u="none" strike="noStrike" baseline="0">
                <a:effectLst/>
              </a:rPr>
              <a:t>concentration Standard curve</a:t>
            </a:r>
            <a:r>
              <a:rPr lang="en-US" altLang="zh-CN" sz="1400" b="0" i="0" u="none" strike="noStrike" baseline="0"/>
              <a:t> </a:t>
            </a:r>
            <a:endParaRPr lang="zh-CN" altLang="en-US"/>
          </a:p>
        </c:rich>
      </c:tx>
      <c:layout>
        <c:manualLayout>
          <c:xMode val="edge"/>
          <c:yMode val="edge"/>
          <c:x val="0.10885879974462652"/>
          <c:y val="2.413411226822453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7.7443569553805769E-2"/>
                  <c:y val="-0.17576407115777196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等线"/>
                      <a:ea typeface="等线"/>
                      <a:cs typeface="等线"/>
                    </a:defRPr>
                  </a:pPr>
                  <a:endParaRPr lang="zh-CN"/>
                </a:p>
              </c:txPr>
            </c:trendlineLbl>
          </c:trendline>
          <c:xVal>
            <c:numRef>
              <c:f>'[1]IL-17'!$B$30:$B$35</c:f>
              <c:numCache>
                <c:formatCode>General</c:formatCode>
                <c:ptCount val="6"/>
                <c:pt idx="0">
                  <c:v>6.7500000000000004E-2</c:v>
                </c:pt>
                <c:pt idx="1">
                  <c:v>0.16215000000000002</c:v>
                </c:pt>
                <c:pt idx="2">
                  <c:v>0.28259999999999996</c:v>
                </c:pt>
                <c:pt idx="3">
                  <c:v>0.55810000000000004</c:v>
                </c:pt>
                <c:pt idx="4">
                  <c:v>0.94815000000000005</c:v>
                </c:pt>
                <c:pt idx="5">
                  <c:v>1.8205499999999999</c:v>
                </c:pt>
              </c:numCache>
            </c:numRef>
          </c:xVal>
          <c:yVal>
            <c:numRef>
              <c:f>'[1]IL-17'!$A$30:$A$35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80</c:v>
                </c:pt>
                <c:pt idx="4">
                  <c:v>160</c:v>
                </c:pt>
                <c:pt idx="5">
                  <c:v>320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4E-4F45-9AFE-E05BB1F86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4283343"/>
        <c:axId val="1"/>
      </c:scatterChart>
      <c:valAx>
        <c:axId val="16342833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等线"/>
                <a:ea typeface="等线"/>
                <a:cs typeface="等线"/>
              </a:defRPr>
            </a:pPr>
            <a:endParaRPr lang="zh-CN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等线"/>
                <a:ea typeface="等线"/>
                <a:cs typeface="等线"/>
              </a:defRPr>
            </a:pPr>
            <a:endParaRPr lang="zh-CN"/>
          </a:p>
        </c:txPr>
        <c:crossAx val="1634283343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等线"/>
          <a:ea typeface="等线"/>
          <a:cs typeface="等线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等线"/>
                <a:ea typeface="等线"/>
                <a:cs typeface="等线"/>
              </a:defRPr>
            </a:pPr>
            <a:r>
              <a:rPr lang="en-US" altLang="zh-CN" sz="1400" b="0" i="0" u="none" strike="noStrike" baseline="0">
                <a:effectLst/>
              </a:rPr>
              <a:t>concentration Standard curve</a:t>
            </a:r>
            <a:r>
              <a:rPr lang="en-US" altLang="zh-CN" sz="1400" b="0" i="0" u="none" strike="noStrike" baseline="0"/>
              <a:t> 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10897856517935259"/>
                  <c:y val="-0.1711344415281423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等线"/>
                      <a:ea typeface="等线"/>
                      <a:cs typeface="等线"/>
                    </a:defRPr>
                  </a:pPr>
                  <a:endParaRPr lang="zh-CN"/>
                </a:p>
              </c:txPr>
            </c:trendlineLbl>
          </c:trendline>
          <c:xVal>
            <c:numRef>
              <c:f>'[1]TNF-α'!$A$13:$A$18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40</c:v>
                </c:pt>
                <c:pt idx="4">
                  <c:v>80</c:v>
                </c:pt>
                <c:pt idx="5">
                  <c:v>160</c:v>
                </c:pt>
              </c:numCache>
            </c:numRef>
          </c:xVal>
          <c:yVal>
            <c:numRef>
              <c:f>'[1]TNF-α'!$B$13:$B$18</c:f>
              <c:numCache>
                <c:formatCode>General</c:formatCode>
                <c:ptCount val="6"/>
                <c:pt idx="0">
                  <c:v>9.3299999999999994E-2</c:v>
                </c:pt>
                <c:pt idx="1">
                  <c:v>0.25159999999999999</c:v>
                </c:pt>
                <c:pt idx="2">
                  <c:v>0.40720000000000001</c:v>
                </c:pt>
                <c:pt idx="3">
                  <c:v>0.7561500000000001</c:v>
                </c:pt>
                <c:pt idx="4">
                  <c:v>1.4402499999999998</c:v>
                </c:pt>
                <c:pt idx="5">
                  <c:v>2.2545000000000002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0E-8244-9674-1C118D93A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5454159"/>
        <c:axId val="1"/>
      </c:scatterChart>
      <c:valAx>
        <c:axId val="16354541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等线"/>
                <a:ea typeface="等线"/>
                <a:cs typeface="等线"/>
              </a:defRPr>
            </a:pPr>
            <a:endParaRPr lang="zh-CN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等线"/>
                <a:ea typeface="等线"/>
                <a:cs typeface="等线"/>
              </a:defRPr>
            </a:pPr>
            <a:endParaRPr lang="zh-CN"/>
          </a:p>
        </c:txPr>
        <c:crossAx val="1635454159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等线"/>
          <a:ea typeface="等线"/>
          <a:cs typeface="等线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等线"/>
                <a:ea typeface="等线"/>
                <a:cs typeface="等线"/>
              </a:defRPr>
            </a:pPr>
            <a:r>
              <a:rPr lang="en-US" altLang="zh-CN" sz="1400" b="0" i="0" u="none" strike="noStrike" baseline="0">
                <a:effectLst/>
              </a:rPr>
              <a:t>concentration Standard curve</a:t>
            </a:r>
            <a:r>
              <a:rPr lang="en-US" altLang="zh-CN" sz="1400" b="0" i="0" u="none" strike="noStrike" baseline="0"/>
              <a:t> </a:t>
            </a:r>
            <a:endParaRPr lang="zh-CN" altLang="en-US"/>
          </a:p>
        </c:rich>
      </c:tx>
      <c:layout>
        <c:manualLayout>
          <c:xMode val="edge"/>
          <c:yMode val="edge"/>
          <c:x val="7.6589601831685922E-2"/>
          <c:y val="2.131575269067696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8.2377734033245845E-2"/>
                  <c:y val="-0.1711344415281423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等线"/>
                      <a:ea typeface="等线"/>
                      <a:cs typeface="等线"/>
                    </a:defRPr>
                  </a:pPr>
                  <a:endParaRPr lang="zh-CN"/>
                </a:p>
              </c:txPr>
            </c:trendlineLbl>
          </c:trendline>
          <c:xVal>
            <c:numRef>
              <c:f>'[1]TNF-α'!$B$13:$B$18</c:f>
              <c:numCache>
                <c:formatCode>General</c:formatCode>
                <c:ptCount val="6"/>
                <c:pt idx="0">
                  <c:v>9.3299999999999994E-2</c:v>
                </c:pt>
                <c:pt idx="1">
                  <c:v>0.25159999999999999</c:v>
                </c:pt>
                <c:pt idx="2">
                  <c:v>0.40720000000000001</c:v>
                </c:pt>
                <c:pt idx="3">
                  <c:v>0.7561500000000001</c:v>
                </c:pt>
                <c:pt idx="4">
                  <c:v>1.4402499999999998</c:v>
                </c:pt>
                <c:pt idx="5">
                  <c:v>2.2545000000000002</c:v>
                </c:pt>
              </c:numCache>
            </c:numRef>
          </c:xVal>
          <c:yVal>
            <c:numRef>
              <c:f>'[1]TNF-α'!$A$13:$A$18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40</c:v>
                </c:pt>
                <c:pt idx="4">
                  <c:v>80</c:v>
                </c:pt>
                <c:pt idx="5">
                  <c:v>160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BA-AE45-B61B-B806F9FD7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4957391"/>
        <c:axId val="1"/>
      </c:scatterChart>
      <c:valAx>
        <c:axId val="16149573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等线"/>
                <a:ea typeface="等线"/>
                <a:cs typeface="等线"/>
              </a:defRPr>
            </a:pPr>
            <a:endParaRPr lang="zh-CN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等线"/>
                <a:ea typeface="等线"/>
                <a:cs typeface="等线"/>
              </a:defRPr>
            </a:pPr>
            <a:endParaRPr lang="zh-CN"/>
          </a:p>
        </c:txPr>
        <c:crossAx val="1614957391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等线"/>
          <a:ea typeface="等线"/>
          <a:cs typeface="等线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0</xdr:row>
      <xdr:rowOff>0</xdr:rowOff>
    </xdr:from>
    <xdr:to>
      <xdr:col>8</xdr:col>
      <xdr:colOff>152400</xdr:colOff>
      <xdr:row>10</xdr:row>
      <xdr:rowOff>177800</xdr:rowOff>
    </xdr:to>
    <xdr:graphicFrame macro="">
      <xdr:nvGraphicFramePr>
        <xdr:cNvPr id="2" name="图表 3">
          <a:extLst>
            <a:ext uri="{FF2B5EF4-FFF2-40B4-BE49-F238E27FC236}">
              <a16:creationId xmlns:a16="http://schemas.microsoft.com/office/drawing/2014/main" id="{D1897652-E4E9-A04F-8E19-DC513933E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139700</xdr:colOff>
      <xdr:row>0</xdr:row>
      <xdr:rowOff>0</xdr:rowOff>
    </xdr:from>
    <xdr:to>
      <xdr:col>16</xdr:col>
      <xdr:colOff>533400</xdr:colOff>
      <xdr:row>11</xdr:row>
      <xdr:rowOff>0</xdr:rowOff>
    </xdr:to>
    <xdr:graphicFrame macro="">
      <xdr:nvGraphicFramePr>
        <xdr:cNvPr id="3" name="图表 4">
          <a:extLst>
            <a:ext uri="{FF2B5EF4-FFF2-40B4-BE49-F238E27FC236}">
              <a16:creationId xmlns:a16="http://schemas.microsoft.com/office/drawing/2014/main" id="{46C7A4A5-BA84-6D47-A2D7-A65ADAB95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317500</xdr:colOff>
      <xdr:row>15</xdr:row>
      <xdr:rowOff>127000</xdr:rowOff>
    </xdr:from>
    <xdr:to>
      <xdr:col>20</xdr:col>
      <xdr:colOff>520700</xdr:colOff>
      <xdr:row>25</xdr:row>
      <xdr:rowOff>38100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E3F3A107-CA1F-1F4E-A5D2-0EFBD70CB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495300</xdr:colOff>
      <xdr:row>2</xdr:row>
      <xdr:rowOff>139700</xdr:rowOff>
    </xdr:from>
    <xdr:to>
      <xdr:col>12</xdr:col>
      <xdr:colOff>38100</xdr:colOff>
      <xdr:row>14</xdr:row>
      <xdr:rowOff>127000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912E9153-FF8A-B84A-BF9F-183D602C77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cyIL-17&amp;TNF-&#94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L-17"/>
      <sheetName val="TNF-α"/>
    </sheetNames>
    <sheetDataSet>
      <sheetData sheetId="0"/>
      <sheetData sheetId="1">
        <row r="30">
          <cell r="A30">
            <v>0</v>
          </cell>
          <cell r="B30">
            <v>6.7500000000000004E-2</v>
          </cell>
        </row>
        <row r="31">
          <cell r="A31">
            <v>20</v>
          </cell>
          <cell r="B31">
            <v>0.16215000000000002</v>
          </cell>
        </row>
        <row r="32">
          <cell r="A32">
            <v>40</v>
          </cell>
          <cell r="B32">
            <v>0.28259999999999996</v>
          </cell>
        </row>
        <row r="33">
          <cell r="A33">
            <v>80</v>
          </cell>
          <cell r="B33">
            <v>0.55810000000000004</v>
          </cell>
        </row>
        <row r="34">
          <cell r="A34">
            <v>160</v>
          </cell>
          <cell r="B34">
            <v>0.94815000000000005</v>
          </cell>
        </row>
        <row r="35">
          <cell r="A35">
            <v>320</v>
          </cell>
          <cell r="B35">
            <v>1.8205499999999999</v>
          </cell>
        </row>
      </sheetData>
      <sheetData sheetId="2">
        <row r="13">
          <cell r="A13">
            <v>0</v>
          </cell>
          <cell r="B13">
            <v>9.3299999999999994E-2</v>
          </cell>
        </row>
        <row r="14">
          <cell r="A14">
            <v>10</v>
          </cell>
          <cell r="B14">
            <v>0.25159999999999999</v>
          </cell>
        </row>
        <row r="15">
          <cell r="A15">
            <v>20</v>
          </cell>
          <cell r="B15">
            <v>0.40720000000000001</v>
          </cell>
        </row>
        <row r="16">
          <cell r="A16">
            <v>40</v>
          </cell>
          <cell r="B16">
            <v>0.7561500000000001</v>
          </cell>
        </row>
        <row r="17">
          <cell r="A17">
            <v>80</v>
          </cell>
          <cell r="B17">
            <v>1.4402499999999998</v>
          </cell>
        </row>
        <row r="18">
          <cell r="A18">
            <v>160</v>
          </cell>
          <cell r="B18">
            <v>2.2545000000000002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workbookViewId="0">
      <selection activeCell="F24" sqref="F24"/>
    </sheetView>
  </sheetViews>
  <sheetFormatPr baseColWidth="10" defaultColWidth="8.83203125" defaultRowHeight="14"/>
  <cols>
    <col min="1" max="1" width="13" customWidth="1"/>
    <col min="2" max="4" width="12.83203125"/>
    <col min="8" max="8" width="12.83203125"/>
    <col min="12" max="12" width="12.83203125"/>
  </cols>
  <sheetData>
    <row r="1" spans="1:17">
      <c r="A1" s="4" t="s">
        <v>27</v>
      </c>
      <c r="B1" s="3" t="s">
        <v>4</v>
      </c>
      <c r="C1" s="3" t="s">
        <v>5</v>
      </c>
      <c r="D1" s="3" t="s">
        <v>6</v>
      </c>
    </row>
    <row r="2" spans="1:17">
      <c r="A2">
        <v>1</v>
      </c>
      <c r="B2">
        <v>4.9260000000000002</v>
      </c>
      <c r="C2">
        <v>6.7149999999999999</v>
      </c>
      <c r="D2">
        <v>11.19</v>
      </c>
      <c r="Q2" s="1"/>
    </row>
    <row r="3" spans="1:17">
      <c r="A3">
        <v>2</v>
      </c>
      <c r="B3">
        <v>4.3499999999999996</v>
      </c>
      <c r="C3">
        <v>8.3000000000000007</v>
      </c>
      <c r="D3">
        <v>11.055</v>
      </c>
    </row>
    <row r="4" spans="1:17">
      <c r="A4">
        <v>3</v>
      </c>
      <c r="B4">
        <v>5.0129999999999999</v>
      </c>
      <c r="C4">
        <v>6.0549999999999997</v>
      </c>
      <c r="D4">
        <v>13.157</v>
      </c>
    </row>
    <row r="5" spans="1:17">
      <c r="A5">
        <v>4</v>
      </c>
      <c r="B5" s="1">
        <v>4.46</v>
      </c>
      <c r="C5">
        <v>6.625</v>
      </c>
      <c r="D5">
        <v>11.875999999999999</v>
      </c>
    </row>
    <row r="6" spans="1:17">
      <c r="A6">
        <v>5</v>
      </c>
      <c r="B6">
        <v>4.0890000000000004</v>
      </c>
      <c r="C6">
        <v>6.7439999999999998</v>
      </c>
      <c r="D6">
        <v>8.2080000000000002</v>
      </c>
    </row>
    <row r="7" spans="1:17">
      <c r="A7">
        <v>6</v>
      </c>
      <c r="B7">
        <v>4.2690000000000001</v>
      </c>
      <c r="C7">
        <v>6.28</v>
      </c>
      <c r="D7" s="1">
        <v>9.69</v>
      </c>
    </row>
    <row r="8" spans="1:17">
      <c r="A8">
        <v>7</v>
      </c>
      <c r="B8">
        <v>4.1890000000000001</v>
      </c>
      <c r="C8">
        <v>6.5679999999999996</v>
      </c>
      <c r="D8">
        <v>8.4079999999999995</v>
      </c>
    </row>
    <row r="9" spans="1:17">
      <c r="A9">
        <v>8</v>
      </c>
      <c r="B9">
        <v>4.1289999999999996</v>
      </c>
      <c r="C9">
        <v>7.9720000000000004</v>
      </c>
      <c r="D9">
        <v>11.692</v>
      </c>
    </row>
    <row r="10" spans="1:17">
      <c r="A10">
        <v>9</v>
      </c>
      <c r="B10">
        <v>4.1500000000000004</v>
      </c>
      <c r="C10">
        <v>6.1859999999999999</v>
      </c>
      <c r="D10">
        <v>9.3610000000000007</v>
      </c>
    </row>
    <row r="11" spans="1:17">
      <c r="A11">
        <v>10</v>
      </c>
      <c r="B11">
        <v>4.2089999999999996</v>
      </c>
      <c r="C11">
        <v>6.14</v>
      </c>
      <c r="D11">
        <v>9.875</v>
      </c>
    </row>
    <row r="12" spans="1:17" ht="15">
      <c r="A12">
        <v>11</v>
      </c>
      <c r="B12">
        <v>4.1829999999999998</v>
      </c>
      <c r="C12">
        <v>6.4320000000000004</v>
      </c>
      <c r="D12">
        <v>11.933</v>
      </c>
      <c r="H12" s="2"/>
    </row>
    <row r="13" spans="1:17">
      <c r="A13">
        <v>12</v>
      </c>
      <c r="B13">
        <v>4.468</v>
      </c>
      <c r="C13">
        <v>7.3109999999999999</v>
      </c>
      <c r="D13">
        <v>8.9459999999999997</v>
      </c>
    </row>
    <row r="14" spans="1:17">
      <c r="A14">
        <v>13</v>
      </c>
      <c r="B14">
        <v>4.2110000000000003</v>
      </c>
      <c r="C14">
        <v>6.2130000000000001</v>
      </c>
      <c r="D14">
        <v>11.824</v>
      </c>
    </row>
    <row r="15" spans="1:17">
      <c r="A15">
        <v>14</v>
      </c>
      <c r="B15">
        <v>4.1509999999999998</v>
      </c>
      <c r="C15">
        <v>6.577</v>
      </c>
      <c r="D15">
        <v>12.21</v>
      </c>
    </row>
    <row r="16" spans="1:17">
      <c r="A16">
        <v>15</v>
      </c>
      <c r="B16">
        <v>4.2039999999999997</v>
      </c>
      <c r="C16">
        <v>6.9349999999999996</v>
      </c>
      <c r="D16">
        <v>13.063000000000001</v>
      </c>
    </row>
    <row r="17" spans="1:10">
      <c r="A17">
        <v>16</v>
      </c>
      <c r="B17">
        <v>4.468</v>
      </c>
      <c r="C17">
        <v>6.5549999999999997</v>
      </c>
      <c r="D17">
        <v>10.465</v>
      </c>
      <c r="J17" s="1"/>
    </row>
    <row r="18" spans="1:10">
      <c r="A18">
        <v>17</v>
      </c>
      <c r="B18">
        <v>4.327</v>
      </c>
      <c r="C18">
        <v>7.3760000000000003</v>
      </c>
      <c r="D18">
        <v>12.78</v>
      </c>
    </row>
    <row r="19" spans="1:10">
      <c r="A19">
        <v>18</v>
      </c>
      <c r="B19">
        <v>4.4139999999999997</v>
      </c>
      <c r="C19">
        <v>6.4329999999999998</v>
      </c>
      <c r="D19">
        <v>9.7230000000000008</v>
      </c>
    </row>
    <row r="20" spans="1:10">
      <c r="A20">
        <v>19</v>
      </c>
      <c r="B20">
        <v>4.4050000000000002</v>
      </c>
      <c r="C20">
        <v>6.024</v>
      </c>
      <c r="D20">
        <v>8.7889999999999997</v>
      </c>
    </row>
    <row r="21" spans="1:10">
      <c r="A21">
        <v>20</v>
      </c>
      <c r="B21">
        <v>3.911</v>
      </c>
      <c r="C21">
        <v>7.6779999999999999</v>
      </c>
      <c r="D21">
        <v>12.473000000000001</v>
      </c>
    </row>
    <row r="22" spans="1:10">
      <c r="A22" s="6" t="s">
        <v>7</v>
      </c>
      <c r="B22">
        <f>AVERAGE(B2:B21)</f>
        <v>4.3262999999999998</v>
      </c>
      <c r="C22">
        <f>AVERAGE(C2:C21)</f>
        <v>6.7559500000000003</v>
      </c>
      <c r="D22">
        <f>AVERAGE(D2:D21)</f>
        <v>10.835900000000001</v>
      </c>
    </row>
    <row r="23" spans="1:10" ht="16">
      <c r="A23" s="5" t="s">
        <v>8</v>
      </c>
      <c r="B23">
        <f>STDEV(B2:B21)</f>
        <v>0.26336708422396199</v>
      </c>
      <c r="C23">
        <f>STDEV(C2:C21)</f>
        <v>0.64994837649252102</v>
      </c>
      <c r="D23">
        <f>STDEV(D2:D21)</f>
        <v>1.60940109488298</v>
      </c>
    </row>
    <row r="24" spans="1:10">
      <c r="B24" t="s">
        <v>0</v>
      </c>
      <c r="C24" t="s">
        <v>1</v>
      </c>
      <c r="D24" t="s">
        <v>2</v>
      </c>
    </row>
  </sheetData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9B3BF-1DA8-2843-8235-32460387DCFE}">
  <dimension ref="A1:O28"/>
  <sheetViews>
    <sheetView workbookViewId="0">
      <selection activeCell="H30" sqref="H30"/>
    </sheetView>
  </sheetViews>
  <sheetFormatPr baseColWidth="10" defaultColWidth="8.83203125" defaultRowHeight="14"/>
  <cols>
    <col min="3" max="3" width="16.83203125" customWidth="1"/>
    <col min="4" max="4" width="15" customWidth="1"/>
    <col min="12" max="12" width="17.1640625" customWidth="1"/>
  </cols>
  <sheetData>
    <row r="1" spans="1:15">
      <c r="A1" t="s">
        <v>10</v>
      </c>
      <c r="B1" s="10" t="s">
        <v>3</v>
      </c>
      <c r="C1" s="10"/>
      <c r="D1" s="10"/>
      <c r="E1" s="14" t="s">
        <v>5</v>
      </c>
      <c r="F1" s="10"/>
      <c r="G1" s="10"/>
      <c r="H1" s="14" t="s">
        <v>6</v>
      </c>
      <c r="I1" s="10"/>
      <c r="J1" s="10"/>
    </row>
    <row r="2" spans="1:15" s="12" customFormat="1">
      <c r="B2" s="11" t="s">
        <v>29</v>
      </c>
      <c r="C2" s="11" t="s">
        <v>28</v>
      </c>
      <c r="D2" s="11" t="s">
        <v>30</v>
      </c>
      <c r="E2" s="11" t="s">
        <v>29</v>
      </c>
      <c r="F2" s="11" t="s">
        <v>28</v>
      </c>
      <c r="G2" s="11" t="s">
        <v>30</v>
      </c>
      <c r="H2" s="11" t="s">
        <v>29</v>
      </c>
      <c r="I2" s="11" t="s">
        <v>28</v>
      </c>
      <c r="J2" s="11" t="s">
        <v>30</v>
      </c>
      <c r="L2" s="12" t="s">
        <v>10</v>
      </c>
      <c r="M2" s="12" t="s">
        <v>3</v>
      </c>
      <c r="N2" s="11" t="s">
        <v>5</v>
      </c>
      <c r="O2" s="11" t="s">
        <v>6</v>
      </c>
    </row>
    <row r="3" spans="1:15">
      <c r="A3">
        <v>1</v>
      </c>
      <c r="B3">
        <v>1</v>
      </c>
      <c r="C3">
        <v>5</v>
      </c>
      <c r="D3">
        <f>B3/C3</f>
        <v>0.2</v>
      </c>
      <c r="E3">
        <v>5</v>
      </c>
      <c r="F3">
        <v>8</v>
      </c>
      <c r="G3">
        <f t="shared" ref="G3:G22" si="0">E3/F3</f>
        <v>0.625</v>
      </c>
      <c r="H3">
        <v>4</v>
      </c>
      <c r="I3">
        <v>8</v>
      </c>
      <c r="J3">
        <f>H3/I3</f>
        <v>0.5</v>
      </c>
      <c r="L3">
        <v>1</v>
      </c>
      <c r="M3">
        <v>0.2</v>
      </c>
      <c r="N3">
        <v>0.625</v>
      </c>
      <c r="O3">
        <v>0.5</v>
      </c>
    </row>
    <row r="4" spans="1:15">
      <c r="A4">
        <v>2</v>
      </c>
      <c r="B4">
        <v>1</v>
      </c>
      <c r="C4">
        <v>6</v>
      </c>
      <c r="D4">
        <f>B4/C4</f>
        <v>0.16666666666666666</v>
      </c>
      <c r="E4">
        <v>4</v>
      </c>
      <c r="F4">
        <v>8</v>
      </c>
      <c r="G4">
        <f t="shared" si="0"/>
        <v>0.5</v>
      </c>
      <c r="H4">
        <v>5</v>
      </c>
      <c r="I4">
        <v>10</v>
      </c>
      <c r="J4">
        <f t="shared" ref="J4:J22" si="1">H4/I4</f>
        <v>0.5</v>
      </c>
      <c r="L4">
        <v>2</v>
      </c>
      <c r="M4">
        <v>0.16666666666666699</v>
      </c>
      <c r="N4">
        <v>0.5</v>
      </c>
      <c r="O4">
        <v>0.5</v>
      </c>
    </row>
    <row r="5" spans="1:15">
      <c r="A5">
        <v>3</v>
      </c>
      <c r="B5">
        <v>1</v>
      </c>
      <c r="C5">
        <v>4</v>
      </c>
      <c r="D5">
        <f>B5/C5</f>
        <v>0.25</v>
      </c>
      <c r="E5">
        <v>7</v>
      </c>
      <c r="F5">
        <v>9</v>
      </c>
      <c r="G5">
        <f t="shared" si="0"/>
        <v>0.77777777777777779</v>
      </c>
      <c r="H5">
        <v>1</v>
      </c>
      <c r="I5">
        <v>7</v>
      </c>
      <c r="J5">
        <f t="shared" si="1"/>
        <v>0.14285714285714285</v>
      </c>
      <c r="L5">
        <v>3</v>
      </c>
      <c r="M5">
        <v>0.25</v>
      </c>
      <c r="N5">
        <v>0.77777777777777801</v>
      </c>
      <c r="O5">
        <v>0.14285714285714299</v>
      </c>
    </row>
    <row r="6" spans="1:15">
      <c r="A6">
        <v>4</v>
      </c>
      <c r="B6">
        <v>2</v>
      </c>
      <c r="C6">
        <v>8</v>
      </c>
      <c r="D6">
        <f>B6/C6</f>
        <v>0.25</v>
      </c>
      <c r="E6">
        <v>5</v>
      </c>
      <c r="F6">
        <v>7</v>
      </c>
      <c r="G6">
        <f t="shared" si="0"/>
        <v>0.7142857142857143</v>
      </c>
      <c r="H6">
        <v>3</v>
      </c>
      <c r="I6">
        <v>6</v>
      </c>
      <c r="J6">
        <f t="shared" si="1"/>
        <v>0.5</v>
      </c>
      <c r="L6">
        <v>4</v>
      </c>
      <c r="M6">
        <v>0.25</v>
      </c>
      <c r="N6">
        <v>0.71428571428571397</v>
      </c>
      <c r="O6">
        <v>0.5</v>
      </c>
    </row>
    <row r="7" spans="1:15">
      <c r="A7">
        <v>5</v>
      </c>
      <c r="B7">
        <v>0</v>
      </c>
      <c r="C7">
        <v>12</v>
      </c>
      <c r="D7">
        <f t="shared" ref="D7:D22" si="2">B7/C7</f>
        <v>0</v>
      </c>
      <c r="E7">
        <v>4</v>
      </c>
      <c r="F7">
        <v>5</v>
      </c>
      <c r="G7">
        <f t="shared" si="0"/>
        <v>0.8</v>
      </c>
      <c r="H7">
        <v>6</v>
      </c>
      <c r="I7">
        <v>6</v>
      </c>
      <c r="J7">
        <f t="shared" si="1"/>
        <v>1</v>
      </c>
      <c r="L7">
        <v>5</v>
      </c>
      <c r="M7">
        <v>0</v>
      </c>
      <c r="N7">
        <v>0.8</v>
      </c>
      <c r="O7">
        <v>1</v>
      </c>
    </row>
    <row r="8" spans="1:15">
      <c r="A8">
        <v>6</v>
      </c>
      <c r="B8">
        <v>0</v>
      </c>
      <c r="C8">
        <v>5</v>
      </c>
      <c r="D8">
        <f t="shared" si="2"/>
        <v>0</v>
      </c>
      <c r="E8">
        <v>4</v>
      </c>
      <c r="F8">
        <v>10</v>
      </c>
      <c r="G8">
        <f t="shared" si="0"/>
        <v>0.4</v>
      </c>
      <c r="H8">
        <v>2</v>
      </c>
      <c r="I8">
        <v>7</v>
      </c>
      <c r="J8">
        <f t="shared" si="1"/>
        <v>0.2857142857142857</v>
      </c>
      <c r="L8">
        <v>6</v>
      </c>
      <c r="M8">
        <v>0</v>
      </c>
      <c r="N8">
        <v>0.4</v>
      </c>
      <c r="O8">
        <v>0.28571428571428598</v>
      </c>
    </row>
    <row r="9" spans="1:15">
      <c r="A9">
        <v>7</v>
      </c>
      <c r="B9">
        <v>0</v>
      </c>
      <c r="C9">
        <v>6</v>
      </c>
      <c r="D9">
        <f t="shared" si="2"/>
        <v>0</v>
      </c>
      <c r="E9">
        <v>10</v>
      </c>
      <c r="F9">
        <v>11</v>
      </c>
      <c r="G9">
        <f t="shared" si="0"/>
        <v>0.90909090909090906</v>
      </c>
      <c r="H9">
        <v>9</v>
      </c>
      <c r="I9">
        <v>14</v>
      </c>
      <c r="J9">
        <f t="shared" si="1"/>
        <v>0.6428571428571429</v>
      </c>
      <c r="L9">
        <v>7</v>
      </c>
      <c r="M9">
        <v>0</v>
      </c>
      <c r="N9">
        <v>0.90909090909090895</v>
      </c>
      <c r="O9">
        <v>0.64285714285714302</v>
      </c>
    </row>
    <row r="10" spans="1:15">
      <c r="A10">
        <v>8</v>
      </c>
      <c r="B10">
        <v>0</v>
      </c>
      <c r="C10">
        <v>9</v>
      </c>
      <c r="D10">
        <f t="shared" si="2"/>
        <v>0</v>
      </c>
      <c r="E10">
        <v>7</v>
      </c>
      <c r="F10">
        <v>7</v>
      </c>
      <c r="G10">
        <f t="shared" si="0"/>
        <v>1</v>
      </c>
      <c r="H10">
        <v>3</v>
      </c>
      <c r="I10">
        <v>3</v>
      </c>
      <c r="J10">
        <f t="shared" si="1"/>
        <v>1</v>
      </c>
      <c r="L10">
        <v>8</v>
      </c>
      <c r="M10">
        <v>0</v>
      </c>
      <c r="N10">
        <v>1</v>
      </c>
      <c r="O10">
        <v>1</v>
      </c>
    </row>
    <row r="11" spans="1:15">
      <c r="A11">
        <v>9</v>
      </c>
      <c r="B11">
        <v>0</v>
      </c>
      <c r="C11">
        <v>7</v>
      </c>
      <c r="D11">
        <f t="shared" si="2"/>
        <v>0</v>
      </c>
      <c r="E11">
        <v>4</v>
      </c>
      <c r="F11">
        <v>7</v>
      </c>
      <c r="G11">
        <f t="shared" si="0"/>
        <v>0.5714285714285714</v>
      </c>
      <c r="H11">
        <v>6</v>
      </c>
      <c r="I11">
        <v>12</v>
      </c>
      <c r="J11">
        <f t="shared" si="1"/>
        <v>0.5</v>
      </c>
      <c r="L11">
        <v>9</v>
      </c>
      <c r="M11">
        <v>0</v>
      </c>
      <c r="N11">
        <v>0.57142857142857095</v>
      </c>
      <c r="O11">
        <v>0.5</v>
      </c>
    </row>
    <row r="12" spans="1:15">
      <c r="A12">
        <v>10</v>
      </c>
      <c r="B12">
        <v>2</v>
      </c>
      <c r="C12">
        <v>15</v>
      </c>
      <c r="D12">
        <f t="shared" si="2"/>
        <v>0.13333333333333333</v>
      </c>
      <c r="E12">
        <v>10</v>
      </c>
      <c r="F12">
        <v>14</v>
      </c>
      <c r="G12">
        <f t="shared" si="0"/>
        <v>0.7142857142857143</v>
      </c>
      <c r="H12">
        <v>5</v>
      </c>
      <c r="I12">
        <v>10</v>
      </c>
      <c r="J12">
        <f t="shared" si="1"/>
        <v>0.5</v>
      </c>
      <c r="L12">
        <v>10</v>
      </c>
      <c r="M12">
        <v>0.133333333333333</v>
      </c>
      <c r="N12">
        <v>0.71428571428571397</v>
      </c>
      <c r="O12">
        <v>0.5</v>
      </c>
    </row>
    <row r="13" spans="1:15">
      <c r="A13">
        <v>11</v>
      </c>
      <c r="B13">
        <v>1</v>
      </c>
      <c r="C13">
        <v>5</v>
      </c>
      <c r="D13">
        <f t="shared" si="2"/>
        <v>0.2</v>
      </c>
      <c r="E13">
        <v>7</v>
      </c>
      <c r="F13">
        <v>9</v>
      </c>
      <c r="G13">
        <f t="shared" si="0"/>
        <v>0.77777777777777779</v>
      </c>
      <c r="H13">
        <v>5</v>
      </c>
      <c r="I13">
        <v>7</v>
      </c>
      <c r="J13">
        <f t="shared" si="1"/>
        <v>0.7142857142857143</v>
      </c>
      <c r="L13">
        <v>11</v>
      </c>
      <c r="M13">
        <v>0.2</v>
      </c>
      <c r="N13">
        <v>0.77777777777777801</v>
      </c>
      <c r="O13">
        <v>0.71428571428571397</v>
      </c>
    </row>
    <row r="14" spans="1:15">
      <c r="A14">
        <v>12</v>
      </c>
      <c r="B14">
        <v>0</v>
      </c>
      <c r="C14">
        <v>6</v>
      </c>
      <c r="D14">
        <f t="shared" si="2"/>
        <v>0</v>
      </c>
      <c r="E14">
        <v>5</v>
      </c>
      <c r="F14">
        <v>7</v>
      </c>
      <c r="G14">
        <f t="shared" si="0"/>
        <v>0.7142857142857143</v>
      </c>
      <c r="H14">
        <v>7</v>
      </c>
      <c r="I14">
        <v>8</v>
      </c>
      <c r="J14">
        <f t="shared" si="1"/>
        <v>0.875</v>
      </c>
      <c r="L14">
        <v>12</v>
      </c>
      <c r="M14">
        <v>0</v>
      </c>
      <c r="N14">
        <v>0.71428571428571397</v>
      </c>
      <c r="O14">
        <v>0.875</v>
      </c>
    </row>
    <row r="15" spans="1:15">
      <c r="A15">
        <v>13</v>
      </c>
      <c r="B15">
        <v>1</v>
      </c>
      <c r="C15">
        <v>6</v>
      </c>
      <c r="D15">
        <f t="shared" si="2"/>
        <v>0.16666666666666666</v>
      </c>
      <c r="E15">
        <v>4</v>
      </c>
      <c r="F15">
        <v>7</v>
      </c>
      <c r="G15">
        <f t="shared" si="0"/>
        <v>0.5714285714285714</v>
      </c>
      <c r="H15">
        <v>2</v>
      </c>
      <c r="I15">
        <v>9</v>
      </c>
      <c r="J15">
        <f t="shared" si="1"/>
        <v>0.22222222222222221</v>
      </c>
      <c r="L15">
        <v>13</v>
      </c>
      <c r="M15">
        <v>0.16666666666666699</v>
      </c>
      <c r="N15">
        <v>0.57142857142857095</v>
      </c>
      <c r="O15">
        <v>0.22222222222222199</v>
      </c>
    </row>
    <row r="16" spans="1:15">
      <c r="A16">
        <v>14</v>
      </c>
      <c r="B16">
        <v>0</v>
      </c>
      <c r="C16">
        <v>6</v>
      </c>
      <c r="D16">
        <f t="shared" si="2"/>
        <v>0</v>
      </c>
      <c r="E16">
        <v>5</v>
      </c>
      <c r="F16">
        <v>8</v>
      </c>
      <c r="G16">
        <f t="shared" si="0"/>
        <v>0.625</v>
      </c>
      <c r="H16">
        <v>8</v>
      </c>
      <c r="I16">
        <v>9</v>
      </c>
      <c r="J16">
        <f t="shared" si="1"/>
        <v>0.88888888888888884</v>
      </c>
      <c r="L16">
        <v>14</v>
      </c>
      <c r="M16">
        <v>0</v>
      </c>
      <c r="N16">
        <v>0.625</v>
      </c>
      <c r="O16">
        <v>0.88888888888888895</v>
      </c>
    </row>
    <row r="17" spans="1:15">
      <c r="A17">
        <v>15</v>
      </c>
      <c r="B17">
        <v>0</v>
      </c>
      <c r="C17">
        <v>7</v>
      </c>
      <c r="D17">
        <f t="shared" si="2"/>
        <v>0</v>
      </c>
      <c r="E17">
        <v>7</v>
      </c>
      <c r="F17">
        <v>10</v>
      </c>
      <c r="G17">
        <f t="shared" si="0"/>
        <v>0.7</v>
      </c>
      <c r="H17">
        <v>6</v>
      </c>
      <c r="I17">
        <v>6</v>
      </c>
      <c r="J17">
        <f t="shared" si="1"/>
        <v>1</v>
      </c>
      <c r="L17">
        <v>15</v>
      </c>
      <c r="M17">
        <v>0</v>
      </c>
      <c r="N17">
        <v>0.7</v>
      </c>
      <c r="O17">
        <v>1</v>
      </c>
    </row>
    <row r="18" spans="1:15">
      <c r="A18">
        <v>16</v>
      </c>
      <c r="B18">
        <v>2</v>
      </c>
      <c r="C18">
        <v>8</v>
      </c>
      <c r="D18">
        <f t="shared" si="2"/>
        <v>0.25</v>
      </c>
      <c r="E18">
        <v>4</v>
      </c>
      <c r="F18">
        <v>6</v>
      </c>
      <c r="G18">
        <f t="shared" si="0"/>
        <v>0.66666666666666663</v>
      </c>
      <c r="H18">
        <v>6</v>
      </c>
      <c r="I18">
        <v>10</v>
      </c>
      <c r="J18">
        <f t="shared" si="1"/>
        <v>0.6</v>
      </c>
      <c r="L18">
        <v>16</v>
      </c>
      <c r="M18">
        <v>0.25</v>
      </c>
      <c r="N18">
        <v>0.66666666666666696</v>
      </c>
      <c r="O18">
        <v>0.6</v>
      </c>
    </row>
    <row r="19" spans="1:15">
      <c r="A19">
        <v>17</v>
      </c>
      <c r="B19">
        <v>1</v>
      </c>
      <c r="C19">
        <v>4</v>
      </c>
      <c r="D19">
        <f t="shared" si="2"/>
        <v>0.25</v>
      </c>
      <c r="E19">
        <v>7</v>
      </c>
      <c r="F19">
        <v>10</v>
      </c>
      <c r="G19">
        <f t="shared" si="0"/>
        <v>0.7</v>
      </c>
      <c r="H19">
        <v>4</v>
      </c>
      <c r="I19">
        <v>11</v>
      </c>
      <c r="J19">
        <f t="shared" si="1"/>
        <v>0.36363636363636365</v>
      </c>
      <c r="L19">
        <v>17</v>
      </c>
      <c r="M19">
        <v>0.25</v>
      </c>
      <c r="N19">
        <v>0.7</v>
      </c>
      <c r="O19">
        <v>0.36363636363636398</v>
      </c>
    </row>
    <row r="20" spans="1:15">
      <c r="A20">
        <v>18</v>
      </c>
      <c r="B20">
        <v>1</v>
      </c>
      <c r="C20">
        <v>7</v>
      </c>
      <c r="D20">
        <f t="shared" si="2"/>
        <v>0.14285714285714285</v>
      </c>
      <c r="E20">
        <v>6</v>
      </c>
      <c r="F20">
        <v>8</v>
      </c>
      <c r="G20">
        <f t="shared" si="0"/>
        <v>0.75</v>
      </c>
      <c r="H20">
        <v>3</v>
      </c>
      <c r="I20">
        <v>6</v>
      </c>
      <c r="J20">
        <f t="shared" si="1"/>
        <v>0.5</v>
      </c>
      <c r="L20">
        <v>18</v>
      </c>
      <c r="M20">
        <v>0.14285714285714299</v>
      </c>
      <c r="N20">
        <v>0.75</v>
      </c>
      <c r="O20">
        <v>0.5</v>
      </c>
    </row>
    <row r="21" spans="1:15">
      <c r="A21">
        <v>19</v>
      </c>
      <c r="B21">
        <v>0</v>
      </c>
      <c r="C21">
        <v>12</v>
      </c>
      <c r="D21">
        <f t="shared" si="2"/>
        <v>0</v>
      </c>
      <c r="E21">
        <v>6</v>
      </c>
      <c r="F21">
        <v>7</v>
      </c>
      <c r="G21">
        <f t="shared" si="0"/>
        <v>0.8571428571428571</v>
      </c>
      <c r="H21">
        <v>4</v>
      </c>
      <c r="I21">
        <v>7</v>
      </c>
      <c r="J21">
        <f t="shared" si="1"/>
        <v>0.5714285714285714</v>
      </c>
      <c r="L21">
        <v>19</v>
      </c>
      <c r="M21">
        <v>0</v>
      </c>
      <c r="N21">
        <v>0.85714285714285698</v>
      </c>
      <c r="O21">
        <v>0.57142857142857095</v>
      </c>
    </row>
    <row r="22" spans="1:15">
      <c r="A22">
        <v>20</v>
      </c>
      <c r="B22">
        <v>0</v>
      </c>
      <c r="C22">
        <v>9</v>
      </c>
      <c r="D22">
        <f t="shared" si="2"/>
        <v>0</v>
      </c>
      <c r="E22">
        <v>7</v>
      </c>
      <c r="F22">
        <v>12</v>
      </c>
      <c r="G22">
        <f t="shared" si="0"/>
        <v>0.58333333333333337</v>
      </c>
      <c r="H22">
        <v>2</v>
      </c>
      <c r="I22">
        <v>6</v>
      </c>
      <c r="J22">
        <f t="shared" si="1"/>
        <v>0.33333333333333331</v>
      </c>
      <c r="L22">
        <v>20</v>
      </c>
      <c r="M22">
        <v>0</v>
      </c>
      <c r="N22">
        <v>0.58333333333333304</v>
      </c>
      <c r="O22">
        <v>0.33333333333333298</v>
      </c>
    </row>
    <row r="23" spans="1:15">
      <c r="A23" s="4" t="s">
        <v>7</v>
      </c>
      <c r="D23">
        <f>AVERAGE(D3:D22)</f>
        <v>0.10047619047619047</v>
      </c>
      <c r="G23">
        <f>AVERAGE(G3:G22)</f>
        <v>0.69787518037518026</v>
      </c>
      <c r="J23">
        <f>AVERAGE(J3:J22)</f>
        <v>0.58201118326118328</v>
      </c>
      <c r="L23" s="4" t="s">
        <v>7</v>
      </c>
      <c r="M23">
        <v>0.10047619047619</v>
      </c>
      <c r="N23">
        <v>0.69787518037518004</v>
      </c>
      <c r="O23">
        <v>0.58201118326118295</v>
      </c>
    </row>
    <row r="24" spans="1:15">
      <c r="A24" s="4" t="s">
        <v>9</v>
      </c>
      <c r="D24">
        <f>STDEV(D3:D22)</f>
        <v>0.10805266735948366</v>
      </c>
      <c r="G24">
        <f>STDEV(G3:G22)</f>
        <v>0.14003139604516623</v>
      </c>
      <c r="J24">
        <f>STDEV(J3:J23)</f>
        <v>0.25355217968045296</v>
      </c>
      <c r="L24" s="4" t="s">
        <v>9</v>
      </c>
      <c r="M24">
        <v>0.108052667359484</v>
      </c>
      <c r="N24">
        <v>0.14003139604516501</v>
      </c>
      <c r="O24">
        <v>0.25355217968045302</v>
      </c>
    </row>
    <row r="25" spans="1:15">
      <c r="A25" t="s">
        <v>11</v>
      </c>
      <c r="D25" t="s">
        <v>12</v>
      </c>
      <c r="G25" t="s">
        <v>13</v>
      </c>
      <c r="J25" t="s">
        <v>14</v>
      </c>
      <c r="L25" t="s">
        <v>11</v>
      </c>
      <c r="M25" t="s">
        <v>12</v>
      </c>
      <c r="N25" t="s">
        <v>13</v>
      </c>
      <c r="O25" t="s">
        <v>14</v>
      </c>
    </row>
    <row r="28" spans="1:15">
      <c r="E28" s="4"/>
    </row>
  </sheetData>
  <mergeCells count="3">
    <mergeCell ref="B1:D1"/>
    <mergeCell ref="E1:G1"/>
    <mergeCell ref="H1:J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36C18-0493-294F-BB3F-24D7C663599F}">
  <dimension ref="A1:H24"/>
  <sheetViews>
    <sheetView workbookViewId="0">
      <selection activeCell="J18" sqref="J18"/>
    </sheetView>
  </sheetViews>
  <sheetFormatPr baseColWidth="10" defaultColWidth="9" defaultRowHeight="14"/>
  <cols>
    <col min="1" max="16384" width="9" style="7"/>
  </cols>
  <sheetData>
    <row r="1" spans="1:8">
      <c r="A1" s="4" t="s">
        <v>27</v>
      </c>
      <c r="B1" s="3" t="s">
        <v>4</v>
      </c>
      <c r="C1" s="3" t="s">
        <v>5</v>
      </c>
      <c r="D1" s="3" t="s">
        <v>6</v>
      </c>
      <c r="F1"/>
      <c r="G1" s="4"/>
      <c r="H1" s="4"/>
    </row>
    <row r="2" spans="1:8">
      <c r="A2">
        <v>1</v>
      </c>
      <c r="B2" s="7">
        <v>0.219</v>
      </c>
      <c r="C2" s="7">
        <v>0.312</v>
      </c>
      <c r="D2" s="7">
        <v>0.245</v>
      </c>
    </row>
    <row r="3" spans="1:8">
      <c r="A3">
        <v>2</v>
      </c>
      <c r="B3" s="7">
        <v>0.22500000000000001</v>
      </c>
      <c r="C3" s="7">
        <v>0.255</v>
      </c>
      <c r="D3" s="7">
        <v>0.22500000000000001</v>
      </c>
    </row>
    <row r="4" spans="1:8">
      <c r="A4">
        <v>3</v>
      </c>
      <c r="B4" s="7">
        <v>0.22</v>
      </c>
      <c r="C4" s="7">
        <v>0.22900000000000001</v>
      </c>
      <c r="D4" s="7">
        <v>0.22500000000000001</v>
      </c>
    </row>
    <row r="5" spans="1:8">
      <c r="A5">
        <v>4</v>
      </c>
      <c r="B5" s="7">
        <v>0.215</v>
      </c>
      <c r="C5" s="7">
        <v>0.221</v>
      </c>
      <c r="D5" s="7">
        <v>0.215</v>
      </c>
    </row>
    <row r="6" spans="1:8">
      <c r="A6">
        <v>5</v>
      </c>
      <c r="B6" s="7">
        <v>0.22500000000000001</v>
      </c>
      <c r="C6" s="7">
        <v>0.249</v>
      </c>
      <c r="D6" s="7">
        <v>0.26600000000000001</v>
      </c>
    </row>
    <row r="7" spans="1:8">
      <c r="A7">
        <v>6</v>
      </c>
      <c r="B7" s="7">
        <v>0.30099999999999999</v>
      </c>
      <c r="C7" s="7">
        <v>0.22900000000000001</v>
      </c>
      <c r="D7" s="7">
        <v>0.24399999999999999</v>
      </c>
    </row>
    <row r="8" spans="1:8">
      <c r="A8">
        <v>7</v>
      </c>
      <c r="B8" s="7">
        <v>0.17899999999999999</v>
      </c>
      <c r="C8" s="7">
        <v>0.19800000000000001</v>
      </c>
      <c r="D8" s="7">
        <v>0.23300000000000001</v>
      </c>
    </row>
    <row r="9" spans="1:8">
      <c r="A9">
        <v>8</v>
      </c>
      <c r="B9" s="7">
        <v>0.18099999999999999</v>
      </c>
      <c r="C9" s="7">
        <v>0.24</v>
      </c>
      <c r="D9" s="7">
        <v>0.255</v>
      </c>
    </row>
    <row r="10" spans="1:8">
      <c r="A10">
        <v>9</v>
      </c>
      <c r="B10" s="7">
        <v>0.17499999999999999</v>
      </c>
      <c r="C10" s="7">
        <v>0.192</v>
      </c>
      <c r="D10" s="7">
        <v>0.255</v>
      </c>
    </row>
    <row r="11" spans="1:8">
      <c r="A11">
        <v>10</v>
      </c>
      <c r="B11" s="7">
        <v>0.157</v>
      </c>
      <c r="C11" s="7">
        <v>0.26100000000000001</v>
      </c>
      <c r="D11" s="7">
        <v>0.24099999999999999</v>
      </c>
    </row>
    <row r="12" spans="1:8">
      <c r="A12">
        <v>11</v>
      </c>
      <c r="B12" s="7">
        <v>0.17199999999999999</v>
      </c>
      <c r="C12" s="7">
        <v>0.22500000000000001</v>
      </c>
      <c r="D12" s="7">
        <v>0.46300000000000002</v>
      </c>
    </row>
    <row r="13" spans="1:8">
      <c r="A13">
        <v>12</v>
      </c>
      <c r="B13" s="7">
        <v>0.14399999999999999</v>
      </c>
      <c r="C13" s="7">
        <v>0.246</v>
      </c>
      <c r="D13" s="7">
        <v>0.224</v>
      </c>
    </row>
    <row r="14" spans="1:8">
      <c r="A14">
        <v>13</v>
      </c>
      <c r="B14" s="7">
        <v>0.16600000000000001</v>
      </c>
      <c r="C14" s="7">
        <v>0.28399999999999997</v>
      </c>
      <c r="D14" s="7">
        <v>0.24099999999999999</v>
      </c>
    </row>
    <row r="15" spans="1:8">
      <c r="A15">
        <v>14</v>
      </c>
      <c r="B15" s="7">
        <v>0.152</v>
      </c>
      <c r="C15" s="7">
        <v>0.25</v>
      </c>
      <c r="D15" s="7">
        <v>0.22500000000000001</v>
      </c>
    </row>
    <row r="16" spans="1:8">
      <c r="A16">
        <v>15</v>
      </c>
      <c r="B16" s="7">
        <v>0.20100000000000001</v>
      </c>
      <c r="C16" s="7">
        <v>0.33900000000000002</v>
      </c>
      <c r="D16" s="7">
        <v>0.25900000000000001</v>
      </c>
    </row>
    <row r="17" spans="1:4">
      <c r="A17">
        <v>16</v>
      </c>
      <c r="B17" s="7">
        <v>0.219</v>
      </c>
      <c r="C17" s="7">
        <v>0.32700000000000001</v>
      </c>
      <c r="D17" s="7">
        <v>0.29299999999999998</v>
      </c>
    </row>
    <row r="18" spans="1:4">
      <c r="A18">
        <v>17</v>
      </c>
      <c r="B18" s="7">
        <v>0.19400000000000001</v>
      </c>
      <c r="C18" s="7">
        <v>0.36699999999999999</v>
      </c>
      <c r="D18" s="7">
        <v>0.253</v>
      </c>
    </row>
    <row r="19" spans="1:4">
      <c r="A19">
        <v>18</v>
      </c>
      <c r="B19" s="7">
        <v>0.23300000000000001</v>
      </c>
      <c r="C19" s="7">
        <v>0.28000000000000003</v>
      </c>
      <c r="D19" s="7">
        <v>0.26600000000000001</v>
      </c>
    </row>
    <row r="20" spans="1:4">
      <c r="A20">
        <v>19</v>
      </c>
      <c r="B20" s="7">
        <v>0.17499999999999999</v>
      </c>
      <c r="C20" s="7">
        <v>0.217</v>
      </c>
      <c r="D20" s="7">
        <v>0.27600000000000002</v>
      </c>
    </row>
    <row r="21" spans="1:4">
      <c r="A21">
        <v>20</v>
      </c>
      <c r="B21" s="7">
        <v>0.187</v>
      </c>
      <c r="C21" s="7">
        <v>0.253</v>
      </c>
      <c r="D21" s="7">
        <v>0.312</v>
      </c>
    </row>
    <row r="22" spans="1:4">
      <c r="A22" s="6" t="s">
        <v>7</v>
      </c>
      <c r="B22">
        <f>AVERAGE(B2:B21)</f>
        <v>0.19700000000000001</v>
      </c>
      <c r="C22">
        <f>AVERAGE(C2:C21)</f>
        <v>0.25870000000000004</v>
      </c>
      <c r="D22">
        <f>AVERAGE(D2:D21)</f>
        <v>0.26080000000000003</v>
      </c>
    </row>
    <row r="23" spans="1:4" ht="16">
      <c r="A23" s="5" t="s">
        <v>8</v>
      </c>
      <c r="B23">
        <f>STDEV(B2:B21)</f>
        <v>3.6414282912066366E-2</v>
      </c>
      <c r="C23">
        <f>STDEV(C2:C21)</f>
        <v>4.6849254333222304E-2</v>
      </c>
      <c r="D23">
        <f>STDEV(D2:D21)</f>
        <v>5.3481526569559859E-2</v>
      </c>
    </row>
    <row r="24" spans="1:4">
      <c r="A24"/>
      <c r="B24"/>
      <c r="C24"/>
      <c r="D24"/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7F50D-30C2-A043-B688-CDD7590921AE}">
  <dimension ref="A1:Q42"/>
  <sheetViews>
    <sheetView workbookViewId="0">
      <selection activeCell="K7" sqref="K7"/>
    </sheetView>
  </sheetViews>
  <sheetFormatPr baseColWidth="10" defaultColWidth="9" defaultRowHeight="14"/>
  <cols>
    <col min="1" max="16384" width="9" style="7"/>
  </cols>
  <sheetData>
    <row r="1" spans="1:17">
      <c r="B1" s="13" t="s">
        <v>31</v>
      </c>
      <c r="C1" s="13" t="s">
        <v>32</v>
      </c>
      <c r="D1" s="13" t="s">
        <v>33</v>
      </c>
      <c r="E1" s="13" t="s">
        <v>34</v>
      </c>
      <c r="N1" s="13" t="s">
        <v>31</v>
      </c>
      <c r="O1" s="13" t="s">
        <v>32</v>
      </c>
      <c r="P1" s="13" t="s">
        <v>33</v>
      </c>
      <c r="Q1" s="13" t="s">
        <v>34</v>
      </c>
    </row>
    <row r="2" spans="1:17">
      <c r="A2" s="7">
        <v>1</v>
      </c>
      <c r="B2" s="7">
        <v>0.27300000000000002</v>
      </c>
      <c r="C2" s="7">
        <v>0.78600000000000003</v>
      </c>
      <c r="D2" s="7">
        <v>1.1279999999999999</v>
      </c>
      <c r="E2" s="7">
        <v>0.85</v>
      </c>
      <c r="N2" s="8">
        <v>0.27300000000000002</v>
      </c>
      <c r="O2" s="8"/>
      <c r="P2" s="8"/>
      <c r="Q2" s="8">
        <v>0.85</v>
      </c>
    </row>
    <row r="3" spans="1:17">
      <c r="A3" s="7">
        <v>2</v>
      </c>
      <c r="B3" s="7">
        <v>0.25900000000000001</v>
      </c>
      <c r="C3" s="7">
        <v>0.28499999999999998</v>
      </c>
      <c r="D3" s="7">
        <v>0.27300000000000002</v>
      </c>
      <c r="E3" s="7">
        <v>0.28199999999999997</v>
      </c>
      <c r="N3" s="8">
        <v>0.25900000000000001</v>
      </c>
      <c r="O3" s="8">
        <v>0.28499999999999998</v>
      </c>
      <c r="P3" s="8">
        <v>0.27300000000000002</v>
      </c>
      <c r="Q3" s="8">
        <v>0.28199999999999997</v>
      </c>
    </row>
    <row r="4" spans="1:17">
      <c r="A4" s="7">
        <v>3</v>
      </c>
      <c r="B4" s="7">
        <v>0.26100000000000001</v>
      </c>
      <c r="C4" s="7">
        <v>0.28799999999999998</v>
      </c>
      <c r="D4" s="7">
        <v>0.26200000000000001</v>
      </c>
      <c r="E4" s="7">
        <v>0.432</v>
      </c>
      <c r="N4" s="8">
        <v>0.26100000000000001</v>
      </c>
      <c r="O4" s="8">
        <v>0.28799999999999998</v>
      </c>
      <c r="P4" s="8">
        <v>0.26200000000000001</v>
      </c>
      <c r="Q4" s="8">
        <v>0.432</v>
      </c>
    </row>
    <row r="5" spans="1:17">
      <c r="A5" s="7">
        <v>4</v>
      </c>
      <c r="B5" s="7">
        <v>0.253</v>
      </c>
      <c r="C5" s="7">
        <v>0.28699999999999998</v>
      </c>
      <c r="D5" s="7">
        <v>0.26200000000000001</v>
      </c>
      <c r="E5" s="7">
        <v>0.32</v>
      </c>
      <c r="N5" s="8">
        <v>0.253</v>
      </c>
      <c r="O5" s="8">
        <v>0.28699999999999998</v>
      </c>
      <c r="P5" s="8">
        <v>0.26200000000000001</v>
      </c>
      <c r="Q5" s="8">
        <v>0.32</v>
      </c>
    </row>
    <row r="6" spans="1:17">
      <c r="A6" s="7">
        <v>5</v>
      </c>
      <c r="B6" s="7">
        <v>0.70599999999999996</v>
      </c>
      <c r="C6" s="7">
        <v>0.75</v>
      </c>
      <c r="D6" s="7">
        <v>0.33800000000000002</v>
      </c>
      <c r="E6" s="7">
        <v>0.25</v>
      </c>
      <c r="N6" s="8">
        <v>0.26300000000000001</v>
      </c>
      <c r="O6" s="8">
        <v>0.25600000000000001</v>
      </c>
      <c r="P6" s="8">
        <v>0.33800000000000002</v>
      </c>
      <c r="Q6" s="8">
        <v>0.25</v>
      </c>
    </row>
    <row r="7" spans="1:17">
      <c r="A7" s="7">
        <v>6</v>
      </c>
      <c r="B7" s="7">
        <v>0.24199999999999999</v>
      </c>
      <c r="C7" s="7">
        <v>1.1000000000000001</v>
      </c>
      <c r="D7" s="7">
        <v>0.39500000000000002</v>
      </c>
      <c r="E7" s="7">
        <v>0.80700000000000005</v>
      </c>
      <c r="N7" s="8">
        <v>0.24199999999999999</v>
      </c>
      <c r="O7" s="8">
        <v>0.25600000000000001</v>
      </c>
      <c r="P7" s="8">
        <v>0.39500000000000002</v>
      </c>
      <c r="Q7" s="8">
        <v>0.49399999999999999</v>
      </c>
    </row>
    <row r="8" spans="1:17">
      <c r="A8" s="7">
        <v>7</v>
      </c>
      <c r="B8" s="7">
        <v>0.33400000000000002</v>
      </c>
      <c r="C8" s="7">
        <v>0.88900000000000001</v>
      </c>
      <c r="D8" s="7">
        <v>0.71</v>
      </c>
      <c r="E8" s="7">
        <v>0.80600000000000005</v>
      </c>
      <c r="N8" s="8">
        <v>0.251</v>
      </c>
      <c r="O8" s="8">
        <v>0.251</v>
      </c>
      <c r="P8" s="8">
        <v>0.22800000000000001</v>
      </c>
      <c r="Q8" s="8">
        <v>0.25900000000000001</v>
      </c>
    </row>
    <row r="9" spans="1:17">
      <c r="A9" s="7">
        <v>8</v>
      </c>
      <c r="B9" s="7">
        <v>0.309</v>
      </c>
      <c r="C9" s="7">
        <v>1.59</v>
      </c>
      <c r="D9" s="7">
        <v>0.88500000000000001</v>
      </c>
      <c r="E9" s="7">
        <v>0.95899999999999996</v>
      </c>
      <c r="N9" s="8">
        <v>0.29299999999999998</v>
      </c>
      <c r="O9" s="8"/>
      <c r="P9" s="8">
        <v>0.372</v>
      </c>
      <c r="Q9" s="8">
        <v>0.26900000000000002</v>
      </c>
    </row>
    <row r="10" spans="1:17">
      <c r="A10" s="7">
        <v>9</v>
      </c>
      <c r="B10" s="7">
        <v>1.1279999999999999</v>
      </c>
      <c r="C10" s="7">
        <v>1.0329999999999999</v>
      </c>
      <c r="D10" s="7">
        <v>1.107</v>
      </c>
      <c r="E10" s="7">
        <v>0.35299999999999998</v>
      </c>
      <c r="N10" s="8"/>
      <c r="O10" s="8">
        <v>0.57499999999999996</v>
      </c>
      <c r="P10" s="8">
        <v>0.26500000000000001</v>
      </c>
      <c r="Q10" s="8">
        <v>0.53500000000000003</v>
      </c>
    </row>
    <row r="11" spans="1:17">
      <c r="A11" s="7">
        <v>10</v>
      </c>
      <c r="B11" s="7">
        <v>0.49199999999999999</v>
      </c>
      <c r="C11" s="7">
        <v>0.75900000000000001</v>
      </c>
      <c r="D11" s="7">
        <v>0.79</v>
      </c>
      <c r="E11" s="7">
        <v>0.55600000000000005</v>
      </c>
      <c r="N11" s="8">
        <v>0.49199999999999999</v>
      </c>
      <c r="O11" s="8"/>
      <c r="P11" s="8">
        <v>0.79</v>
      </c>
      <c r="Q11" s="8">
        <v>0.55600000000000005</v>
      </c>
    </row>
    <row r="12" spans="1:17">
      <c r="A12" s="7">
        <v>11</v>
      </c>
      <c r="B12" s="7">
        <f>(0.911+0.521)/2</f>
        <v>0.71599999999999997</v>
      </c>
      <c r="C12" s="7">
        <f>(0.521+0.266)/2</f>
        <v>0.39350000000000002</v>
      </c>
      <c r="D12" s="7">
        <v>0.56799999999999995</v>
      </c>
      <c r="E12" s="7">
        <v>0.56699999999999995</v>
      </c>
      <c r="N12" s="8"/>
      <c r="O12" s="8">
        <v>0.39350000000000002</v>
      </c>
      <c r="P12" s="8">
        <v>0.56799999999999995</v>
      </c>
      <c r="Q12" s="8">
        <v>0.56699999999999995</v>
      </c>
    </row>
    <row r="13" spans="1:17">
      <c r="A13" s="7">
        <v>12</v>
      </c>
      <c r="B13" s="7">
        <v>0.2</v>
      </c>
      <c r="C13" s="7">
        <v>0.217</v>
      </c>
      <c r="D13" s="7">
        <v>0.215</v>
      </c>
      <c r="E13" s="7">
        <v>0.23100000000000001</v>
      </c>
      <c r="N13" s="8">
        <v>0.2</v>
      </c>
      <c r="O13" s="8">
        <v>0.217</v>
      </c>
      <c r="P13" s="8">
        <v>0.215</v>
      </c>
      <c r="Q13" s="8">
        <v>0.23100000000000001</v>
      </c>
    </row>
    <row r="14" spans="1:17">
      <c r="A14" s="7">
        <v>13</v>
      </c>
      <c r="B14" s="7">
        <v>0.25900000000000001</v>
      </c>
      <c r="C14" s="7">
        <v>0.27500000000000002</v>
      </c>
      <c r="D14" s="7">
        <v>0.28299999999999997</v>
      </c>
      <c r="E14" s="7">
        <v>0.308</v>
      </c>
      <c r="N14" s="8">
        <v>0.25900000000000001</v>
      </c>
      <c r="O14" s="8">
        <v>0.27500000000000002</v>
      </c>
      <c r="P14" s="8">
        <v>0.28299999999999997</v>
      </c>
      <c r="Q14" s="8">
        <v>0.308</v>
      </c>
    </row>
    <row r="15" spans="1:17">
      <c r="A15" s="7">
        <v>14</v>
      </c>
      <c r="B15" s="7">
        <v>0.23499999999999999</v>
      </c>
      <c r="C15" s="7">
        <v>0.26</v>
      </c>
      <c r="D15" s="7">
        <v>0.28100000000000003</v>
      </c>
      <c r="E15" s="7">
        <v>0.29299999999999998</v>
      </c>
      <c r="N15" s="8">
        <v>0.23499999999999999</v>
      </c>
      <c r="O15" s="8">
        <v>0.26</v>
      </c>
      <c r="P15" s="8">
        <v>0.28100000000000003</v>
      </c>
      <c r="Q15" s="8">
        <v>0.29299999999999998</v>
      </c>
    </row>
    <row r="16" spans="1:17">
      <c r="A16" s="7">
        <v>15</v>
      </c>
      <c r="B16" s="7">
        <f>(0.258+0.29)/2</f>
        <v>0.27400000000000002</v>
      </c>
      <c r="C16" s="7">
        <v>0.28699999999999998</v>
      </c>
      <c r="D16" s="7">
        <v>0.35899999999999999</v>
      </c>
      <c r="E16" s="7">
        <v>0.33100000000000002</v>
      </c>
      <c r="N16" s="8">
        <v>0.27400000000000002</v>
      </c>
      <c r="O16" s="8">
        <v>0.28699999999999998</v>
      </c>
      <c r="P16" s="8">
        <v>0.35899999999999999</v>
      </c>
      <c r="Q16" s="8">
        <v>0.33100000000000002</v>
      </c>
    </row>
    <row r="17" spans="1:17">
      <c r="A17" s="7">
        <v>16</v>
      </c>
      <c r="B17" s="7">
        <v>0.30499999999999999</v>
      </c>
      <c r="C17" s="7">
        <v>0.309</v>
      </c>
      <c r="D17" s="7">
        <v>0.504</v>
      </c>
      <c r="E17" s="7">
        <v>0.47699999999999998</v>
      </c>
      <c r="N17" s="8">
        <v>0.30499999999999999</v>
      </c>
      <c r="O17" s="8">
        <v>0.309</v>
      </c>
      <c r="P17" s="8">
        <v>0.504</v>
      </c>
      <c r="Q17" s="8">
        <v>0.47699999999999998</v>
      </c>
    </row>
    <row r="18" spans="1:17">
      <c r="A18" s="7">
        <v>17</v>
      </c>
      <c r="B18" s="7">
        <v>0.26900000000000002</v>
      </c>
      <c r="C18" s="7">
        <v>0.28199999999999997</v>
      </c>
      <c r="D18" s="7">
        <v>0.378</v>
      </c>
      <c r="E18" s="7">
        <v>0.27700000000000002</v>
      </c>
      <c r="N18" s="8">
        <v>0.26900000000000002</v>
      </c>
      <c r="O18" s="8">
        <v>0.28199999999999997</v>
      </c>
      <c r="P18" s="8">
        <v>0.378</v>
      </c>
      <c r="Q18" s="8">
        <v>0.27700000000000002</v>
      </c>
    </row>
    <row r="19" spans="1:17">
      <c r="A19" s="7">
        <v>18</v>
      </c>
      <c r="B19" s="7">
        <v>0.26600000000000001</v>
      </c>
      <c r="C19" s="7">
        <v>0.24299999999999999</v>
      </c>
      <c r="D19" s="7">
        <v>0.308</v>
      </c>
      <c r="E19" s="7">
        <v>0.90600000000000003</v>
      </c>
      <c r="N19" s="8">
        <v>0.26600000000000001</v>
      </c>
      <c r="O19" s="8">
        <v>0.24299999999999999</v>
      </c>
      <c r="P19" s="8">
        <v>0.308</v>
      </c>
      <c r="Q19" s="8">
        <v>0.90600000000000003</v>
      </c>
    </row>
    <row r="20" spans="1:17">
      <c r="A20" s="7">
        <v>19</v>
      </c>
      <c r="B20" s="7">
        <v>0.252</v>
      </c>
      <c r="C20" s="7">
        <v>0.251</v>
      </c>
      <c r="D20" s="7">
        <v>0.26500000000000001</v>
      </c>
      <c r="N20" s="8">
        <v>0.252</v>
      </c>
      <c r="O20" s="8">
        <v>0.251</v>
      </c>
      <c r="P20" s="8">
        <v>0.26500000000000001</v>
      </c>
      <c r="Q20" s="8"/>
    </row>
    <row r="21" spans="1:17">
      <c r="A21" s="7">
        <v>20</v>
      </c>
      <c r="B21" s="7">
        <v>0.252</v>
      </c>
      <c r="C21" s="7">
        <v>0.23899999999999999</v>
      </c>
      <c r="D21" s="7">
        <v>0.25700000000000001</v>
      </c>
      <c r="E21" s="7">
        <v>0.253</v>
      </c>
      <c r="N21" s="8">
        <v>0.252</v>
      </c>
      <c r="O21" s="8">
        <v>0.23899999999999999</v>
      </c>
      <c r="P21" s="8">
        <v>0.25700000000000001</v>
      </c>
      <c r="Q21" s="8">
        <v>0.253</v>
      </c>
    </row>
    <row r="23" spans="1:17">
      <c r="A23" s="8">
        <v>0.27300000000000002</v>
      </c>
      <c r="B23" s="8">
        <v>0.78600000000000003</v>
      </c>
      <c r="C23" s="8">
        <v>1.1279999999999999</v>
      </c>
      <c r="D23" s="8">
        <v>0.85</v>
      </c>
      <c r="N23" s="7">
        <f>AVERAGE(N2:N21)</f>
        <v>0.27216666666666667</v>
      </c>
      <c r="O23" s="7">
        <f>AVERAGE(O2:O21)</f>
        <v>0.29144117647058826</v>
      </c>
      <c r="P23" s="7">
        <f>AVERAGE(P2:P21)</f>
        <v>0.34752631578947363</v>
      </c>
      <c r="Q23" s="7">
        <f>AVERAGE(Q2:Q21)</f>
        <v>0.41526315789473689</v>
      </c>
    </row>
    <row r="24" spans="1:17">
      <c r="A24" s="8">
        <v>0.25900000000000001</v>
      </c>
      <c r="B24" s="8">
        <v>0.28499999999999998</v>
      </c>
      <c r="C24" s="8">
        <v>0.27300000000000002</v>
      </c>
      <c r="D24" s="8">
        <v>0.28199999999999997</v>
      </c>
      <c r="N24" s="7">
        <f>STDEV(N2:N21)</f>
        <v>5.9197823886872468E-2</v>
      </c>
      <c r="O24" s="7">
        <f>STDEV(O2:O21)</f>
        <v>8.2534818855616227E-2</v>
      </c>
      <c r="P24" s="7">
        <f>STDEV(P2:P21)</f>
        <v>0.14080734214642091</v>
      </c>
      <c r="Q24" s="7">
        <f>STDEV(Q2:Q21)</f>
        <v>0.1986325032441297</v>
      </c>
    </row>
    <row r="25" spans="1:17">
      <c r="A25" s="8">
        <v>0.26100000000000001</v>
      </c>
      <c r="B25" s="8">
        <v>0.28799999999999998</v>
      </c>
      <c r="C25" s="8">
        <v>0.26200000000000001</v>
      </c>
      <c r="D25" s="8">
        <v>0.432</v>
      </c>
    </row>
    <row r="26" spans="1:17">
      <c r="A26" s="8">
        <v>0.253</v>
      </c>
      <c r="B26" s="8">
        <v>0.28699999999999998</v>
      </c>
      <c r="C26" s="8">
        <v>0.26200000000000001</v>
      </c>
      <c r="D26" s="8">
        <v>0.32</v>
      </c>
    </row>
    <row r="27" spans="1:17">
      <c r="A27" s="8">
        <v>0.26300000000000001</v>
      </c>
      <c r="B27" s="8">
        <v>0.25600000000000001</v>
      </c>
      <c r="C27" s="8">
        <v>0.33800000000000002</v>
      </c>
      <c r="D27" s="8">
        <v>0.25</v>
      </c>
    </row>
    <row r="28" spans="1:17">
      <c r="A28" s="8">
        <v>0.24199999999999999</v>
      </c>
      <c r="B28" s="8">
        <v>0.25600000000000001</v>
      </c>
      <c r="C28" s="8">
        <v>0.39500000000000002</v>
      </c>
      <c r="D28" s="8">
        <v>0.49399999999999999</v>
      </c>
    </row>
    <row r="29" spans="1:17">
      <c r="A29" s="8">
        <v>0.251</v>
      </c>
      <c r="B29" s="8">
        <v>0.251</v>
      </c>
      <c r="C29" s="8">
        <v>0.22800000000000001</v>
      </c>
      <c r="D29" s="8">
        <v>0.25900000000000001</v>
      </c>
    </row>
    <row r="30" spans="1:17">
      <c r="A30" s="8">
        <v>0.29299999999999998</v>
      </c>
      <c r="B30" s="8">
        <v>1.3640000000000001</v>
      </c>
      <c r="C30" s="8">
        <v>0.372</v>
      </c>
      <c r="D30" s="8">
        <v>0.26900000000000002</v>
      </c>
    </row>
    <row r="31" spans="1:17">
      <c r="A31" s="8">
        <v>0.64600000000000002</v>
      </c>
      <c r="B31" s="8">
        <v>0.57499999999999996</v>
      </c>
      <c r="C31" s="8">
        <v>0.26500000000000001</v>
      </c>
      <c r="D31" s="8">
        <v>0.53500000000000003</v>
      </c>
    </row>
    <row r="32" spans="1:17">
      <c r="A32" s="8">
        <v>0.49199999999999999</v>
      </c>
      <c r="B32" s="8">
        <v>0.75900000000000001</v>
      </c>
      <c r="C32" s="8">
        <v>0.79</v>
      </c>
      <c r="D32" s="8">
        <v>0.55600000000000005</v>
      </c>
    </row>
    <row r="33" spans="1:4">
      <c r="A33" s="8">
        <v>0.71599999999999997</v>
      </c>
      <c r="B33" s="8">
        <v>0.39350000000000002</v>
      </c>
      <c r="C33" s="8">
        <v>0.56799999999999995</v>
      </c>
      <c r="D33" s="8">
        <v>0.56699999999999995</v>
      </c>
    </row>
    <row r="34" spans="1:4">
      <c r="A34" s="8">
        <v>0.2</v>
      </c>
      <c r="B34" s="8">
        <v>0.217</v>
      </c>
      <c r="C34" s="8">
        <v>0.215</v>
      </c>
      <c r="D34" s="8">
        <v>0.23100000000000001</v>
      </c>
    </row>
    <row r="35" spans="1:4">
      <c r="A35" s="8">
        <v>0.25900000000000001</v>
      </c>
      <c r="B35" s="8">
        <v>0.27500000000000002</v>
      </c>
      <c r="C35" s="8">
        <v>0.28299999999999997</v>
      </c>
      <c r="D35" s="8">
        <v>0.308</v>
      </c>
    </row>
    <row r="36" spans="1:4">
      <c r="A36" s="8">
        <v>0.23499999999999999</v>
      </c>
      <c r="B36" s="8">
        <v>0.26</v>
      </c>
      <c r="C36" s="8">
        <v>0.28100000000000003</v>
      </c>
      <c r="D36" s="8">
        <v>0.29299999999999998</v>
      </c>
    </row>
    <row r="37" spans="1:4">
      <c r="A37" s="7">
        <f>(0.258+0.29)/2</f>
        <v>0.27400000000000002</v>
      </c>
      <c r="B37" s="7">
        <v>0.28699999999999998</v>
      </c>
      <c r="C37" s="7">
        <v>0.35899999999999999</v>
      </c>
      <c r="D37" s="7">
        <v>0.33100000000000002</v>
      </c>
    </row>
    <row r="38" spans="1:4">
      <c r="A38" s="7">
        <v>0.30499999999999999</v>
      </c>
      <c r="B38" s="7">
        <v>0.309</v>
      </c>
      <c r="C38" s="7">
        <v>0.504</v>
      </c>
      <c r="D38" s="7">
        <v>0.47699999999999998</v>
      </c>
    </row>
    <row r="39" spans="1:4">
      <c r="A39" s="7">
        <v>0.26900000000000002</v>
      </c>
      <c r="B39" s="7">
        <v>0.28199999999999997</v>
      </c>
      <c r="C39" s="7">
        <v>0.378</v>
      </c>
      <c r="D39" s="7">
        <v>0.27700000000000002</v>
      </c>
    </row>
    <row r="40" spans="1:4">
      <c r="A40" s="7">
        <v>0.26600000000000001</v>
      </c>
      <c r="B40" s="7">
        <v>0.24299999999999999</v>
      </c>
      <c r="C40" s="7">
        <v>0.308</v>
      </c>
      <c r="D40" s="7">
        <v>0.90600000000000003</v>
      </c>
    </row>
    <row r="41" spans="1:4">
      <c r="A41" s="7">
        <v>0.252</v>
      </c>
      <c r="B41" s="7">
        <v>0.251</v>
      </c>
      <c r="C41" s="7">
        <v>0.26500000000000001</v>
      </c>
    </row>
    <row r="42" spans="1:4">
      <c r="A42" s="7">
        <v>0.252</v>
      </c>
      <c r="B42" s="7">
        <v>0.23899999999999999</v>
      </c>
      <c r="C42" s="7">
        <v>0.25700000000000001</v>
      </c>
      <c r="D42" s="7">
        <v>0.253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DC351-C4B8-9744-8EB9-450F01DCC072}">
  <dimension ref="A2:O23"/>
  <sheetViews>
    <sheetView workbookViewId="0">
      <selection activeCell="Q14" sqref="Q14"/>
    </sheetView>
  </sheetViews>
  <sheetFormatPr baseColWidth="10" defaultColWidth="8.83203125" defaultRowHeight="14"/>
  <cols>
    <col min="1" max="1" width="8.83203125" customWidth="1"/>
  </cols>
  <sheetData>
    <row r="2" spans="1:15">
      <c r="A2" t="s">
        <v>15</v>
      </c>
      <c r="C2" t="s">
        <v>16</v>
      </c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</row>
    <row r="3" spans="1:15">
      <c r="C3">
        <v>25.5</v>
      </c>
      <c r="D3">
        <v>0.28599999999999998</v>
      </c>
      <c r="E3">
        <v>0.27710000000000001</v>
      </c>
      <c r="F3">
        <v>0.60760000000000003</v>
      </c>
      <c r="G3">
        <v>0.66149999999999998</v>
      </c>
      <c r="H3">
        <v>0.64370000000000005</v>
      </c>
      <c r="I3">
        <v>0.49309999999999998</v>
      </c>
      <c r="J3">
        <v>0.4929</v>
      </c>
      <c r="K3">
        <v>0.49559999999999998</v>
      </c>
      <c r="L3">
        <v>0.5222</v>
      </c>
      <c r="M3">
        <v>0.53480000000000005</v>
      </c>
      <c r="N3">
        <v>0.43730000000000002</v>
      </c>
      <c r="O3">
        <v>0.50639999999999996</v>
      </c>
    </row>
    <row r="4" spans="1:15">
      <c r="D4">
        <v>6.59E-2</v>
      </c>
      <c r="E4">
        <v>6.9099999999999995E-2</v>
      </c>
      <c r="F4">
        <v>0.46660000000000001</v>
      </c>
      <c r="G4">
        <v>0.436</v>
      </c>
      <c r="H4">
        <v>0.49780000000000002</v>
      </c>
      <c r="I4">
        <v>0.43790000000000001</v>
      </c>
      <c r="J4">
        <v>0.43480000000000002</v>
      </c>
      <c r="K4">
        <v>0.45450000000000002</v>
      </c>
      <c r="L4">
        <v>0.4723</v>
      </c>
      <c r="M4">
        <v>0.54459999999999997</v>
      </c>
      <c r="N4">
        <v>0.40760000000000002</v>
      </c>
      <c r="O4">
        <v>0.51290000000000002</v>
      </c>
    </row>
    <row r="5" spans="1:15">
      <c r="D5">
        <v>0.1855</v>
      </c>
      <c r="E5">
        <v>0.13880000000000001</v>
      </c>
      <c r="F5">
        <v>0.42170000000000002</v>
      </c>
      <c r="G5">
        <v>0.41959999999999997</v>
      </c>
      <c r="H5">
        <v>0.4244</v>
      </c>
      <c r="I5">
        <v>0.37559999999999999</v>
      </c>
      <c r="J5">
        <v>0.3896</v>
      </c>
      <c r="K5">
        <v>0.39419999999999999</v>
      </c>
      <c r="L5">
        <v>0.41389999999999999</v>
      </c>
      <c r="M5">
        <v>0.47599999999999998</v>
      </c>
      <c r="N5">
        <v>0.36990000000000001</v>
      </c>
      <c r="O5">
        <v>0.49180000000000001</v>
      </c>
    </row>
    <row r="6" spans="1:15">
      <c r="D6">
        <v>0.31809999999999999</v>
      </c>
      <c r="E6">
        <v>0.24709999999999999</v>
      </c>
      <c r="F6">
        <v>0.38269999999999998</v>
      </c>
      <c r="G6">
        <v>0.43230000000000002</v>
      </c>
      <c r="H6">
        <v>0.38890000000000002</v>
      </c>
      <c r="I6">
        <v>0.39979999999999999</v>
      </c>
      <c r="J6">
        <v>0.39950000000000002</v>
      </c>
      <c r="K6">
        <v>0.38159999999999999</v>
      </c>
      <c r="L6">
        <v>0.40479999999999999</v>
      </c>
      <c r="M6">
        <v>0.49149999999999999</v>
      </c>
      <c r="N6">
        <v>0.37580000000000002</v>
      </c>
      <c r="O6">
        <v>0.48759999999999998</v>
      </c>
    </row>
    <row r="7" spans="1:15">
      <c r="D7">
        <v>0.71619999999999995</v>
      </c>
      <c r="E7">
        <v>0.4</v>
      </c>
      <c r="F7">
        <v>0.4244</v>
      </c>
      <c r="G7">
        <v>0.437</v>
      </c>
      <c r="H7">
        <v>0.45219999999999999</v>
      </c>
      <c r="I7">
        <v>0.40679999999999999</v>
      </c>
      <c r="J7">
        <v>0.40389999999999998</v>
      </c>
      <c r="K7">
        <v>0.40450000000000003</v>
      </c>
      <c r="L7">
        <v>0.48870000000000002</v>
      </c>
      <c r="M7">
        <v>0.5222</v>
      </c>
      <c r="N7">
        <v>0.3715</v>
      </c>
      <c r="O7">
        <v>0.44890000000000002</v>
      </c>
    </row>
    <row r="8" spans="1:15">
      <c r="D8">
        <v>1.2371000000000001</v>
      </c>
      <c r="E8">
        <v>0.65920000000000001</v>
      </c>
      <c r="F8">
        <v>0.42799999999999999</v>
      </c>
      <c r="G8">
        <v>0.42009999999999997</v>
      </c>
      <c r="H8">
        <v>0.4037</v>
      </c>
      <c r="I8">
        <v>0.43109999999999998</v>
      </c>
      <c r="J8">
        <v>0.40410000000000001</v>
      </c>
      <c r="K8">
        <v>0.4007</v>
      </c>
      <c r="L8">
        <v>0.45729999999999998</v>
      </c>
      <c r="M8">
        <v>0.51339999999999997</v>
      </c>
      <c r="N8">
        <v>0.44540000000000002</v>
      </c>
      <c r="O8">
        <v>0.53310000000000002</v>
      </c>
    </row>
    <row r="9" spans="1:15">
      <c r="D9">
        <v>2.1768000000000001</v>
      </c>
      <c r="E9">
        <v>1.4642999999999999</v>
      </c>
      <c r="F9">
        <v>0.88080000000000003</v>
      </c>
      <c r="G9">
        <v>0.80589999999999995</v>
      </c>
      <c r="H9">
        <v>0.88100000000000001</v>
      </c>
      <c r="I9">
        <v>0.8609</v>
      </c>
      <c r="J9">
        <v>0.88600000000000001</v>
      </c>
      <c r="K9">
        <v>0.81510000000000005</v>
      </c>
      <c r="L9">
        <v>0.90900000000000003</v>
      </c>
      <c r="M9">
        <v>1.1499999999999999</v>
      </c>
      <c r="N9">
        <v>0.74970000000000003</v>
      </c>
      <c r="O9">
        <v>1.1011</v>
      </c>
    </row>
    <row r="10" spans="1:15">
      <c r="D10">
        <v>5.6000000000000001E-2</v>
      </c>
      <c r="E10">
        <v>5.6000000000000001E-2</v>
      </c>
      <c r="F10">
        <v>0.94969999999999999</v>
      </c>
      <c r="G10">
        <v>0.89929999999999999</v>
      </c>
      <c r="H10">
        <v>0.91459999999999997</v>
      </c>
      <c r="I10">
        <v>0.93059999999999998</v>
      </c>
      <c r="J10">
        <v>0.86240000000000006</v>
      </c>
      <c r="K10">
        <v>0.82579999999999998</v>
      </c>
      <c r="L10">
        <v>1.0702</v>
      </c>
      <c r="M10">
        <v>1.139</v>
      </c>
      <c r="N10">
        <v>0.85270000000000001</v>
      </c>
      <c r="O10">
        <v>1.1857</v>
      </c>
    </row>
    <row r="15" spans="1:15">
      <c r="A15" t="s">
        <v>17</v>
      </c>
      <c r="C15" t="s">
        <v>16</v>
      </c>
      <c r="D15">
        <v>1</v>
      </c>
      <c r="E15">
        <v>2</v>
      </c>
      <c r="F15">
        <v>3</v>
      </c>
      <c r="G15">
        <v>4</v>
      </c>
      <c r="H15">
        <v>5</v>
      </c>
      <c r="I15">
        <v>6</v>
      </c>
      <c r="J15">
        <v>7</v>
      </c>
      <c r="K15">
        <v>8</v>
      </c>
      <c r="L15">
        <v>9</v>
      </c>
      <c r="M15">
        <v>10</v>
      </c>
      <c r="N15">
        <v>11</v>
      </c>
      <c r="O15">
        <v>12</v>
      </c>
    </row>
    <row r="16" spans="1:15">
      <c r="C16">
        <v>26</v>
      </c>
      <c r="D16">
        <v>0.15770000000000001</v>
      </c>
      <c r="E16">
        <v>0.20039999999999999</v>
      </c>
      <c r="F16">
        <v>0.76680000000000004</v>
      </c>
      <c r="G16">
        <v>0.59819999999999995</v>
      </c>
      <c r="H16">
        <v>0.5696</v>
      </c>
      <c r="I16">
        <v>0.67679999999999996</v>
      </c>
      <c r="J16">
        <v>0.57230000000000003</v>
      </c>
      <c r="K16">
        <v>0.53500000000000003</v>
      </c>
      <c r="L16">
        <v>0.55920000000000003</v>
      </c>
      <c r="M16">
        <v>0.49430000000000002</v>
      </c>
      <c r="N16">
        <v>0.40749999999999997</v>
      </c>
      <c r="O16">
        <v>0.4345</v>
      </c>
    </row>
    <row r="17" spans="4:15">
      <c r="D17">
        <v>0.11</v>
      </c>
      <c r="E17">
        <v>7.6600000000000001E-2</v>
      </c>
      <c r="F17">
        <v>0.54169999999999996</v>
      </c>
      <c r="G17">
        <v>0.51980000000000004</v>
      </c>
      <c r="H17">
        <v>0.54339999999999999</v>
      </c>
      <c r="I17">
        <v>0.53659999999999997</v>
      </c>
      <c r="J17">
        <v>0.51359999999999995</v>
      </c>
      <c r="K17">
        <v>0.46160000000000001</v>
      </c>
      <c r="L17">
        <v>0.50729999999999997</v>
      </c>
      <c r="M17">
        <v>0.42730000000000001</v>
      </c>
      <c r="N17">
        <v>0.44280000000000003</v>
      </c>
      <c r="O17">
        <v>0.43030000000000002</v>
      </c>
    </row>
    <row r="18" spans="4:15">
      <c r="D18">
        <v>0.27860000000000001</v>
      </c>
      <c r="E18">
        <v>0.22459999999999999</v>
      </c>
      <c r="F18">
        <v>0.54169999999999996</v>
      </c>
      <c r="G18">
        <v>0.57230000000000003</v>
      </c>
      <c r="H18">
        <v>0.51229999999999998</v>
      </c>
      <c r="I18">
        <v>0.56659999999999999</v>
      </c>
      <c r="J18">
        <v>0.56110000000000004</v>
      </c>
      <c r="K18">
        <v>0.4884</v>
      </c>
      <c r="L18">
        <v>0.49590000000000001</v>
      </c>
      <c r="M18">
        <v>0.41920000000000002</v>
      </c>
      <c r="N18">
        <v>0.42380000000000001</v>
      </c>
      <c r="O18">
        <v>0.43049999999999999</v>
      </c>
    </row>
    <row r="19" spans="4:15">
      <c r="D19">
        <v>0.4859</v>
      </c>
      <c r="E19">
        <v>0.32850000000000001</v>
      </c>
      <c r="F19">
        <v>0.51339999999999997</v>
      </c>
      <c r="G19">
        <v>0.50129999999999997</v>
      </c>
      <c r="H19">
        <v>0.50870000000000004</v>
      </c>
      <c r="I19">
        <v>0.54110000000000003</v>
      </c>
      <c r="J19">
        <v>0.49130000000000001</v>
      </c>
      <c r="K19">
        <v>0.40899999999999997</v>
      </c>
      <c r="L19">
        <v>0.51780000000000004</v>
      </c>
      <c r="M19">
        <v>0.432</v>
      </c>
      <c r="N19">
        <v>0.45829999999999999</v>
      </c>
      <c r="O19">
        <v>0.40849999999999997</v>
      </c>
    </row>
    <row r="20" spans="4:15">
      <c r="D20">
        <v>0.87150000000000005</v>
      </c>
      <c r="E20">
        <v>0.64080000000000004</v>
      </c>
      <c r="F20">
        <v>0.6341</v>
      </c>
      <c r="G20">
        <v>0.65180000000000005</v>
      </c>
      <c r="H20">
        <v>0.56540000000000001</v>
      </c>
      <c r="I20">
        <v>0.59950000000000003</v>
      </c>
      <c r="J20">
        <v>0.51929999999999998</v>
      </c>
      <c r="K20">
        <v>0.45860000000000001</v>
      </c>
      <c r="L20">
        <v>0.55610000000000004</v>
      </c>
      <c r="M20">
        <v>0.50429999999999997</v>
      </c>
      <c r="N20">
        <v>0.40849999999999997</v>
      </c>
      <c r="O20">
        <v>0.43169999999999997</v>
      </c>
    </row>
    <row r="21" spans="4:15">
      <c r="D21">
        <v>1.6477999999999999</v>
      </c>
      <c r="E21">
        <v>1.2326999999999999</v>
      </c>
      <c r="F21">
        <v>0.56430000000000002</v>
      </c>
      <c r="G21">
        <v>0.5353</v>
      </c>
      <c r="H21">
        <v>0.55569999999999997</v>
      </c>
      <c r="I21">
        <v>0.54190000000000005</v>
      </c>
      <c r="J21">
        <v>0.51570000000000005</v>
      </c>
      <c r="K21">
        <v>0.48409999999999997</v>
      </c>
      <c r="L21">
        <v>0.53849999999999998</v>
      </c>
      <c r="M21">
        <v>0.47939999999999999</v>
      </c>
      <c r="N21">
        <v>0.4415</v>
      </c>
      <c r="O21">
        <v>0.45610000000000001</v>
      </c>
    </row>
    <row r="22" spans="4:15">
      <c r="D22">
        <v>2.6633</v>
      </c>
      <c r="E22">
        <v>1.8456999999999999</v>
      </c>
      <c r="F22">
        <v>1.0228999999999999</v>
      </c>
      <c r="G22">
        <v>0.94450000000000001</v>
      </c>
      <c r="H22">
        <v>1.0126999999999999</v>
      </c>
      <c r="I22">
        <v>1.1277999999999999</v>
      </c>
      <c r="J22">
        <v>0.95679999999999998</v>
      </c>
      <c r="K22">
        <v>0.628</v>
      </c>
      <c r="L22">
        <v>1.0189999999999999</v>
      </c>
      <c r="M22">
        <v>0.77749999999999997</v>
      </c>
      <c r="N22">
        <v>0.8105</v>
      </c>
      <c r="O22">
        <v>0.89580000000000004</v>
      </c>
    </row>
    <row r="23" spans="4:15">
      <c r="D23">
        <v>5.9799999999999999E-2</v>
      </c>
      <c r="E23">
        <v>5.9200000000000003E-2</v>
      </c>
      <c r="F23">
        <v>1.2789999999999999</v>
      </c>
      <c r="G23">
        <v>1.0542</v>
      </c>
      <c r="H23">
        <v>1.2857000000000001</v>
      </c>
      <c r="I23">
        <v>1.1890000000000001</v>
      </c>
      <c r="J23">
        <v>1.1269</v>
      </c>
      <c r="K23">
        <v>0.95130000000000003</v>
      </c>
      <c r="L23">
        <v>1.1992</v>
      </c>
      <c r="M23">
        <v>0.85819999999999996</v>
      </c>
      <c r="N23">
        <v>0.87419999999999998</v>
      </c>
      <c r="O23">
        <v>0.98729999999999996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5D605-89CC-7D48-8EFD-EB1BC60E3975}">
  <dimension ref="A1:O45"/>
  <sheetViews>
    <sheetView workbookViewId="0">
      <selection activeCell="Q20" sqref="Q20"/>
    </sheetView>
  </sheetViews>
  <sheetFormatPr baseColWidth="10" defaultColWidth="8.83203125" defaultRowHeight="14"/>
  <cols>
    <col min="1" max="1" width="8.83203125" customWidth="1"/>
  </cols>
  <sheetData>
    <row r="1" spans="1:15">
      <c r="A1" t="s">
        <v>15</v>
      </c>
      <c r="C1" t="s">
        <v>16</v>
      </c>
      <c r="D1">
        <v>1</v>
      </c>
      <c r="E1">
        <v>2</v>
      </c>
      <c r="F1">
        <v>3</v>
      </c>
      <c r="G1">
        <v>4</v>
      </c>
      <c r="H1">
        <v>5</v>
      </c>
      <c r="I1">
        <v>6</v>
      </c>
      <c r="J1">
        <v>7</v>
      </c>
      <c r="K1">
        <v>8</v>
      </c>
      <c r="L1">
        <v>9</v>
      </c>
      <c r="M1">
        <v>10</v>
      </c>
      <c r="N1">
        <v>11</v>
      </c>
      <c r="O1">
        <v>12</v>
      </c>
    </row>
    <row r="2" spans="1:15">
      <c r="C2">
        <v>25.5</v>
      </c>
      <c r="D2">
        <v>0.28599999999999998</v>
      </c>
      <c r="E2">
        <v>0.27710000000000001</v>
      </c>
      <c r="F2">
        <v>0.60760000000000003</v>
      </c>
      <c r="G2">
        <v>0.66149999999999998</v>
      </c>
      <c r="H2">
        <v>0.64370000000000005</v>
      </c>
      <c r="I2">
        <v>0.49309999999999998</v>
      </c>
      <c r="J2">
        <v>0.4929</v>
      </c>
      <c r="K2">
        <v>0.49559999999999998</v>
      </c>
      <c r="L2">
        <v>0.5222</v>
      </c>
      <c r="M2">
        <v>0.53480000000000005</v>
      </c>
      <c r="N2">
        <v>0.43730000000000002</v>
      </c>
      <c r="O2">
        <v>0.50639999999999996</v>
      </c>
    </row>
    <row r="3" spans="1:15">
      <c r="D3">
        <v>6.59E-2</v>
      </c>
      <c r="E3">
        <v>6.9099999999999995E-2</v>
      </c>
      <c r="F3">
        <v>0.46660000000000001</v>
      </c>
      <c r="G3">
        <v>0.436</v>
      </c>
      <c r="H3">
        <v>0.49780000000000002</v>
      </c>
      <c r="I3">
        <v>0.43790000000000001</v>
      </c>
      <c r="J3">
        <v>0.43480000000000002</v>
      </c>
      <c r="K3">
        <v>0.45450000000000002</v>
      </c>
      <c r="L3">
        <v>0.4723</v>
      </c>
      <c r="M3">
        <v>0.54459999999999997</v>
      </c>
      <c r="N3">
        <v>0.40760000000000002</v>
      </c>
      <c r="O3">
        <v>0.51290000000000002</v>
      </c>
    </row>
    <row r="4" spans="1:15">
      <c r="D4">
        <v>0.1855</v>
      </c>
      <c r="E4">
        <v>0.13880000000000001</v>
      </c>
      <c r="F4">
        <v>0.42170000000000002</v>
      </c>
      <c r="G4">
        <v>0.41959999999999997</v>
      </c>
      <c r="H4">
        <v>0.4244</v>
      </c>
      <c r="I4">
        <v>0.37559999999999999</v>
      </c>
      <c r="J4">
        <v>0.3896</v>
      </c>
      <c r="K4">
        <v>0.39419999999999999</v>
      </c>
      <c r="L4">
        <v>0.41389999999999999</v>
      </c>
      <c r="M4">
        <v>0.47599999999999998</v>
      </c>
      <c r="N4">
        <v>0.36990000000000001</v>
      </c>
      <c r="O4">
        <v>0.49180000000000001</v>
      </c>
    </row>
    <row r="5" spans="1:15">
      <c r="D5">
        <v>0.31809999999999999</v>
      </c>
      <c r="E5">
        <v>0.24709999999999999</v>
      </c>
      <c r="F5">
        <v>0.38269999999999998</v>
      </c>
      <c r="G5">
        <v>0.43230000000000002</v>
      </c>
      <c r="H5">
        <v>0.38890000000000002</v>
      </c>
      <c r="I5">
        <v>0.39979999999999999</v>
      </c>
      <c r="J5">
        <v>0.39950000000000002</v>
      </c>
      <c r="K5">
        <v>0.38159999999999999</v>
      </c>
      <c r="L5">
        <v>0.40479999999999999</v>
      </c>
      <c r="M5">
        <v>0.49149999999999999</v>
      </c>
      <c r="N5">
        <v>0.37580000000000002</v>
      </c>
      <c r="O5">
        <v>0.48759999999999998</v>
      </c>
    </row>
    <row r="6" spans="1:15">
      <c r="D6">
        <v>0.71619999999999995</v>
      </c>
      <c r="E6">
        <v>0.4</v>
      </c>
      <c r="F6">
        <v>0.4244</v>
      </c>
      <c r="G6">
        <v>0.437</v>
      </c>
      <c r="H6">
        <v>0.45219999999999999</v>
      </c>
      <c r="I6">
        <v>0.40679999999999999</v>
      </c>
      <c r="J6">
        <v>0.40389999999999998</v>
      </c>
      <c r="K6">
        <v>0.40450000000000003</v>
      </c>
      <c r="L6">
        <v>0.48870000000000002</v>
      </c>
      <c r="M6">
        <v>0.5222</v>
      </c>
      <c r="N6">
        <v>0.3715</v>
      </c>
      <c r="O6">
        <v>0.44890000000000002</v>
      </c>
    </row>
    <row r="7" spans="1:15">
      <c r="D7">
        <v>1.2371000000000001</v>
      </c>
      <c r="E7">
        <v>0.65920000000000001</v>
      </c>
      <c r="F7">
        <v>0.42799999999999999</v>
      </c>
      <c r="G7">
        <v>0.42009999999999997</v>
      </c>
      <c r="H7">
        <v>0.4037</v>
      </c>
      <c r="I7">
        <v>0.43109999999999998</v>
      </c>
      <c r="J7">
        <v>0.40410000000000001</v>
      </c>
      <c r="K7">
        <v>0.4007</v>
      </c>
      <c r="L7">
        <v>0.45729999999999998</v>
      </c>
      <c r="M7">
        <v>0.51339999999999997</v>
      </c>
      <c r="N7">
        <v>0.44540000000000002</v>
      </c>
      <c r="O7">
        <v>0.53310000000000002</v>
      </c>
    </row>
    <row r="8" spans="1:15">
      <c r="D8">
        <v>2.1768000000000001</v>
      </c>
      <c r="E8">
        <v>1.4642999999999999</v>
      </c>
      <c r="F8">
        <v>0.88080000000000003</v>
      </c>
      <c r="G8">
        <v>0.80589999999999995</v>
      </c>
      <c r="H8">
        <v>0.88100000000000001</v>
      </c>
      <c r="I8">
        <v>0.8609</v>
      </c>
      <c r="J8">
        <v>0.88600000000000001</v>
      </c>
      <c r="K8">
        <v>0.81510000000000005</v>
      </c>
      <c r="L8">
        <v>0.90900000000000003</v>
      </c>
      <c r="M8">
        <v>1.1499999999999999</v>
      </c>
      <c r="N8">
        <v>0.74970000000000003</v>
      </c>
      <c r="O8">
        <v>1.1011</v>
      </c>
    </row>
    <row r="9" spans="1:15">
      <c r="D9">
        <v>5.6000000000000001E-2</v>
      </c>
      <c r="E9">
        <v>5.6000000000000001E-2</v>
      </c>
      <c r="F9">
        <v>0.94969999999999999</v>
      </c>
      <c r="G9">
        <v>0.89929999999999999</v>
      </c>
      <c r="H9">
        <v>0.91459999999999997</v>
      </c>
      <c r="I9">
        <v>0.93059999999999998</v>
      </c>
      <c r="J9">
        <v>0.86240000000000006</v>
      </c>
      <c r="K9">
        <v>0.82579999999999998</v>
      </c>
      <c r="L9">
        <v>1.0702</v>
      </c>
      <c r="M9">
        <v>1.139</v>
      </c>
      <c r="N9">
        <v>0.85270000000000001</v>
      </c>
      <c r="O9">
        <v>1.1857</v>
      </c>
    </row>
    <row r="11" spans="1:15" ht="15">
      <c r="A11" s="9" t="s">
        <v>37</v>
      </c>
      <c r="D11" s="9" t="s">
        <v>18</v>
      </c>
    </row>
    <row r="12" spans="1:15" ht="15">
      <c r="A12" s="9" t="s">
        <v>38</v>
      </c>
      <c r="B12" s="9" t="s">
        <v>35</v>
      </c>
      <c r="E12" s="9"/>
      <c r="F12">
        <v>11</v>
      </c>
      <c r="G12">
        <v>12</v>
      </c>
      <c r="H12">
        <v>13</v>
      </c>
      <c r="I12">
        <v>14</v>
      </c>
      <c r="J12">
        <v>15</v>
      </c>
      <c r="K12">
        <v>16</v>
      </c>
      <c r="L12">
        <v>17</v>
      </c>
      <c r="M12">
        <v>18</v>
      </c>
      <c r="N12">
        <v>19</v>
      </c>
      <c r="O12">
        <v>20</v>
      </c>
    </row>
    <row r="13" spans="1:15" ht="15">
      <c r="A13">
        <v>0</v>
      </c>
      <c r="B13">
        <v>6.9099999999999995E-2</v>
      </c>
      <c r="E13" s="9" t="s">
        <v>19</v>
      </c>
      <c r="F13">
        <f>AVERAGE(F2:F3)</f>
        <v>0.53710000000000002</v>
      </c>
      <c r="G13">
        <f>AVERAGE(G2:G3)</f>
        <v>0.54874999999999996</v>
      </c>
      <c r="H13">
        <f>AVERAGE(H2:H3)</f>
        <v>0.57075000000000009</v>
      </c>
      <c r="I13">
        <f t="shared" ref="I13:O13" si="0">AVERAGE(I2:I3)</f>
        <v>0.46550000000000002</v>
      </c>
      <c r="J13">
        <f t="shared" si="0"/>
        <v>0.46384999999999998</v>
      </c>
      <c r="K13">
        <f t="shared" si="0"/>
        <v>0.47504999999999997</v>
      </c>
      <c r="L13">
        <f t="shared" si="0"/>
        <v>0.49724999999999997</v>
      </c>
      <c r="M13">
        <f t="shared" si="0"/>
        <v>0.53970000000000007</v>
      </c>
      <c r="N13">
        <f t="shared" si="0"/>
        <v>0.42244999999999999</v>
      </c>
      <c r="O13">
        <f t="shared" si="0"/>
        <v>0.50964999999999994</v>
      </c>
    </row>
    <row r="14" spans="1:15">
      <c r="A14">
        <v>20</v>
      </c>
      <c r="B14">
        <v>0.13880000000000001</v>
      </c>
    </row>
    <row r="15" spans="1:15" ht="15">
      <c r="A15">
        <v>40</v>
      </c>
      <c r="B15">
        <v>0.24709999999999999</v>
      </c>
      <c r="E15" s="9" t="s">
        <v>20</v>
      </c>
      <c r="F15">
        <f>AVERAGE(F4:F5)</f>
        <v>0.4022</v>
      </c>
      <c r="G15">
        <f>AVERAGE(G4:G5)</f>
        <v>0.42595</v>
      </c>
      <c r="H15">
        <f t="shared" ref="H15:O15" si="1">AVERAGE(H4:H5)</f>
        <v>0.40665000000000001</v>
      </c>
      <c r="I15">
        <f t="shared" si="1"/>
        <v>0.38769999999999999</v>
      </c>
      <c r="J15">
        <f t="shared" si="1"/>
        <v>0.39455000000000001</v>
      </c>
      <c r="K15">
        <f t="shared" si="1"/>
        <v>0.38790000000000002</v>
      </c>
      <c r="L15">
        <f t="shared" si="1"/>
        <v>0.40934999999999999</v>
      </c>
      <c r="M15">
        <f t="shared" si="1"/>
        <v>0.48375000000000001</v>
      </c>
      <c r="N15">
        <f t="shared" si="1"/>
        <v>0.37285000000000001</v>
      </c>
      <c r="O15">
        <f t="shared" si="1"/>
        <v>0.48970000000000002</v>
      </c>
    </row>
    <row r="16" spans="1:15">
      <c r="A16">
        <v>80</v>
      </c>
      <c r="B16">
        <v>0.4</v>
      </c>
    </row>
    <row r="17" spans="1:15" ht="15">
      <c r="A17">
        <v>160</v>
      </c>
      <c r="B17">
        <v>0.65920000000000001</v>
      </c>
      <c r="E17" s="9" t="s">
        <v>21</v>
      </c>
      <c r="F17">
        <f>AVERAGE(F6:F7)</f>
        <v>0.42620000000000002</v>
      </c>
      <c r="G17">
        <f>AVERAGE(G6:G7)</f>
        <v>0.42854999999999999</v>
      </c>
      <c r="H17">
        <f t="shared" ref="H17:O17" si="2">AVERAGE(H6:H7)</f>
        <v>0.42795</v>
      </c>
      <c r="I17">
        <f t="shared" si="2"/>
        <v>0.41894999999999999</v>
      </c>
      <c r="J17">
        <f t="shared" si="2"/>
        <v>0.40400000000000003</v>
      </c>
      <c r="K17">
        <f t="shared" si="2"/>
        <v>0.40260000000000001</v>
      </c>
      <c r="L17">
        <f t="shared" si="2"/>
        <v>0.47299999999999998</v>
      </c>
      <c r="M17">
        <f t="shared" si="2"/>
        <v>0.51780000000000004</v>
      </c>
      <c r="N17">
        <f t="shared" si="2"/>
        <v>0.40844999999999998</v>
      </c>
      <c r="O17">
        <f t="shared" si="2"/>
        <v>0.49099999999999999</v>
      </c>
    </row>
    <row r="18" spans="1:15">
      <c r="A18">
        <v>320</v>
      </c>
      <c r="B18">
        <v>1.4642999999999999</v>
      </c>
    </row>
    <row r="19" spans="1:15" ht="15">
      <c r="E19" s="9" t="s">
        <v>22</v>
      </c>
      <c r="F19">
        <f>AVERAGE(F8:F9)</f>
        <v>0.91525000000000001</v>
      </c>
      <c r="G19">
        <f>AVERAGE(G8:G9)</f>
        <v>0.85260000000000002</v>
      </c>
      <c r="H19">
        <f t="shared" ref="H19:O19" si="3">AVERAGE(H8:H9)</f>
        <v>0.89779999999999993</v>
      </c>
      <c r="I19">
        <f t="shared" si="3"/>
        <v>0.89575000000000005</v>
      </c>
      <c r="J19">
        <f t="shared" si="3"/>
        <v>0.87420000000000009</v>
      </c>
      <c r="K19">
        <f t="shared" si="3"/>
        <v>0.82045000000000001</v>
      </c>
      <c r="L19">
        <f t="shared" si="3"/>
        <v>0.98960000000000004</v>
      </c>
      <c r="M19">
        <f t="shared" si="3"/>
        <v>1.1444999999999999</v>
      </c>
      <c r="N19">
        <f t="shared" si="3"/>
        <v>0.80120000000000002</v>
      </c>
      <c r="O19">
        <f t="shared" si="3"/>
        <v>1.1434</v>
      </c>
    </row>
    <row r="20" spans="1:15" ht="15">
      <c r="A20" s="9" t="s">
        <v>38</v>
      </c>
      <c r="B20" s="9" t="s">
        <v>35</v>
      </c>
    </row>
    <row r="21" spans="1:15">
      <c r="A21">
        <v>0</v>
      </c>
      <c r="B21">
        <v>6.59E-2</v>
      </c>
    </row>
    <row r="22" spans="1:15" ht="15">
      <c r="A22">
        <v>20</v>
      </c>
      <c r="B22">
        <v>0.1855</v>
      </c>
      <c r="E22" s="9"/>
      <c r="F22">
        <v>11</v>
      </c>
      <c r="G22">
        <v>12</v>
      </c>
      <c r="H22">
        <v>13</v>
      </c>
      <c r="I22">
        <v>14</v>
      </c>
      <c r="J22">
        <v>15</v>
      </c>
      <c r="K22">
        <v>16</v>
      </c>
      <c r="L22">
        <v>17</v>
      </c>
      <c r="M22">
        <v>18</v>
      </c>
      <c r="N22">
        <v>19</v>
      </c>
      <c r="O22">
        <v>20</v>
      </c>
    </row>
    <row r="23" spans="1:15" ht="15">
      <c r="A23">
        <v>40</v>
      </c>
      <c r="B23">
        <v>0.31809999999999999</v>
      </c>
      <c r="E23" s="9" t="s">
        <v>19</v>
      </c>
      <c r="F23">
        <f>7.0681*F13^2+168.71*F13-10.073</f>
        <v>82.580121113521017</v>
      </c>
      <c r="G23">
        <f t="shared" ref="G23:O23" si="4">7.0681*G13^2+168.71*G13-10.073</f>
        <v>84.635005156406237</v>
      </c>
      <c r="H23">
        <f t="shared" si="4"/>
        <v>88.520705391306279</v>
      </c>
      <c r="I23">
        <f t="shared" si="4"/>
        <v>69.993093356025014</v>
      </c>
      <c r="J23">
        <f t="shared" si="4"/>
        <v>69.703883437112268</v>
      </c>
      <c r="K23">
        <f t="shared" si="4"/>
        <v>71.667761314920256</v>
      </c>
      <c r="L23">
        <f t="shared" si="4"/>
        <v>75.565688677506245</v>
      </c>
      <c r="M23">
        <f t="shared" si="4"/>
        <v>83.038555531729003</v>
      </c>
      <c r="N23">
        <f t="shared" si="4"/>
        <v>62.459940916070259</v>
      </c>
      <c r="O23">
        <f t="shared" si="4"/>
        <v>77.745941864142225</v>
      </c>
    </row>
    <row r="24" spans="1:15">
      <c r="A24">
        <v>80</v>
      </c>
      <c r="B24">
        <v>0.71619999999999995</v>
      </c>
    </row>
    <row r="25" spans="1:15" ht="15">
      <c r="A25">
        <v>160</v>
      </c>
      <c r="B25">
        <v>1.2371000000000001</v>
      </c>
      <c r="E25" s="9" t="s">
        <v>20</v>
      </c>
      <c r="F25">
        <f>7.0681*F15^2+168.71*F15-10.073</f>
        <v>58.92553206560401</v>
      </c>
      <c r="G25">
        <f t="shared" ref="G25:O25" si="5">7.0681*G15^2+168.71*G15-10.073</f>
        <v>63.071413932210255</v>
      </c>
      <c r="H25">
        <f t="shared" si="5"/>
        <v>59.701732361052258</v>
      </c>
      <c r="I25">
        <f t="shared" si="5"/>
        <v>56.398282228849006</v>
      </c>
      <c r="J25">
        <f t="shared" si="5"/>
        <v>57.591819524240258</v>
      </c>
      <c r="K25">
        <f t="shared" si="5"/>
        <v>56.433120632521003</v>
      </c>
      <c r="L25">
        <f t="shared" si="5"/>
        <v>60.172821798972258</v>
      </c>
      <c r="M25">
        <f t="shared" si="5"/>
        <v>73.194497295156253</v>
      </c>
      <c r="N25">
        <f t="shared" si="5"/>
        <v>53.813110423542255</v>
      </c>
      <c r="O25">
        <f t="shared" si="5"/>
        <v>74.239260424728997</v>
      </c>
    </row>
    <row r="26" spans="1:15">
      <c r="A26">
        <v>320</v>
      </c>
      <c r="B26">
        <v>2.1768000000000001</v>
      </c>
    </row>
    <row r="27" spans="1:15" ht="15">
      <c r="E27" s="9" t="s">
        <v>21</v>
      </c>
      <c r="F27">
        <f>7.0681*F17^2+168.71*F17-10.073</f>
        <v>63.115097202564009</v>
      </c>
      <c r="G27">
        <f t="shared" ref="G27:O27" si="6">7.0681*G17^2+168.71*G17-10.073</f>
        <v>63.525763129980241</v>
      </c>
      <c r="H27">
        <f t="shared" si="6"/>
        <v>63.420904833390246</v>
      </c>
      <c r="I27">
        <f t="shared" si="6"/>
        <v>61.848641068380253</v>
      </c>
      <c r="J27">
        <f t="shared" si="6"/>
        <v>59.239467009600013</v>
      </c>
      <c r="K27">
        <f t="shared" si="6"/>
        <v>58.995291428356005</v>
      </c>
      <c r="L27">
        <f t="shared" si="6"/>
        <v>71.30816894489999</v>
      </c>
      <c r="M27">
        <f t="shared" si="6"/>
        <v>79.180114636804007</v>
      </c>
      <c r="N27">
        <f t="shared" si="6"/>
        <v>60.015780536010247</v>
      </c>
      <c r="O27">
        <f t="shared" si="6"/>
        <v>74.467594616100001</v>
      </c>
    </row>
    <row r="29" spans="1:15" ht="15">
      <c r="A29" s="9" t="s">
        <v>36</v>
      </c>
      <c r="B29" s="9" t="s">
        <v>35</v>
      </c>
      <c r="E29" s="9" t="s">
        <v>22</v>
      </c>
      <c r="F29">
        <f>7.0681*F19^2+168.71*F19-10.073</f>
        <v>150.25965162000625</v>
      </c>
      <c r="G29">
        <f t="shared" ref="G29:O29" si="7">7.0681*G19^2+168.71*G19-10.073</f>
        <v>138.90713703235602</v>
      </c>
      <c r="H29">
        <f t="shared" si="7"/>
        <v>147.092043533604</v>
      </c>
      <c r="I29">
        <f t="shared" si="7"/>
        <v>146.72020020255624</v>
      </c>
      <c r="J29">
        <f t="shared" si="7"/>
        <v>142.81490524608401</v>
      </c>
      <c r="K29">
        <f t="shared" si="7"/>
        <v>133.10292762909026</v>
      </c>
      <c r="L29">
        <f t="shared" si="7"/>
        <v>163.80426400569601</v>
      </c>
      <c r="M29">
        <f t="shared" si="7"/>
        <v>192.27395959502499</v>
      </c>
      <c r="N29">
        <f t="shared" si="7"/>
        <v>129.634616930064</v>
      </c>
      <c r="O29">
        <f t="shared" si="7"/>
        <v>192.07059037843601</v>
      </c>
    </row>
    <row r="30" spans="1:15">
      <c r="A30">
        <v>0</v>
      </c>
      <c r="B30">
        <f t="shared" ref="B30:B35" si="8">AVERAGE(B13,B21)</f>
        <v>6.7500000000000004E-2</v>
      </c>
    </row>
    <row r="31" spans="1:15" ht="15">
      <c r="A31">
        <v>20</v>
      </c>
      <c r="B31">
        <f t="shared" si="8"/>
        <v>0.16215000000000002</v>
      </c>
      <c r="E31" s="9"/>
      <c r="F31">
        <v>11</v>
      </c>
      <c r="G31">
        <v>12</v>
      </c>
      <c r="H31">
        <v>13</v>
      </c>
      <c r="I31">
        <v>14</v>
      </c>
      <c r="J31">
        <v>15</v>
      </c>
      <c r="K31">
        <v>16</v>
      </c>
      <c r="L31">
        <v>17</v>
      </c>
      <c r="M31">
        <v>18</v>
      </c>
      <c r="N31">
        <v>19</v>
      </c>
      <c r="O31">
        <v>20</v>
      </c>
    </row>
    <row r="32" spans="1:15" ht="15">
      <c r="A32">
        <v>40</v>
      </c>
      <c r="B32">
        <f t="shared" si="8"/>
        <v>0.28259999999999996</v>
      </c>
      <c r="E32" s="9" t="s">
        <v>19</v>
      </c>
      <c r="F32">
        <f>F23*5</f>
        <v>412.90060556760511</v>
      </c>
      <c r="G32">
        <f t="shared" ref="G32:O32" si="9">G23*5</f>
        <v>423.17502578203118</v>
      </c>
      <c r="H32">
        <f t="shared" si="9"/>
        <v>442.60352695653137</v>
      </c>
      <c r="I32">
        <f t="shared" si="9"/>
        <v>349.9654667801251</v>
      </c>
      <c r="J32">
        <f t="shared" si="9"/>
        <v>348.51941718556134</v>
      </c>
      <c r="K32">
        <f t="shared" si="9"/>
        <v>358.33880657460128</v>
      </c>
      <c r="L32">
        <f t="shared" si="9"/>
        <v>377.82844338753125</v>
      </c>
      <c r="M32">
        <f t="shared" si="9"/>
        <v>415.19277765864501</v>
      </c>
      <c r="N32">
        <f t="shared" si="9"/>
        <v>312.29970458035132</v>
      </c>
      <c r="O32">
        <f t="shared" si="9"/>
        <v>388.72970932071109</v>
      </c>
    </row>
    <row r="33" spans="1:15">
      <c r="A33">
        <v>80</v>
      </c>
      <c r="B33">
        <f t="shared" si="8"/>
        <v>0.55810000000000004</v>
      </c>
    </row>
    <row r="34" spans="1:15" ht="15">
      <c r="A34">
        <v>160</v>
      </c>
      <c r="B34">
        <f t="shared" si="8"/>
        <v>0.94815000000000005</v>
      </c>
      <c r="E34" s="9" t="s">
        <v>20</v>
      </c>
      <c r="F34">
        <f t="shared" ref="F34:O34" si="10">F25*5</f>
        <v>294.62766032802006</v>
      </c>
      <c r="G34">
        <f t="shared" si="10"/>
        <v>315.3570696610513</v>
      </c>
      <c r="H34">
        <f t="shared" si="10"/>
        <v>298.50866180526128</v>
      </c>
      <c r="I34">
        <f t="shared" si="10"/>
        <v>281.99141114424503</v>
      </c>
      <c r="J34">
        <f t="shared" si="10"/>
        <v>287.95909762120129</v>
      </c>
      <c r="K34">
        <f t="shared" si="10"/>
        <v>282.16560316260501</v>
      </c>
      <c r="L34">
        <f t="shared" si="10"/>
        <v>300.86410899486128</v>
      </c>
      <c r="M34">
        <f t="shared" si="10"/>
        <v>365.97248647578124</v>
      </c>
      <c r="N34">
        <f t="shared" si="10"/>
        <v>269.06555211771126</v>
      </c>
      <c r="O34">
        <f t="shared" si="10"/>
        <v>371.19630212364495</v>
      </c>
    </row>
    <row r="35" spans="1:15">
      <c r="A35">
        <v>320</v>
      </c>
      <c r="B35">
        <f t="shared" si="8"/>
        <v>1.8205499999999999</v>
      </c>
    </row>
    <row r="36" spans="1:15" ht="15">
      <c r="E36" s="9" t="s">
        <v>21</v>
      </c>
      <c r="F36">
        <f t="shared" ref="F36:O36" si="11">F27*5</f>
        <v>315.57548601282002</v>
      </c>
      <c r="G36">
        <f t="shared" si="11"/>
        <v>317.62881564990118</v>
      </c>
      <c r="H36">
        <f t="shared" si="11"/>
        <v>317.10452416695125</v>
      </c>
      <c r="I36">
        <f t="shared" si="11"/>
        <v>309.24320534190127</v>
      </c>
      <c r="J36">
        <f t="shared" si="11"/>
        <v>296.19733504800007</v>
      </c>
      <c r="K36">
        <f t="shared" si="11"/>
        <v>294.97645714178003</v>
      </c>
      <c r="L36">
        <f t="shared" si="11"/>
        <v>356.54084472449995</v>
      </c>
      <c r="M36">
        <f t="shared" si="11"/>
        <v>395.90057318402</v>
      </c>
      <c r="N36">
        <f t="shared" si="11"/>
        <v>300.07890268005121</v>
      </c>
      <c r="O36">
        <f t="shared" si="11"/>
        <v>372.33797308049998</v>
      </c>
    </row>
    <row r="38" spans="1:15" ht="15">
      <c r="E38" s="9" t="s">
        <v>22</v>
      </c>
      <c r="F38">
        <f t="shared" ref="F38:O38" si="12">F29*5</f>
        <v>751.29825810003126</v>
      </c>
      <c r="G38">
        <f t="shared" si="12"/>
        <v>694.53568516178007</v>
      </c>
      <c r="H38">
        <f t="shared" si="12"/>
        <v>735.46021766802005</v>
      </c>
      <c r="I38">
        <f t="shared" si="12"/>
        <v>733.60100101278124</v>
      </c>
      <c r="J38">
        <f t="shared" si="12"/>
        <v>714.07452623042002</v>
      </c>
      <c r="K38">
        <f t="shared" si="12"/>
        <v>665.51463814545127</v>
      </c>
      <c r="L38">
        <f t="shared" si="12"/>
        <v>819.02132002848009</v>
      </c>
      <c r="M38">
        <f t="shared" si="12"/>
        <v>961.36979797512492</v>
      </c>
      <c r="N38">
        <f t="shared" si="12"/>
        <v>648.17308465031999</v>
      </c>
      <c r="O38">
        <f t="shared" si="12"/>
        <v>960.35295189218004</v>
      </c>
    </row>
    <row r="41" spans="1:15">
      <c r="B41">
        <v>11</v>
      </c>
      <c r="C41">
        <v>12</v>
      </c>
      <c r="D41">
        <v>13</v>
      </c>
      <c r="E41">
        <v>14</v>
      </c>
      <c r="F41">
        <v>15</v>
      </c>
      <c r="G41">
        <v>16</v>
      </c>
      <c r="H41">
        <v>17</v>
      </c>
      <c r="I41">
        <v>18</v>
      </c>
      <c r="J41">
        <v>19</v>
      </c>
      <c r="K41">
        <v>20</v>
      </c>
    </row>
    <row r="42" spans="1:15">
      <c r="A42" t="s">
        <v>23</v>
      </c>
      <c r="B42">
        <v>412.90060556760511</v>
      </c>
      <c r="C42">
        <v>423.17502578203118</v>
      </c>
      <c r="D42">
        <v>442.60352695653137</v>
      </c>
      <c r="E42">
        <v>349.9654667801251</v>
      </c>
      <c r="F42">
        <v>348.51941718556134</v>
      </c>
      <c r="G42">
        <v>358.33880657460128</v>
      </c>
      <c r="H42">
        <v>377.82844338753125</v>
      </c>
      <c r="I42">
        <v>415.19277765864501</v>
      </c>
      <c r="J42">
        <v>312.29970458035132</v>
      </c>
      <c r="K42">
        <v>388.72970932071109</v>
      </c>
    </row>
    <row r="43" spans="1:15">
      <c r="A43" t="s">
        <v>24</v>
      </c>
      <c r="B43">
        <v>294.62766032802006</v>
      </c>
      <c r="C43">
        <v>315.3570696610513</v>
      </c>
      <c r="D43">
        <v>298.50866180526128</v>
      </c>
      <c r="E43">
        <v>281.99141114424503</v>
      </c>
      <c r="F43">
        <v>287.95909762120129</v>
      </c>
      <c r="G43">
        <v>282.16560316260501</v>
      </c>
      <c r="H43">
        <v>300.86410899486128</v>
      </c>
      <c r="I43">
        <v>365.97248647578124</v>
      </c>
      <c r="J43">
        <v>269.06555211771126</v>
      </c>
      <c r="K43">
        <v>371.19630212364495</v>
      </c>
    </row>
    <row r="44" spans="1:15">
      <c r="A44" t="s">
        <v>25</v>
      </c>
      <c r="B44">
        <v>315.57548601282002</v>
      </c>
      <c r="C44">
        <v>317.62881564990118</v>
      </c>
      <c r="D44">
        <v>317.10452416695125</v>
      </c>
      <c r="E44">
        <v>309.24320534190127</v>
      </c>
      <c r="F44">
        <v>296.19733504800007</v>
      </c>
      <c r="G44">
        <v>294.97645714178003</v>
      </c>
      <c r="H44">
        <v>356.54084472449995</v>
      </c>
      <c r="I44">
        <v>395.90057318402</v>
      </c>
      <c r="J44">
        <v>300.07890268005121</v>
      </c>
      <c r="K44">
        <v>372.33797308049998</v>
      </c>
    </row>
    <row r="45" spans="1:15">
      <c r="A45" t="s">
        <v>26</v>
      </c>
      <c r="B45">
        <v>751.29825810003126</v>
      </c>
      <c r="C45">
        <v>694.53568516178007</v>
      </c>
      <c r="D45">
        <v>735.46021766802005</v>
      </c>
      <c r="E45">
        <v>733.60100101278124</v>
      </c>
      <c r="F45">
        <v>714.07452623042002</v>
      </c>
      <c r="G45">
        <v>665.51463814545127</v>
      </c>
      <c r="H45">
        <v>819.02132002848009</v>
      </c>
      <c r="I45">
        <v>961.36979797512492</v>
      </c>
      <c r="J45">
        <v>648.17308465031999</v>
      </c>
      <c r="K45">
        <v>960.35295189218004</v>
      </c>
    </row>
  </sheetData>
  <phoneticPr fontId="3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414BC-D93E-8745-ABCD-AAD543F56CA9}">
  <dimension ref="A1:O28"/>
  <sheetViews>
    <sheetView tabSelected="1" workbookViewId="0">
      <selection activeCell="B25" sqref="B25"/>
    </sheetView>
  </sheetViews>
  <sheetFormatPr baseColWidth="10" defaultColWidth="8.83203125" defaultRowHeight="14"/>
  <cols>
    <col min="1" max="1" width="8.83203125" customWidth="1"/>
  </cols>
  <sheetData>
    <row r="1" spans="1:15">
      <c r="A1" s="4" t="s">
        <v>17</v>
      </c>
      <c r="C1" t="s">
        <v>16</v>
      </c>
      <c r="D1">
        <v>1</v>
      </c>
      <c r="E1">
        <v>2</v>
      </c>
      <c r="F1">
        <v>3</v>
      </c>
      <c r="G1">
        <v>4</v>
      </c>
      <c r="H1">
        <v>5</v>
      </c>
      <c r="I1">
        <v>6</v>
      </c>
      <c r="J1">
        <v>7</v>
      </c>
      <c r="K1">
        <v>8</v>
      </c>
      <c r="L1">
        <v>9</v>
      </c>
      <c r="M1">
        <v>10</v>
      </c>
      <c r="N1">
        <v>11</v>
      </c>
      <c r="O1">
        <v>12</v>
      </c>
    </row>
    <row r="2" spans="1:15">
      <c r="C2">
        <v>26</v>
      </c>
      <c r="D2">
        <v>0.15770000000000001</v>
      </c>
      <c r="E2">
        <v>0.20039999999999999</v>
      </c>
      <c r="F2">
        <v>0.76680000000000004</v>
      </c>
      <c r="G2">
        <v>0.59819999999999995</v>
      </c>
      <c r="H2">
        <v>0.5696</v>
      </c>
      <c r="I2">
        <v>0.67679999999999996</v>
      </c>
      <c r="J2">
        <v>0.57230000000000003</v>
      </c>
      <c r="K2">
        <v>0.53500000000000003</v>
      </c>
      <c r="L2">
        <v>0.55920000000000003</v>
      </c>
      <c r="M2">
        <v>0.49430000000000002</v>
      </c>
      <c r="N2">
        <v>0.40749999999999997</v>
      </c>
      <c r="O2">
        <v>0.4345</v>
      </c>
    </row>
    <row r="3" spans="1:15">
      <c r="D3">
        <v>0.11</v>
      </c>
      <c r="E3">
        <v>7.6600000000000001E-2</v>
      </c>
      <c r="F3">
        <v>0.54169999999999996</v>
      </c>
      <c r="G3">
        <v>0.51980000000000004</v>
      </c>
      <c r="H3">
        <v>0.54339999999999999</v>
      </c>
      <c r="I3">
        <v>0.53659999999999997</v>
      </c>
      <c r="J3">
        <v>0.51359999999999995</v>
      </c>
      <c r="K3">
        <v>0.46160000000000001</v>
      </c>
      <c r="L3">
        <v>0.50729999999999997</v>
      </c>
      <c r="M3">
        <v>0.42730000000000001</v>
      </c>
      <c r="N3">
        <v>0.44280000000000003</v>
      </c>
      <c r="O3">
        <v>0.43030000000000002</v>
      </c>
    </row>
    <row r="4" spans="1:15">
      <c r="D4">
        <v>0.27860000000000001</v>
      </c>
      <c r="E4">
        <v>0.22459999999999999</v>
      </c>
      <c r="F4">
        <v>0.54169999999999996</v>
      </c>
      <c r="G4">
        <v>0.57230000000000003</v>
      </c>
      <c r="H4">
        <v>0.51229999999999998</v>
      </c>
      <c r="I4">
        <v>0.56659999999999999</v>
      </c>
      <c r="J4">
        <v>0.56110000000000004</v>
      </c>
      <c r="K4">
        <v>0.4884</v>
      </c>
      <c r="L4">
        <v>0.49590000000000001</v>
      </c>
      <c r="M4">
        <v>0.41920000000000002</v>
      </c>
      <c r="N4">
        <v>0.42380000000000001</v>
      </c>
      <c r="O4">
        <v>0.43049999999999999</v>
      </c>
    </row>
    <row r="5" spans="1:15">
      <c r="D5">
        <v>0.4859</v>
      </c>
      <c r="E5">
        <v>0.32850000000000001</v>
      </c>
      <c r="F5">
        <v>0.51339999999999997</v>
      </c>
      <c r="G5">
        <v>0.50129999999999997</v>
      </c>
      <c r="H5">
        <v>0.50870000000000004</v>
      </c>
      <c r="I5">
        <v>0.54110000000000003</v>
      </c>
      <c r="J5">
        <v>0.49130000000000001</v>
      </c>
      <c r="K5">
        <v>0.40899999999999997</v>
      </c>
      <c r="L5">
        <v>0.51780000000000004</v>
      </c>
      <c r="M5">
        <v>0.432</v>
      </c>
      <c r="N5">
        <v>0.45829999999999999</v>
      </c>
      <c r="O5">
        <v>0.40849999999999997</v>
      </c>
    </row>
    <row r="6" spans="1:15">
      <c r="D6">
        <v>0.87150000000000005</v>
      </c>
      <c r="E6">
        <v>0.64080000000000004</v>
      </c>
      <c r="F6">
        <v>0.6341</v>
      </c>
      <c r="G6">
        <v>0.65180000000000005</v>
      </c>
      <c r="H6">
        <v>0.56540000000000001</v>
      </c>
      <c r="I6">
        <v>0.59950000000000003</v>
      </c>
      <c r="J6">
        <v>0.51929999999999998</v>
      </c>
      <c r="K6">
        <v>0.45860000000000001</v>
      </c>
      <c r="L6">
        <v>0.55610000000000004</v>
      </c>
      <c r="M6">
        <v>0.50429999999999997</v>
      </c>
      <c r="N6">
        <v>0.40849999999999997</v>
      </c>
      <c r="O6">
        <v>0.43169999999999997</v>
      </c>
    </row>
    <row r="7" spans="1:15">
      <c r="D7">
        <v>1.6477999999999999</v>
      </c>
      <c r="E7">
        <v>1.2326999999999999</v>
      </c>
      <c r="F7">
        <v>0.56430000000000002</v>
      </c>
      <c r="G7">
        <v>0.5353</v>
      </c>
      <c r="H7">
        <v>0.55569999999999997</v>
      </c>
      <c r="I7">
        <v>0.54190000000000005</v>
      </c>
      <c r="J7">
        <v>0.51570000000000005</v>
      </c>
      <c r="K7">
        <v>0.48409999999999997</v>
      </c>
      <c r="L7">
        <v>0.53849999999999998</v>
      </c>
      <c r="M7">
        <v>0.47939999999999999</v>
      </c>
      <c r="N7">
        <v>0.4415</v>
      </c>
      <c r="O7">
        <v>0.45610000000000001</v>
      </c>
    </row>
    <row r="8" spans="1:15">
      <c r="D8">
        <v>2.6633</v>
      </c>
      <c r="E8">
        <v>1.8456999999999999</v>
      </c>
      <c r="F8">
        <v>1.0228999999999999</v>
      </c>
      <c r="G8">
        <v>0.94450000000000001</v>
      </c>
      <c r="H8">
        <v>1.0126999999999999</v>
      </c>
      <c r="I8">
        <v>1.1277999999999999</v>
      </c>
      <c r="J8">
        <v>0.95679999999999998</v>
      </c>
      <c r="K8">
        <v>0.628</v>
      </c>
      <c r="L8">
        <v>1.0189999999999999</v>
      </c>
      <c r="M8">
        <v>0.77749999999999997</v>
      </c>
      <c r="N8">
        <v>0.8105</v>
      </c>
      <c r="O8">
        <v>0.89580000000000004</v>
      </c>
    </row>
    <row r="9" spans="1:15">
      <c r="D9">
        <v>5.9799999999999999E-2</v>
      </c>
      <c r="E9">
        <v>5.9200000000000003E-2</v>
      </c>
      <c r="F9">
        <v>1.2789999999999999</v>
      </c>
      <c r="G9">
        <v>1.0542</v>
      </c>
      <c r="H9">
        <v>1.2857000000000001</v>
      </c>
      <c r="I9">
        <v>1.1890000000000001</v>
      </c>
      <c r="J9">
        <v>1.1269</v>
      </c>
      <c r="K9">
        <v>0.95130000000000003</v>
      </c>
      <c r="L9">
        <v>1.1992</v>
      </c>
      <c r="M9">
        <v>0.85819999999999996</v>
      </c>
      <c r="N9">
        <v>0.87419999999999998</v>
      </c>
      <c r="O9">
        <v>0.98729999999999996</v>
      </c>
    </row>
    <row r="11" spans="1:15" ht="15">
      <c r="A11" s="9" t="s">
        <v>37</v>
      </c>
    </row>
    <row r="12" spans="1:15" ht="15">
      <c r="A12" s="9" t="s">
        <v>36</v>
      </c>
      <c r="B12" s="9" t="s">
        <v>35</v>
      </c>
      <c r="F12">
        <v>11</v>
      </c>
      <c r="G12">
        <v>12</v>
      </c>
      <c r="H12">
        <v>13</v>
      </c>
      <c r="I12">
        <v>14</v>
      </c>
      <c r="J12">
        <v>15</v>
      </c>
      <c r="K12">
        <v>16</v>
      </c>
      <c r="L12">
        <v>17</v>
      </c>
      <c r="M12">
        <v>18</v>
      </c>
      <c r="N12">
        <v>19</v>
      </c>
      <c r="O12">
        <v>20</v>
      </c>
    </row>
    <row r="13" spans="1:15">
      <c r="A13">
        <v>0</v>
      </c>
      <c r="B13">
        <f t="shared" ref="B13:B18" si="0">AVERAGE(D3:E3)</f>
        <v>9.3299999999999994E-2</v>
      </c>
      <c r="E13" t="s">
        <v>23</v>
      </c>
      <c r="F13">
        <f>AVERAGE(F2:F3)</f>
        <v>0.65425</v>
      </c>
      <c r="G13">
        <f t="shared" ref="G13:O13" si="1">AVERAGE(G2:G3)</f>
        <v>0.55899999999999994</v>
      </c>
      <c r="H13">
        <f t="shared" si="1"/>
        <v>0.55649999999999999</v>
      </c>
      <c r="I13">
        <f t="shared" si="1"/>
        <v>0.60670000000000002</v>
      </c>
      <c r="J13">
        <f t="shared" si="1"/>
        <v>0.54295000000000004</v>
      </c>
      <c r="K13">
        <f t="shared" si="1"/>
        <v>0.49830000000000002</v>
      </c>
      <c r="L13">
        <f t="shared" si="1"/>
        <v>0.53325</v>
      </c>
      <c r="M13">
        <f t="shared" si="1"/>
        <v>0.46079999999999999</v>
      </c>
      <c r="N13">
        <f t="shared" si="1"/>
        <v>0.42515000000000003</v>
      </c>
      <c r="O13">
        <f t="shared" si="1"/>
        <v>0.43240000000000001</v>
      </c>
    </row>
    <row r="14" spans="1:15">
      <c r="A14">
        <v>10</v>
      </c>
      <c r="B14">
        <f t="shared" si="0"/>
        <v>0.25159999999999999</v>
      </c>
      <c r="E14" t="s">
        <v>24</v>
      </c>
      <c r="F14">
        <f>AVERAGE(F4:F5)</f>
        <v>0.52754999999999996</v>
      </c>
      <c r="G14">
        <f t="shared" ref="G14:O14" si="2">AVERAGE(G4:G5)</f>
        <v>0.53679999999999994</v>
      </c>
      <c r="H14">
        <f t="shared" si="2"/>
        <v>0.51049999999999995</v>
      </c>
      <c r="I14">
        <f t="shared" si="2"/>
        <v>0.55384999999999995</v>
      </c>
      <c r="J14">
        <f t="shared" si="2"/>
        <v>0.5262</v>
      </c>
      <c r="K14">
        <f t="shared" si="2"/>
        <v>0.44869999999999999</v>
      </c>
      <c r="L14">
        <f t="shared" si="2"/>
        <v>0.50685000000000002</v>
      </c>
      <c r="M14">
        <f t="shared" si="2"/>
        <v>0.42559999999999998</v>
      </c>
      <c r="N14">
        <f t="shared" si="2"/>
        <v>0.44105</v>
      </c>
      <c r="O14">
        <f t="shared" si="2"/>
        <v>0.41949999999999998</v>
      </c>
    </row>
    <row r="15" spans="1:15">
      <c r="A15">
        <v>20</v>
      </c>
      <c r="B15">
        <f t="shared" si="0"/>
        <v>0.40720000000000001</v>
      </c>
      <c r="E15" t="s">
        <v>25</v>
      </c>
      <c r="F15">
        <f>AVERAGE(F6:F7)</f>
        <v>0.59919999999999995</v>
      </c>
      <c r="G15">
        <f t="shared" ref="G15:O15" si="3">AVERAGE(G6:G7)</f>
        <v>0.59355000000000002</v>
      </c>
      <c r="H15">
        <f t="shared" si="3"/>
        <v>0.56054999999999999</v>
      </c>
      <c r="I15">
        <f t="shared" si="3"/>
        <v>0.57069999999999999</v>
      </c>
      <c r="J15">
        <f t="shared" si="3"/>
        <v>0.51750000000000007</v>
      </c>
      <c r="K15">
        <f t="shared" si="3"/>
        <v>0.47134999999999999</v>
      </c>
      <c r="L15">
        <f t="shared" si="3"/>
        <v>0.54730000000000001</v>
      </c>
      <c r="M15">
        <f t="shared" si="3"/>
        <v>0.49185000000000001</v>
      </c>
      <c r="N15">
        <f t="shared" si="3"/>
        <v>0.42499999999999999</v>
      </c>
      <c r="O15">
        <f t="shared" si="3"/>
        <v>0.44389999999999996</v>
      </c>
    </row>
    <row r="16" spans="1:15">
      <c r="A16">
        <v>40</v>
      </c>
      <c r="B16">
        <f t="shared" si="0"/>
        <v>0.7561500000000001</v>
      </c>
      <c r="E16" t="s">
        <v>26</v>
      </c>
      <c r="F16">
        <f>AVERAGE(F8:F9)</f>
        <v>1.1509499999999999</v>
      </c>
      <c r="G16">
        <f t="shared" ref="G16:O16" si="4">AVERAGE(G8:G9)</f>
        <v>0.99934999999999996</v>
      </c>
      <c r="H16">
        <f t="shared" si="4"/>
        <v>1.1492</v>
      </c>
      <c r="I16">
        <f t="shared" si="4"/>
        <v>1.1583999999999999</v>
      </c>
      <c r="J16">
        <f t="shared" si="4"/>
        <v>1.0418499999999999</v>
      </c>
      <c r="K16">
        <f t="shared" si="4"/>
        <v>0.78964999999999996</v>
      </c>
      <c r="L16">
        <f t="shared" si="4"/>
        <v>1.1091</v>
      </c>
      <c r="M16">
        <f t="shared" si="4"/>
        <v>0.81784999999999997</v>
      </c>
      <c r="N16">
        <f t="shared" si="4"/>
        <v>0.84234999999999993</v>
      </c>
      <c r="O16">
        <f t="shared" si="4"/>
        <v>0.94155</v>
      </c>
    </row>
    <row r="17" spans="1:15">
      <c r="A17">
        <v>80</v>
      </c>
      <c r="B17">
        <f t="shared" si="0"/>
        <v>1.4402499999999998</v>
      </c>
    </row>
    <row r="18" spans="1:15">
      <c r="A18">
        <v>160</v>
      </c>
      <c r="B18">
        <f t="shared" si="0"/>
        <v>2.2545000000000002</v>
      </c>
      <c r="F18">
        <v>11</v>
      </c>
      <c r="G18">
        <v>12</v>
      </c>
      <c r="H18">
        <v>13</v>
      </c>
      <c r="I18">
        <v>14</v>
      </c>
      <c r="J18">
        <v>15</v>
      </c>
      <c r="K18">
        <v>16</v>
      </c>
      <c r="L18">
        <v>17</v>
      </c>
      <c r="M18">
        <v>18</v>
      </c>
      <c r="N18">
        <v>19</v>
      </c>
      <c r="O18">
        <v>20</v>
      </c>
    </row>
    <row r="19" spans="1:15">
      <c r="E19" t="s">
        <v>23</v>
      </c>
      <c r="F19">
        <f>14.174*F13^2+38.745*F13-0.7515</f>
        <v>30.664498617874997</v>
      </c>
      <c r="G19">
        <f t="shared" ref="G19:O19" si="5">14.174*G13^2+38.745*G13-0.7515</f>
        <v>25.336060693999997</v>
      </c>
      <c r="H19">
        <f t="shared" si="5"/>
        <v>25.199670451499998</v>
      </c>
      <c r="I19">
        <f t="shared" si="5"/>
        <v>27.972326730859997</v>
      </c>
      <c r="J19">
        <f t="shared" si="5"/>
        <v>24.463517863234998</v>
      </c>
      <c r="K19">
        <f t="shared" si="5"/>
        <v>22.074578662859999</v>
      </c>
      <c r="L19">
        <f t="shared" si="5"/>
        <v>23.939726992874999</v>
      </c>
      <c r="M19">
        <f t="shared" si="5"/>
        <v>20.11185553536</v>
      </c>
      <c r="N19">
        <f t="shared" si="5"/>
        <v>18.282923003915002</v>
      </c>
      <c r="O19">
        <f t="shared" si="5"/>
        <v>18.651947378239999</v>
      </c>
    </row>
    <row r="20" spans="1:15">
      <c r="E20" t="s">
        <v>24</v>
      </c>
      <c r="F20">
        <f t="shared" ref="F20:O22" si="6">14.174*F14^2+38.745*F14-0.7515</f>
        <v>23.633176551434996</v>
      </c>
      <c r="G20">
        <f t="shared" si="6"/>
        <v>24.131114197759995</v>
      </c>
      <c r="H20">
        <f t="shared" si="6"/>
        <v>22.721712183499996</v>
      </c>
      <c r="I20">
        <f t="shared" si="6"/>
        <v>25.055290234114995</v>
      </c>
      <c r="J20">
        <f t="shared" si="6"/>
        <v>23.560707400559998</v>
      </c>
      <c r="K20">
        <f t="shared" si="6"/>
        <v>19.487056874059999</v>
      </c>
      <c r="L20">
        <f t="shared" si="6"/>
        <v>22.527660229515</v>
      </c>
      <c r="M20">
        <f t="shared" si="6"/>
        <v>18.305784592639998</v>
      </c>
      <c r="N20">
        <f t="shared" si="6"/>
        <v>19.094181052834998</v>
      </c>
      <c r="O20">
        <f t="shared" si="6"/>
        <v>17.996371563499995</v>
      </c>
    </row>
    <row r="21" spans="1:15">
      <c r="E21" t="s">
        <v>25</v>
      </c>
      <c r="F21">
        <f t="shared" si="6"/>
        <v>27.553546031359996</v>
      </c>
      <c r="G21">
        <f t="shared" si="6"/>
        <v>27.239117663835</v>
      </c>
      <c r="H21">
        <f t="shared" si="6"/>
        <v>25.420711621635</v>
      </c>
      <c r="I21">
        <f t="shared" si="6"/>
        <v>25.976721897259999</v>
      </c>
      <c r="J21">
        <f t="shared" si="6"/>
        <v>23.094923287500002</v>
      </c>
      <c r="K21">
        <f t="shared" si="6"/>
        <v>20.660004988114999</v>
      </c>
      <c r="L21">
        <f t="shared" si="6"/>
        <v>24.69928004846</v>
      </c>
      <c r="M21">
        <f t="shared" si="6"/>
        <v>21.734151622515</v>
      </c>
      <c r="N21">
        <f t="shared" si="6"/>
        <v>18.275303749999996</v>
      </c>
      <c r="O21">
        <f t="shared" si="6"/>
        <v>19.240352654539997</v>
      </c>
    </row>
    <row r="22" spans="1:15">
      <c r="E22" t="s">
        <v>26</v>
      </c>
      <c r="F22">
        <f t="shared" si="6"/>
        <v>62.618155732034985</v>
      </c>
      <c r="G22">
        <f t="shared" si="6"/>
        <v>52.123895538514994</v>
      </c>
      <c r="H22">
        <f t="shared" si="6"/>
        <v>62.493297911359996</v>
      </c>
      <c r="I22">
        <f t="shared" si="6"/>
        <v>63.150664797439987</v>
      </c>
      <c r="J22">
        <f t="shared" si="6"/>
        <v>55.000166712514989</v>
      </c>
      <c r="K22">
        <f t="shared" si="6"/>
        <v>38.681646164314998</v>
      </c>
      <c r="L22">
        <f t="shared" si="6"/>
        <v>59.656056728939994</v>
      </c>
      <c r="M22">
        <f t="shared" si="6"/>
        <v>40.416783845314995</v>
      </c>
      <c r="N22">
        <f t="shared" si="6"/>
        <v>41.942562377914989</v>
      </c>
      <c r="O22">
        <f t="shared" si="6"/>
        <v>48.294338239034992</v>
      </c>
    </row>
    <row r="24" spans="1:15">
      <c r="F24">
        <v>11</v>
      </c>
      <c r="G24">
        <v>12</v>
      </c>
      <c r="H24">
        <v>13</v>
      </c>
      <c r="I24">
        <v>14</v>
      </c>
      <c r="J24">
        <v>15</v>
      </c>
      <c r="K24">
        <v>16</v>
      </c>
      <c r="L24">
        <v>17</v>
      </c>
      <c r="M24">
        <v>18</v>
      </c>
      <c r="N24">
        <v>19</v>
      </c>
      <c r="O24">
        <v>20</v>
      </c>
    </row>
    <row r="25" spans="1:15">
      <c r="E25" t="s">
        <v>23</v>
      </c>
      <c r="F25">
        <f>F19*5</f>
        <v>153.32249308937497</v>
      </c>
      <c r="G25">
        <f t="shared" ref="G25:O25" si="7">G19*5</f>
        <v>126.68030346999998</v>
      </c>
      <c r="H25">
        <f t="shared" si="7"/>
        <v>125.99835225749999</v>
      </c>
      <c r="I25">
        <f t="shared" si="7"/>
        <v>139.86163365429999</v>
      </c>
      <c r="J25">
        <f t="shared" si="7"/>
        <v>122.31758931617499</v>
      </c>
      <c r="K25">
        <f t="shared" si="7"/>
        <v>110.3728933143</v>
      </c>
      <c r="L25">
        <f t="shared" si="7"/>
        <v>119.69863496437499</v>
      </c>
      <c r="M25">
        <f t="shared" si="7"/>
        <v>100.55927767680001</v>
      </c>
      <c r="N25">
        <f t="shared" si="7"/>
        <v>91.41461501957501</v>
      </c>
      <c r="O25">
        <f t="shared" si="7"/>
        <v>93.259736891199992</v>
      </c>
    </row>
    <row r="26" spans="1:15">
      <c r="E26" t="s">
        <v>24</v>
      </c>
      <c r="F26">
        <f t="shared" ref="F26:O28" si="8">F20*5</f>
        <v>118.16588275717498</v>
      </c>
      <c r="G26">
        <f t="shared" si="8"/>
        <v>120.65557098879998</v>
      </c>
      <c r="H26">
        <f t="shared" si="8"/>
        <v>113.60856091749997</v>
      </c>
      <c r="I26">
        <f t="shared" si="8"/>
        <v>125.27645117057497</v>
      </c>
      <c r="J26">
        <f t="shared" si="8"/>
        <v>117.8035370028</v>
      </c>
      <c r="K26">
        <f t="shared" si="8"/>
        <v>97.435284370299996</v>
      </c>
      <c r="L26">
        <f t="shared" si="8"/>
        <v>112.63830114757499</v>
      </c>
      <c r="M26">
        <f t="shared" si="8"/>
        <v>91.528922963199989</v>
      </c>
      <c r="N26">
        <f t="shared" si="8"/>
        <v>95.470905264174988</v>
      </c>
      <c r="O26">
        <f t="shared" si="8"/>
        <v>89.981857817499971</v>
      </c>
    </row>
    <row r="27" spans="1:15">
      <c r="E27" t="s">
        <v>25</v>
      </c>
      <c r="F27">
        <f t="shared" si="8"/>
        <v>137.76773015679998</v>
      </c>
      <c r="G27">
        <f t="shared" si="8"/>
        <v>136.19558831917499</v>
      </c>
      <c r="H27">
        <f t="shared" si="8"/>
        <v>127.10355810817501</v>
      </c>
      <c r="I27">
        <f t="shared" si="8"/>
        <v>129.8836094863</v>
      </c>
      <c r="J27">
        <f t="shared" si="8"/>
        <v>115.4746164375</v>
      </c>
      <c r="K27">
        <f t="shared" si="8"/>
        <v>103.30002494057499</v>
      </c>
      <c r="L27">
        <f t="shared" si="8"/>
        <v>123.4964002423</v>
      </c>
      <c r="M27">
        <f t="shared" si="8"/>
        <v>108.670758112575</v>
      </c>
      <c r="N27">
        <f t="shared" si="8"/>
        <v>91.376518749999974</v>
      </c>
      <c r="O27">
        <f t="shared" si="8"/>
        <v>96.201763272699992</v>
      </c>
    </row>
    <row r="28" spans="1:15">
      <c r="E28" t="s">
        <v>26</v>
      </c>
      <c r="F28">
        <f t="shared" si="8"/>
        <v>313.09077866017492</v>
      </c>
      <c r="G28">
        <f t="shared" si="8"/>
        <v>260.61947769257495</v>
      </c>
      <c r="H28">
        <f t="shared" si="8"/>
        <v>312.46648955679996</v>
      </c>
      <c r="I28">
        <f t="shared" si="8"/>
        <v>315.75332398719991</v>
      </c>
      <c r="J28">
        <f t="shared" si="8"/>
        <v>275.00083356257494</v>
      </c>
      <c r="K28">
        <f t="shared" si="8"/>
        <v>193.40823082157499</v>
      </c>
      <c r="L28">
        <f t="shared" si="8"/>
        <v>298.28028364469998</v>
      </c>
      <c r="M28">
        <f t="shared" si="8"/>
        <v>202.08391922657498</v>
      </c>
      <c r="N28">
        <f t="shared" si="8"/>
        <v>209.71281188957494</v>
      </c>
      <c r="O28">
        <f t="shared" si="8"/>
        <v>241.47169119517497</v>
      </c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IF(tissue)</vt:lpstr>
      <vt:lpstr>IF（peripheral blood）</vt:lpstr>
      <vt:lpstr>Relative fluorescence intensity</vt:lpstr>
      <vt:lpstr>plasma-cell coculture</vt:lpstr>
      <vt:lpstr>Sheet3</vt:lpstr>
      <vt:lpstr>IL-17</vt:lpstr>
      <vt:lpstr>TNF-a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86130</dc:creator>
  <cp:lastModifiedBy>Microsoft Office User</cp:lastModifiedBy>
  <dcterms:created xsi:type="dcterms:W3CDTF">2022-12-20T08:40:00Z</dcterms:created>
  <dcterms:modified xsi:type="dcterms:W3CDTF">2024-06-14T13:34:56Z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DCB424EE740742158B11D8C01832D55E</vt:lpwstr>
  </property>
  <property fmtid="{D5CDD505-2E9C-101B-9397-08002B2CF9AE}" pid="3" name="KSOProductBuildVer">
    <vt:lpwstr>2052-12.1.0.16729</vt:lpwstr>
  </property>
</Properties>
</file>