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inrs-my.sharepoint.com/personal/richard_villemur_inrs_ca/Documents/Disque U Cyber/Document/ETUDIANT/Lestin/Article Souches/Manuscrit/Soumission finale/Resoumission/PeerJ/Corrections/"/>
    </mc:Choice>
  </mc:AlternateContent>
  <xr:revisionPtr revIDLastSave="327" documentId="8_{ECA3B66F-A330-4084-A057-442DC1102872}" xr6:coauthVersionLast="47" xr6:coauthVersionMax="47" xr10:uidLastSave="{65971023-D2D1-41AC-A55B-129007B0FEF1}"/>
  <bookViews>
    <workbookView xWindow="-120" yWindow="-120" windowWidth="25440" windowHeight="15390" xr2:uid="{16AA4FE4-2A72-4F37-A57B-DB6557FBE1DA}"/>
  </bookViews>
  <sheets>
    <sheet name="Instructions" sheetId="4" r:id="rId1"/>
    <sheet name="GP59 vs O-ON-N" sheetId="1" r:id="rId2"/>
    <sheet name="JAM1 vs O-ON-N" sheetId="2" r:id="rId3"/>
    <sheet name="GP59 vs JAM1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0" i="3" l="1"/>
  <c r="R40" i="3"/>
  <c r="P40" i="3"/>
  <c r="N40" i="3"/>
  <c r="L40" i="3"/>
  <c r="J40" i="3"/>
  <c r="H40" i="3"/>
  <c r="F40" i="3"/>
  <c r="D40" i="3"/>
  <c r="T37" i="3"/>
  <c r="R37" i="3"/>
  <c r="P37" i="3"/>
  <c r="L37" i="3"/>
  <c r="H37" i="3"/>
  <c r="D37" i="3"/>
  <c r="T34" i="3"/>
  <c r="N34" i="3"/>
  <c r="L34" i="3"/>
  <c r="J34" i="3"/>
  <c r="H34" i="3"/>
  <c r="F34" i="3"/>
  <c r="D34" i="3"/>
  <c r="R31" i="3"/>
  <c r="P31" i="3"/>
  <c r="N31" i="3"/>
  <c r="L31" i="3"/>
  <c r="J31" i="3"/>
  <c r="H31" i="3"/>
  <c r="F31" i="3"/>
  <c r="D31" i="3"/>
  <c r="F52" i="3"/>
  <c r="D52" i="3"/>
  <c r="T64" i="3"/>
  <c r="R64" i="3"/>
  <c r="P64" i="3"/>
  <c r="N64" i="3"/>
  <c r="L64" i="3"/>
  <c r="J64" i="3"/>
  <c r="H64" i="3"/>
  <c r="F64" i="3"/>
  <c r="D64" i="3"/>
  <c r="T61" i="3"/>
  <c r="R61" i="3"/>
  <c r="P61" i="3"/>
  <c r="F61" i="3"/>
  <c r="D61" i="3"/>
  <c r="T58" i="3"/>
  <c r="L58" i="3"/>
  <c r="J58" i="3"/>
  <c r="H58" i="3"/>
  <c r="R21" i="3"/>
  <c r="P21" i="3"/>
  <c r="N69" i="3"/>
  <c r="L69" i="3"/>
  <c r="J69" i="3"/>
  <c r="D69" i="3"/>
  <c r="T55" i="3"/>
  <c r="R55" i="3"/>
  <c r="P55" i="3"/>
  <c r="L55" i="3"/>
  <c r="H55" i="3"/>
  <c r="F55" i="3"/>
  <c r="T52" i="3"/>
  <c r="R52" i="3"/>
  <c r="P52" i="3"/>
  <c r="N52" i="3"/>
  <c r="H52" i="3"/>
  <c r="T49" i="3"/>
  <c r="R49" i="3"/>
  <c r="P49" i="3"/>
  <c r="H49" i="3"/>
  <c r="F49" i="3"/>
  <c r="T46" i="3"/>
  <c r="R46" i="3"/>
  <c r="P46" i="3"/>
  <c r="H46" i="3"/>
  <c r="F46" i="3"/>
  <c r="T43" i="3"/>
  <c r="R43" i="3"/>
  <c r="P43" i="3"/>
  <c r="H43" i="3"/>
  <c r="F43" i="3"/>
  <c r="T12" i="3"/>
  <c r="R12" i="3"/>
  <c r="P12" i="3"/>
  <c r="D12" i="3"/>
  <c r="T18" i="3"/>
  <c r="L18" i="3"/>
  <c r="J18" i="3"/>
  <c r="H18" i="3"/>
  <c r="F18" i="3"/>
  <c r="D18" i="3"/>
  <c r="T8" i="3"/>
  <c r="R8" i="3"/>
  <c r="P8" i="3"/>
  <c r="N8" i="3"/>
  <c r="H8" i="3"/>
  <c r="F8" i="3"/>
  <c r="D8" i="3"/>
  <c r="I31" i="2" l="1"/>
  <c r="I34" i="2"/>
  <c r="E34" i="2"/>
  <c r="G37" i="2"/>
  <c r="E37" i="2"/>
  <c r="G40" i="2"/>
  <c r="E40" i="2"/>
  <c r="I43" i="2"/>
  <c r="G43" i="2"/>
  <c r="E43" i="2"/>
  <c r="I46" i="2"/>
  <c r="G46" i="2"/>
  <c r="E46" i="2"/>
  <c r="I49" i="2"/>
  <c r="G49" i="2"/>
  <c r="E49" i="2"/>
  <c r="I52" i="2"/>
  <c r="G52" i="2"/>
  <c r="E52" i="2"/>
  <c r="I55" i="2"/>
  <c r="G55" i="2"/>
  <c r="E55" i="2"/>
  <c r="E58" i="2"/>
  <c r="I61" i="2"/>
  <c r="G61" i="2"/>
  <c r="E61" i="2"/>
  <c r="I69" i="2"/>
  <c r="G69" i="2"/>
  <c r="E69" i="2"/>
  <c r="I21" i="2"/>
  <c r="G21" i="2"/>
  <c r="E21" i="2"/>
  <c r="I12" i="2"/>
  <c r="G12" i="2"/>
  <c r="E12" i="2"/>
  <c r="E18" i="2"/>
  <c r="I8" i="2"/>
  <c r="G8" i="2"/>
  <c r="E8" i="2"/>
  <c r="F77" i="1" l="1"/>
  <c r="D77" i="1"/>
  <c r="F69" i="1"/>
  <c r="H69" i="1"/>
  <c r="F72" i="1"/>
  <c r="D72" i="1"/>
  <c r="D69" i="1"/>
  <c r="D66" i="1"/>
  <c r="F63" i="1"/>
  <c r="H60" i="1"/>
  <c r="F60" i="1"/>
  <c r="D60" i="1"/>
  <c r="H57" i="1"/>
  <c r="F57" i="1"/>
  <c r="D57" i="1"/>
  <c r="H54" i="1"/>
  <c r="F54" i="1"/>
  <c r="D54" i="1"/>
  <c r="H51" i="1"/>
  <c r="F51" i="1"/>
  <c r="D51" i="1"/>
  <c r="D14" i="1"/>
  <c r="F48" i="1"/>
  <c r="D48" i="1"/>
  <c r="F45" i="1"/>
  <c r="D45" i="1"/>
  <c r="F42" i="1"/>
  <c r="H39" i="1"/>
  <c r="F39" i="1"/>
  <c r="H29" i="1"/>
  <c r="F29" i="1"/>
  <c r="D63" i="1"/>
  <c r="D26" i="1"/>
  <c r="D20" i="1"/>
  <c r="D10" i="1"/>
</calcChain>
</file>

<file path=xl/sharedStrings.xml><?xml version="1.0" encoding="utf-8"?>
<sst xmlns="http://schemas.openxmlformats.org/spreadsheetml/2006/main" count="512" uniqueCount="295">
  <si>
    <t>GeneID</t>
  </si>
  <si>
    <t>FC GO-GON</t>
  </si>
  <si>
    <t>FDR</t>
  </si>
  <si>
    <t>CbbQ/NirQ/NorQ/GpvN family protein</t>
  </si>
  <si>
    <t xml:space="preserve">CbbQ/NirQ/NorQ/GpvN family protein </t>
  </si>
  <si>
    <t>CDW43_RS01925</t>
  </si>
  <si>
    <t>VWA domain-containing protein</t>
  </si>
  <si>
    <t xml:space="preserve">VWA domain-containing protein </t>
  </si>
  <si>
    <t>CDW43_RS01930</t>
  </si>
  <si>
    <t>cbb3-type cytochrome c oxidase subunit I</t>
  </si>
  <si>
    <t xml:space="preserve">cbb3-type cytochrome c oxidase subunit I </t>
  </si>
  <si>
    <t>CDW43_RS01935</t>
  </si>
  <si>
    <t>cytochrome c</t>
  </si>
  <si>
    <t xml:space="preserve">cytochrome c </t>
  </si>
  <si>
    <t>CDW43_RS01940</t>
  </si>
  <si>
    <t>nor1</t>
  </si>
  <si>
    <t>nitrate reductase subunit alpha</t>
  </si>
  <si>
    <t xml:space="preserve">nitrate reductase subunit alpha </t>
  </si>
  <si>
    <t>nitrate reductase subunit beta</t>
  </si>
  <si>
    <t xml:space="preserve">nitrate reductase subunit beta </t>
  </si>
  <si>
    <t>nitrate reductase molybdenum cofactor assembly chaperone</t>
  </si>
  <si>
    <t xml:space="preserve">nitrate reductase molybdenum cofactor assembly chaperone </t>
  </si>
  <si>
    <t>respiratory nitrate reductase subunit gamma</t>
  </si>
  <si>
    <t xml:space="preserve">respiratory nitrate reductase subunit gamma </t>
  </si>
  <si>
    <t>regulatory protein NosR</t>
  </si>
  <si>
    <t xml:space="preserve">NosR/NirI family protein </t>
  </si>
  <si>
    <t>CDW43_RS02060</t>
  </si>
  <si>
    <t>nitrous-oxide reductase</t>
  </si>
  <si>
    <t xml:space="preserve">TAT-dependent nitrous-oxide reductase </t>
  </si>
  <si>
    <t>CDW43_RS02065</t>
  </si>
  <si>
    <t>nitrous oxide reductase family maturation protein NosD</t>
  </si>
  <si>
    <t xml:space="preserve">nitrous oxide reductase family maturation protein NosD </t>
  </si>
  <si>
    <t>CDW43_RS02070</t>
  </si>
  <si>
    <t>ABC transporter ATP-binding protein</t>
  </si>
  <si>
    <t xml:space="preserve">ABC transporter ATP-binding protein </t>
  </si>
  <si>
    <t>CDW43_RS02075</t>
  </si>
  <si>
    <t>ABC transporter permease</t>
  </si>
  <si>
    <t xml:space="preserve">ABC transporter permease subunit </t>
  </si>
  <si>
    <t>CDW43_RS02080</t>
  </si>
  <si>
    <t>nitrous oxide reductase accessory protein NosL</t>
  </si>
  <si>
    <t xml:space="preserve">nitrous oxide reductase accessory protein NosL </t>
  </si>
  <si>
    <t>CDW43_RS02085</t>
  </si>
  <si>
    <t>CDW43_RS02165</t>
  </si>
  <si>
    <t>CDW43_RS02170</t>
  </si>
  <si>
    <t>CDW43_RS02175</t>
  </si>
  <si>
    <t>CDW43_RS02180</t>
  </si>
  <si>
    <t>nar2</t>
  </si>
  <si>
    <t>hypothetical protein</t>
  </si>
  <si>
    <t xml:space="preserve">hypothetical protein </t>
  </si>
  <si>
    <t>CDW43_RS02185</t>
  </si>
  <si>
    <t>CDW43_RS02190</t>
  </si>
  <si>
    <t>CDW43_RS02195</t>
  </si>
  <si>
    <t>c-type cytochrome</t>
  </si>
  <si>
    <t>CDW43_RS02200</t>
  </si>
  <si>
    <t>nor2</t>
  </si>
  <si>
    <t>nitrite reductase%2C copper-containing</t>
  </si>
  <si>
    <t xml:space="preserve">copper-containing nitrite reductase </t>
  </si>
  <si>
    <t>CDW43_RS15160</t>
  </si>
  <si>
    <t>Crp/Fnr family transcriptional regulator (NnrR??)</t>
  </si>
  <si>
    <t xml:space="preserve">Crp/Fnr family transcriptional regulator </t>
  </si>
  <si>
    <t>CDW43_RS01710</t>
  </si>
  <si>
    <t>cyclic nucleotide-binding/CBS domain-containing protein</t>
  </si>
  <si>
    <t xml:space="preserve">DUF294 nucleotidyltransferase-like domain-containing protein </t>
  </si>
  <si>
    <t>CDW43_RS04710</t>
  </si>
  <si>
    <t>cAMP-activated global transcriptional regulator CRP</t>
  </si>
  <si>
    <t>CDW43_RS08015</t>
  </si>
  <si>
    <t>cAMP-binding proteins - catabolite gene activator and regulatory subunit of cAMP-dependent protein kinases</t>
  </si>
  <si>
    <t>winged helix-turn-helix domain-containing protein</t>
  </si>
  <si>
    <t>CDW43_RS07735</t>
  </si>
  <si>
    <t>nitric oxide reductase transcriptional regulator NorR</t>
  </si>
  <si>
    <t xml:space="preserve">nitric oxide reductase transcriptional regulator NorR </t>
  </si>
  <si>
    <t>CDW43_RS01945</t>
  </si>
  <si>
    <t>cytochrome c oxidase subunit 3</t>
  </si>
  <si>
    <t xml:space="preserve">cytochrome c oxidase subunit 3 </t>
  </si>
  <si>
    <t>CDW43_RS01950</t>
  </si>
  <si>
    <t>nor1RE</t>
  </si>
  <si>
    <t>nosR</t>
  </si>
  <si>
    <t>NnrS1 family protein</t>
  </si>
  <si>
    <t xml:space="preserve">NnrS family protein </t>
  </si>
  <si>
    <t>CDW43_RS00310</t>
  </si>
  <si>
    <t>Rrf2 family transcriptional regulator, nsrR1</t>
  </si>
  <si>
    <t xml:space="preserve">Rrf2 family transcriptional regulator </t>
  </si>
  <si>
    <t>CDW43_RS00315</t>
  </si>
  <si>
    <t>iron-sulfur cluster repair protein YtfE</t>
  </si>
  <si>
    <t xml:space="preserve">iron-sulfur cluster repair protein YtfE </t>
  </si>
  <si>
    <t>CDW43_RS00320</t>
  </si>
  <si>
    <t>NnrS2 family protein</t>
  </si>
  <si>
    <t>CDW43_RS01960</t>
  </si>
  <si>
    <t>NnrS3 family protein</t>
  </si>
  <si>
    <t>CDW43_RS08605</t>
  </si>
  <si>
    <t>Rrf2 family transcriptional regulator, nsrR2</t>
  </si>
  <si>
    <t>CDW43_RS01825</t>
  </si>
  <si>
    <t>NO-inducible flavohemoprotein hmp1</t>
  </si>
  <si>
    <t xml:space="preserve">FAD-binding oxidoreductase </t>
  </si>
  <si>
    <t>CDW43_RS01835</t>
  </si>
  <si>
    <t>NO-inducible flavohemoprotein hmp2</t>
  </si>
  <si>
    <t xml:space="preserve">NO-inducible flavohemoprotein </t>
  </si>
  <si>
    <t>CDW43_RS09635</t>
  </si>
  <si>
    <t>Rrf2 family transcriptional regulator, nsrR3</t>
  </si>
  <si>
    <t>iscR</t>
  </si>
  <si>
    <t>CDW43_RS07315</t>
  </si>
  <si>
    <t>cysteine desulfurase</t>
  </si>
  <si>
    <t>iscS, NFS1</t>
  </si>
  <si>
    <t>CDW43_RS07320</t>
  </si>
  <si>
    <t>iron-sulfur cluster assembly accessory protein</t>
  </si>
  <si>
    <t>iscA</t>
  </si>
  <si>
    <t>CDW43_RS07325</t>
  </si>
  <si>
    <t>iron-sulfur cluster insertion protein ErpA</t>
  </si>
  <si>
    <t xml:space="preserve">iron-sulfur cluster insertion protein ErpA </t>
  </si>
  <si>
    <t>CDW43_RS00635</t>
  </si>
  <si>
    <t>SUF system Fe-S cluster assembly regulator</t>
  </si>
  <si>
    <t xml:space="preserve">SUF system Fe-S cluster assembly regulator </t>
  </si>
  <si>
    <t>CDW43_RS07490</t>
  </si>
  <si>
    <t>Fe-S cluster assembly protein SufB</t>
  </si>
  <si>
    <t xml:space="preserve">Fe-S cluster assembly protein SufB </t>
  </si>
  <si>
    <t>CDW43_RS07495</t>
  </si>
  <si>
    <t>Fe-S cluster assembly ATPase SufC</t>
  </si>
  <si>
    <t xml:space="preserve">Fe-S cluster assembly ATPase SufC </t>
  </si>
  <si>
    <t>CDW43_RS07500</t>
  </si>
  <si>
    <t>Fe-S cluster assembly protein SufD</t>
  </si>
  <si>
    <t xml:space="preserve">Fe-S cluster assembly protein SufD </t>
  </si>
  <si>
    <t>CDW43_RS07505</t>
  </si>
  <si>
    <t xml:space="preserve">cysteine desulfurase </t>
  </si>
  <si>
    <t>CDW43_RS07510</t>
  </si>
  <si>
    <t>SUF system NifU family Fe-S cluster assembly protein</t>
  </si>
  <si>
    <t>MULTISPECIES: Fe-S cluster assembly sulfur transfer protein SufU [Methylophaga]</t>
  </si>
  <si>
    <t>CDW43_RS07515</t>
  </si>
  <si>
    <t>SUF system Fe-S cluster assembly protein</t>
  </si>
  <si>
    <t>MULTISPECIES: SUF system Fe-S cluster assembly protein [Methylophaga]</t>
  </si>
  <si>
    <t>CDW43_RS07520</t>
  </si>
  <si>
    <t>nirK</t>
  </si>
  <si>
    <t>nos</t>
  </si>
  <si>
    <t>cAMP CRP</t>
  </si>
  <si>
    <t>nnrS1</t>
  </si>
  <si>
    <t>nsrR1</t>
  </si>
  <si>
    <t>dnrN/ytfE</t>
  </si>
  <si>
    <t>nnrS2</t>
  </si>
  <si>
    <t>nnrS3</t>
  </si>
  <si>
    <t>nsrR2</t>
  </si>
  <si>
    <t>hmp1</t>
  </si>
  <si>
    <t>hmp2</t>
  </si>
  <si>
    <t>iscRSA</t>
  </si>
  <si>
    <t>sufA/RBCDSEX</t>
  </si>
  <si>
    <t>Gene tag</t>
  </si>
  <si>
    <t>RAST</t>
  </si>
  <si>
    <t>FC JO-JON</t>
  </si>
  <si>
    <t>Q7A_431</t>
  </si>
  <si>
    <t>Nitric oxide reductase activation protein NorQ</t>
  </si>
  <si>
    <t>10399x</t>
  </si>
  <si>
    <t>Q7A_432</t>
  </si>
  <si>
    <t>nitric oxide reductase activation protein NorD</t>
  </si>
  <si>
    <t>Nitric oxide reductase activation protein NorD</t>
  </si>
  <si>
    <t>10400x</t>
  </si>
  <si>
    <t>Q7A_433</t>
  </si>
  <si>
    <t>nitric-oxide reductase large subunit</t>
  </si>
  <si>
    <t>Nitric-oxide reductase subunit B (EC 1.7.99.7)</t>
  </si>
  <si>
    <t>10401x</t>
  </si>
  <si>
    <t>Q7A_434</t>
  </si>
  <si>
    <t>cytochrome C</t>
  </si>
  <si>
    <t>Nitric-oxide reductase subunit C (EC 1.7.99.7)</t>
  </si>
  <si>
    <t>10402x</t>
  </si>
  <si>
    <t>Q7A_458</t>
  </si>
  <si>
    <t>Nitrous oxide reductase maturation protein NosR</t>
  </si>
  <si>
    <t>10426x</t>
  </si>
  <si>
    <t>Q7A_459</t>
  </si>
  <si>
    <t>TAT-dependent nitrous-oxide reductase</t>
  </si>
  <si>
    <t>Nitrous-oxide reductase (EC 1.7.99.6)</t>
  </si>
  <si>
    <t>10427x</t>
  </si>
  <si>
    <t>Q7A_461</t>
  </si>
  <si>
    <t>copper-binding protein</t>
  </si>
  <si>
    <t>Nitrous oxide reductase maturation protein NosD</t>
  </si>
  <si>
    <t>10428x</t>
  </si>
  <si>
    <t>Q7A_462</t>
  </si>
  <si>
    <t>Nitrous oxide reductase maturation protein NosF (ATPase)</t>
  </si>
  <si>
    <t>10429x</t>
  </si>
  <si>
    <t>Q7A_463</t>
  </si>
  <si>
    <t>Nitrous oxide reductase maturation transmembrane protein NosY</t>
  </si>
  <si>
    <t>10430x</t>
  </si>
  <si>
    <t>Q7A_464</t>
  </si>
  <si>
    <t>Nitrous oxide reductase maturation protein, outer-membrane lipoprotein NosL</t>
  </si>
  <si>
    <t>10431x</t>
  </si>
  <si>
    <t>Q7A_485</t>
  </si>
  <si>
    <t>10451x</t>
  </si>
  <si>
    <t>Q7A_486</t>
  </si>
  <si>
    <t>10452x</t>
  </si>
  <si>
    <t>Q7A_487</t>
  </si>
  <si>
    <t>10453x</t>
  </si>
  <si>
    <t>Q7A_488</t>
  </si>
  <si>
    <t>10454x</t>
  </si>
  <si>
    <t>Q7A_386</t>
  </si>
  <si>
    <t>cyclic nucleotide-binding protein</t>
  </si>
  <si>
    <t>10358x</t>
  </si>
  <si>
    <t>Q7A_945</t>
  </si>
  <si>
    <t>Predicted signal-transduction protein containing cAMP-binding and CBS domains</t>
  </si>
  <si>
    <t>10915x</t>
  </si>
  <si>
    <t>Q7A_1583</t>
  </si>
  <si>
    <t>HP</t>
  </si>
  <si>
    <t>11539x</t>
  </si>
  <si>
    <t>Q7A_1671</t>
  </si>
  <si>
    <t>transcriptional regulator Crp</t>
  </si>
  <si>
    <t>Cyclic AMP receptor protein</t>
  </si>
  <si>
    <t>11619x</t>
  </si>
  <si>
    <t>Q7A_435</t>
  </si>
  <si>
    <t>nitric oxide reductase transcription regulator</t>
  </si>
  <si>
    <t>Functional role page for Anaerobic nitric oxide reductase transcription regulator NorR</t>
  </si>
  <si>
    <t>10403x</t>
  </si>
  <si>
    <t>Q7A_436</t>
  </si>
  <si>
    <t>Nitric oxide reductase activation protein NorE</t>
  </si>
  <si>
    <t>10404x</t>
  </si>
  <si>
    <t>Q7A_66</t>
  </si>
  <si>
    <t>NnrS protein involved in response to NO</t>
  </si>
  <si>
    <t>10061x</t>
  </si>
  <si>
    <t>Q7A_67</t>
  </si>
  <si>
    <t>Rrf2 family transcriptional regulator NsrR1</t>
  </si>
  <si>
    <t>Nitrite-sensitive transcriptional repressor NsrR</t>
  </si>
  <si>
    <t>10062x</t>
  </si>
  <si>
    <t>Q7A_68</t>
  </si>
  <si>
    <t>iron-sulfur cluster repair di-iron protein</t>
  </si>
  <si>
    <t>Nitric oxide-dependent regulator DnrN or NorA</t>
  </si>
  <si>
    <t>10063x</t>
  </si>
  <si>
    <t>Q7A_438</t>
  </si>
  <si>
    <t>10406x</t>
  </si>
  <si>
    <t>Q7A_1801</t>
  </si>
  <si>
    <t>11741x</t>
  </si>
  <si>
    <t>Q7A_409</t>
  </si>
  <si>
    <t>Rrf2 family transcriptional regulator NsrR2</t>
  </si>
  <si>
    <t>10380x</t>
  </si>
  <si>
    <t>Q7A_410</t>
  </si>
  <si>
    <t>nitric oxide dioxygenase hmp1</t>
  </si>
  <si>
    <t>Flavohemoprotein (Hemoglobin-like protein) (Flavohemoglobin) (Nitric oxide dioxygenase) (EC 1.14.12.17)</t>
  </si>
  <si>
    <t>10381x</t>
  </si>
  <si>
    <t>Q7A_1974</t>
  </si>
  <si>
    <t>nitric oxide dioxygenase hmp2</t>
  </si>
  <si>
    <t>11916x</t>
  </si>
  <si>
    <t>Q7A_1499</t>
  </si>
  <si>
    <t>[Fe-S]-binding protein NsrR3</t>
  </si>
  <si>
    <t>Iron-sulfur cluster regulator IscR nsrR3</t>
  </si>
  <si>
    <t>11456x</t>
  </si>
  <si>
    <t>Q7A_1500</t>
  </si>
  <si>
    <t>11457x</t>
  </si>
  <si>
    <t>Q7A_1501</t>
  </si>
  <si>
    <t>11458x</t>
  </si>
  <si>
    <t>Q7A_138</t>
  </si>
  <si>
    <t>probable iron binding protein from the HesB_IscA_SufA family</t>
  </si>
  <si>
    <t>10127x</t>
  </si>
  <si>
    <t>Q7A_1533</t>
  </si>
  <si>
    <t>Iron-sulfur cluster regulator IscR</t>
  </si>
  <si>
    <t>11491x</t>
  </si>
  <si>
    <t>Q7A_1534</t>
  </si>
  <si>
    <t>Iron-sulfur cluster assembly protein SufB</t>
  </si>
  <si>
    <t>11492x</t>
  </si>
  <si>
    <t>Q7A_1535</t>
  </si>
  <si>
    <t>Iron-sulfur cluster assembly ATPase protein SufC</t>
  </si>
  <si>
    <t>11493x</t>
  </si>
  <si>
    <t>Q7A_1536</t>
  </si>
  <si>
    <t>Iron-sulfur cluster assembly protein SufD</t>
  </si>
  <si>
    <t>11494x</t>
  </si>
  <si>
    <t>Q7A_1537</t>
  </si>
  <si>
    <t>cysteine desulfurase CsdA</t>
  </si>
  <si>
    <t>Cysteine desulfurase (EC 2.8.1.7), SufS subfamily</t>
  </si>
  <si>
    <t>11495x</t>
  </si>
  <si>
    <t>Q7A_1538</t>
  </si>
  <si>
    <t>Putative iron-sulfur cluster assembly scaffold protein for SUF system, SufE2</t>
  </si>
  <si>
    <t>11496x</t>
  </si>
  <si>
    <t>Q7A_1539</t>
  </si>
  <si>
    <t>PaaD-like protein (DUF59) involved in Fe-S cluster assembly</t>
  </si>
  <si>
    <t>11497x</t>
  </si>
  <si>
    <t xml:space="preserve">nnrS3  </t>
  </si>
  <si>
    <t xml:space="preserve">nnrS2  </t>
  </si>
  <si>
    <t xml:space="preserve">nnrs1  </t>
  </si>
  <si>
    <t>JO-GO</t>
  </si>
  <si>
    <t>JON-GON</t>
  </si>
  <si>
    <t>JON-GO</t>
  </si>
  <si>
    <t>JO-GON</t>
  </si>
  <si>
    <t>IscR nsrR3</t>
  </si>
  <si>
    <t>IscRSA</t>
  </si>
  <si>
    <t xml:space="preserve">nnrS1  </t>
  </si>
  <si>
    <t>Annotations</t>
  </si>
  <si>
    <t>GenBank</t>
  </si>
  <si>
    <t xml:space="preserve">Data represent results from EdgeR analysis </t>
  </si>
  <si>
    <t>FDR: False discovery rate. FDR&lt;0.05 are highlighted in yellow</t>
  </si>
  <si>
    <t>Values correspond fold changes (FC) between one condition to the other.</t>
  </si>
  <si>
    <t xml:space="preserve"> and negative values refer to the opposite. </t>
  </si>
  <si>
    <t xml:space="preserve">FC &gt;2 (red) or &lt;-2 (blue) </t>
  </si>
  <si>
    <t xml:space="preserve"> G: strain GP59; J: strain JAM1T. O, AN, ON : «O», «AN» and «ON» conditions, repectively.</t>
  </si>
  <si>
    <t>FC GO-GAN</t>
  </si>
  <si>
    <t>FC GON-GAN</t>
  </si>
  <si>
    <t>FC JO-JAN</t>
  </si>
  <si>
    <t>FC JON-JAN</t>
  </si>
  <si>
    <t>JON-GAN</t>
  </si>
  <si>
    <t>JO-GAN</t>
  </si>
  <si>
    <t>JAN-GAN</t>
  </si>
  <si>
    <t>JAN-GO</t>
  </si>
  <si>
    <t>JAN-GON</t>
  </si>
  <si>
    <t xml:space="preserve"> In GO/GAN, for example, positive values refer to genes with relative transcript levels higher in the «O» conditions than «AN» conditions,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</si>
</sst>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2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0" fontId="1" fillId="0" borderId="0" xfId="0" applyFont="1"/>
    <xf numFmtId="0" fontId="0" fillId="2" borderId="1" xfId="0" applyFill="1" applyBorder="1"/>
    <xf numFmtId="165" fontId="1" fillId="0" borderId="0" xfId="0" applyNumberFormat="1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17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EE80-6561-4108-9A78-EA3E29FD4100}">
  <dimension ref="B3:D13"/>
  <sheetViews>
    <sheetView tabSelected="1" workbookViewId="0">
      <selection activeCell="M11" sqref="M11"/>
    </sheetView>
  </sheetViews>
  <sheetFormatPr baseColWidth="10" defaultRowHeight="15" x14ac:dyDescent="0.25"/>
  <sheetData>
    <row r="3" spans="2:4" x14ac:dyDescent="0.25">
      <c r="B3" t="s">
        <v>279</v>
      </c>
    </row>
    <row r="5" spans="2:4" x14ac:dyDescent="0.25">
      <c r="C5" t="s">
        <v>281</v>
      </c>
    </row>
    <row r="6" spans="2:4" x14ac:dyDescent="0.25">
      <c r="D6" t="s">
        <v>294</v>
      </c>
    </row>
    <row r="7" spans="2:4" x14ac:dyDescent="0.25">
      <c r="D7" t="s">
        <v>282</v>
      </c>
    </row>
    <row r="9" spans="2:4" x14ac:dyDescent="0.25">
      <c r="C9" t="s">
        <v>280</v>
      </c>
    </row>
    <row r="11" spans="2:4" x14ac:dyDescent="0.25">
      <c r="C11" t="s">
        <v>283</v>
      </c>
    </row>
    <row r="13" spans="2:4" x14ac:dyDescent="0.25">
      <c r="C13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FC48-0FF1-4867-B381-9A963E6FE66A}">
  <dimension ref="A1:M87"/>
  <sheetViews>
    <sheetView zoomScale="80" zoomScaleNormal="80" workbookViewId="0">
      <selection activeCell="M13" sqref="M13"/>
    </sheetView>
  </sheetViews>
  <sheetFormatPr baseColWidth="10" defaultRowHeight="15" x14ac:dyDescent="0.25"/>
  <cols>
    <col min="1" max="1" width="21.28515625" customWidth="1"/>
    <col min="2" max="2" width="30.140625" customWidth="1"/>
    <col min="3" max="3" width="35.42578125" customWidth="1"/>
    <col min="8" max="8" width="12" customWidth="1"/>
  </cols>
  <sheetData>
    <row r="1" spans="1:13" ht="15.75" thickBot="1" x14ac:dyDescent="0.3">
      <c r="A1" t="s">
        <v>143</v>
      </c>
      <c r="B1" s="9" t="s">
        <v>277</v>
      </c>
      <c r="C1" s="10"/>
      <c r="D1" s="1" t="s">
        <v>1</v>
      </c>
      <c r="E1" s="1" t="s">
        <v>2</v>
      </c>
      <c r="F1" s="1" t="s">
        <v>285</v>
      </c>
      <c r="G1" s="1" t="s">
        <v>2</v>
      </c>
      <c r="H1" s="1" t="s">
        <v>286</v>
      </c>
      <c r="I1" t="s">
        <v>2</v>
      </c>
    </row>
    <row r="2" spans="1:13" x14ac:dyDescent="0.25">
      <c r="B2" t="s">
        <v>278</v>
      </c>
      <c r="C2" s="1" t="s">
        <v>144</v>
      </c>
      <c r="D2" s="1"/>
      <c r="E2" s="1"/>
      <c r="F2" s="1"/>
      <c r="G2" s="1"/>
      <c r="H2" s="1"/>
    </row>
    <row r="3" spans="1:13" x14ac:dyDescent="0.25">
      <c r="C3" s="6" t="s">
        <v>130</v>
      </c>
      <c r="D3" s="2"/>
      <c r="E3" s="1"/>
      <c r="F3" s="2"/>
      <c r="G3" s="1"/>
      <c r="H3" s="2"/>
      <c r="I3" s="1"/>
    </row>
    <row r="4" spans="1:13" x14ac:dyDescent="0.25">
      <c r="A4" t="s">
        <v>57</v>
      </c>
      <c r="B4" t="s">
        <v>55</v>
      </c>
      <c r="C4" t="s">
        <v>56</v>
      </c>
      <c r="D4" s="2">
        <v>2.6310344756458739</v>
      </c>
      <c r="E4" s="1">
        <v>1.9501973796794199E-2</v>
      </c>
      <c r="F4" s="2">
        <v>19.755462316137855</v>
      </c>
      <c r="G4" s="1">
        <v>1.71762743100507E-5</v>
      </c>
      <c r="H4" s="2">
        <v>7.5086292099187419</v>
      </c>
      <c r="I4" s="1">
        <v>1.14215293134815E-4</v>
      </c>
    </row>
    <row r="5" spans="1:13" x14ac:dyDescent="0.25">
      <c r="C5" s="6" t="s">
        <v>15</v>
      </c>
      <c r="D5" s="2"/>
      <c r="E5" s="1"/>
      <c r="F5" s="2"/>
      <c r="G5" s="1"/>
      <c r="H5" s="2"/>
      <c r="I5" s="1"/>
    </row>
    <row r="6" spans="1:13" x14ac:dyDescent="0.25">
      <c r="A6" t="s">
        <v>5</v>
      </c>
      <c r="B6" t="s">
        <v>3</v>
      </c>
      <c r="C6" t="s">
        <v>4</v>
      </c>
      <c r="D6" s="2">
        <v>0.70263890444482369</v>
      </c>
      <c r="E6" s="1">
        <v>0.171485860945324</v>
      </c>
      <c r="F6" s="2">
        <v>0.59472421162454603</v>
      </c>
      <c r="G6" s="1">
        <v>3.6380445479278697E-2</v>
      </c>
      <c r="H6" s="2">
        <v>0.84641514704406484</v>
      </c>
      <c r="I6" s="1">
        <v>0.45642130214947202</v>
      </c>
      <c r="K6" s="2"/>
      <c r="M6" s="2"/>
    </row>
    <row r="7" spans="1:13" x14ac:dyDescent="0.25">
      <c r="A7" t="s">
        <v>8</v>
      </c>
      <c r="B7" t="s">
        <v>6</v>
      </c>
      <c r="C7" t="s">
        <v>7</v>
      </c>
      <c r="D7" s="2">
        <v>0.7684854978901986</v>
      </c>
      <c r="E7" s="1">
        <v>0.13303202541072101</v>
      </c>
      <c r="F7" s="2">
        <v>0.41163161383380681</v>
      </c>
      <c r="G7" s="1">
        <v>3.16737070685987E-4</v>
      </c>
      <c r="H7" s="2">
        <v>0.53564005431969741</v>
      </c>
      <c r="I7" s="1">
        <v>1.7860687954157201E-3</v>
      </c>
      <c r="K7" s="2"/>
      <c r="M7" s="2"/>
    </row>
    <row r="8" spans="1:13" x14ac:dyDescent="0.25">
      <c r="A8" t="s">
        <v>11</v>
      </c>
      <c r="B8" t="s">
        <v>9</v>
      </c>
      <c r="C8" t="s">
        <v>10</v>
      </c>
      <c r="D8" s="2">
        <v>0.78963447955422561</v>
      </c>
      <c r="E8" s="1">
        <v>0.201931762354156</v>
      </c>
      <c r="F8" s="2">
        <v>0.29209296666584122</v>
      </c>
      <c r="G8" s="1">
        <v>8.0835984230709501E-5</v>
      </c>
      <c r="H8" s="2">
        <v>0.36990908354297852</v>
      </c>
      <c r="I8" s="1">
        <v>2.01211383222038E-4</v>
      </c>
      <c r="K8" s="2"/>
      <c r="M8" s="2"/>
    </row>
    <row r="9" spans="1:13" x14ac:dyDescent="0.25">
      <c r="A9" s="3" t="s">
        <v>14</v>
      </c>
      <c r="B9" s="3" t="s">
        <v>12</v>
      </c>
      <c r="C9" s="3" t="s">
        <v>13</v>
      </c>
      <c r="D9" s="4">
        <v>0.64448373500226186</v>
      </c>
      <c r="E9" s="5">
        <v>5.6684602190602798E-2</v>
      </c>
      <c r="F9" s="4">
        <v>0.16406585924164327</v>
      </c>
      <c r="G9" s="5">
        <v>1.85476045672268E-5</v>
      </c>
      <c r="H9" s="4">
        <v>0.25456943337921056</v>
      </c>
      <c r="I9" s="5">
        <v>9.2059267863282005E-5</v>
      </c>
      <c r="K9" s="2"/>
      <c r="M9" s="2"/>
    </row>
    <row r="10" spans="1:13" x14ac:dyDescent="0.25">
      <c r="D10" s="2">
        <f>-1/0.726</f>
        <v>-1.3774104683195594</v>
      </c>
      <c r="E10" s="1"/>
      <c r="F10" s="2">
        <v>-3.41</v>
      </c>
      <c r="G10" s="1"/>
      <c r="H10" s="2">
        <v>-2.42</v>
      </c>
      <c r="I10" s="1"/>
      <c r="K10" s="2"/>
      <c r="M10" s="2"/>
    </row>
    <row r="11" spans="1:13" x14ac:dyDescent="0.25">
      <c r="C11" s="8" t="s">
        <v>75</v>
      </c>
      <c r="D11" s="2"/>
      <c r="E11" s="1"/>
      <c r="F11" s="2"/>
      <c r="G11" s="1"/>
      <c r="H11" s="2"/>
      <c r="I11" s="1"/>
    </row>
    <row r="12" spans="1:13" x14ac:dyDescent="0.25">
      <c r="A12" t="s">
        <v>71</v>
      </c>
      <c r="B12" t="s">
        <v>69</v>
      </c>
      <c r="C12" t="s">
        <v>70</v>
      </c>
      <c r="D12" s="2">
        <v>0.8530052365511136</v>
      </c>
      <c r="E12" s="1">
        <v>0.599020921896676</v>
      </c>
      <c r="F12" s="2">
        <v>0.22785046353915248</v>
      </c>
      <c r="G12" s="1">
        <v>4.66172746886136E-4</v>
      </c>
      <c r="H12" s="2">
        <v>0.26711496456973982</v>
      </c>
      <c r="I12" s="1">
        <v>6.8186831686784595E-4</v>
      </c>
      <c r="M12" s="2"/>
    </row>
    <row r="13" spans="1:13" x14ac:dyDescent="0.25">
      <c r="A13" s="3" t="s">
        <v>74</v>
      </c>
      <c r="B13" s="3" t="s">
        <v>72</v>
      </c>
      <c r="C13" s="3" t="s">
        <v>73</v>
      </c>
      <c r="D13" s="4">
        <v>1.0506136223188702</v>
      </c>
      <c r="E13" s="5">
        <v>0.83386231166769997</v>
      </c>
      <c r="F13" s="4">
        <v>0.17325882930651335</v>
      </c>
      <c r="G13" s="5">
        <v>2.84858663956418E-5</v>
      </c>
      <c r="H13" s="4">
        <v>0.16491203390653134</v>
      </c>
      <c r="I13" s="5">
        <v>2.6873989909155801E-5</v>
      </c>
      <c r="K13" s="2"/>
      <c r="M13" s="2"/>
    </row>
    <row r="14" spans="1:13" x14ac:dyDescent="0.25">
      <c r="D14" s="2">
        <f>-1/0.952</f>
        <v>-1.0504201680672269</v>
      </c>
      <c r="E14" s="1"/>
      <c r="F14" s="2">
        <v>-5.08</v>
      </c>
      <c r="G14" s="1"/>
      <c r="H14" s="2">
        <v>-4.9000000000000004</v>
      </c>
      <c r="I14" s="1"/>
    </row>
    <row r="15" spans="1:13" x14ac:dyDescent="0.25">
      <c r="C15" s="6" t="s">
        <v>46</v>
      </c>
      <c r="D15" s="2"/>
      <c r="E15" s="1"/>
      <c r="F15" s="2"/>
      <c r="G15" s="1"/>
      <c r="H15" s="2"/>
      <c r="I15" s="1"/>
    </row>
    <row r="16" spans="1:13" x14ac:dyDescent="0.25">
      <c r="A16" t="s">
        <v>42</v>
      </c>
      <c r="B16" t="s">
        <v>22</v>
      </c>
      <c r="C16" t="s">
        <v>23</v>
      </c>
      <c r="D16" s="2">
        <v>0.48709460170839203</v>
      </c>
      <c r="E16" s="1">
        <v>1.7789355812933901E-2</v>
      </c>
      <c r="F16" s="2">
        <v>0.76624353250217436</v>
      </c>
      <c r="G16" s="1">
        <v>0.19330325140504301</v>
      </c>
      <c r="H16" s="2">
        <v>1.5730897649342046</v>
      </c>
      <c r="I16" s="1">
        <v>3.6516840413714897E-2</v>
      </c>
    </row>
    <row r="17" spans="1:13" x14ac:dyDescent="0.25">
      <c r="A17" t="s">
        <v>43</v>
      </c>
      <c r="B17" t="s">
        <v>20</v>
      </c>
      <c r="C17" t="s">
        <v>21</v>
      </c>
      <c r="D17" s="2">
        <v>0.38086657654125944</v>
      </c>
      <c r="E17" s="1">
        <v>1.19650500990468E-2</v>
      </c>
      <c r="F17" s="2">
        <v>1.7837754923428757</v>
      </c>
      <c r="G17" s="1">
        <v>1.26704778748868E-2</v>
      </c>
      <c r="H17" s="2">
        <v>4.6834655551604731</v>
      </c>
      <c r="I17" s="1">
        <v>6.2414430182096395E-5</v>
      </c>
    </row>
    <row r="18" spans="1:13" x14ac:dyDescent="0.25">
      <c r="A18" t="s">
        <v>44</v>
      </c>
      <c r="B18" t="s">
        <v>18</v>
      </c>
      <c r="C18" t="s">
        <v>19</v>
      </c>
      <c r="D18" s="2">
        <v>0.33273904349445643</v>
      </c>
      <c r="E18" s="1">
        <v>1.7132344576783899E-2</v>
      </c>
      <c r="F18" s="2">
        <v>2.5941080744741041</v>
      </c>
      <c r="G18" s="1">
        <v>6.81167731489969E-3</v>
      </c>
      <c r="H18" s="2">
        <v>7.7962238733108666</v>
      </c>
      <c r="I18" s="1">
        <v>1.1325259394668E-4</v>
      </c>
    </row>
    <row r="19" spans="1:13" x14ac:dyDescent="0.25">
      <c r="A19" s="3" t="s">
        <v>45</v>
      </c>
      <c r="B19" s="3" t="s">
        <v>16</v>
      </c>
      <c r="C19" s="3" t="s">
        <v>17</v>
      </c>
      <c r="D19" s="4">
        <v>0.40133223731192286</v>
      </c>
      <c r="E19" s="5">
        <v>1.62915972016387E-2</v>
      </c>
      <c r="F19" s="4">
        <v>1.7019428138371093</v>
      </c>
      <c r="G19" s="5">
        <v>2.96882129534628E-2</v>
      </c>
      <c r="H19" s="4">
        <v>4.2407328781672833</v>
      </c>
      <c r="I19" s="5">
        <v>1.4356107843063799E-4</v>
      </c>
      <c r="K19" s="1"/>
      <c r="L19" s="1"/>
      <c r="M19" s="1"/>
    </row>
    <row r="20" spans="1:13" x14ac:dyDescent="0.25">
      <c r="D20" s="2">
        <f>-1/0.4</f>
        <v>-2.5</v>
      </c>
      <c r="E20" s="1"/>
      <c r="F20" s="2">
        <v>1.712</v>
      </c>
      <c r="G20" s="1"/>
      <c r="H20" s="2">
        <v>4.5730000000000004</v>
      </c>
      <c r="I20" s="1"/>
    </row>
    <row r="21" spans="1:13" x14ac:dyDescent="0.25">
      <c r="C21" s="6" t="s">
        <v>54</v>
      </c>
      <c r="D21" s="2"/>
      <c r="E21" s="1"/>
      <c r="F21" s="2"/>
      <c r="G21" s="1"/>
      <c r="H21" s="2"/>
      <c r="I21" s="1"/>
    </row>
    <row r="22" spans="1:13" x14ac:dyDescent="0.25">
      <c r="A22" t="s">
        <v>49</v>
      </c>
      <c r="B22" t="s">
        <v>47</v>
      </c>
      <c r="C22" t="s">
        <v>48</v>
      </c>
      <c r="D22" s="2">
        <v>0.78457020684915424</v>
      </c>
      <c r="E22" s="1">
        <v>0.18614561223392401</v>
      </c>
      <c r="F22" s="2">
        <v>1.121726627731396</v>
      </c>
      <c r="G22" s="1">
        <v>0.48639478783059298</v>
      </c>
      <c r="H22" s="2">
        <v>1.4297339077356341</v>
      </c>
      <c r="I22" s="1">
        <v>3.81919011727705E-2</v>
      </c>
    </row>
    <row r="23" spans="1:13" x14ac:dyDescent="0.25">
      <c r="A23" t="s">
        <v>50</v>
      </c>
      <c r="B23" t="s">
        <v>3</v>
      </c>
      <c r="C23" t="s">
        <v>4</v>
      </c>
      <c r="D23" s="2">
        <v>0.71581148036978792</v>
      </c>
      <c r="E23" s="1">
        <v>6.1800385315820897E-2</v>
      </c>
      <c r="F23" s="2">
        <v>1.8037911993699967</v>
      </c>
      <c r="G23" s="1">
        <v>2.4602532141401799E-3</v>
      </c>
      <c r="H23" s="2">
        <v>2.5199249367140109</v>
      </c>
      <c r="I23" s="1">
        <v>1.5811635950863901E-4</v>
      </c>
    </row>
    <row r="24" spans="1:13" x14ac:dyDescent="0.25">
      <c r="A24" t="s">
        <v>51</v>
      </c>
      <c r="B24" t="s">
        <v>9</v>
      </c>
      <c r="C24" t="s">
        <v>10</v>
      </c>
      <c r="D24" s="2">
        <v>0.57803266742136528</v>
      </c>
      <c r="E24" s="1">
        <v>1.7698859566587E-2</v>
      </c>
      <c r="F24" s="2">
        <v>1.2408750104017077</v>
      </c>
      <c r="G24" s="1">
        <v>0.14417492772725199</v>
      </c>
      <c r="H24" s="2">
        <v>2.146721250093556</v>
      </c>
      <c r="I24" s="1">
        <v>4.1586224390902901E-4</v>
      </c>
    </row>
    <row r="25" spans="1:13" x14ac:dyDescent="0.25">
      <c r="A25" s="3" t="s">
        <v>53</v>
      </c>
      <c r="B25" s="3" t="s">
        <v>52</v>
      </c>
      <c r="C25" s="3" t="s">
        <v>13</v>
      </c>
      <c r="D25" s="4">
        <v>0.57465184066950914</v>
      </c>
      <c r="E25" s="5">
        <v>2.94118457172463E-2</v>
      </c>
      <c r="F25" s="4">
        <v>0.9316907400309733</v>
      </c>
      <c r="G25" s="5">
        <v>0.72761944376874499</v>
      </c>
      <c r="H25" s="4">
        <v>1.6213134181306867</v>
      </c>
      <c r="I25" s="5">
        <v>2.1305050808844001E-2</v>
      </c>
    </row>
    <row r="26" spans="1:13" x14ac:dyDescent="0.25">
      <c r="D26" s="2">
        <f>-1/0.663</f>
        <v>-1.5082956259426847</v>
      </c>
      <c r="E26" s="1"/>
      <c r="F26" s="2">
        <v>1.2749999999999999</v>
      </c>
      <c r="G26" s="1"/>
      <c r="H26" s="2">
        <v>1.929</v>
      </c>
      <c r="I26" s="1"/>
    </row>
    <row r="27" spans="1:13" x14ac:dyDescent="0.25">
      <c r="C27" s="6" t="s">
        <v>76</v>
      </c>
      <c r="D27" s="2"/>
      <c r="E27" s="1"/>
      <c r="F27" s="2"/>
      <c r="G27" s="1"/>
      <c r="H27" s="2"/>
      <c r="I27" s="1"/>
    </row>
    <row r="28" spans="1:13" x14ac:dyDescent="0.25">
      <c r="A28" s="3" t="s">
        <v>26</v>
      </c>
      <c r="B28" s="3" t="s">
        <v>24</v>
      </c>
      <c r="C28" s="3" t="s">
        <v>25</v>
      </c>
      <c r="D28" s="4">
        <v>1.0333007557409064</v>
      </c>
      <c r="E28" s="5">
        <v>0.83830355995343597</v>
      </c>
      <c r="F28" s="4">
        <v>0.55660165655724914</v>
      </c>
      <c r="G28" s="5">
        <v>1.34838009598621E-3</v>
      </c>
      <c r="H28" s="4">
        <v>0.53866374670184958</v>
      </c>
      <c r="I28" s="5">
        <v>8.0196225963137502E-4</v>
      </c>
    </row>
    <row r="29" spans="1:13" x14ac:dyDescent="0.25">
      <c r="D29" s="2">
        <v>1.0329999999999999</v>
      </c>
      <c r="E29" s="1"/>
      <c r="F29" s="2">
        <f>-1/F28</f>
        <v>-1.796617002876536</v>
      </c>
      <c r="G29" s="1"/>
      <c r="H29" s="2">
        <f>-1/H28</f>
        <v>-1.8564457068492861</v>
      </c>
      <c r="I29" s="1"/>
    </row>
    <row r="30" spans="1:13" x14ac:dyDescent="0.25">
      <c r="C30" s="6" t="s">
        <v>131</v>
      </c>
      <c r="D30" s="2"/>
      <c r="E30" s="1"/>
      <c r="F30" s="2"/>
      <c r="G30" s="1"/>
      <c r="H30" s="2"/>
      <c r="I30" s="1"/>
    </row>
    <row r="31" spans="1:13" x14ac:dyDescent="0.25">
      <c r="A31" t="s">
        <v>29</v>
      </c>
      <c r="B31" t="s">
        <v>27</v>
      </c>
      <c r="C31" t="s">
        <v>28</v>
      </c>
      <c r="D31" s="2">
        <v>0.94895399936286129</v>
      </c>
      <c r="E31" s="1">
        <v>0.73279810586973604</v>
      </c>
      <c r="F31" s="2">
        <v>0.84034690149052838</v>
      </c>
      <c r="G31" s="1">
        <v>0.18615521499065399</v>
      </c>
      <c r="H31" s="2">
        <v>0.88555072432883664</v>
      </c>
      <c r="I31" s="1">
        <v>0.34779960902331802</v>
      </c>
    </row>
    <row r="32" spans="1:13" x14ac:dyDescent="0.25">
      <c r="A32" t="s">
        <v>32</v>
      </c>
      <c r="B32" t="s">
        <v>30</v>
      </c>
      <c r="C32" t="s">
        <v>31</v>
      </c>
      <c r="D32" s="2">
        <v>1.0286095650271834</v>
      </c>
      <c r="E32" s="1">
        <v>0.911093010219445</v>
      </c>
      <c r="F32" s="2">
        <v>1.1422604112105872</v>
      </c>
      <c r="G32" s="1">
        <v>0.51788236294152901</v>
      </c>
      <c r="H32" s="2">
        <v>1.1104897815921051</v>
      </c>
      <c r="I32" s="1">
        <v>0.60334494619409196</v>
      </c>
    </row>
    <row r="33" spans="1:13" x14ac:dyDescent="0.25">
      <c r="A33" t="s">
        <v>35</v>
      </c>
      <c r="B33" t="s">
        <v>33</v>
      </c>
      <c r="C33" t="s">
        <v>34</v>
      </c>
      <c r="D33" s="2">
        <v>1.1502975059209999</v>
      </c>
      <c r="E33" s="1">
        <v>0.52830761638158696</v>
      </c>
      <c r="F33" s="2">
        <v>1.0652374139606455</v>
      </c>
      <c r="G33" s="1">
        <v>0.76263628216552604</v>
      </c>
      <c r="H33" s="2">
        <v>0.9260538325759039</v>
      </c>
      <c r="I33" s="1">
        <v>0.70203652709987296</v>
      </c>
    </row>
    <row r="34" spans="1:13" x14ac:dyDescent="0.25">
      <c r="A34" t="s">
        <v>38</v>
      </c>
      <c r="B34" t="s">
        <v>36</v>
      </c>
      <c r="C34" t="s">
        <v>37</v>
      </c>
      <c r="D34" s="2">
        <v>1.1075814665809625</v>
      </c>
      <c r="E34" s="1">
        <v>0.58382307625685803</v>
      </c>
      <c r="F34" s="2">
        <v>1.5576629589003583</v>
      </c>
      <c r="G34" s="1">
        <v>1.8457786793641E-2</v>
      </c>
      <c r="H34" s="2">
        <v>1.4063642322480994</v>
      </c>
      <c r="I34" s="1">
        <v>4.8317857644956101E-2</v>
      </c>
    </row>
    <row r="35" spans="1:13" x14ac:dyDescent="0.25">
      <c r="A35" s="3" t="s">
        <v>41</v>
      </c>
      <c r="B35" s="3" t="s">
        <v>39</v>
      </c>
      <c r="C35" s="3" t="s">
        <v>40</v>
      </c>
      <c r="D35" s="4">
        <v>1.0572730621064685</v>
      </c>
      <c r="E35" s="5">
        <v>0.786953707801334</v>
      </c>
      <c r="F35" s="4">
        <v>1.1415651718118369</v>
      </c>
      <c r="G35" s="5">
        <v>0.45194588781677197</v>
      </c>
      <c r="H35" s="4">
        <v>1.0797259598550895</v>
      </c>
      <c r="I35" s="5">
        <v>0.66294763108539301</v>
      </c>
    </row>
    <row r="36" spans="1:13" x14ac:dyDescent="0.25">
      <c r="D36" s="2">
        <v>1.0589999999999999</v>
      </c>
      <c r="E36" s="1"/>
      <c r="F36" s="2">
        <v>1.149</v>
      </c>
      <c r="G36" s="1"/>
      <c r="H36" s="2">
        <v>1.0820000000000001</v>
      </c>
      <c r="I36" s="1"/>
    </row>
    <row r="37" spans="1:13" x14ac:dyDescent="0.25">
      <c r="C37" t="s">
        <v>132</v>
      </c>
      <c r="D37" s="2"/>
      <c r="E37" s="1"/>
      <c r="F37" s="2"/>
      <c r="G37" s="1"/>
      <c r="H37" s="2"/>
      <c r="I37" s="1"/>
    </row>
    <row r="38" spans="1:13" x14ac:dyDescent="0.25">
      <c r="A38" s="3" t="s">
        <v>60</v>
      </c>
      <c r="B38" s="3" t="s">
        <v>58</v>
      </c>
      <c r="C38" s="3" t="s">
        <v>59</v>
      </c>
      <c r="D38" s="4">
        <v>1.3022059048677925</v>
      </c>
      <c r="E38" s="5">
        <v>0.23098139594784001</v>
      </c>
      <c r="F38" s="4">
        <v>0.59058000934562505</v>
      </c>
      <c r="G38" s="5">
        <v>1.9842150745432999E-2</v>
      </c>
      <c r="H38" s="4">
        <v>0.45352275484082144</v>
      </c>
      <c r="I38" s="5">
        <v>2.17288062686223E-3</v>
      </c>
      <c r="K38" s="2"/>
      <c r="M38" s="2"/>
    </row>
    <row r="39" spans="1:13" x14ac:dyDescent="0.25">
      <c r="D39" s="2">
        <v>1.3022059048677925</v>
      </c>
      <c r="E39" s="1"/>
      <c r="F39" s="2">
        <f>-1/F38</f>
        <v>-1.6932506759042196</v>
      </c>
      <c r="G39" s="1"/>
      <c r="H39" s="2">
        <f>-1/H38</f>
        <v>-2.2049610285838526</v>
      </c>
      <c r="I39" s="1"/>
      <c r="K39" s="2"/>
      <c r="M39" s="2"/>
    </row>
    <row r="40" spans="1:13" x14ac:dyDescent="0.25">
      <c r="C40" t="s">
        <v>132</v>
      </c>
      <c r="D40" s="2"/>
      <c r="E40" s="1"/>
      <c r="F40" s="2"/>
      <c r="G40" s="1"/>
      <c r="H40" s="2"/>
      <c r="I40" s="1"/>
      <c r="K40" s="2"/>
      <c r="M40" s="2"/>
    </row>
    <row r="41" spans="1:13" x14ac:dyDescent="0.25">
      <c r="A41" s="3" t="s">
        <v>63</v>
      </c>
      <c r="B41" s="3" t="s">
        <v>61</v>
      </c>
      <c r="C41" s="3" t="s">
        <v>62</v>
      </c>
      <c r="D41" s="4">
        <v>1.2634613526657028</v>
      </c>
      <c r="E41" s="5">
        <v>5.84067966391911E-2</v>
      </c>
      <c r="F41" s="4">
        <v>0.98195684004751593</v>
      </c>
      <c r="G41" s="5">
        <v>0.89875324573981497</v>
      </c>
      <c r="H41" s="4">
        <v>1.2866770728992178</v>
      </c>
      <c r="I41" s="5">
        <v>4.0730386135423097E-2</v>
      </c>
    </row>
    <row r="42" spans="1:13" x14ac:dyDescent="0.25">
      <c r="D42" s="2">
        <v>1.2634613526657028</v>
      </c>
      <c r="E42" s="1"/>
      <c r="F42" s="2">
        <f>-1/F41</f>
        <v>-1.0183746975596311</v>
      </c>
      <c r="G42" s="1"/>
      <c r="H42" s="2">
        <v>1.2866770728992178</v>
      </c>
      <c r="I42" s="1"/>
    </row>
    <row r="43" spans="1:13" x14ac:dyDescent="0.25">
      <c r="C43" t="s">
        <v>132</v>
      </c>
      <c r="D43" s="2"/>
      <c r="E43" s="1"/>
      <c r="F43" s="2"/>
      <c r="G43" s="1"/>
      <c r="H43" s="2"/>
      <c r="I43" s="1"/>
    </row>
    <row r="44" spans="1:13" x14ac:dyDescent="0.25">
      <c r="A44" s="3" t="s">
        <v>65</v>
      </c>
      <c r="B44" s="3" t="s">
        <v>64</v>
      </c>
      <c r="C44" s="3"/>
      <c r="D44" s="4">
        <v>0.92528144431655845</v>
      </c>
      <c r="E44" s="5">
        <v>0.74047211058863505</v>
      </c>
      <c r="F44" s="4">
        <v>0.71409851229425458</v>
      </c>
      <c r="G44" s="5">
        <v>0.17972113644549401</v>
      </c>
      <c r="H44" s="4">
        <v>1.2957336115206508</v>
      </c>
      <c r="I44" s="5">
        <v>0.2359713794303</v>
      </c>
    </row>
    <row r="45" spans="1:13" x14ac:dyDescent="0.25">
      <c r="D45" s="2">
        <f>-1/D44</f>
        <v>-1.0807522469432325</v>
      </c>
      <c r="E45" s="1"/>
      <c r="F45" s="2">
        <f>-1/F44</f>
        <v>-1.4003670120908129</v>
      </c>
      <c r="G45" s="1"/>
      <c r="H45" s="2">
        <v>1.2957336115206508</v>
      </c>
      <c r="I45" s="1"/>
    </row>
    <row r="46" spans="1:13" x14ac:dyDescent="0.25">
      <c r="C46" t="s">
        <v>132</v>
      </c>
      <c r="D46" s="2"/>
      <c r="E46" s="1"/>
      <c r="F46" s="2"/>
      <c r="G46" s="1"/>
      <c r="H46" s="2"/>
      <c r="I46" s="1"/>
    </row>
    <row r="47" spans="1:13" x14ac:dyDescent="0.25">
      <c r="A47" s="3" t="s">
        <v>68</v>
      </c>
      <c r="B47" s="7" t="s">
        <v>66</v>
      </c>
      <c r="C47" s="3" t="s">
        <v>67</v>
      </c>
      <c r="D47" s="4">
        <v>0.70962746604218163</v>
      </c>
      <c r="E47" s="5">
        <v>7.7861069145578901E-2</v>
      </c>
      <c r="F47" s="4">
        <v>0.64421938836364834</v>
      </c>
      <c r="G47" s="5">
        <v>5.1889697661372199E-2</v>
      </c>
      <c r="H47" s="4">
        <v>1.1015307500208484</v>
      </c>
      <c r="I47" s="5">
        <v>0.59823586026310605</v>
      </c>
    </row>
    <row r="48" spans="1:13" x14ac:dyDescent="0.25">
      <c r="D48" s="2">
        <f>-1/D47</f>
        <v>-1.4091901002328988</v>
      </c>
      <c r="E48" s="1"/>
      <c r="F48" s="2">
        <f>-1/F47</f>
        <v>-1.5522662280314994</v>
      </c>
      <c r="G48" s="1"/>
      <c r="H48" s="2">
        <v>1.1015307500208484</v>
      </c>
      <c r="I48" s="1"/>
    </row>
    <row r="49" spans="1:13" x14ac:dyDescent="0.25">
      <c r="C49" s="6" t="s">
        <v>133</v>
      </c>
      <c r="K49" s="1"/>
      <c r="L49" s="1"/>
      <c r="M49" s="1"/>
    </row>
    <row r="50" spans="1:13" x14ac:dyDescent="0.25">
      <c r="A50" s="3" t="s">
        <v>79</v>
      </c>
      <c r="B50" s="3" t="s">
        <v>77</v>
      </c>
      <c r="C50" s="3" t="s">
        <v>78</v>
      </c>
      <c r="D50" s="4">
        <v>0.73179366935371626</v>
      </c>
      <c r="E50" s="5">
        <v>0.348762368120413</v>
      </c>
      <c r="F50" s="4">
        <v>0.30239142652669659</v>
      </c>
      <c r="G50" s="5">
        <v>2.9850963229986999E-3</v>
      </c>
      <c r="H50" s="4">
        <v>0.41321951690802788</v>
      </c>
      <c r="I50" s="5">
        <v>1.1213970605915899E-2</v>
      </c>
      <c r="K50" s="2"/>
      <c r="L50" s="2"/>
      <c r="M50" s="2"/>
    </row>
    <row r="51" spans="1:13" x14ac:dyDescent="0.25">
      <c r="D51" s="2">
        <f>-1/D50</f>
        <v>-1.3665053988279923</v>
      </c>
      <c r="E51" s="1"/>
      <c r="F51" s="2">
        <f>-1/F50</f>
        <v>-3.3069720642748286</v>
      </c>
      <c r="G51" s="1"/>
      <c r="H51" s="2">
        <f>-1/H50</f>
        <v>-2.4200212213659174</v>
      </c>
      <c r="I51" s="1"/>
      <c r="K51" s="2"/>
      <c r="L51" s="2"/>
      <c r="M51" s="2"/>
    </row>
    <row r="52" spans="1:13" x14ac:dyDescent="0.25">
      <c r="C52" s="6" t="s">
        <v>134</v>
      </c>
      <c r="D52" s="2"/>
      <c r="E52" s="1"/>
      <c r="F52" s="2"/>
      <c r="G52" s="1"/>
      <c r="H52" s="2"/>
      <c r="I52" s="1"/>
      <c r="K52" s="2"/>
      <c r="L52" s="2"/>
      <c r="M52" s="2"/>
    </row>
    <row r="53" spans="1:13" x14ac:dyDescent="0.25">
      <c r="A53" s="3" t="s">
        <v>82</v>
      </c>
      <c r="B53" s="3" t="s">
        <v>80</v>
      </c>
      <c r="C53" s="3" t="s">
        <v>81</v>
      </c>
      <c r="D53" s="4">
        <v>0.72004093182254092</v>
      </c>
      <c r="E53" s="5">
        <v>0.31272734252377699</v>
      </c>
      <c r="F53" s="4">
        <v>0.27106888481076263</v>
      </c>
      <c r="G53" s="5">
        <v>1.6517625279457201E-3</v>
      </c>
      <c r="H53" s="4">
        <v>0.37646316039928868</v>
      </c>
      <c r="I53" s="5">
        <v>6.2341505687919596E-3</v>
      </c>
      <c r="K53" s="2"/>
      <c r="L53" s="2"/>
      <c r="M53" s="2"/>
    </row>
    <row r="54" spans="1:13" x14ac:dyDescent="0.25">
      <c r="D54" s="2">
        <f>-1/D53</f>
        <v>-1.3888099353863634</v>
      </c>
      <c r="E54" s="1"/>
      <c r="F54" s="2">
        <f>-1/F53</f>
        <v>-3.6890991774954749</v>
      </c>
      <c r="G54" s="1"/>
      <c r="H54" s="2">
        <f>-1/H53</f>
        <v>-2.6563024093496121</v>
      </c>
      <c r="I54" s="1"/>
      <c r="K54" s="2"/>
      <c r="L54" s="2"/>
      <c r="M54" s="2"/>
    </row>
    <row r="55" spans="1:13" x14ac:dyDescent="0.25">
      <c r="C55" s="6" t="s">
        <v>135</v>
      </c>
      <c r="D55" s="2"/>
      <c r="E55" s="1"/>
      <c r="F55" s="2"/>
      <c r="G55" s="1"/>
      <c r="H55" s="2"/>
      <c r="I55" s="1"/>
      <c r="K55" s="2"/>
      <c r="L55" s="2"/>
      <c r="M55" s="2"/>
    </row>
    <row r="56" spans="1:13" x14ac:dyDescent="0.25">
      <c r="A56" s="3" t="s">
        <v>85</v>
      </c>
      <c r="B56" s="3" t="s">
        <v>83</v>
      </c>
      <c r="C56" s="3" t="s">
        <v>84</v>
      </c>
      <c r="D56" s="4">
        <v>0.48667755496467624</v>
      </c>
      <c r="E56" s="5">
        <v>7.2317552959986695E-2</v>
      </c>
      <c r="F56" s="4">
        <v>9.8727343735641987E-2</v>
      </c>
      <c r="G56" s="5">
        <v>1.80589422652845E-4</v>
      </c>
      <c r="H56" s="4">
        <v>0.20285986630882891</v>
      </c>
      <c r="I56" s="5">
        <v>8.6208610644776095E-4</v>
      </c>
      <c r="K56" s="2"/>
      <c r="L56" s="2"/>
      <c r="M56" s="2"/>
    </row>
    <row r="57" spans="1:13" x14ac:dyDescent="0.25">
      <c r="D57" s="2">
        <f>-1/D56</f>
        <v>-2.0547485492167015</v>
      </c>
      <c r="E57" s="1"/>
      <c r="F57" s="2">
        <f>-1/F56</f>
        <v>-10.128906158740151</v>
      </c>
      <c r="G57" s="1"/>
      <c r="H57" s="2">
        <f>-1/H56</f>
        <v>-4.9295112838023094</v>
      </c>
      <c r="I57" s="1"/>
      <c r="K57" s="2"/>
      <c r="M57" s="2"/>
    </row>
    <row r="58" spans="1:13" x14ac:dyDescent="0.25">
      <c r="C58" s="6" t="s">
        <v>136</v>
      </c>
      <c r="D58" s="2"/>
      <c r="E58" s="1"/>
      <c r="F58" s="2"/>
      <c r="G58" s="1"/>
      <c r="H58" s="2"/>
      <c r="I58" s="1"/>
      <c r="K58" s="2"/>
      <c r="M58" s="2"/>
    </row>
    <row r="59" spans="1:13" x14ac:dyDescent="0.25">
      <c r="A59" s="3" t="s">
        <v>87</v>
      </c>
      <c r="B59" s="3" t="s">
        <v>86</v>
      </c>
      <c r="C59" s="3" t="s">
        <v>78</v>
      </c>
      <c r="D59" s="4">
        <v>0.9323569274305229</v>
      </c>
      <c r="E59" s="5">
        <v>0.58239802397059404</v>
      </c>
      <c r="F59" s="4">
        <v>0.47948927559932081</v>
      </c>
      <c r="G59" s="5">
        <v>1.5680710917535299E-4</v>
      </c>
      <c r="H59" s="4">
        <v>0.51427651953071429</v>
      </c>
      <c r="I59" s="5">
        <v>2.0215579092023301E-4</v>
      </c>
      <c r="K59" s="2"/>
      <c r="L59" s="2"/>
      <c r="M59" s="2"/>
    </row>
    <row r="60" spans="1:13" x14ac:dyDescent="0.25">
      <c r="D60" s="2">
        <f>-1/D59</f>
        <v>-1.0725506193812431</v>
      </c>
      <c r="E60" s="1"/>
      <c r="F60" s="2">
        <f>-1/F59</f>
        <v>-2.0855523801863662</v>
      </c>
      <c r="G60" s="1"/>
      <c r="H60" s="2">
        <f>-1/H59</f>
        <v>-1.9444792091859771</v>
      </c>
      <c r="I60" s="1"/>
      <c r="K60" s="2"/>
      <c r="L60" s="2"/>
      <c r="M60" s="2"/>
    </row>
    <row r="61" spans="1:13" x14ac:dyDescent="0.25">
      <c r="C61" s="6" t="s">
        <v>137</v>
      </c>
      <c r="D61" s="2"/>
      <c r="E61" s="1"/>
      <c r="F61" s="2"/>
      <c r="G61" s="1"/>
      <c r="H61" s="2"/>
      <c r="I61" s="1"/>
      <c r="K61" s="2"/>
      <c r="L61" s="2"/>
      <c r="M61" s="2"/>
    </row>
    <row r="62" spans="1:13" x14ac:dyDescent="0.25">
      <c r="A62" s="3" t="s">
        <v>89</v>
      </c>
      <c r="B62" s="3" t="s">
        <v>88</v>
      </c>
      <c r="C62" s="3" t="s">
        <v>78</v>
      </c>
      <c r="D62" s="4">
        <v>0.11599109323546485</v>
      </c>
      <c r="E62" s="5">
        <v>4.8395644668426798E-4</v>
      </c>
      <c r="F62" s="4">
        <v>0.50700023046941201</v>
      </c>
      <c r="G62" s="5">
        <v>1.5333321319687E-2</v>
      </c>
      <c r="H62" s="4">
        <v>4.3710272601723679</v>
      </c>
      <c r="I62" s="5">
        <v>2.10909143704012E-4</v>
      </c>
      <c r="K62" s="2"/>
      <c r="L62" s="2"/>
      <c r="M62" s="2"/>
    </row>
    <row r="63" spans="1:13" x14ac:dyDescent="0.25">
      <c r="D63" s="2">
        <f>-1/D62</f>
        <v>-8.6213516236973025</v>
      </c>
      <c r="E63" s="1"/>
      <c r="F63" s="2">
        <f>-1/F62</f>
        <v>-1.9723856911744171</v>
      </c>
      <c r="G63" s="1"/>
      <c r="H63" s="2">
        <v>4.3710000000000004</v>
      </c>
      <c r="I63" s="1"/>
    </row>
    <row r="64" spans="1:13" x14ac:dyDescent="0.25">
      <c r="C64" s="6" t="s">
        <v>138</v>
      </c>
      <c r="D64" s="2"/>
      <c r="E64" s="1"/>
      <c r="F64" s="2"/>
      <c r="G64" s="1"/>
      <c r="H64" s="2"/>
      <c r="I64" s="1"/>
    </row>
    <row r="65" spans="1:13" x14ac:dyDescent="0.25">
      <c r="A65" s="3" t="s">
        <v>91</v>
      </c>
      <c r="B65" s="3" t="s">
        <v>90</v>
      </c>
      <c r="C65" s="3" t="s">
        <v>81</v>
      </c>
      <c r="D65" s="4">
        <v>0.66472498599362118</v>
      </c>
      <c r="E65" s="5">
        <v>2.5800703481998599E-2</v>
      </c>
      <c r="F65" s="4">
        <v>1.4498195098657791</v>
      </c>
      <c r="G65" s="5">
        <v>1.6470501736364201E-2</v>
      </c>
      <c r="H65" s="4">
        <v>2.1810817111058527</v>
      </c>
      <c r="I65" s="5">
        <v>2.3611558641125201E-4</v>
      </c>
      <c r="K65" s="2"/>
      <c r="L65" s="2"/>
    </row>
    <row r="66" spans="1:13" x14ac:dyDescent="0.25">
      <c r="D66" s="2">
        <f>-1/D65</f>
        <v>-1.5043815428499572</v>
      </c>
      <c r="E66" s="1"/>
      <c r="F66" s="2">
        <v>1.45</v>
      </c>
      <c r="G66" s="1"/>
      <c r="H66" s="2">
        <v>2.181</v>
      </c>
      <c r="I66" s="1"/>
      <c r="K66" s="2"/>
      <c r="L66" s="2"/>
    </row>
    <row r="67" spans="1:13" x14ac:dyDescent="0.25">
      <c r="C67" s="6" t="s">
        <v>139</v>
      </c>
      <c r="D67" s="2"/>
      <c r="E67" s="1"/>
      <c r="F67" s="2"/>
      <c r="G67" s="1"/>
      <c r="H67" s="2"/>
      <c r="I67" s="1"/>
      <c r="K67" s="2"/>
      <c r="L67" s="2"/>
    </row>
    <row r="68" spans="1:13" x14ac:dyDescent="0.25">
      <c r="A68" s="3" t="s">
        <v>94</v>
      </c>
      <c r="B68" s="3" t="s">
        <v>92</v>
      </c>
      <c r="C68" s="3" t="s">
        <v>93</v>
      </c>
      <c r="D68" s="4">
        <v>0.98352717441230664</v>
      </c>
      <c r="E68" s="5">
        <v>0.89687904863100398</v>
      </c>
      <c r="F68" s="4">
        <v>0.60573143980860134</v>
      </c>
      <c r="G68" s="5">
        <v>8.2219616269966903E-4</v>
      </c>
      <c r="H68" s="4">
        <v>0.61587666875655789</v>
      </c>
      <c r="I68" s="5">
        <v>8.03292007521042E-4</v>
      </c>
      <c r="K68" s="2"/>
      <c r="L68" s="2"/>
      <c r="M68" s="2"/>
    </row>
    <row r="69" spans="1:13" x14ac:dyDescent="0.25">
      <c r="D69" s="2">
        <f>-1/D68</f>
        <v>-1.0167487244036104</v>
      </c>
      <c r="E69" s="1"/>
      <c r="F69" s="2">
        <f>-1/F68</f>
        <v>-1.6508966421092151</v>
      </c>
      <c r="G69" s="1"/>
      <c r="H69" s="2">
        <f>-1/H68</f>
        <v>-1.6237017096604407</v>
      </c>
      <c r="I69" s="1"/>
      <c r="K69" s="2"/>
      <c r="L69" s="2"/>
      <c r="M69" s="2"/>
    </row>
    <row r="70" spans="1:13" x14ac:dyDescent="0.25">
      <c r="C70" s="6" t="s">
        <v>140</v>
      </c>
      <c r="D70" s="2"/>
      <c r="E70" s="1"/>
      <c r="F70" s="2"/>
      <c r="G70" s="1"/>
      <c r="H70" s="2"/>
      <c r="I70" s="1"/>
      <c r="K70" s="2"/>
      <c r="L70" s="2"/>
      <c r="M70" s="2"/>
    </row>
    <row r="71" spans="1:13" x14ac:dyDescent="0.25">
      <c r="A71" s="3" t="s">
        <v>97</v>
      </c>
      <c r="B71" s="3" t="s">
        <v>95</v>
      </c>
      <c r="C71" s="3" t="s">
        <v>96</v>
      </c>
      <c r="D71" s="4">
        <v>0.67458563689130258</v>
      </c>
      <c r="E71" s="5">
        <v>8.6837250787190096E-2</v>
      </c>
      <c r="F71" s="4">
        <v>0.69248572803021313</v>
      </c>
      <c r="G71" s="5">
        <v>7.0522421084876399E-2</v>
      </c>
      <c r="H71" s="4">
        <v>1.0265349425780843</v>
      </c>
      <c r="I71" s="5">
        <v>0.90060922167500002</v>
      </c>
      <c r="K71" s="2"/>
      <c r="L71" s="2"/>
    </row>
    <row r="72" spans="1:13" x14ac:dyDescent="0.25">
      <c r="D72" s="2">
        <f>-1/D71</f>
        <v>-1.4823914790245263</v>
      </c>
      <c r="E72" s="1"/>
      <c r="F72" s="2">
        <f>-1/F71</f>
        <v>-1.4440730826966155</v>
      </c>
      <c r="G72" s="1"/>
      <c r="H72" s="2">
        <v>1.0269999999999999</v>
      </c>
      <c r="I72" s="1"/>
      <c r="K72" s="2"/>
      <c r="L72" s="2"/>
    </row>
    <row r="73" spans="1:13" x14ac:dyDescent="0.25">
      <c r="C73" s="6" t="s">
        <v>141</v>
      </c>
    </row>
    <row r="74" spans="1:13" x14ac:dyDescent="0.25">
      <c r="A74" t="s">
        <v>100</v>
      </c>
      <c r="B74" t="s">
        <v>98</v>
      </c>
      <c r="C74" t="s">
        <v>99</v>
      </c>
      <c r="D74" s="2">
        <v>0.27687265702920344</v>
      </c>
      <c r="E74" s="1">
        <v>1.62915972016387E-2</v>
      </c>
      <c r="F74" s="2">
        <v>0.43422211566369484</v>
      </c>
      <c r="G74" s="1">
        <v>1.24699261798914E-2</v>
      </c>
      <c r="H74" s="2">
        <v>1.5683098516221277</v>
      </c>
      <c r="I74" s="1">
        <v>0.113035149913149</v>
      </c>
      <c r="K74" s="2"/>
      <c r="L74" s="2"/>
      <c r="M74" s="2"/>
    </row>
    <row r="75" spans="1:13" x14ac:dyDescent="0.25">
      <c r="A75" t="s">
        <v>103</v>
      </c>
      <c r="B75" t="s">
        <v>101</v>
      </c>
      <c r="C75" t="s">
        <v>102</v>
      </c>
      <c r="D75" s="2">
        <v>0.32439598446566692</v>
      </c>
      <c r="E75" s="1">
        <v>1.62915972016387E-2</v>
      </c>
      <c r="F75" s="2">
        <v>0.31966488153030687</v>
      </c>
      <c r="G75" s="1">
        <v>1.5864849448278999E-3</v>
      </c>
      <c r="H75" s="2">
        <v>0.98541565505765671</v>
      </c>
      <c r="I75" s="1">
        <v>0.95817941225111602</v>
      </c>
      <c r="K75" s="2"/>
      <c r="L75" s="2"/>
      <c r="M75" s="2"/>
    </row>
    <row r="76" spans="1:13" x14ac:dyDescent="0.25">
      <c r="A76" s="3" t="s">
        <v>106</v>
      </c>
      <c r="B76" s="3" t="s">
        <v>104</v>
      </c>
      <c r="C76" s="3" t="s">
        <v>105</v>
      </c>
      <c r="D76" s="4">
        <v>0.42373092057242956</v>
      </c>
      <c r="E76" s="5">
        <v>1.1503993710571101E-2</v>
      </c>
      <c r="F76" s="4">
        <v>0.23135653341259499</v>
      </c>
      <c r="G76" s="5">
        <v>3.91560119446106E-5</v>
      </c>
      <c r="H76" s="4">
        <v>0.54599870384735893</v>
      </c>
      <c r="I76" s="5">
        <v>4.36711474708186E-3</v>
      </c>
      <c r="K76" s="2"/>
      <c r="L76" s="2"/>
      <c r="M76" s="2"/>
    </row>
    <row r="77" spans="1:13" x14ac:dyDescent="0.25">
      <c r="D77" s="2">
        <f>-1/0.342</f>
        <v>-2.9239766081871341</v>
      </c>
      <c r="E77" s="1"/>
      <c r="F77" s="2">
        <f>-1/0.328</f>
        <v>-3.0487804878048781</v>
      </c>
      <c r="G77" s="1"/>
      <c r="H77" s="2">
        <v>1.0329999999999999</v>
      </c>
      <c r="I77" s="1"/>
      <c r="K77" s="2"/>
      <c r="L77" s="2"/>
    </row>
    <row r="78" spans="1:13" x14ac:dyDescent="0.25">
      <c r="C78" s="6" t="s">
        <v>142</v>
      </c>
    </row>
    <row r="79" spans="1:13" x14ac:dyDescent="0.25">
      <c r="A79" t="s">
        <v>109</v>
      </c>
      <c r="B79" t="s">
        <v>107</v>
      </c>
      <c r="C79" t="s">
        <v>108</v>
      </c>
      <c r="D79" s="2">
        <v>0.43462216035039231</v>
      </c>
      <c r="E79" s="1">
        <v>2.8303066243125199E-2</v>
      </c>
      <c r="F79" s="2">
        <v>0.31217049228180249</v>
      </c>
      <c r="G79" s="1">
        <v>1.9635482244138198E-2</v>
      </c>
      <c r="H79" s="2">
        <v>1.392258945339554</v>
      </c>
      <c r="I79" s="1">
        <v>0.32365965479757602</v>
      </c>
    </row>
    <row r="80" spans="1:13" x14ac:dyDescent="0.25">
      <c r="A80" t="s">
        <v>112</v>
      </c>
      <c r="B80" t="s">
        <v>110</v>
      </c>
      <c r="C80" t="s">
        <v>111</v>
      </c>
      <c r="D80" s="2">
        <v>0.26644724304178008</v>
      </c>
      <c r="E80" s="1">
        <v>2.8631525754167298E-4</v>
      </c>
      <c r="F80" s="2">
        <v>0.45273110462085425</v>
      </c>
      <c r="G80" s="1">
        <v>1.7698859566587E-2</v>
      </c>
      <c r="H80" s="2">
        <v>0.26644724304178008</v>
      </c>
      <c r="I80" s="1">
        <v>2.8631525754167298E-4</v>
      </c>
    </row>
    <row r="81" spans="1:9" x14ac:dyDescent="0.25">
      <c r="A81" t="s">
        <v>115</v>
      </c>
      <c r="B81" t="s">
        <v>113</v>
      </c>
      <c r="C81" t="s">
        <v>114</v>
      </c>
      <c r="D81" s="2">
        <v>0.18766505107654019</v>
      </c>
      <c r="E81" s="1">
        <v>4.9919104025517599E-4</v>
      </c>
      <c r="F81" s="2">
        <v>0.45563602031039585</v>
      </c>
      <c r="G81" s="1">
        <v>4.20830545265172E-2</v>
      </c>
      <c r="H81" s="2">
        <v>0.18766505107654019</v>
      </c>
      <c r="I81" s="1">
        <v>4.9919104025517599E-4</v>
      </c>
    </row>
    <row r="82" spans="1:9" x14ac:dyDescent="0.25">
      <c r="A82" t="s">
        <v>118</v>
      </c>
      <c r="B82" t="s">
        <v>116</v>
      </c>
      <c r="C82" t="s">
        <v>117</v>
      </c>
      <c r="D82" s="2">
        <v>0.20927590234952254</v>
      </c>
      <c r="E82" s="1">
        <v>1.14240763439481E-4</v>
      </c>
      <c r="F82" s="2">
        <v>0.45300246920762888</v>
      </c>
      <c r="G82" s="1">
        <v>1.7698859566587E-2</v>
      </c>
      <c r="H82" s="2">
        <v>0.20927590234952254</v>
      </c>
      <c r="I82" s="1">
        <v>1.14240763439481E-4</v>
      </c>
    </row>
    <row r="83" spans="1:9" x14ac:dyDescent="0.25">
      <c r="A83" t="s">
        <v>121</v>
      </c>
      <c r="B83" t="s">
        <v>119</v>
      </c>
      <c r="C83" t="s">
        <v>120</v>
      </c>
      <c r="D83" s="2">
        <v>0.25511615732347942</v>
      </c>
      <c r="E83" s="1">
        <v>1.3628434173525701E-4</v>
      </c>
      <c r="F83" s="2">
        <v>0.47961374815190261</v>
      </c>
      <c r="G83" s="1">
        <v>1.7698859566587E-2</v>
      </c>
      <c r="H83" s="2">
        <v>0.25511615732347942</v>
      </c>
      <c r="I83" s="1">
        <v>1.3628434173525701E-4</v>
      </c>
    </row>
    <row r="84" spans="1:9" x14ac:dyDescent="0.25">
      <c r="A84" t="s">
        <v>123</v>
      </c>
      <c r="B84" t="s">
        <v>101</v>
      </c>
      <c r="C84" t="s">
        <v>122</v>
      </c>
      <c r="D84" s="2">
        <v>0.38641215672568674</v>
      </c>
      <c r="E84" s="1">
        <v>2.9999088020195899E-4</v>
      </c>
      <c r="F84" s="2">
        <v>0.5629916779866796</v>
      </c>
      <c r="G84" s="1">
        <v>1.7698859566587E-2</v>
      </c>
      <c r="H84" s="2">
        <v>0.38641215672568674</v>
      </c>
      <c r="I84" s="1">
        <v>2.9999088020195899E-4</v>
      </c>
    </row>
    <row r="85" spans="1:9" x14ac:dyDescent="0.25">
      <c r="A85" t="s">
        <v>126</v>
      </c>
      <c r="B85" t="s">
        <v>124</v>
      </c>
      <c r="C85" t="s">
        <v>125</v>
      </c>
      <c r="D85" s="2">
        <v>0.39146862937154003</v>
      </c>
      <c r="E85" s="1">
        <v>8.2861807447864801E-5</v>
      </c>
      <c r="F85" s="2">
        <v>0.54577432899989098</v>
      </c>
      <c r="G85" s="1">
        <v>1.1966787780308E-2</v>
      </c>
      <c r="H85" s="2">
        <v>0.39146862937154003</v>
      </c>
      <c r="I85" s="1">
        <v>8.2861807447864801E-5</v>
      </c>
    </row>
    <row r="86" spans="1:9" x14ac:dyDescent="0.25">
      <c r="A86" s="3" t="s">
        <v>129</v>
      </c>
      <c r="B86" s="3" t="s">
        <v>127</v>
      </c>
      <c r="C86" s="3" t="s">
        <v>128</v>
      </c>
      <c r="D86" s="4">
        <v>0.34428749900138073</v>
      </c>
      <c r="E86" s="5">
        <v>1.7138518613535801E-5</v>
      </c>
      <c r="F86" s="4">
        <v>0.64394576526743474</v>
      </c>
      <c r="G86" s="5">
        <v>1.6997021280818699E-2</v>
      </c>
      <c r="H86" s="4">
        <v>0.34428749900138073</v>
      </c>
      <c r="I86" s="5">
        <v>1.7138518613535801E-5</v>
      </c>
    </row>
    <row r="87" spans="1:9" x14ac:dyDescent="0.25">
      <c r="D87" s="2">
        <v>-3.2319382735564397</v>
      </c>
      <c r="F87" s="2">
        <v>-2.0482015525618107</v>
      </c>
      <c r="H87" s="2">
        <v>-2.3303697739713587</v>
      </c>
    </row>
  </sheetData>
  <mergeCells count="1">
    <mergeCell ref="B1:C1"/>
  </mergeCells>
  <conditionalFormatting sqref="D4 F4 H4 D6:D9 D12:D13 D16:D19 D22:D25 D28 D31:D35 D50 F50 H50 D53 F53 H53 D56 F56 H56 D59 F59 H59 D62 F62 H62 D65 F65 H65 D68 F68 H68 D71 F71 H71">
    <cfRule type="cellIs" dxfId="172" priority="51" operator="lessThan">
      <formula>0.5</formula>
    </cfRule>
    <cfRule type="cellIs" dxfId="171" priority="52" operator="greaterThan">
      <formula>2</formula>
    </cfRule>
  </conditionalFormatting>
  <conditionalFormatting sqref="D38:D39 D41:D42 D44 D47">
    <cfRule type="cellIs" dxfId="170" priority="26" operator="greaterThan">
      <formula>2</formula>
    </cfRule>
    <cfRule type="cellIs" dxfId="169" priority="25" operator="lessThan">
      <formula>0.5</formula>
    </cfRule>
  </conditionalFormatting>
  <conditionalFormatting sqref="D74:D76">
    <cfRule type="cellIs" dxfId="168" priority="4" operator="lessThan">
      <formula>0.5</formula>
    </cfRule>
    <cfRule type="cellIs" dxfId="167" priority="5" operator="greaterThan">
      <formula>2</formula>
    </cfRule>
  </conditionalFormatting>
  <conditionalFormatting sqref="D79:D86">
    <cfRule type="cellIs" dxfId="166" priority="16" operator="lessThan">
      <formula>0.5</formula>
    </cfRule>
    <cfRule type="cellIs" dxfId="165" priority="17" operator="greaterThan">
      <formula>2</formula>
    </cfRule>
  </conditionalFormatting>
  <conditionalFormatting sqref="E4 G4 I4 E6:E9 E12:E13 E16:E19 E22:E25 E28 E31:E35 E50 G50 I50 E53 G53 I53 E56 G56 I56 E59 G59 I59 E62 G62 I62 E65 G65 I65 E68 G68 I68 E71 G71 I71">
    <cfRule type="cellIs" dxfId="164" priority="53" operator="lessThan">
      <formula>0.05</formula>
    </cfRule>
  </conditionalFormatting>
  <conditionalFormatting sqref="E38 E41 E44 E47">
    <cfRule type="cellIs" dxfId="163" priority="27" operator="lessThan">
      <formula>0.05</formula>
    </cfRule>
  </conditionalFormatting>
  <conditionalFormatting sqref="E74:E76">
    <cfRule type="cellIs" dxfId="162" priority="6" operator="lessThan">
      <formula>0.05</formula>
    </cfRule>
  </conditionalFormatting>
  <conditionalFormatting sqref="E79:E86">
    <cfRule type="cellIs" dxfId="161" priority="18" operator="lessThan">
      <formula>0.05</formula>
    </cfRule>
  </conditionalFormatting>
  <conditionalFormatting sqref="F6:F9 F12:F13 F16:F19 F22:F25 F28 F31:F35">
    <cfRule type="cellIs" dxfId="160" priority="54" operator="lessThan">
      <formula>0.5</formula>
    </cfRule>
    <cfRule type="cellIs" dxfId="159" priority="55" operator="greaterThan">
      <formula>2</formula>
    </cfRule>
  </conditionalFormatting>
  <conditionalFormatting sqref="F38 F41 F44 F47">
    <cfRule type="cellIs" dxfId="158" priority="23" operator="greaterThan">
      <formula>2</formula>
    </cfRule>
    <cfRule type="cellIs" dxfId="157" priority="22" operator="lessThan">
      <formula>0.5</formula>
    </cfRule>
  </conditionalFormatting>
  <conditionalFormatting sqref="F74:F76">
    <cfRule type="cellIs" dxfId="156" priority="7" operator="lessThan">
      <formula>0.5</formula>
    </cfRule>
    <cfRule type="cellIs" dxfId="155" priority="8" operator="greaterThan">
      <formula>2</formula>
    </cfRule>
  </conditionalFormatting>
  <conditionalFormatting sqref="F79:F86">
    <cfRule type="cellIs" dxfId="154" priority="13" operator="lessThan">
      <formula>0.5</formula>
    </cfRule>
    <cfRule type="cellIs" dxfId="153" priority="14" operator="greaterThan">
      <formula>2</formula>
    </cfRule>
  </conditionalFormatting>
  <conditionalFormatting sqref="G6:G9 G12:G13 G16:G19 G22:G25 G28 G31:G35">
    <cfRule type="cellIs" dxfId="152" priority="56" operator="lessThan">
      <formula>0.05</formula>
    </cfRule>
  </conditionalFormatting>
  <conditionalFormatting sqref="G38 G41 G44 G47">
    <cfRule type="cellIs" dxfId="151" priority="24" operator="lessThan">
      <formula>0.05</formula>
    </cfRule>
  </conditionalFormatting>
  <conditionalFormatting sqref="G74:G76">
    <cfRule type="cellIs" dxfId="150" priority="9" operator="lessThan">
      <formula>0.05</formula>
    </cfRule>
  </conditionalFormatting>
  <conditionalFormatting sqref="G79:G86">
    <cfRule type="cellIs" dxfId="149" priority="15" operator="lessThan">
      <formula>0.05</formula>
    </cfRule>
  </conditionalFormatting>
  <conditionalFormatting sqref="H6:H9 H12:H13 H16:H19 H22:H25 H28 H31:H35">
    <cfRule type="cellIs" dxfId="148" priority="48" operator="lessThan">
      <formula>0.5</formula>
    </cfRule>
    <cfRule type="cellIs" dxfId="147" priority="49" operator="greaterThan">
      <formula>2</formula>
    </cfRule>
  </conditionalFormatting>
  <conditionalFormatting sqref="H38 H41:H42 H44:H45 H47:H48">
    <cfRule type="cellIs" dxfId="146" priority="19" operator="lessThan">
      <formula>0.5</formula>
    </cfRule>
    <cfRule type="cellIs" dxfId="145" priority="20" operator="greaterThan">
      <formula>2</formula>
    </cfRule>
  </conditionalFormatting>
  <conditionalFormatting sqref="H74:H76">
    <cfRule type="cellIs" dxfId="144" priority="2" operator="greaterThan">
      <formula>2</formula>
    </cfRule>
    <cfRule type="cellIs" dxfId="143" priority="1" operator="lessThan">
      <formula>0.5</formula>
    </cfRule>
  </conditionalFormatting>
  <conditionalFormatting sqref="H79:H86">
    <cfRule type="cellIs" dxfId="142" priority="11" operator="greaterThan">
      <formula>2</formula>
    </cfRule>
    <cfRule type="cellIs" dxfId="141" priority="10" operator="lessThan">
      <formula>0.5</formula>
    </cfRule>
  </conditionalFormatting>
  <conditionalFormatting sqref="I6:I9 I12:I13 I16:I19 I22:I25 I28 I31:I35">
    <cfRule type="cellIs" dxfId="140" priority="50" operator="lessThan">
      <formula>0.05</formula>
    </cfRule>
  </conditionalFormatting>
  <conditionalFormatting sqref="I38 I41 I44 I47">
    <cfRule type="cellIs" dxfId="139" priority="21" operator="lessThan">
      <formula>0.05</formula>
    </cfRule>
  </conditionalFormatting>
  <conditionalFormatting sqref="I74:I76">
    <cfRule type="cellIs" dxfId="138" priority="3" operator="lessThan">
      <formula>0.05</formula>
    </cfRule>
  </conditionalFormatting>
  <conditionalFormatting sqref="I79:I86">
    <cfRule type="cellIs" dxfId="137" priority="12" operator="lessThan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D76EB-A849-41C7-BF0F-A547F6E28FAB}">
  <dimension ref="A1:J80"/>
  <sheetViews>
    <sheetView zoomScale="80" zoomScaleNormal="80" workbookViewId="0">
      <selection activeCell="M8" sqref="M8"/>
    </sheetView>
  </sheetViews>
  <sheetFormatPr baseColWidth="10" defaultRowHeight="15" x14ac:dyDescent="0.25"/>
  <cols>
    <col min="2" max="2" width="24.140625" customWidth="1"/>
    <col min="3" max="3" width="38.7109375" customWidth="1"/>
  </cols>
  <sheetData>
    <row r="1" spans="1:10" ht="15.75" thickBot="1" x14ac:dyDescent="0.3">
      <c r="A1" t="s">
        <v>143</v>
      </c>
      <c r="B1" s="9" t="s">
        <v>277</v>
      </c>
      <c r="C1" s="10"/>
      <c r="D1" t="s">
        <v>0</v>
      </c>
      <c r="E1" s="1" t="s">
        <v>145</v>
      </c>
      <c r="F1" s="1" t="s">
        <v>2</v>
      </c>
      <c r="G1" s="1" t="s">
        <v>287</v>
      </c>
      <c r="H1" s="1" t="s">
        <v>2</v>
      </c>
      <c r="I1" s="1" t="s">
        <v>288</v>
      </c>
      <c r="J1" s="1" t="s">
        <v>2</v>
      </c>
    </row>
    <row r="2" spans="1:10" x14ac:dyDescent="0.25">
      <c r="B2" t="s">
        <v>278</v>
      </c>
      <c r="C2" s="1" t="s">
        <v>144</v>
      </c>
    </row>
    <row r="3" spans="1:10" x14ac:dyDescent="0.25">
      <c r="B3" s="6" t="s">
        <v>15</v>
      </c>
      <c r="E3" s="2"/>
      <c r="F3" s="1"/>
      <c r="G3" s="2"/>
      <c r="H3" s="1"/>
      <c r="I3" s="2"/>
      <c r="J3" s="1"/>
    </row>
    <row r="4" spans="1:10" x14ac:dyDescent="0.25">
      <c r="A4" t="s">
        <v>146</v>
      </c>
      <c r="B4" t="s">
        <v>3</v>
      </c>
      <c r="C4" t="s">
        <v>147</v>
      </c>
      <c r="D4" t="s">
        <v>148</v>
      </c>
      <c r="E4" s="2">
        <v>0.91626295060453788</v>
      </c>
      <c r="F4" s="1">
        <v>0.46572802111040201</v>
      </c>
      <c r="G4" s="2">
        <v>0.82716259986125751</v>
      </c>
      <c r="H4" s="1">
        <v>7.1394189575785305E-2</v>
      </c>
      <c r="I4" s="2">
        <v>0.90275678975724905</v>
      </c>
      <c r="J4" s="1">
        <v>0.31716766960596898</v>
      </c>
    </row>
    <row r="5" spans="1:10" x14ac:dyDescent="0.25">
      <c r="A5" t="s">
        <v>149</v>
      </c>
      <c r="B5" t="s">
        <v>150</v>
      </c>
      <c r="C5" t="s">
        <v>151</v>
      </c>
      <c r="D5" t="s">
        <v>152</v>
      </c>
      <c r="E5" s="2">
        <v>0.82987271890750347</v>
      </c>
      <c r="F5" s="1">
        <v>0.107465070599088</v>
      </c>
      <c r="G5" s="2">
        <v>0.4833265155321389</v>
      </c>
      <c r="H5" s="1">
        <v>1.79977397749103E-5</v>
      </c>
      <c r="I5" s="2">
        <v>0.58241041610383293</v>
      </c>
      <c r="J5" s="1">
        <v>1.8956651945879801E-4</v>
      </c>
    </row>
    <row r="6" spans="1:10" x14ac:dyDescent="0.25">
      <c r="A6" t="s">
        <v>153</v>
      </c>
      <c r="B6" t="s">
        <v>154</v>
      </c>
      <c r="C6" t="s">
        <v>155</v>
      </c>
      <c r="D6" t="s">
        <v>156</v>
      </c>
      <c r="E6" s="2">
        <v>0.82665434016861938</v>
      </c>
      <c r="F6" s="1">
        <v>0.213537510216226</v>
      </c>
      <c r="G6" s="2">
        <v>0.21746634583387953</v>
      </c>
      <c r="H6" s="1">
        <v>1.1090919640235299E-6</v>
      </c>
      <c r="I6" s="2">
        <v>0.26306805065527289</v>
      </c>
      <c r="J6" s="1">
        <v>3.5911478975001401E-6</v>
      </c>
    </row>
    <row r="7" spans="1:10" x14ac:dyDescent="0.25">
      <c r="A7" s="3" t="s">
        <v>157</v>
      </c>
      <c r="B7" s="3" t="s">
        <v>158</v>
      </c>
      <c r="C7" s="3" t="s">
        <v>159</v>
      </c>
      <c r="D7" s="3" t="s">
        <v>160</v>
      </c>
      <c r="E7" s="4">
        <v>0.88110348086318269</v>
      </c>
      <c r="F7" s="5">
        <v>0.35209365701652101</v>
      </c>
      <c r="G7" s="4">
        <v>0.1297550847422794</v>
      </c>
      <c r="H7" s="5">
        <v>1.48273707546915E-7</v>
      </c>
      <c r="I7" s="4">
        <v>0.1472642970552831</v>
      </c>
      <c r="J7" s="5">
        <v>3.0020910996440398E-7</v>
      </c>
    </row>
    <row r="8" spans="1:10" x14ac:dyDescent="0.25">
      <c r="E8" s="2">
        <f>-1/0.863</f>
        <v>-1.1587485515643106</v>
      </c>
      <c r="F8" s="1"/>
      <c r="G8" s="2">
        <f>-1/0.414</f>
        <v>-2.4154589371980677</v>
      </c>
      <c r="H8" s="1"/>
      <c r="I8" s="2">
        <f>-1/0.474</f>
        <v>-2.109704641350211</v>
      </c>
      <c r="J8" s="1"/>
    </row>
    <row r="9" spans="1:10" x14ac:dyDescent="0.25">
      <c r="B9" s="6" t="s">
        <v>75</v>
      </c>
      <c r="E9" s="2"/>
      <c r="F9" s="1"/>
      <c r="G9" s="2"/>
      <c r="H9" s="1"/>
      <c r="I9" s="2"/>
      <c r="J9" s="1"/>
    </row>
    <row r="10" spans="1:10" x14ac:dyDescent="0.25">
      <c r="A10" t="s">
        <v>202</v>
      </c>
      <c r="B10" t="s">
        <v>203</v>
      </c>
      <c r="C10" t="s">
        <v>204</v>
      </c>
      <c r="D10" t="s">
        <v>205</v>
      </c>
      <c r="E10" s="2">
        <v>0.71412485759148803</v>
      </c>
      <c r="F10" s="1">
        <v>1.33528128239742E-2</v>
      </c>
      <c r="G10" s="2">
        <v>0.2352231361721828</v>
      </c>
      <c r="H10" s="1">
        <v>2.6644899346176298E-7</v>
      </c>
      <c r="I10" s="2">
        <v>0.32938656828935131</v>
      </c>
      <c r="J10" s="1">
        <v>1.63397632759319E-6</v>
      </c>
    </row>
    <row r="11" spans="1:10" x14ac:dyDescent="0.25">
      <c r="A11" s="3" t="s">
        <v>206</v>
      </c>
      <c r="B11" s="3" t="s">
        <v>47</v>
      </c>
      <c r="C11" s="3" t="s">
        <v>207</v>
      </c>
      <c r="D11" s="3" t="s">
        <v>208</v>
      </c>
      <c r="E11" s="4">
        <v>0.84002807334183571</v>
      </c>
      <c r="F11" s="5">
        <v>5.1663292520920799E-2</v>
      </c>
      <c r="G11" s="4">
        <v>0.27968971453251007</v>
      </c>
      <c r="H11" s="5">
        <v>1.0503996336693499E-7</v>
      </c>
      <c r="I11" s="4">
        <v>0.33295281837407664</v>
      </c>
      <c r="J11" s="5">
        <v>3.29147819789786E-7</v>
      </c>
    </row>
    <row r="12" spans="1:10" x14ac:dyDescent="0.25">
      <c r="E12" s="2">
        <f>-1/(AVERAGE(E10:E11))</f>
        <v>-1.2868746441824932</v>
      </c>
      <c r="G12" s="2">
        <f>-1/0.257</f>
        <v>-3.8910505836575875</v>
      </c>
      <c r="I12" s="2">
        <f>-1/0.331</f>
        <v>-3.0211480362537761</v>
      </c>
    </row>
    <row r="13" spans="1:10" x14ac:dyDescent="0.25">
      <c r="B13" s="6" t="s">
        <v>54</v>
      </c>
    </row>
    <row r="14" spans="1:10" x14ac:dyDescent="0.25">
      <c r="A14" t="s">
        <v>181</v>
      </c>
      <c r="B14" t="s">
        <v>6</v>
      </c>
      <c r="C14" t="s">
        <v>151</v>
      </c>
      <c r="D14" t="s">
        <v>182</v>
      </c>
      <c r="E14" s="2">
        <v>0.67405476813070764</v>
      </c>
      <c r="F14" s="1">
        <v>1.33840313509955E-3</v>
      </c>
      <c r="G14" s="2">
        <v>1.759150661800619</v>
      </c>
      <c r="H14" s="1">
        <v>5.7340022233736904E-6</v>
      </c>
      <c r="I14" s="2">
        <v>2.609803750337838</v>
      </c>
      <c r="J14" s="1">
        <v>3.9441014837886402E-7</v>
      </c>
    </row>
    <row r="15" spans="1:10" x14ac:dyDescent="0.25">
      <c r="A15" t="s">
        <v>183</v>
      </c>
      <c r="B15" t="s">
        <v>3</v>
      </c>
      <c r="C15" t="s">
        <v>147</v>
      </c>
      <c r="D15" t="s">
        <v>184</v>
      </c>
      <c r="E15" s="2">
        <v>0.55761153786523654</v>
      </c>
      <c r="F15" s="1">
        <v>8.9200975685031704E-4</v>
      </c>
      <c r="G15" s="2">
        <v>2.011122322659681</v>
      </c>
      <c r="H15" s="1">
        <v>8.5594301578667499E-6</v>
      </c>
      <c r="I15" s="2">
        <v>3.6066727212264578</v>
      </c>
      <c r="J15" s="1">
        <v>3.7199452979753203E-7</v>
      </c>
    </row>
    <row r="16" spans="1:10" x14ac:dyDescent="0.25">
      <c r="A16" t="s">
        <v>185</v>
      </c>
      <c r="B16" t="s">
        <v>154</v>
      </c>
      <c r="C16" t="s">
        <v>155</v>
      </c>
      <c r="D16" t="s">
        <v>186</v>
      </c>
      <c r="E16" s="2">
        <v>0.48060396512524339</v>
      </c>
      <c r="F16" s="1">
        <v>1.03949665882497E-4</v>
      </c>
      <c r="G16" s="2">
        <v>1.2026736732031282</v>
      </c>
      <c r="H16" s="1">
        <v>2.2284335508970399E-2</v>
      </c>
      <c r="I16" s="2">
        <v>2.5024214539921985</v>
      </c>
      <c r="J16" s="1">
        <v>1.1005724657762901E-6</v>
      </c>
    </row>
    <row r="17" spans="1:10" x14ac:dyDescent="0.25">
      <c r="A17" s="3" t="s">
        <v>187</v>
      </c>
      <c r="B17" s="3" t="s">
        <v>158</v>
      </c>
      <c r="C17" s="3" t="s">
        <v>159</v>
      </c>
      <c r="D17" s="3" t="s">
        <v>188</v>
      </c>
      <c r="E17" s="4">
        <v>0.498219561542672</v>
      </c>
      <c r="F17" s="5">
        <v>2.2176990425353999E-4</v>
      </c>
      <c r="G17" s="4">
        <v>0.80493082176336783</v>
      </c>
      <c r="H17" s="5">
        <v>1.27902813810688E-2</v>
      </c>
      <c r="I17" s="4">
        <v>1.6156146484313139</v>
      </c>
      <c r="J17" s="5">
        <v>9.3087002389781595E-5</v>
      </c>
    </row>
    <row r="18" spans="1:10" x14ac:dyDescent="0.25">
      <c r="E18" s="2">
        <f>-1/0.553</f>
        <v>-1.8083182640144664</v>
      </c>
      <c r="F18" s="1"/>
      <c r="G18" s="2">
        <v>1.444</v>
      </c>
      <c r="H18" s="1"/>
      <c r="I18" s="2">
        <v>2.5840000000000001</v>
      </c>
      <c r="J18" s="1"/>
    </row>
    <row r="19" spans="1:10" x14ac:dyDescent="0.25">
      <c r="B19" s="6" t="s">
        <v>76</v>
      </c>
      <c r="E19" s="2"/>
      <c r="F19" s="1"/>
      <c r="G19" s="2"/>
      <c r="H19" s="1"/>
      <c r="I19" s="2"/>
      <c r="J19" s="1"/>
    </row>
    <row r="20" spans="1:10" x14ac:dyDescent="0.25">
      <c r="A20" s="3" t="s">
        <v>161</v>
      </c>
      <c r="B20" s="3" t="s">
        <v>24</v>
      </c>
      <c r="C20" s="3" t="s">
        <v>162</v>
      </c>
      <c r="D20" s="3" t="s">
        <v>163</v>
      </c>
      <c r="E20" s="4">
        <v>0.90800765698968544</v>
      </c>
      <c r="F20" s="5">
        <v>0.32306703186200503</v>
      </c>
      <c r="G20" s="4">
        <v>0.28019791839414593</v>
      </c>
      <c r="H20" s="5">
        <v>2.4817094110189801E-7</v>
      </c>
      <c r="I20" s="4">
        <v>0.30858541361103131</v>
      </c>
      <c r="J20" s="5">
        <v>5.9413714176901603E-7</v>
      </c>
    </row>
    <row r="21" spans="1:10" x14ac:dyDescent="0.25">
      <c r="E21" s="2">
        <f>-1/E20</f>
        <v>-1.1013122987478943</v>
      </c>
      <c r="F21" s="1"/>
      <c r="G21" s="2">
        <f>-1/G20</f>
        <v>-3.5689058852797411</v>
      </c>
      <c r="H21" s="1"/>
      <c r="I21" s="2">
        <f>-1/I20</f>
        <v>-3.2405938709095614</v>
      </c>
      <c r="J21" s="1"/>
    </row>
    <row r="22" spans="1:10" x14ac:dyDescent="0.25">
      <c r="B22" s="6" t="s">
        <v>131</v>
      </c>
      <c r="E22" s="2"/>
      <c r="F22" s="1"/>
      <c r="G22" s="2"/>
      <c r="H22" s="1"/>
      <c r="I22" s="2"/>
      <c r="J22" s="1"/>
    </row>
    <row r="23" spans="1:10" x14ac:dyDescent="0.25">
      <c r="A23" t="s">
        <v>164</v>
      </c>
      <c r="B23" t="s">
        <v>165</v>
      </c>
      <c r="C23" t="s">
        <v>166</v>
      </c>
      <c r="D23" t="s">
        <v>167</v>
      </c>
      <c r="E23" s="2">
        <v>1.1700349004615145</v>
      </c>
      <c r="F23" s="1">
        <v>9.0690673222783305E-2</v>
      </c>
      <c r="G23" s="2">
        <v>0.71892691391084595</v>
      </c>
      <c r="H23" s="1">
        <v>9.5136935336519299E-4</v>
      </c>
      <c r="I23" s="2">
        <v>0.61444911910513889</v>
      </c>
      <c r="J23" s="1">
        <v>7.8581325782547801E-5</v>
      </c>
    </row>
    <row r="24" spans="1:10" x14ac:dyDescent="0.25">
      <c r="A24" t="s">
        <v>168</v>
      </c>
      <c r="B24" t="s">
        <v>169</v>
      </c>
      <c r="C24" t="s">
        <v>170</v>
      </c>
      <c r="D24" t="s">
        <v>171</v>
      </c>
      <c r="E24" s="2">
        <v>1.0029109814069488</v>
      </c>
      <c r="F24" s="1">
        <v>0.97533361246727601</v>
      </c>
      <c r="G24" s="2">
        <v>0.87994888919857883</v>
      </c>
      <c r="H24" s="1">
        <v>8.0366519265850506E-2</v>
      </c>
      <c r="I24" s="2">
        <v>0.87739480922237956</v>
      </c>
      <c r="J24" s="1">
        <v>7.9009190924820505E-2</v>
      </c>
    </row>
    <row r="25" spans="1:10" x14ac:dyDescent="0.25">
      <c r="A25" t="s">
        <v>172</v>
      </c>
      <c r="B25" t="s">
        <v>33</v>
      </c>
      <c r="C25" t="s">
        <v>173</v>
      </c>
      <c r="D25" t="s">
        <v>174</v>
      </c>
      <c r="E25" s="2">
        <v>0.94457574516846898</v>
      </c>
      <c r="F25" s="1">
        <v>0.45703062706084202</v>
      </c>
      <c r="G25" s="2">
        <v>0.96177144203783349</v>
      </c>
      <c r="H25" s="1">
        <v>0.54625964500044899</v>
      </c>
      <c r="I25" s="2">
        <v>1.0182046775574334</v>
      </c>
      <c r="J25" s="1">
        <v>0.78413773293659295</v>
      </c>
    </row>
    <row r="26" spans="1:10" x14ac:dyDescent="0.25">
      <c r="A26" t="s">
        <v>175</v>
      </c>
      <c r="B26" t="s">
        <v>47</v>
      </c>
      <c r="C26" t="s">
        <v>176</v>
      </c>
      <c r="D26" t="s">
        <v>177</v>
      </c>
      <c r="E26" s="2">
        <v>1.0810825623371316</v>
      </c>
      <c r="F26" s="1">
        <v>0.29138465055271001</v>
      </c>
      <c r="G26" s="2">
        <v>1.5563066020041136</v>
      </c>
      <c r="H26" s="1">
        <v>3.2375724539316003E-5</v>
      </c>
      <c r="I26" s="2">
        <v>1.4395816343939742</v>
      </c>
      <c r="J26" s="1">
        <v>1.6764914150833301E-4</v>
      </c>
    </row>
    <row r="27" spans="1:10" x14ac:dyDescent="0.25">
      <c r="A27" s="3" t="s">
        <v>178</v>
      </c>
      <c r="B27" s="3" t="s">
        <v>39</v>
      </c>
      <c r="C27" s="3" t="s">
        <v>179</v>
      </c>
      <c r="D27" s="3" t="s">
        <v>180</v>
      </c>
      <c r="E27" s="4">
        <v>1.0674178800162666</v>
      </c>
      <c r="F27" s="5">
        <v>0.398424825888405</v>
      </c>
      <c r="G27" s="4">
        <v>1.1480465446004031</v>
      </c>
      <c r="H27" s="5">
        <v>4.7392355208679703E-2</v>
      </c>
      <c r="I27" s="4">
        <v>1.075536175750502</v>
      </c>
      <c r="J27" s="5">
        <v>0.27410215576153102</v>
      </c>
    </row>
    <row r="28" spans="1:10" x14ac:dyDescent="0.25">
      <c r="E28" s="2">
        <v>1.0529999999999999</v>
      </c>
      <c r="F28" s="1"/>
      <c r="G28" s="2">
        <v>1.0529999999999999</v>
      </c>
      <c r="H28" s="1"/>
      <c r="I28" s="2">
        <v>1.0049999999999999</v>
      </c>
      <c r="J28" s="1"/>
    </row>
    <row r="29" spans="1:10" x14ac:dyDescent="0.25">
      <c r="B29" t="s">
        <v>132</v>
      </c>
      <c r="E29" s="2"/>
      <c r="F29" s="1"/>
      <c r="G29" s="2"/>
      <c r="H29" s="1"/>
      <c r="I29" s="2"/>
      <c r="J29" s="1"/>
    </row>
    <row r="30" spans="1:10" x14ac:dyDescent="0.25">
      <c r="A30" s="3" t="s">
        <v>189</v>
      </c>
      <c r="B30" s="3" t="s">
        <v>190</v>
      </c>
      <c r="C30" s="3" t="s">
        <v>66</v>
      </c>
      <c r="D30" s="3" t="s">
        <v>191</v>
      </c>
      <c r="E30" s="4">
        <v>1.5946456351608695</v>
      </c>
      <c r="F30" s="5">
        <v>5.6359957533647902E-3</v>
      </c>
      <c r="G30" s="4">
        <v>1.5172450252869851</v>
      </c>
      <c r="H30" s="5">
        <v>1.8442101994564899E-3</v>
      </c>
      <c r="I30" s="4">
        <v>0.95146218810796979</v>
      </c>
      <c r="J30" s="5">
        <v>0.64455107246410903</v>
      </c>
    </row>
    <row r="31" spans="1:10" x14ac:dyDescent="0.25">
      <c r="E31" s="2">
        <v>1.5946456351608695</v>
      </c>
      <c r="F31" s="1"/>
      <c r="G31" s="2">
        <v>1.5172450252869851</v>
      </c>
      <c r="H31" s="1"/>
      <c r="I31" s="2">
        <f>-1/I30</f>
        <v>-1.051013915737997</v>
      </c>
      <c r="J31" s="1"/>
    </row>
    <row r="32" spans="1:10" x14ac:dyDescent="0.25">
      <c r="B32" t="s">
        <v>132</v>
      </c>
      <c r="E32" s="2"/>
      <c r="F32" s="1"/>
      <c r="G32" s="2"/>
      <c r="H32" s="1"/>
      <c r="I32" s="2"/>
      <c r="J32" s="1"/>
    </row>
    <row r="33" spans="1:10" x14ac:dyDescent="0.25">
      <c r="A33" s="3" t="s">
        <v>192</v>
      </c>
      <c r="B33" s="3" t="s">
        <v>190</v>
      </c>
      <c r="C33" s="3" t="s">
        <v>193</v>
      </c>
      <c r="D33" s="3" t="s">
        <v>194</v>
      </c>
      <c r="E33" s="4">
        <v>0.97846237767117283</v>
      </c>
      <c r="F33" s="5">
        <v>0.77164774328797703</v>
      </c>
      <c r="G33" s="4">
        <v>1.5384367124431797</v>
      </c>
      <c r="H33" s="5">
        <v>2.5980414082146601E-5</v>
      </c>
      <c r="I33" s="4">
        <v>0.95146218810796979</v>
      </c>
      <c r="J33" s="5">
        <v>0.64455107246410903</v>
      </c>
    </row>
    <row r="34" spans="1:10" x14ac:dyDescent="0.25">
      <c r="E34" s="2">
        <f>-1/E33</f>
        <v>-1.0220117020544914</v>
      </c>
      <c r="F34" s="1"/>
      <c r="G34" s="2">
        <v>1.5384367124431797</v>
      </c>
      <c r="H34" s="1"/>
      <c r="I34" s="2">
        <f>-1/I33</f>
        <v>-1.051013915737997</v>
      </c>
      <c r="J34" s="1"/>
    </row>
    <row r="35" spans="1:10" x14ac:dyDescent="0.25">
      <c r="B35" t="s">
        <v>132</v>
      </c>
      <c r="E35" s="2"/>
      <c r="F35" s="1"/>
      <c r="G35" s="2"/>
      <c r="H35" s="1"/>
      <c r="I35" s="2"/>
      <c r="J35" s="1"/>
    </row>
    <row r="36" spans="1:10" x14ac:dyDescent="0.25">
      <c r="A36" s="3" t="s">
        <v>195</v>
      </c>
      <c r="B36" s="3" t="s">
        <v>196</v>
      </c>
      <c r="C36" s="3" t="s">
        <v>66</v>
      </c>
      <c r="D36" s="3" t="s">
        <v>197</v>
      </c>
      <c r="E36" s="4">
        <v>0.91700902137437712</v>
      </c>
      <c r="F36" s="5">
        <v>0.397010872557228</v>
      </c>
      <c r="G36" s="4">
        <v>0.92322062441957486</v>
      </c>
      <c r="H36" s="5">
        <v>0.359073166587283</v>
      </c>
      <c r="I36" s="4">
        <v>1.0067737643800798</v>
      </c>
      <c r="J36" s="5">
        <v>0.94575491398355505</v>
      </c>
    </row>
    <row r="37" spans="1:10" x14ac:dyDescent="0.25">
      <c r="E37" s="2">
        <f>-1/E36</f>
        <v>-1.0905018126225621</v>
      </c>
      <c r="F37" s="1"/>
      <c r="G37" s="2">
        <f>-1/G36</f>
        <v>-1.083164710091584</v>
      </c>
      <c r="H37" s="1"/>
      <c r="I37" s="2">
        <v>1.0067737643800798</v>
      </c>
      <c r="J37" s="1"/>
    </row>
    <row r="38" spans="1:10" x14ac:dyDescent="0.25">
      <c r="B38" t="s">
        <v>132</v>
      </c>
      <c r="E38" s="2"/>
      <c r="F38" s="1"/>
      <c r="G38" s="2"/>
      <c r="H38" s="1"/>
      <c r="I38" s="2"/>
      <c r="J38" s="1"/>
    </row>
    <row r="39" spans="1:10" x14ac:dyDescent="0.25">
      <c r="A39" s="3" t="s">
        <v>198</v>
      </c>
      <c r="B39" s="3" t="s">
        <v>199</v>
      </c>
      <c r="C39" s="3" t="s">
        <v>200</v>
      </c>
      <c r="D39" s="3" t="s">
        <v>201</v>
      </c>
      <c r="E39" s="4">
        <v>0.87336356660133441</v>
      </c>
      <c r="F39" s="5">
        <v>0.206205080462459</v>
      </c>
      <c r="G39" s="4">
        <v>0.96696156554875567</v>
      </c>
      <c r="H39" s="5">
        <v>0.71104495406888901</v>
      </c>
      <c r="I39" s="4">
        <v>1.1071695712149467</v>
      </c>
      <c r="J39" s="5">
        <v>0.26612471012507199</v>
      </c>
    </row>
    <row r="40" spans="1:10" x14ac:dyDescent="0.25">
      <c r="E40" s="2">
        <f>-1/E39</f>
        <v>-1.1449985300983725</v>
      </c>
      <c r="G40" s="2">
        <f>-1/G39</f>
        <v>-1.034167267478201</v>
      </c>
      <c r="I40" s="2">
        <v>1.1071695712149467</v>
      </c>
    </row>
    <row r="41" spans="1:10" x14ac:dyDescent="0.25">
      <c r="B41" s="6" t="s">
        <v>269</v>
      </c>
    </row>
    <row r="42" spans="1:10" x14ac:dyDescent="0.25">
      <c r="A42" s="3" t="s">
        <v>209</v>
      </c>
      <c r="B42" s="3" t="s">
        <v>77</v>
      </c>
      <c r="C42" s="3" t="s">
        <v>210</v>
      </c>
      <c r="D42" s="3" t="s">
        <v>211</v>
      </c>
      <c r="E42" s="4">
        <v>0.60882116251992968</v>
      </c>
      <c r="F42" s="5">
        <v>2.2661455986301801E-2</v>
      </c>
      <c r="G42" s="4">
        <v>0.11556605222159044</v>
      </c>
      <c r="H42" s="5">
        <v>6.6111400547797105E-7</v>
      </c>
      <c r="I42" s="4">
        <v>0.18981937445022243</v>
      </c>
      <c r="J42" s="5">
        <v>3.9180826714200904E-6</v>
      </c>
    </row>
    <row r="43" spans="1:10" x14ac:dyDescent="0.25">
      <c r="E43" s="2">
        <f>-1/E42</f>
        <v>-1.6425184628290006</v>
      </c>
      <c r="F43" s="1"/>
      <c r="G43" s="2">
        <f>-1/G42</f>
        <v>-8.6530601398632587</v>
      </c>
      <c r="H43" s="1"/>
      <c r="I43" s="2">
        <f>-1/I42</f>
        <v>-5.2681661337064227</v>
      </c>
      <c r="J43" s="1"/>
    </row>
    <row r="44" spans="1:10" x14ac:dyDescent="0.25">
      <c r="B44" s="6" t="s">
        <v>134</v>
      </c>
      <c r="E44" s="2"/>
      <c r="F44" s="1"/>
      <c r="G44" s="2"/>
      <c r="H44" s="1"/>
      <c r="I44" s="2"/>
      <c r="J44" s="1"/>
    </row>
    <row r="45" spans="1:10" x14ac:dyDescent="0.25">
      <c r="A45" s="3" t="s">
        <v>212</v>
      </c>
      <c r="B45" s="3" t="s">
        <v>213</v>
      </c>
      <c r="C45" s="3" t="s">
        <v>214</v>
      </c>
      <c r="D45" s="3" t="s">
        <v>215</v>
      </c>
      <c r="E45" s="4">
        <v>0.77868302127158551</v>
      </c>
      <c r="F45" s="5">
        <v>0.122608050278144</v>
      </c>
      <c r="G45" s="4">
        <v>0.16651108143330887</v>
      </c>
      <c r="H45" s="5">
        <v>6.1667462612195996E-7</v>
      </c>
      <c r="I45" s="4">
        <v>0.21383679479924639</v>
      </c>
      <c r="J45" s="5">
        <v>1.97258040065925E-6</v>
      </c>
    </row>
    <row r="46" spans="1:10" x14ac:dyDescent="0.25">
      <c r="E46" s="2">
        <f>-1/E45</f>
        <v>-1.2842196024346402</v>
      </c>
      <c r="F46" s="1"/>
      <c r="G46" s="2">
        <f>-1/G45</f>
        <v>-6.0056063019476618</v>
      </c>
      <c r="H46" s="1"/>
      <c r="I46" s="2">
        <f>-1/I45</f>
        <v>-4.6764636597682685</v>
      </c>
      <c r="J46" s="1"/>
    </row>
    <row r="47" spans="1:10" x14ac:dyDescent="0.25">
      <c r="B47" s="6" t="s">
        <v>135</v>
      </c>
      <c r="E47" s="2"/>
      <c r="F47" s="1"/>
      <c r="G47" s="2"/>
      <c r="H47" s="1"/>
      <c r="I47" s="2"/>
      <c r="J47" s="1"/>
    </row>
    <row r="48" spans="1:10" x14ac:dyDescent="0.25">
      <c r="A48" s="3" t="s">
        <v>216</v>
      </c>
      <c r="B48" s="3" t="s">
        <v>217</v>
      </c>
      <c r="C48" s="3" t="s">
        <v>218</v>
      </c>
      <c r="D48" s="3" t="s">
        <v>219</v>
      </c>
      <c r="E48" s="4">
        <v>0.78458935968085985</v>
      </c>
      <c r="F48" s="5">
        <v>7.9706831575347095E-2</v>
      </c>
      <c r="G48" s="4">
        <v>6.2999220358059563E-2</v>
      </c>
      <c r="H48" s="5">
        <v>4.4905934331759E-8</v>
      </c>
      <c r="I48" s="4">
        <v>8.029578731947766E-2</v>
      </c>
      <c r="J48" s="5">
        <v>1.06930530908847E-7</v>
      </c>
    </row>
    <row r="49" spans="1:10" x14ac:dyDescent="0.25">
      <c r="E49" s="2">
        <f>-1/E48</f>
        <v>-1.2745520795830838</v>
      </c>
      <c r="F49" s="1"/>
      <c r="G49" s="2">
        <f>-1/G48</f>
        <v>-15.873212308286428</v>
      </c>
      <c r="H49" s="1"/>
      <c r="I49" s="2">
        <f>-1/I48</f>
        <v>-12.453953481036809</v>
      </c>
      <c r="J49" s="1"/>
    </row>
    <row r="50" spans="1:10" x14ac:dyDescent="0.25">
      <c r="B50" s="6" t="s">
        <v>268</v>
      </c>
    </row>
    <row r="51" spans="1:10" x14ac:dyDescent="0.25">
      <c r="A51" s="3" t="s">
        <v>220</v>
      </c>
      <c r="B51" s="3" t="s">
        <v>86</v>
      </c>
      <c r="C51" s="3" t="s">
        <v>210</v>
      </c>
      <c r="D51" s="3" t="s">
        <v>221</v>
      </c>
      <c r="E51" s="4">
        <v>0.88380475483080001</v>
      </c>
      <c r="F51" s="5">
        <v>0.18774659779136099</v>
      </c>
      <c r="G51" s="4">
        <v>0.43855393872900361</v>
      </c>
      <c r="H51" s="5">
        <v>2.0627751495702301E-6</v>
      </c>
      <c r="I51" s="4">
        <v>0.49621133664636435</v>
      </c>
      <c r="J51" s="5">
        <v>8.2266630459429103E-6</v>
      </c>
    </row>
    <row r="52" spans="1:10" x14ac:dyDescent="0.25">
      <c r="E52" s="2">
        <f>-1/E51</f>
        <v>-1.1314716225886847</v>
      </c>
      <c r="F52" s="1"/>
      <c r="G52" s="2">
        <f>-1/G51</f>
        <v>-2.2802212263744637</v>
      </c>
      <c r="H52" s="1"/>
      <c r="I52" s="2">
        <f>-1/I51</f>
        <v>-2.0152703619358689</v>
      </c>
      <c r="J52" s="1"/>
    </row>
    <row r="53" spans="1:10" x14ac:dyDescent="0.25">
      <c r="B53" s="6" t="s">
        <v>267</v>
      </c>
      <c r="E53" s="2"/>
      <c r="F53" s="1"/>
      <c r="G53" s="2"/>
      <c r="H53" s="1"/>
      <c r="I53" s="2"/>
      <c r="J53" s="1"/>
    </row>
    <row r="54" spans="1:10" x14ac:dyDescent="0.25">
      <c r="A54" s="3" t="s">
        <v>222</v>
      </c>
      <c r="B54" s="3" t="s">
        <v>88</v>
      </c>
      <c r="C54" s="3" t="s">
        <v>210</v>
      </c>
      <c r="D54" s="3" t="s">
        <v>223</v>
      </c>
      <c r="E54" s="4">
        <v>0.53259883149002973</v>
      </c>
      <c r="F54" s="5">
        <v>1.8385538228927901E-2</v>
      </c>
      <c r="G54" s="4">
        <v>0.32525384380118016</v>
      </c>
      <c r="H54" s="5">
        <v>1.3508136650853999E-4</v>
      </c>
      <c r="I54" s="4">
        <v>0.61069199662197948</v>
      </c>
      <c r="J54" s="5">
        <v>2.1971514424574699E-2</v>
      </c>
    </row>
    <row r="55" spans="1:10" x14ac:dyDescent="0.25">
      <c r="E55" s="2">
        <f>-1/E54</f>
        <v>-1.877585794175217</v>
      </c>
      <c r="F55" s="1"/>
      <c r="G55" s="2">
        <f>-1/G54</f>
        <v>-3.0745216976168188</v>
      </c>
      <c r="H55" s="1"/>
      <c r="I55" s="2">
        <f>-1/I54</f>
        <v>-1.6374866635414638</v>
      </c>
      <c r="J55" s="1"/>
    </row>
    <row r="56" spans="1:10" x14ac:dyDescent="0.25">
      <c r="B56" s="6" t="s">
        <v>138</v>
      </c>
      <c r="E56" s="2"/>
      <c r="F56" s="1"/>
      <c r="G56" s="2"/>
      <c r="H56" s="1"/>
      <c r="I56" s="2"/>
      <c r="J56" s="1"/>
    </row>
    <row r="57" spans="1:10" x14ac:dyDescent="0.25">
      <c r="A57" s="3" t="s">
        <v>224</v>
      </c>
      <c r="B57" s="3" t="s">
        <v>225</v>
      </c>
      <c r="C57" s="3" t="s">
        <v>214</v>
      </c>
      <c r="D57" s="3" t="s">
        <v>226</v>
      </c>
      <c r="E57" s="4">
        <v>0.95027698324363818</v>
      </c>
      <c r="F57" s="5">
        <v>0.63216305994739497</v>
      </c>
      <c r="G57" s="4">
        <v>1.5792877447636389</v>
      </c>
      <c r="H57" s="5">
        <v>2.9257509832626602E-4</v>
      </c>
      <c r="I57" s="4">
        <v>1.6619235997624189</v>
      </c>
      <c r="J57" s="5">
        <v>1.7242475324488201E-4</v>
      </c>
    </row>
    <row r="58" spans="1:10" x14ac:dyDescent="0.25">
      <c r="E58" s="2">
        <f>-1/E57</f>
        <v>-1.0523247617622382</v>
      </c>
      <c r="F58" s="1"/>
      <c r="G58" s="2">
        <v>1.5792877447636389</v>
      </c>
      <c r="H58" s="1"/>
      <c r="I58" s="2">
        <v>1.6619235997624189</v>
      </c>
      <c r="J58" s="1"/>
    </row>
    <row r="59" spans="1:10" x14ac:dyDescent="0.25">
      <c r="B59" s="6" t="s">
        <v>139</v>
      </c>
      <c r="E59" s="2"/>
      <c r="F59" s="1"/>
      <c r="G59" s="2"/>
      <c r="H59" s="1"/>
      <c r="I59" s="2"/>
      <c r="J59" s="1"/>
    </row>
    <row r="60" spans="1:10" x14ac:dyDescent="0.25">
      <c r="A60" s="3" t="s">
        <v>227</v>
      </c>
      <c r="B60" s="3" t="s">
        <v>228</v>
      </c>
      <c r="C60" s="3" t="s">
        <v>229</v>
      </c>
      <c r="D60" s="3" t="s">
        <v>230</v>
      </c>
      <c r="E60" s="4">
        <v>0.59583674557915833</v>
      </c>
      <c r="F60" s="5">
        <v>1.2375990645341101E-3</v>
      </c>
      <c r="G60" s="4">
        <v>0.46353515083770547</v>
      </c>
      <c r="H60" s="5">
        <v>4.1255675035244298E-6</v>
      </c>
      <c r="I60" s="4">
        <v>0.7779566370770673</v>
      </c>
      <c r="J60" s="5">
        <v>8.8051292058898192E-3</v>
      </c>
    </row>
    <row r="61" spans="1:10" x14ac:dyDescent="0.25">
      <c r="E61" s="2">
        <f>-1/E60</f>
        <v>-1.6783120668866967</v>
      </c>
      <c r="F61" s="1"/>
      <c r="G61" s="2">
        <f>-1/G60</f>
        <v>-2.1573336956060176</v>
      </c>
      <c r="H61" s="1"/>
      <c r="I61" s="2">
        <f>-1/I60</f>
        <v>-1.2854186883181462</v>
      </c>
      <c r="J61" s="1"/>
    </row>
    <row r="62" spans="1:10" x14ac:dyDescent="0.25">
      <c r="B62" s="6" t="s">
        <v>140</v>
      </c>
      <c r="E62" s="2"/>
      <c r="F62" s="1"/>
      <c r="G62" s="2"/>
      <c r="H62" s="1"/>
      <c r="I62" s="2"/>
      <c r="J62" s="1"/>
    </row>
    <row r="63" spans="1:10" x14ac:dyDescent="0.25">
      <c r="A63" s="3" t="s">
        <v>231</v>
      </c>
      <c r="B63" s="3" t="s">
        <v>232</v>
      </c>
      <c r="C63" s="3" t="s">
        <v>229</v>
      </c>
      <c r="D63" s="3" t="s">
        <v>233</v>
      </c>
      <c r="E63" s="4">
        <v>1.0989586589047102</v>
      </c>
      <c r="F63" s="5">
        <v>0.44391038493032797</v>
      </c>
      <c r="G63" s="4">
        <v>1.1432542854191077</v>
      </c>
      <c r="H63" s="5">
        <v>0.19922087852317499</v>
      </c>
      <c r="I63" s="4">
        <v>1.0403069088682062</v>
      </c>
      <c r="J63" s="5">
        <v>0.70824575669658196</v>
      </c>
    </row>
    <row r="64" spans="1:10" x14ac:dyDescent="0.25">
      <c r="E64" s="2">
        <v>1.0989586589047102</v>
      </c>
      <c r="F64" s="1"/>
      <c r="G64" s="2">
        <v>1.1432542854191077</v>
      </c>
      <c r="H64" s="1"/>
      <c r="I64" s="2">
        <v>1.0403069088682062</v>
      </c>
      <c r="J64" s="1"/>
    </row>
    <row r="65" spans="1:10" x14ac:dyDescent="0.25">
      <c r="B65" s="6" t="s">
        <v>141</v>
      </c>
    </row>
    <row r="66" spans="1:10" x14ac:dyDescent="0.25">
      <c r="A66" t="s">
        <v>234</v>
      </c>
      <c r="B66" t="s">
        <v>235</v>
      </c>
      <c r="C66" t="s">
        <v>236</v>
      </c>
      <c r="D66" t="s">
        <v>237</v>
      </c>
      <c r="E66" s="2">
        <v>0.55907175666864506</v>
      </c>
      <c r="F66" s="1">
        <v>8.6119683656150602E-3</v>
      </c>
      <c r="G66" s="2">
        <v>0.31490919833435738</v>
      </c>
      <c r="H66" s="1">
        <v>1.5390987701868298E-5</v>
      </c>
      <c r="I66" s="2">
        <v>0.56327152029788596</v>
      </c>
      <c r="J66" s="1">
        <v>2.1619940640371601E-3</v>
      </c>
    </row>
    <row r="67" spans="1:10" x14ac:dyDescent="0.25">
      <c r="A67" t="s">
        <v>238</v>
      </c>
      <c r="B67" t="s">
        <v>101</v>
      </c>
      <c r="C67" t="s">
        <v>102</v>
      </c>
      <c r="D67" t="s">
        <v>239</v>
      </c>
      <c r="E67" s="2">
        <v>0.54792640740288368</v>
      </c>
      <c r="F67" s="1">
        <v>1.2246846127396901E-2</v>
      </c>
      <c r="G67" s="2">
        <v>0.2391053598850682</v>
      </c>
      <c r="H67" s="1">
        <v>8.4138468852501097E-6</v>
      </c>
      <c r="I67" s="2">
        <v>0.4363822525335152</v>
      </c>
      <c r="J67" s="1">
        <v>4.48707412776274E-4</v>
      </c>
    </row>
    <row r="68" spans="1:10" x14ac:dyDescent="0.25">
      <c r="A68" s="3" t="s">
        <v>240</v>
      </c>
      <c r="B68" s="3" t="s">
        <v>104</v>
      </c>
      <c r="C68" s="3" t="s">
        <v>105</v>
      </c>
      <c r="D68" s="3" t="s">
        <v>241</v>
      </c>
      <c r="E68" s="4">
        <v>0.81602046167338671</v>
      </c>
      <c r="F68" s="5">
        <v>0.20775121148394299</v>
      </c>
      <c r="G68" s="4">
        <v>0.24153126687509807</v>
      </c>
      <c r="H68" s="5">
        <v>2.3062197421754602E-6</v>
      </c>
      <c r="I68" s="4">
        <v>0.29598677756167874</v>
      </c>
      <c r="J68" s="5">
        <v>8.4043729011483292E-6</v>
      </c>
    </row>
    <row r="69" spans="1:10" x14ac:dyDescent="0.25">
      <c r="E69" s="2">
        <f>-1/0.641</f>
        <v>-1.5600624024960998</v>
      </c>
      <c r="F69" s="2"/>
      <c r="G69" s="2">
        <f>-1/0.265</f>
        <v>-3.773584905660377</v>
      </c>
      <c r="H69" s="2"/>
      <c r="I69" s="2">
        <f>-1/0.432</f>
        <v>-2.3148148148148149</v>
      </c>
      <c r="J69" s="2"/>
    </row>
    <row r="70" spans="1:10" x14ac:dyDescent="0.25">
      <c r="B70" s="6" t="s">
        <v>142</v>
      </c>
    </row>
    <row r="71" spans="1:10" x14ac:dyDescent="0.25">
      <c r="A71" t="s">
        <v>242</v>
      </c>
      <c r="B71" t="s">
        <v>107</v>
      </c>
      <c r="C71" t="s">
        <v>243</v>
      </c>
      <c r="D71" t="s">
        <v>244</v>
      </c>
      <c r="E71" s="2">
        <v>0.71509307063486449</v>
      </c>
      <c r="F71" s="1">
        <v>2.5319708416602301E-2</v>
      </c>
      <c r="G71" s="2">
        <v>0.47973301741904095</v>
      </c>
      <c r="H71" s="1">
        <v>5.3479319814529901E-5</v>
      </c>
      <c r="I71" s="2">
        <v>0.67086794309603559</v>
      </c>
      <c r="J71" s="1">
        <v>3.7867832167425199E-3</v>
      </c>
    </row>
    <row r="72" spans="1:10" x14ac:dyDescent="0.25">
      <c r="A72" t="s">
        <v>245</v>
      </c>
      <c r="B72" t="s">
        <v>110</v>
      </c>
      <c r="C72" t="s">
        <v>246</v>
      </c>
      <c r="D72" t="s">
        <v>247</v>
      </c>
      <c r="E72" s="2">
        <v>0.53325477489014728</v>
      </c>
      <c r="F72" s="1">
        <v>7.9306454107664192E-3</v>
      </c>
      <c r="G72" s="2">
        <v>0.13580504774749261</v>
      </c>
      <c r="H72" s="1">
        <v>7.9367842749675201E-7</v>
      </c>
      <c r="I72" s="2">
        <v>0.25467197696536154</v>
      </c>
      <c r="J72" s="1">
        <v>9.7299747914318197E-6</v>
      </c>
    </row>
    <row r="73" spans="1:10" x14ac:dyDescent="0.25">
      <c r="A73" t="s">
        <v>248</v>
      </c>
      <c r="B73" t="s">
        <v>113</v>
      </c>
      <c r="C73" t="s">
        <v>249</v>
      </c>
      <c r="D73" t="s">
        <v>250</v>
      </c>
      <c r="E73" s="2">
        <v>0.50615579771195418</v>
      </c>
      <c r="F73" s="1">
        <v>6.3413199762203899E-3</v>
      </c>
      <c r="G73" s="2">
        <v>0.21488514286485078</v>
      </c>
      <c r="H73" s="1">
        <v>4.0313376763792198E-6</v>
      </c>
      <c r="I73" s="2">
        <v>0.42454347818641336</v>
      </c>
      <c r="J73" s="1">
        <v>2.7227590528949402E-4</v>
      </c>
    </row>
    <row r="74" spans="1:10" x14ac:dyDescent="0.25">
      <c r="A74" t="s">
        <v>251</v>
      </c>
      <c r="B74" t="s">
        <v>33</v>
      </c>
      <c r="C74" t="s">
        <v>252</v>
      </c>
      <c r="D74" t="s">
        <v>253</v>
      </c>
      <c r="E74" s="2">
        <v>0.5083251200335257</v>
      </c>
      <c r="F74" s="1">
        <v>9.9235888796009603E-3</v>
      </c>
      <c r="G74" s="2">
        <v>0.19146691962986334</v>
      </c>
      <c r="H74" s="1">
        <v>5.42843692112258E-6</v>
      </c>
      <c r="I74" s="2">
        <v>0.37666232118773751</v>
      </c>
      <c r="J74" s="1">
        <v>2.4400551565861801E-4</v>
      </c>
    </row>
    <row r="75" spans="1:10" x14ac:dyDescent="0.25">
      <c r="A75" t="s">
        <v>254</v>
      </c>
      <c r="B75" t="s">
        <v>119</v>
      </c>
      <c r="C75" t="s">
        <v>255</v>
      </c>
      <c r="D75" t="s">
        <v>256</v>
      </c>
      <c r="E75" s="2">
        <v>0.56811190582259463</v>
      </c>
      <c r="F75" s="1">
        <v>1.8807134288851099E-2</v>
      </c>
      <c r="G75" s="2">
        <v>0.27680583989404317</v>
      </c>
      <c r="H75" s="1">
        <v>2.54597651864122E-5</v>
      </c>
      <c r="I75" s="2">
        <v>0.48723823080814421</v>
      </c>
      <c r="J75" s="1">
        <v>1.56765188901923E-3</v>
      </c>
    </row>
    <row r="76" spans="1:10" x14ac:dyDescent="0.25">
      <c r="A76" t="s">
        <v>257</v>
      </c>
      <c r="B76" t="s">
        <v>258</v>
      </c>
      <c r="C76" t="s">
        <v>259</v>
      </c>
      <c r="D76" t="s">
        <v>260</v>
      </c>
      <c r="E76" s="2">
        <v>0.56213780581771911</v>
      </c>
      <c r="F76" s="1">
        <v>1.83128175088214E-2</v>
      </c>
      <c r="G76" s="2">
        <v>0.28334559585350488</v>
      </c>
      <c r="H76" s="1">
        <v>3.1257777972723497E-5</v>
      </c>
      <c r="I76" s="2">
        <v>0.50405006196182256</v>
      </c>
      <c r="J76" s="1">
        <v>2.2446293087469899E-3</v>
      </c>
    </row>
    <row r="77" spans="1:10" x14ac:dyDescent="0.25">
      <c r="A77" t="s">
        <v>261</v>
      </c>
      <c r="B77" t="s">
        <v>124</v>
      </c>
      <c r="C77" t="s">
        <v>262</v>
      </c>
      <c r="D77" t="s">
        <v>263</v>
      </c>
      <c r="E77" s="2">
        <v>0.63967258307951091</v>
      </c>
      <c r="F77" s="1">
        <v>3.1522838364361899E-2</v>
      </c>
      <c r="G77" s="2">
        <v>0.22696855428760232</v>
      </c>
      <c r="H77" s="1">
        <v>4.9407883699284801E-6</v>
      </c>
      <c r="I77" s="2">
        <v>0.35481988800415815</v>
      </c>
      <c r="J77" s="1">
        <v>7.4398047563161798E-5</v>
      </c>
    </row>
    <row r="78" spans="1:10" x14ac:dyDescent="0.25">
      <c r="A78" s="3" t="s">
        <v>264</v>
      </c>
      <c r="B78" s="3" t="s">
        <v>127</v>
      </c>
      <c r="C78" s="3" t="s">
        <v>265</v>
      </c>
      <c r="D78" s="3" t="s">
        <v>266</v>
      </c>
      <c r="E78" s="4">
        <v>0.90651818546321572</v>
      </c>
      <c r="F78" s="5">
        <v>0.472181958123297</v>
      </c>
      <c r="G78" s="4">
        <v>0.54342221086104037</v>
      </c>
      <c r="H78" s="5">
        <v>2.43414505103012E-4</v>
      </c>
      <c r="I78" s="4">
        <v>0.59946090390162565</v>
      </c>
      <c r="J78" s="5">
        <v>9.5625399180625996E-4</v>
      </c>
    </row>
    <row r="79" spans="1:10" x14ac:dyDescent="0.25">
      <c r="E79" s="2">
        <v>-1.6196727907884627</v>
      </c>
      <c r="G79" s="2">
        <v>-3.4007354442819491</v>
      </c>
      <c r="I79" s="2">
        <v>-2.1784624757778634</v>
      </c>
    </row>
    <row r="80" spans="1:10" x14ac:dyDescent="0.25">
      <c r="E80" s="2"/>
      <c r="G80" s="2"/>
      <c r="I80" s="2"/>
    </row>
  </sheetData>
  <mergeCells count="1">
    <mergeCell ref="B1:C1"/>
  </mergeCells>
  <conditionalFormatting sqref="E4:E7 G4:G7 I4:I7 E10:E11 G10:G11 I10:I11 E14:E17 E20 E23:E27 I30 E30:E31 G30:G31 E33 I33 G33:G34 E36 G36 I36:I37 E39 G39 I39:I40 E42 E45 E48 E51 E54 E57 E60 E63:E64">
    <cfRule type="cellIs" dxfId="136" priority="44" operator="lessThan">
      <formula>0.5</formula>
    </cfRule>
    <cfRule type="cellIs" dxfId="135" priority="45" operator="greaterThan">
      <formula>2</formula>
    </cfRule>
  </conditionalFormatting>
  <conditionalFormatting sqref="E66:E68">
    <cfRule type="cellIs" dxfId="134" priority="8" operator="lessThan">
      <formula>0.5</formula>
    </cfRule>
    <cfRule type="cellIs" dxfId="133" priority="9" operator="greaterThan">
      <formula>2</formula>
    </cfRule>
  </conditionalFormatting>
  <conditionalFormatting sqref="E71:E78">
    <cfRule type="cellIs" dxfId="132" priority="17" operator="lessThan">
      <formula>0.5</formula>
    </cfRule>
    <cfRule type="cellIs" dxfId="131" priority="18" operator="greaterThan">
      <formula>2</formula>
    </cfRule>
  </conditionalFormatting>
  <conditionalFormatting sqref="F4:F7 H4:H7 J4:J7 F10:F11 H10:H11 J10:J11 F14:F17 F20 F23:F27 F30 H30 J30 F33 H33 J33 F36 H36 J36 F39 H39 J39 F42 F45 F48 F51 F54 F57 F60 F63">
    <cfRule type="cellIs" dxfId="130" priority="43" operator="lessThan">
      <formula>0.05</formula>
    </cfRule>
  </conditionalFormatting>
  <conditionalFormatting sqref="F66:F68">
    <cfRule type="cellIs" dxfId="129" priority="7" operator="lessThan">
      <formula>0.05</formula>
    </cfRule>
  </conditionalFormatting>
  <conditionalFormatting sqref="F71:F78">
    <cfRule type="cellIs" dxfId="128" priority="16" operator="lessThan">
      <formula>0.05</formula>
    </cfRule>
  </conditionalFormatting>
  <conditionalFormatting sqref="G14:G17 G20 G23:G27 G42 G45 G48 G51 G54 G57:G58 G60 G63:G64">
    <cfRule type="cellIs" dxfId="127" priority="41" operator="lessThan">
      <formula>0.5</formula>
    </cfRule>
    <cfRule type="cellIs" dxfId="126" priority="42" operator="greaterThan">
      <formula>2</formula>
    </cfRule>
  </conditionalFormatting>
  <conditionalFormatting sqref="G66:G68">
    <cfRule type="cellIs" dxfId="125" priority="5" operator="lessThan">
      <formula>0.5</formula>
    </cfRule>
    <cfRule type="cellIs" dxfId="124" priority="6" operator="greaterThan">
      <formula>2</formula>
    </cfRule>
  </conditionalFormatting>
  <conditionalFormatting sqref="G71:G78">
    <cfRule type="cellIs" dxfId="123" priority="14" operator="lessThan">
      <formula>0.5</formula>
    </cfRule>
    <cfRule type="cellIs" dxfId="122" priority="15" operator="greaterThan">
      <formula>2</formula>
    </cfRule>
  </conditionalFormatting>
  <conditionalFormatting sqref="H14:H17 H20 H23:H27 H42 H45 H48 H51 H54 H57 H60 H63">
    <cfRule type="cellIs" dxfId="121" priority="40" operator="lessThan">
      <formula>0.05</formula>
    </cfRule>
  </conditionalFormatting>
  <conditionalFormatting sqref="H66:H68">
    <cfRule type="cellIs" dxfId="120" priority="4" operator="lessThan">
      <formula>0.05</formula>
    </cfRule>
  </conditionalFormatting>
  <conditionalFormatting sqref="H71:H78">
    <cfRule type="cellIs" dxfId="119" priority="13" operator="lessThan">
      <formula>0.05</formula>
    </cfRule>
  </conditionalFormatting>
  <conditionalFormatting sqref="I14:I17 I20 I23:I27 I42 I45 I48 I51 I54 I57:I58 I60 I63:I64">
    <cfRule type="cellIs" dxfId="118" priority="38" operator="lessThan">
      <formula>0.5</formula>
    </cfRule>
    <cfRule type="cellIs" dxfId="117" priority="39" operator="greaterThan">
      <formula>2</formula>
    </cfRule>
  </conditionalFormatting>
  <conditionalFormatting sqref="I66:I68">
    <cfRule type="cellIs" dxfId="116" priority="2" operator="lessThan">
      <formula>0.5</formula>
    </cfRule>
    <cfRule type="cellIs" dxfId="115" priority="3" operator="greaterThan">
      <formula>2</formula>
    </cfRule>
  </conditionalFormatting>
  <conditionalFormatting sqref="I71:I78">
    <cfRule type="cellIs" dxfId="114" priority="11" operator="lessThan">
      <formula>0.5</formula>
    </cfRule>
    <cfRule type="cellIs" dxfId="113" priority="12" operator="greaterThan">
      <formula>2</formula>
    </cfRule>
  </conditionalFormatting>
  <conditionalFormatting sqref="J14:J17 J20 J23:J27 J42 J45 J48 J51 J54 J57 J60 J63">
    <cfRule type="cellIs" dxfId="112" priority="37" operator="lessThan">
      <formula>0.05</formula>
    </cfRule>
  </conditionalFormatting>
  <conditionalFormatting sqref="J66:J68">
    <cfRule type="cellIs" dxfId="111" priority="1" operator="lessThan">
      <formula>0.05</formula>
    </cfRule>
  </conditionalFormatting>
  <conditionalFormatting sqref="J71:J78">
    <cfRule type="cellIs" dxfId="110" priority="10" operator="less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7A94-DD2E-490A-A195-D53F93F22B6D}">
  <dimension ref="A1:U80"/>
  <sheetViews>
    <sheetView zoomScale="80" zoomScaleNormal="80" workbookViewId="0">
      <selection activeCell="I3" sqref="I3"/>
    </sheetView>
  </sheetViews>
  <sheetFormatPr baseColWidth="10" defaultRowHeight="15" x14ac:dyDescent="0.25"/>
  <cols>
    <col min="2" max="2" width="24.85546875" customWidth="1"/>
    <col min="3" max="3" width="30.42578125" customWidth="1"/>
  </cols>
  <sheetData>
    <row r="1" spans="1:21" ht="15.75" thickBot="1" x14ac:dyDescent="0.3">
      <c r="A1" t="s">
        <v>143</v>
      </c>
      <c r="B1" s="9" t="s">
        <v>277</v>
      </c>
      <c r="C1" s="10"/>
      <c r="D1" t="s">
        <v>291</v>
      </c>
      <c r="E1" s="1" t="s">
        <v>2</v>
      </c>
      <c r="F1" t="s">
        <v>270</v>
      </c>
      <c r="G1" s="1" t="s">
        <v>2</v>
      </c>
      <c r="H1" t="s">
        <v>271</v>
      </c>
      <c r="I1" s="1" t="s">
        <v>2</v>
      </c>
      <c r="J1" t="s">
        <v>292</v>
      </c>
      <c r="K1" s="1" t="s">
        <v>2</v>
      </c>
      <c r="L1" t="s">
        <v>293</v>
      </c>
      <c r="M1" s="1" t="s">
        <v>2</v>
      </c>
      <c r="N1" t="s">
        <v>272</v>
      </c>
      <c r="O1" s="1" t="s">
        <v>2</v>
      </c>
      <c r="P1" t="s">
        <v>289</v>
      </c>
      <c r="Q1" s="1" t="s">
        <v>2</v>
      </c>
      <c r="R1" t="s">
        <v>290</v>
      </c>
      <c r="S1" s="1" t="s">
        <v>2</v>
      </c>
      <c r="T1" t="s">
        <v>273</v>
      </c>
      <c r="U1" s="1" t="s">
        <v>2</v>
      </c>
    </row>
    <row r="2" spans="1:21" x14ac:dyDescent="0.25">
      <c r="B2" t="s">
        <v>278</v>
      </c>
      <c r="C2" s="1" t="s">
        <v>144</v>
      </c>
      <c r="E2" s="1"/>
      <c r="G2" s="1"/>
      <c r="I2" s="1"/>
      <c r="K2" s="1"/>
      <c r="M2" s="1"/>
      <c r="O2" s="1"/>
      <c r="Q2" s="1"/>
      <c r="S2" s="1"/>
      <c r="U2" s="1"/>
    </row>
    <row r="3" spans="1:21" x14ac:dyDescent="0.25">
      <c r="B3" s="6" t="s">
        <v>15</v>
      </c>
      <c r="C3" s="1"/>
      <c r="E3" s="1"/>
      <c r="G3" s="1"/>
      <c r="I3" s="1"/>
      <c r="K3" s="1"/>
      <c r="M3" s="1"/>
      <c r="O3" s="1"/>
      <c r="Q3" s="1"/>
      <c r="S3" s="1"/>
      <c r="U3" s="1"/>
    </row>
    <row r="4" spans="1:21" x14ac:dyDescent="0.25">
      <c r="A4" t="s">
        <v>146</v>
      </c>
      <c r="B4" t="s">
        <v>3</v>
      </c>
      <c r="C4" t="s">
        <v>147</v>
      </c>
      <c r="D4" s="2">
        <v>0.63042895387425368</v>
      </c>
      <c r="E4" s="1">
        <v>1.52618118275555E-2</v>
      </c>
      <c r="F4" s="2">
        <v>0.83700496936805868</v>
      </c>
      <c r="G4" s="1">
        <v>0.58173666798385404</v>
      </c>
      <c r="H4" s="2">
        <v>0.62889981614660995</v>
      </c>
      <c r="I4" s="1">
        <v>1.7076589650496101E-2</v>
      </c>
      <c r="J4" s="2">
        <v>1.0282143659310192</v>
      </c>
      <c r="K4" s="1">
        <v>0.87731464787829805</v>
      </c>
      <c r="L4" s="2">
        <v>0.71195616708134546</v>
      </c>
      <c r="M4" s="1">
        <v>5.03192733624514E-2</v>
      </c>
      <c r="N4" s="2">
        <v>0.90826353586377151</v>
      </c>
      <c r="O4" s="1">
        <v>0.66936137190614498</v>
      </c>
      <c r="P4" s="2">
        <v>0.55688351547029702</v>
      </c>
      <c r="Q4" s="1">
        <v>2.8098437619084801E-3</v>
      </c>
      <c r="R4" s="2">
        <v>0.51319275893258387</v>
      </c>
      <c r="S4" s="1">
        <v>1.1033060052554899E-3</v>
      </c>
      <c r="T4" s="2">
        <v>0.57955896120916539</v>
      </c>
      <c r="U4" s="1">
        <v>5.4762605539340802E-3</v>
      </c>
    </row>
    <row r="5" spans="1:21" x14ac:dyDescent="0.25">
      <c r="A5" t="s">
        <v>149</v>
      </c>
      <c r="B5" t="s">
        <v>150</v>
      </c>
      <c r="C5" t="s">
        <v>151</v>
      </c>
      <c r="D5" s="2">
        <v>0.73784561436607166</v>
      </c>
      <c r="E5" s="1">
        <v>1.84488700158301E-2</v>
      </c>
      <c r="F5" s="2">
        <v>0.82710227900822231</v>
      </c>
      <c r="G5" s="1">
        <v>0.32097855662690999</v>
      </c>
      <c r="H5" s="2">
        <v>0.75038067128677999</v>
      </c>
      <c r="I5" s="1">
        <v>2.7396716543505301E-2</v>
      </c>
      <c r="J5" s="2">
        <v>1.7388753248659974</v>
      </c>
      <c r="K5" s="1">
        <v>1.4180012681591501E-4</v>
      </c>
      <c r="L5" s="2">
        <v>1.3166773823565141</v>
      </c>
      <c r="M5" s="1">
        <v>2.3424668498402801E-2</v>
      </c>
      <c r="N5" s="2">
        <v>0.99099327674458504</v>
      </c>
      <c r="O5" s="1">
        <v>0.96021436073168198</v>
      </c>
      <c r="P5" s="2">
        <v>0.42050170742896797</v>
      </c>
      <c r="Q5" s="1">
        <v>2.6699261273992999E-6</v>
      </c>
      <c r="R5" s="2">
        <v>0.35095891032062837</v>
      </c>
      <c r="S5" s="1">
        <v>4.7465378857499302E-7</v>
      </c>
      <c r="T5" s="2">
        <v>0.62628231483449048</v>
      </c>
      <c r="U5" s="1">
        <v>1.2007963461634699E-3</v>
      </c>
    </row>
    <row r="6" spans="1:21" x14ac:dyDescent="0.25">
      <c r="A6" t="s">
        <v>153</v>
      </c>
      <c r="B6" t="s">
        <v>154</v>
      </c>
      <c r="C6" t="s">
        <v>155</v>
      </c>
      <c r="D6" s="2">
        <v>1.0463842437521813</v>
      </c>
      <c r="E6" s="1">
        <v>0.77294509756778296</v>
      </c>
      <c r="F6" s="2">
        <v>0.75017955226201294</v>
      </c>
      <c r="G6" s="1">
        <v>0.194151179157666</v>
      </c>
      <c r="H6" s="2">
        <v>0.70204015381132523</v>
      </c>
      <c r="I6" s="1">
        <v>2.6218774091420601E-2</v>
      </c>
      <c r="J6" s="2">
        <v>3.5054412465594944</v>
      </c>
      <c r="K6" s="1">
        <v>2.3938124566581002E-7</v>
      </c>
      <c r="L6" s="2">
        <v>2.7273860522518447</v>
      </c>
      <c r="M6" s="1">
        <v>2.5425180377922099E-6</v>
      </c>
      <c r="N6" s="2">
        <v>0.90231469427634825</v>
      </c>
      <c r="O6" s="1">
        <v>0.57469749525750602</v>
      </c>
      <c r="P6" s="2">
        <v>0.26934351842967441</v>
      </c>
      <c r="Q6" s="1">
        <v>3.4505638150170597E-7</v>
      </c>
      <c r="R6" s="2">
        <v>0.22393074316748915</v>
      </c>
      <c r="S6" s="1">
        <v>1.05142053666583E-7</v>
      </c>
      <c r="T6" s="2">
        <v>0.58367238347870476</v>
      </c>
      <c r="U6" s="1">
        <v>1.8427858957497699E-3</v>
      </c>
    </row>
    <row r="7" spans="1:21" x14ac:dyDescent="0.25">
      <c r="A7" s="3" t="s">
        <v>157</v>
      </c>
      <c r="B7" s="3" t="s">
        <v>158</v>
      </c>
      <c r="C7" s="3" t="s">
        <v>159</v>
      </c>
      <c r="D7" s="4">
        <v>1.00956246016332</v>
      </c>
      <c r="E7" s="5">
        <v>0.95425340103949896</v>
      </c>
      <c r="F7" s="4">
        <v>0.72863053768617336</v>
      </c>
      <c r="G7" s="5">
        <v>0.18688009872132699</v>
      </c>
      <c r="H7" s="4">
        <v>0.51517064522002221</v>
      </c>
      <c r="I7" s="5">
        <v>9.5058697444436299E-4</v>
      </c>
      <c r="J7" s="4">
        <v>5.7065662554572523</v>
      </c>
      <c r="K7" s="5">
        <v>2.1124056906327201E-8</v>
      </c>
      <c r="L7" s="4">
        <v>3.5748264740374518</v>
      </c>
      <c r="M7" s="5">
        <v>4.7359549957462401E-7</v>
      </c>
      <c r="N7" s="4">
        <v>0.82237709750829602</v>
      </c>
      <c r="O7" s="5">
        <v>0.30229134694493398</v>
      </c>
      <c r="P7" s="4">
        <v>0.1454887244932051</v>
      </c>
      <c r="Q7" s="5">
        <v>1.70163518195085E-8</v>
      </c>
      <c r="R7" s="4">
        <v>0.12890379349808029</v>
      </c>
      <c r="S7" s="5">
        <v>1.2307450614133E-8</v>
      </c>
      <c r="T7" s="4">
        <v>0.45644396635572576</v>
      </c>
      <c r="U7" s="5">
        <v>2.0267799217765699E-4</v>
      </c>
    </row>
    <row r="8" spans="1:21" x14ac:dyDescent="0.25">
      <c r="D8" s="2">
        <f>-1/((AVERAGE(D4:D7)))</f>
        <v>-1.1681488087601515</v>
      </c>
      <c r="E8" s="1"/>
      <c r="F8" s="2">
        <f>-1/((AVERAGE(F4:F7)))</f>
        <v>-1.2727028965173024</v>
      </c>
      <c r="G8" s="1"/>
      <c r="H8" s="2">
        <f>-1/((AVERAGE(H4:H7)))</f>
        <v>-1.5405405058940966</v>
      </c>
      <c r="I8" s="1"/>
      <c r="J8" s="2">
        <v>2.9950000000000001</v>
      </c>
      <c r="K8" s="1"/>
      <c r="L8" s="2">
        <v>2.0830000000000002</v>
      </c>
      <c r="M8" s="1"/>
      <c r="N8" s="2">
        <f>-1/((AVERAGE(N4:N7)))</f>
        <v>-1.1037684130374101</v>
      </c>
      <c r="O8" s="1"/>
      <c r="P8" s="2">
        <f>-1/((AVERAGE(P4:P7)))</f>
        <v>-2.8731143648150432</v>
      </c>
      <c r="Q8" s="1"/>
      <c r="R8" s="2">
        <f>-1/((AVERAGE(R4:R7)))</f>
        <v>-3.2868080020513797</v>
      </c>
      <c r="S8" s="1"/>
      <c r="T8" s="2">
        <f>-1/((AVERAGE(T4:T7)))</f>
        <v>-1.7809775010497573</v>
      </c>
      <c r="U8" s="1"/>
    </row>
    <row r="9" spans="1:21" x14ac:dyDescent="0.25">
      <c r="B9" s="6" t="s">
        <v>75</v>
      </c>
      <c r="D9" s="2"/>
      <c r="E9" s="1"/>
      <c r="F9" s="2"/>
      <c r="G9" s="1"/>
      <c r="H9" s="2"/>
      <c r="I9" s="1"/>
      <c r="J9" s="2"/>
      <c r="K9" s="1"/>
      <c r="L9" s="2"/>
      <c r="M9" s="1"/>
      <c r="N9" s="2"/>
      <c r="O9" s="1"/>
      <c r="P9" s="2"/>
      <c r="Q9" s="1"/>
      <c r="R9" s="2"/>
      <c r="S9" s="1"/>
      <c r="T9" s="2"/>
      <c r="U9" s="1"/>
    </row>
    <row r="10" spans="1:21" x14ac:dyDescent="0.25">
      <c r="A10" t="s">
        <v>202</v>
      </c>
      <c r="B10" t="s">
        <v>203</v>
      </c>
      <c r="C10" t="s">
        <v>204</v>
      </c>
      <c r="D10" s="2">
        <v>1.0537048195840657</v>
      </c>
      <c r="E10" s="1">
        <v>0.80821671782312698</v>
      </c>
      <c r="F10" s="2">
        <v>1.038051175443923</v>
      </c>
      <c r="G10" s="1">
        <v>0.94279111375723701</v>
      </c>
      <c r="H10" s="2">
        <v>1.2163279134357337</v>
      </c>
      <c r="I10" s="1">
        <v>0.343396994068497</v>
      </c>
      <c r="J10" s="2">
        <v>4.4871600014367159</v>
      </c>
      <c r="K10" s="1">
        <v>1.25060988418586E-6</v>
      </c>
      <c r="L10" s="2">
        <v>3.7728212431400721</v>
      </c>
      <c r="M10" s="1">
        <v>4.2386643219431299E-6</v>
      </c>
      <c r="N10" s="2">
        <v>1.4466251142228284</v>
      </c>
      <c r="O10" s="1">
        <v>0.122458484465382</v>
      </c>
      <c r="P10" s="2">
        <v>0.33970615144097449</v>
      </c>
      <c r="Q10" s="1">
        <v>5.4024716427831302E-5</v>
      </c>
      <c r="R10" s="2">
        <v>0.24376209588914777</v>
      </c>
      <c r="S10" s="1">
        <v>4.7114993943271697E-6</v>
      </c>
      <c r="T10" s="2">
        <v>0.87279738741818469</v>
      </c>
      <c r="U10" s="1">
        <v>0.50237058546108204</v>
      </c>
    </row>
    <row r="11" spans="1:21" x14ac:dyDescent="0.25">
      <c r="A11" s="3" t="s">
        <v>206</v>
      </c>
      <c r="B11" s="3" t="s">
        <v>47</v>
      </c>
      <c r="C11" s="3" t="s">
        <v>207</v>
      </c>
      <c r="D11" s="4">
        <v>0.66223715973458341</v>
      </c>
      <c r="E11" s="5">
        <v>8.4162003051658305E-3</v>
      </c>
      <c r="F11" s="4">
        <v>1.0198131620078705</v>
      </c>
      <c r="G11" s="5">
        <v>0.96012877259834895</v>
      </c>
      <c r="H11" s="4">
        <v>1.2510606792591124</v>
      </c>
      <c r="I11" s="5">
        <v>0.129257401356972</v>
      </c>
      <c r="J11" s="4">
        <v>3.7071994767786149</v>
      </c>
      <c r="K11" s="5">
        <v>1.16965262570342E-7</v>
      </c>
      <c r="L11" s="4">
        <v>3.8389161383935368</v>
      </c>
      <c r="M11" s="5">
        <v>8.1081121869003803E-8</v>
      </c>
      <c r="N11" s="4">
        <v>1.2081356633928775</v>
      </c>
      <c r="O11" s="5">
        <v>0.26625534452720301</v>
      </c>
      <c r="P11" s="4">
        <v>0.21581582952600706</v>
      </c>
      <c r="Q11" s="5">
        <v>6.0716263789793505E-8</v>
      </c>
      <c r="R11" s="4">
        <v>0.18217475916750289</v>
      </c>
      <c r="S11" s="5">
        <v>2.4897260230383401E-8</v>
      </c>
      <c r="T11" s="4">
        <v>1.0560470862981655</v>
      </c>
      <c r="U11" s="5">
        <v>0.70889141395034405</v>
      </c>
    </row>
    <row r="12" spans="1:21" x14ac:dyDescent="0.25">
      <c r="D12" s="2">
        <f>-1/((AVERAGE(D10:D11)))</f>
        <v>-1.1655405742763763</v>
      </c>
      <c r="E12" s="1"/>
      <c r="F12" s="2">
        <v>1.0289999999999999</v>
      </c>
      <c r="G12" s="1"/>
      <c r="H12" s="2">
        <v>1.234</v>
      </c>
      <c r="I12" s="1"/>
      <c r="J12" s="2">
        <v>4.0970000000000004</v>
      </c>
      <c r="K12" s="1"/>
      <c r="L12" s="2">
        <v>3.806</v>
      </c>
      <c r="M12" s="1"/>
      <c r="N12" s="2">
        <v>1.327</v>
      </c>
      <c r="O12" s="1"/>
      <c r="P12" s="2">
        <f>-1/((AVERAGE(P10:P11)))</f>
        <v>-3.6002175764830331</v>
      </c>
      <c r="Q12" s="1"/>
      <c r="R12" s="2">
        <f>-1/((AVERAGE(R10:R11)))</f>
        <v>-4.6955316879869313</v>
      </c>
      <c r="S12" s="1"/>
      <c r="T12" s="2">
        <f>-1/((AVERAGE(T10:T11)))</f>
        <v>-1.0368902351917222</v>
      </c>
      <c r="U12" s="1"/>
    </row>
    <row r="13" spans="1:21" x14ac:dyDescent="0.25">
      <c r="B13" s="6" t="s">
        <v>54</v>
      </c>
      <c r="D13" s="2"/>
      <c r="E13" s="1"/>
      <c r="F13" s="2"/>
      <c r="G13" s="1"/>
      <c r="H13" s="2"/>
      <c r="I13" s="1"/>
      <c r="J13" s="2"/>
      <c r="K13" s="1"/>
      <c r="L13" s="2"/>
      <c r="M13" s="1"/>
      <c r="N13" s="2"/>
      <c r="O13" s="1"/>
      <c r="P13" s="2"/>
      <c r="Q13" s="1"/>
      <c r="R13" s="2"/>
      <c r="S13" s="1"/>
      <c r="T13" s="2"/>
      <c r="U13" s="1"/>
    </row>
    <row r="14" spans="1:21" x14ac:dyDescent="0.25">
      <c r="A14" t="s">
        <v>181</v>
      </c>
      <c r="B14" t="s">
        <v>6</v>
      </c>
      <c r="C14" t="s">
        <v>151</v>
      </c>
      <c r="D14" s="2">
        <v>0.64304222554300883</v>
      </c>
      <c r="E14" s="1">
        <v>1.2765031209310499E-3</v>
      </c>
      <c r="F14" s="2">
        <v>0.96261140679330692</v>
      </c>
      <c r="G14" s="1">
        <v>0.88172845800698396</v>
      </c>
      <c r="H14" s="2">
        <v>1.0979932828154066</v>
      </c>
      <c r="I14" s="1">
        <v>0.43583978644439603</v>
      </c>
      <c r="J14" s="2">
        <v>0.55609347757674221</v>
      </c>
      <c r="K14" s="1">
        <v>5.5912893799109103E-5</v>
      </c>
      <c r="L14" s="2">
        <v>0.42992064586937739</v>
      </c>
      <c r="M14" s="1">
        <v>1.1965904478230201E-6</v>
      </c>
      <c r="N14" s="2">
        <v>1.4202316377758655</v>
      </c>
      <c r="O14" s="1">
        <v>1.4501375506923099E-2</v>
      </c>
      <c r="P14" s="2">
        <v>1.642293876780728</v>
      </c>
      <c r="Q14" s="1">
        <v>3.8018121278350701E-4</v>
      </c>
      <c r="R14" s="2">
        <v>1.113121815517125</v>
      </c>
      <c r="S14" s="1">
        <v>0.35304441153767702</v>
      </c>
      <c r="T14" s="2">
        <v>0.74420315004089621</v>
      </c>
      <c r="U14" s="1">
        <v>1.6961245743267201E-2</v>
      </c>
    </row>
    <row r="15" spans="1:21" x14ac:dyDescent="0.25">
      <c r="A15" t="s">
        <v>183</v>
      </c>
      <c r="B15" t="s">
        <v>3</v>
      </c>
      <c r="C15" t="s">
        <v>147</v>
      </c>
      <c r="D15" s="2">
        <v>0.72633911240262961</v>
      </c>
      <c r="E15" s="1">
        <v>8.7765073834651097E-3</v>
      </c>
      <c r="F15" s="2">
        <v>0.77695722756607777</v>
      </c>
      <c r="G15" s="1">
        <v>0.120420597913665</v>
      </c>
      <c r="H15" s="2">
        <v>0.95041011066074566</v>
      </c>
      <c r="I15" s="1">
        <v>0.669236048944574</v>
      </c>
      <c r="J15" s="2">
        <v>0.39271569541759616</v>
      </c>
      <c r="K15" s="1">
        <v>2.4921368390385998E-7</v>
      </c>
      <c r="L15" s="2">
        <v>0.26925508796760916</v>
      </c>
      <c r="M15" s="1">
        <v>7.2897834274940301E-9</v>
      </c>
      <c r="N15" s="2">
        <v>1.3861983829436426</v>
      </c>
      <c r="O15" s="1">
        <v>1.6900106139966599E-2</v>
      </c>
      <c r="P15" s="2">
        <v>2.5638142677506353</v>
      </c>
      <c r="Q15" s="1">
        <v>5.2705023217468995E-7</v>
      </c>
      <c r="R15" s="2">
        <v>1.4370050131178622</v>
      </c>
      <c r="S15" s="1">
        <v>3.3269756583511599E-3</v>
      </c>
      <c r="T15" s="2">
        <v>0.53270009092180837</v>
      </c>
      <c r="U15" s="1">
        <v>7.1068795110699399E-5</v>
      </c>
    </row>
    <row r="16" spans="1:21" x14ac:dyDescent="0.25">
      <c r="A16" t="s">
        <v>185</v>
      </c>
      <c r="B16" t="s">
        <v>154</v>
      </c>
      <c r="C16" t="s">
        <v>155</v>
      </c>
      <c r="D16" s="2">
        <v>0.77098985915351181</v>
      </c>
      <c r="E16" s="1">
        <v>2.1575140484888299E-2</v>
      </c>
      <c r="F16" s="2">
        <v>0.7128665824485394</v>
      </c>
      <c r="G16" s="1">
        <v>2.2297815975424198E-2</v>
      </c>
      <c r="H16" s="2">
        <v>0.84077089398820448</v>
      </c>
      <c r="I16" s="1">
        <v>0.114261149184579</v>
      </c>
      <c r="J16" s="2">
        <v>0.6026676636373971</v>
      </c>
      <c r="K16" s="1">
        <v>9.7243383924361097E-5</v>
      </c>
      <c r="L16" s="2">
        <v>0.34328809793562581</v>
      </c>
      <c r="M16" s="1">
        <v>3.3781181547351703E-8</v>
      </c>
      <c r="N16" s="2">
        <v>1.476035532199595</v>
      </c>
      <c r="O16" s="1">
        <v>4.4051387871703899E-3</v>
      </c>
      <c r="P16" s="2">
        <v>1.8882851955382867</v>
      </c>
      <c r="Q16" s="1">
        <v>1.6463005427583101E-5</v>
      </c>
      <c r="R16" s="2">
        <v>0.91196680883799097</v>
      </c>
      <c r="S16" s="1">
        <v>0.382372626294534</v>
      </c>
      <c r="T16" s="2">
        <v>0.40605897401833496</v>
      </c>
      <c r="U16" s="1">
        <v>1.7882133735544E-6</v>
      </c>
    </row>
    <row r="17" spans="1:21" x14ac:dyDescent="0.25">
      <c r="A17" s="3" t="s">
        <v>187</v>
      </c>
      <c r="B17" s="3" t="s">
        <v>158</v>
      </c>
      <c r="C17" s="3" t="s">
        <v>159</v>
      </c>
      <c r="D17" s="4">
        <v>0.90392690824401423</v>
      </c>
      <c r="E17" s="5">
        <v>0.50537647219175397</v>
      </c>
      <c r="F17" s="4">
        <v>0.75179998972573092</v>
      </c>
      <c r="G17" s="5">
        <v>0.19268276797550099</v>
      </c>
      <c r="H17" s="4">
        <v>0.85040692142331031</v>
      </c>
      <c r="I17" s="5">
        <v>0.27625476871323101</v>
      </c>
      <c r="J17" s="4">
        <v>0.9496302606636946</v>
      </c>
      <c r="K17" s="5">
        <v>0.72336703061260399</v>
      </c>
      <c r="L17" s="4">
        <v>0.53783362163525905</v>
      </c>
      <c r="M17" s="5">
        <v>2.62608179687223E-4</v>
      </c>
      <c r="N17" s="4">
        <v>1.501527821942483</v>
      </c>
      <c r="O17" s="5">
        <v>2.1448648935479299E-2</v>
      </c>
      <c r="P17" s="4">
        <v>1.429263006827777</v>
      </c>
      <c r="Q17" s="5">
        <v>1.8147063755363901E-2</v>
      </c>
      <c r="R17" s="4">
        <v>0.71561771826406395</v>
      </c>
      <c r="S17" s="5">
        <v>2.5905373390214901E-2</v>
      </c>
      <c r="T17" s="4">
        <v>0.42579025539576504</v>
      </c>
      <c r="U17" s="5">
        <v>5.3926118382195897E-5</v>
      </c>
    </row>
    <row r="18" spans="1:21" x14ac:dyDescent="0.25">
      <c r="D18" s="2">
        <f>-1/((AVERAGE(D14:D17)))</f>
        <v>-1.313931770669714</v>
      </c>
      <c r="E18" s="1"/>
      <c r="F18" s="2">
        <f>-1/((AVERAGE(F14:F17)))</f>
        <v>-1.2483478091257865</v>
      </c>
      <c r="G18" s="1"/>
      <c r="H18" s="2">
        <f>-1/((AVERAGE(H14:H17)))</f>
        <v>-1.0696384906666578</v>
      </c>
      <c r="I18" s="1"/>
      <c r="J18" s="2">
        <f>-1/((AVERAGE(J14:J17)))</f>
        <v>-1.5992917713621286</v>
      </c>
      <c r="K18" s="1"/>
      <c r="L18" s="2">
        <f>-1/((AVERAGE(L14:L17)))</f>
        <v>-2.531169047557535</v>
      </c>
      <c r="M18" s="1"/>
      <c r="N18" s="2">
        <v>1.446</v>
      </c>
      <c r="O18" s="1"/>
      <c r="P18" s="2">
        <v>1.881</v>
      </c>
      <c r="Q18" s="1"/>
      <c r="R18" s="2">
        <v>1.044</v>
      </c>
      <c r="S18" s="1"/>
      <c r="T18" s="2">
        <f>-1/((AVERAGE(T14:T17)))</f>
        <v>-1.8968561062480964</v>
      </c>
      <c r="U18" s="1"/>
    </row>
    <row r="19" spans="1:21" x14ac:dyDescent="0.25">
      <c r="B19" s="6" t="s">
        <v>76</v>
      </c>
      <c r="D19" s="2"/>
      <c r="E19" s="1"/>
      <c r="F19" s="2"/>
      <c r="G19" s="1"/>
      <c r="H19" s="2"/>
      <c r="I19" s="1"/>
      <c r="J19" s="2"/>
      <c r="K19" s="1"/>
      <c r="L19" s="2"/>
      <c r="M19" s="1"/>
      <c r="N19" s="2"/>
      <c r="O19" s="1"/>
      <c r="P19" s="2"/>
      <c r="Q19" s="1"/>
      <c r="R19" s="2"/>
      <c r="S19" s="1"/>
      <c r="T19" s="2"/>
      <c r="U19" s="1"/>
    </row>
    <row r="20" spans="1:21" x14ac:dyDescent="0.25">
      <c r="A20" s="3" t="s">
        <v>161</v>
      </c>
      <c r="B20" s="3" t="s">
        <v>24</v>
      </c>
      <c r="C20" s="3" t="s">
        <v>162</v>
      </c>
      <c r="D20" s="4">
        <v>2.1951860805702794</v>
      </c>
      <c r="E20" s="5">
        <v>1.58072765547397E-6</v>
      </c>
      <c r="F20" s="4">
        <v>1.0542750580337508</v>
      </c>
      <c r="G20" s="5">
        <v>0.80840238924025498</v>
      </c>
      <c r="H20" s="4">
        <v>1.1762017283761064</v>
      </c>
      <c r="I20" s="5">
        <v>0.11296559978666799</v>
      </c>
      <c r="J20" s="4">
        <v>3.8245907319742156</v>
      </c>
      <c r="K20" s="5">
        <v>1.8186998586638301E-9</v>
      </c>
      <c r="L20" s="4">
        <v>3.8948434491603705</v>
      </c>
      <c r="M20" s="5">
        <v>1.5318911673533401E-9</v>
      </c>
      <c r="N20" s="4">
        <v>1.1549861471965177</v>
      </c>
      <c r="O20" s="5">
        <v>0.218366517386968</v>
      </c>
      <c r="P20" s="4">
        <v>0.66292309197448263</v>
      </c>
      <c r="Q20" s="5">
        <v>4.6577759509164502E-4</v>
      </c>
      <c r="R20" s="4">
        <v>0.60511832367838303</v>
      </c>
      <c r="S20" s="5">
        <v>8.1912326355372601E-5</v>
      </c>
      <c r="T20" s="4">
        <v>1.0736407085513968</v>
      </c>
      <c r="U20" s="5">
        <v>0.47470191101617298</v>
      </c>
    </row>
    <row r="21" spans="1:21" x14ac:dyDescent="0.25">
      <c r="D21" s="2">
        <v>2.1951860805702794</v>
      </c>
      <c r="E21" s="1"/>
      <c r="F21" s="2">
        <v>1.0542750580337508</v>
      </c>
      <c r="G21" s="1"/>
      <c r="H21" s="2">
        <v>1.1762017283761064</v>
      </c>
      <c r="I21" s="1"/>
      <c r="J21" s="2">
        <v>3.8245907319742156</v>
      </c>
      <c r="K21" s="1"/>
      <c r="L21" s="2">
        <v>3.8948434491603705</v>
      </c>
      <c r="M21" s="1"/>
      <c r="N21" s="2">
        <v>1.1549861471965177</v>
      </c>
      <c r="O21" s="1"/>
      <c r="P21" s="2">
        <f>-1/P20</f>
        <v>-1.5084706085913391</v>
      </c>
      <c r="Q21" s="1"/>
      <c r="R21" s="2">
        <f>-1/R20</f>
        <v>-1.6525693585367187</v>
      </c>
      <c r="S21" s="1"/>
      <c r="T21" s="2">
        <v>1.0736407085513968</v>
      </c>
      <c r="U21" s="1"/>
    </row>
    <row r="22" spans="1:21" x14ac:dyDescent="0.25">
      <c r="D22" s="2"/>
      <c r="E22" s="1"/>
      <c r="F22" s="2"/>
      <c r="G22" s="1"/>
      <c r="H22" s="2"/>
      <c r="I22" s="1"/>
      <c r="J22" s="2"/>
      <c r="K22" s="1"/>
      <c r="L22" s="2"/>
      <c r="M22" s="1"/>
      <c r="N22" s="2"/>
      <c r="O22" s="1"/>
      <c r="P22" s="2"/>
      <c r="Q22" s="1"/>
      <c r="R22" s="2"/>
      <c r="S22" s="1"/>
      <c r="T22" s="2"/>
      <c r="U22" s="1"/>
    </row>
    <row r="23" spans="1:21" x14ac:dyDescent="0.25">
      <c r="A23" t="s">
        <v>164</v>
      </c>
      <c r="B23" t="s">
        <v>165</v>
      </c>
      <c r="C23" t="s">
        <v>166</v>
      </c>
      <c r="D23" s="2">
        <v>1.6308787859308811</v>
      </c>
      <c r="E23" s="1">
        <v>6.2174924640008201E-5</v>
      </c>
      <c r="F23" s="2">
        <v>1.3314854992227469</v>
      </c>
      <c r="G23" s="1">
        <v>2.3796128234318498E-2</v>
      </c>
      <c r="H23" s="2">
        <v>1.0586914621980326</v>
      </c>
      <c r="I23" s="1">
        <v>0.54701185521208195</v>
      </c>
      <c r="J23" s="2">
        <v>1.8825177711704959</v>
      </c>
      <c r="K23" s="1">
        <v>1.90430153196051E-6</v>
      </c>
      <c r="L23" s="2">
        <v>1.7606017048004394</v>
      </c>
      <c r="M23" s="1">
        <v>6.1032691194670404E-6</v>
      </c>
      <c r="N23" s="2">
        <v>1.1320024775280879</v>
      </c>
      <c r="O23" s="1">
        <v>0.25098841346383499</v>
      </c>
      <c r="P23" s="2">
        <v>0.98068600174428588</v>
      </c>
      <c r="Q23" s="1">
        <v>0.83534756168226398</v>
      </c>
      <c r="R23" s="2">
        <v>1.1535038275398566</v>
      </c>
      <c r="S23" s="1">
        <v>0.115987705493361</v>
      </c>
      <c r="T23" s="2">
        <v>1.2452555167067909</v>
      </c>
      <c r="U23" s="1">
        <v>2.1984993657466999E-2</v>
      </c>
    </row>
    <row r="24" spans="1:21" x14ac:dyDescent="0.25">
      <c r="A24" t="s">
        <v>168</v>
      </c>
      <c r="B24" t="s">
        <v>169</v>
      </c>
      <c r="C24" t="s">
        <v>170</v>
      </c>
      <c r="D24" s="2">
        <v>1.7547292069470375</v>
      </c>
      <c r="E24" s="1">
        <v>1.12721655277496E-3</v>
      </c>
      <c r="F24" s="2">
        <v>1.2900975961627053</v>
      </c>
      <c r="G24" s="1">
        <v>0.25749084982148801</v>
      </c>
      <c r="H24" s="2">
        <v>1.2965908411724281</v>
      </c>
      <c r="I24" s="1">
        <v>8.6977457689353804E-2</v>
      </c>
      <c r="J24" s="2">
        <v>1.48986434976905</v>
      </c>
      <c r="K24" s="1">
        <v>8.2923212486557592E-3</v>
      </c>
      <c r="L24" s="2">
        <v>1.5100775010527754</v>
      </c>
      <c r="M24" s="1">
        <v>6.5640598222991798E-3</v>
      </c>
      <c r="N24" s="2">
        <v>1.2792353168318309</v>
      </c>
      <c r="O24" s="1">
        <v>0.152302215257</v>
      </c>
      <c r="P24" s="2">
        <v>1.5066550007394441</v>
      </c>
      <c r="Q24" s="1">
        <v>8.2921198319563794E-3</v>
      </c>
      <c r="R24" s="2">
        <v>1.5194483525629556</v>
      </c>
      <c r="S24" s="1">
        <v>7.4101904734082697E-3</v>
      </c>
      <c r="T24" s="2">
        <v>1.3076004902255427</v>
      </c>
      <c r="U24" s="1">
        <v>7.00354379613327E-2</v>
      </c>
    </row>
    <row r="25" spans="1:21" x14ac:dyDescent="0.25">
      <c r="A25" t="s">
        <v>172</v>
      </c>
      <c r="B25" t="s">
        <v>33</v>
      </c>
      <c r="C25" t="s">
        <v>173</v>
      </c>
      <c r="D25" s="2">
        <v>1.5873562431212416</v>
      </c>
      <c r="E25" s="1">
        <v>3.9251367398303203E-3</v>
      </c>
      <c r="F25" s="2">
        <v>1.3685254039373236</v>
      </c>
      <c r="G25" s="1">
        <v>0.131672325318791</v>
      </c>
      <c r="H25" s="2">
        <v>1.6334144985481844</v>
      </c>
      <c r="I25" s="1">
        <v>3.4554769004023502E-3</v>
      </c>
      <c r="J25" s="2">
        <v>1.4459839276549979</v>
      </c>
      <c r="K25" s="1">
        <v>1.1536594460790001E-2</v>
      </c>
      <c r="L25" s="2">
        <v>1.6392727849030291</v>
      </c>
      <c r="M25" s="1">
        <v>1.4787235704582201E-3</v>
      </c>
      <c r="N25" s="2">
        <v>1.440816399717781</v>
      </c>
      <c r="O25" s="1">
        <v>3.2792123401153901E-2</v>
      </c>
      <c r="P25" s="2">
        <v>1.5816834914566036</v>
      </c>
      <c r="Q25" s="1">
        <v>3.3567240098370901E-3</v>
      </c>
      <c r="R25" s="2">
        <v>1.5023246816670255</v>
      </c>
      <c r="S25" s="1">
        <v>7.5617399573310604E-3</v>
      </c>
      <c r="T25" s="2">
        <v>1.5514601561035721</v>
      </c>
      <c r="U25" s="1">
        <v>5.4048867329634801E-3</v>
      </c>
    </row>
    <row r="26" spans="1:21" x14ac:dyDescent="0.25">
      <c r="A26" t="s">
        <v>175</v>
      </c>
      <c r="B26" t="s">
        <v>47</v>
      </c>
      <c r="C26" t="s">
        <v>176</v>
      </c>
      <c r="D26" s="2">
        <v>1.2931818944817655</v>
      </c>
      <c r="E26" s="1">
        <v>3.7332213968780198E-2</v>
      </c>
      <c r="F26" s="2">
        <v>1.2335125914533982</v>
      </c>
      <c r="G26" s="1">
        <v>0.24772781156586099</v>
      </c>
      <c r="H26" s="2">
        <v>1.238502027525938</v>
      </c>
      <c r="I26" s="1">
        <v>8.1451700433489704E-2</v>
      </c>
      <c r="J26" s="2">
        <v>0.80540782680280787</v>
      </c>
      <c r="K26" s="1">
        <v>6.1749916195286199E-2</v>
      </c>
      <c r="L26" s="2">
        <v>0.87910987524055506</v>
      </c>
      <c r="M26" s="1">
        <v>0.25206191693632102</v>
      </c>
      <c r="N26" s="2">
        <v>1.1346695726829212</v>
      </c>
      <c r="O26" s="1">
        <v>0.37213695094231503</v>
      </c>
      <c r="P26" s="2">
        <v>1.8218523570074152</v>
      </c>
      <c r="Q26" s="1">
        <v>7.6756953313038395E-5</v>
      </c>
      <c r="R26" s="2">
        <v>1.9805570504759549</v>
      </c>
      <c r="S26" s="1">
        <v>2.4178963299360799E-5</v>
      </c>
      <c r="T26" s="2">
        <v>1.3463900700902283</v>
      </c>
      <c r="U26" s="1">
        <v>1.73525149253933E-2</v>
      </c>
    </row>
    <row r="27" spans="1:21" x14ac:dyDescent="0.25">
      <c r="A27" s="3" t="s">
        <v>178</v>
      </c>
      <c r="B27" s="3" t="s">
        <v>39</v>
      </c>
      <c r="C27" s="3" t="s">
        <v>179</v>
      </c>
      <c r="D27" s="4">
        <v>1.318018041254843</v>
      </c>
      <c r="E27" s="5">
        <v>3.6011947316705498E-2</v>
      </c>
      <c r="F27" s="4">
        <v>1.2659773796094143</v>
      </c>
      <c r="G27" s="5">
        <v>0.21810753194799101</v>
      </c>
      <c r="H27" s="4">
        <v>1.2289234328102672</v>
      </c>
      <c r="I27" s="5">
        <v>0.111421042827728</v>
      </c>
      <c r="J27" s="4">
        <v>1.1205037015787163</v>
      </c>
      <c r="K27" s="5">
        <v>0.34778939132606101</v>
      </c>
      <c r="L27" s="4">
        <v>1.1675336481605549</v>
      </c>
      <c r="M27" s="5">
        <v>0.195972586141897</v>
      </c>
      <c r="N27" s="4">
        <v>1.1794206167764041</v>
      </c>
      <c r="O27" s="5">
        <v>0.26546776328169802</v>
      </c>
      <c r="P27" s="4">
        <v>1.3873204068393792</v>
      </c>
      <c r="Q27" s="5">
        <v>1.3056697408906E-2</v>
      </c>
      <c r="R27" s="4">
        <v>1.4891347737582821</v>
      </c>
      <c r="S27" s="5">
        <v>3.8918625507484801E-3</v>
      </c>
      <c r="T27" s="4">
        <v>1.31911316885577</v>
      </c>
      <c r="U27" s="5">
        <v>3.3435128422881197E-2</v>
      </c>
    </row>
    <row r="28" spans="1:21" x14ac:dyDescent="0.25">
      <c r="D28" s="2">
        <v>1.5169999999999999</v>
      </c>
      <c r="E28" s="1"/>
      <c r="F28" s="2">
        <v>1.298</v>
      </c>
      <c r="G28" s="1"/>
      <c r="H28" s="2">
        <v>1.2909999999999999</v>
      </c>
      <c r="I28" s="1"/>
      <c r="J28" s="2">
        <v>1.349</v>
      </c>
      <c r="K28" s="1"/>
      <c r="L28" s="2">
        <v>1.391</v>
      </c>
      <c r="M28" s="1"/>
      <c r="N28" s="2">
        <v>1.2330000000000001</v>
      </c>
      <c r="O28" s="1"/>
      <c r="P28" s="2">
        <v>1.456</v>
      </c>
      <c r="Q28" s="1"/>
      <c r="R28" s="2">
        <v>1.5289999999999999</v>
      </c>
      <c r="S28" s="1"/>
      <c r="T28" s="2">
        <v>1.3540000000000001</v>
      </c>
      <c r="U28" s="1"/>
    </row>
    <row r="29" spans="1:21" x14ac:dyDescent="0.25">
      <c r="B29" t="s">
        <v>132</v>
      </c>
      <c r="D29" s="2"/>
      <c r="E29" s="1"/>
      <c r="F29" s="2"/>
      <c r="G29" s="1"/>
      <c r="H29" s="2"/>
      <c r="I29" s="1"/>
      <c r="J29" s="2"/>
      <c r="K29" s="1"/>
      <c r="L29" s="2"/>
      <c r="M29" s="1"/>
      <c r="N29" s="2"/>
      <c r="O29" s="1"/>
      <c r="P29" s="2"/>
      <c r="Q29" s="1"/>
      <c r="R29" s="2"/>
      <c r="S29" s="1"/>
      <c r="T29" s="2"/>
      <c r="U29" s="1"/>
    </row>
    <row r="30" spans="1:21" x14ac:dyDescent="0.25">
      <c r="A30" s="3" t="s">
        <v>189</v>
      </c>
      <c r="B30" s="3" t="s">
        <v>190</v>
      </c>
      <c r="C30" s="3" t="s">
        <v>66</v>
      </c>
      <c r="D30" s="4">
        <v>0.33717455012510139</v>
      </c>
      <c r="E30" s="5">
        <v>7.5993280561364599E-6</v>
      </c>
      <c r="F30" s="4">
        <v>0.82898210202400724</v>
      </c>
      <c r="G30" s="5">
        <v>0.496181270969975</v>
      </c>
      <c r="H30" s="4">
        <v>0.66310966907270763</v>
      </c>
      <c r="I30" s="5">
        <v>1.8563096104991701E-2</v>
      </c>
      <c r="J30" s="4">
        <v>0.55527529787546726</v>
      </c>
      <c r="K30" s="5">
        <v>9.6850370905666799E-4</v>
      </c>
      <c r="L30" s="4">
        <v>0.71253529483742784</v>
      </c>
      <c r="M30" s="5">
        <v>3.27215651960256E-2</v>
      </c>
      <c r="N30" s="4">
        <v>0.51675814754195548</v>
      </c>
      <c r="O30" s="5">
        <v>1.75751445179714E-3</v>
      </c>
      <c r="P30" s="4">
        <v>0.31378614641708147</v>
      </c>
      <c r="Q30" s="5">
        <v>2.5012293116556399E-6</v>
      </c>
      <c r="R30" s="4">
        <v>0.50337493560607194</v>
      </c>
      <c r="S30" s="5">
        <v>3.5797260996368202E-4</v>
      </c>
      <c r="T30" s="4">
        <v>1.0637588395172937</v>
      </c>
      <c r="U30" s="5">
        <v>0.70374300293520697</v>
      </c>
    </row>
    <row r="31" spans="1:21" x14ac:dyDescent="0.25">
      <c r="D31" s="2">
        <f>-1/D30</f>
        <v>-2.9658228938956732</v>
      </c>
      <c r="E31" s="1"/>
      <c r="F31" s="2">
        <f>-1/F30</f>
        <v>-1.2062986614046827</v>
      </c>
      <c r="G31" s="1"/>
      <c r="H31" s="2">
        <f>-1/H30</f>
        <v>-1.508046174923674</v>
      </c>
      <c r="I31" s="1"/>
      <c r="J31" s="2">
        <f>-1/J30</f>
        <v>-1.8009084931854327</v>
      </c>
      <c r="K31" s="1"/>
      <c r="L31" s="2">
        <f>-1/L30</f>
        <v>-1.4034392503015027</v>
      </c>
      <c r="M31" s="1"/>
      <c r="N31" s="2">
        <f>-1/N30</f>
        <v>-1.9351412353277124</v>
      </c>
      <c r="O31" s="1"/>
      <c r="P31" s="2">
        <f>-1/P30</f>
        <v>-3.1868838424460262</v>
      </c>
      <c r="Q31" s="1"/>
      <c r="R31" s="2">
        <f>-1/R30</f>
        <v>-1.9865907681636612</v>
      </c>
      <c r="S31" s="1"/>
      <c r="T31" s="2"/>
      <c r="U31" s="1"/>
    </row>
    <row r="32" spans="1:21" x14ac:dyDescent="0.25">
      <c r="B32" t="s">
        <v>132</v>
      </c>
      <c r="D32" s="2"/>
      <c r="E32" s="1"/>
      <c r="F32" s="2"/>
      <c r="G32" s="1"/>
      <c r="H32" s="2"/>
      <c r="I32" s="1"/>
      <c r="J32" s="2"/>
      <c r="K32" s="1"/>
      <c r="L32" s="2"/>
      <c r="M32" s="1"/>
      <c r="N32" s="2"/>
      <c r="O32" s="1"/>
      <c r="P32" s="2"/>
      <c r="Q32" s="1"/>
      <c r="R32" s="2"/>
      <c r="S32" s="1"/>
      <c r="T32" s="2"/>
      <c r="U32" s="1"/>
    </row>
    <row r="33" spans="1:21" x14ac:dyDescent="0.25">
      <c r="A33" s="3" t="s">
        <v>192</v>
      </c>
      <c r="B33" s="3" t="s">
        <v>190</v>
      </c>
      <c r="C33" s="3" t="s">
        <v>193</v>
      </c>
      <c r="D33" s="4">
        <v>0.81395224634913221</v>
      </c>
      <c r="E33" s="5">
        <v>1.12608526359637E-2</v>
      </c>
      <c r="F33" s="4">
        <v>0.94571067217809845</v>
      </c>
      <c r="G33" s="5">
        <v>0.71578938739021003</v>
      </c>
      <c r="H33" s="4">
        <v>0.93057703708512474</v>
      </c>
      <c r="I33" s="5">
        <v>0.350588644835858</v>
      </c>
      <c r="J33" s="4">
        <v>0.62482387192546662</v>
      </c>
      <c r="K33" s="5">
        <v>5.6317796657560898E-6</v>
      </c>
      <c r="L33" s="4">
        <v>0.60472954195159712</v>
      </c>
      <c r="M33" s="5">
        <v>2.6244643961873201E-6</v>
      </c>
      <c r="N33" s="4">
        <v>0.96149883063426689</v>
      </c>
      <c r="O33" s="5">
        <v>0.68220637578556798</v>
      </c>
      <c r="P33" s="4">
        <v>1.2525355835799126</v>
      </c>
      <c r="Q33" s="5">
        <v>5.4659443282684102E-3</v>
      </c>
      <c r="R33" s="4">
        <v>1.2319684964077899</v>
      </c>
      <c r="S33" s="5">
        <v>9.0781085376965606E-3</v>
      </c>
      <c r="T33" s="4">
        <v>0.91529662565968406</v>
      </c>
      <c r="U33" s="5">
        <v>0.23918150668774801</v>
      </c>
    </row>
    <row r="34" spans="1:21" x14ac:dyDescent="0.25">
      <c r="D34" s="2">
        <f>-1/D33</f>
        <v>-1.2285733032685378</v>
      </c>
      <c r="E34" s="1"/>
      <c r="F34" s="2">
        <f>-1/F33</f>
        <v>-1.057405852993988</v>
      </c>
      <c r="G34" s="1"/>
      <c r="H34" s="2">
        <f>-1/H33</f>
        <v>-1.0746020588820147</v>
      </c>
      <c r="I34" s="1"/>
      <c r="J34" s="2">
        <f>-1/J33</f>
        <v>-1.6004510149690423</v>
      </c>
      <c r="K34" s="1"/>
      <c r="L34" s="2">
        <f>-1/L33</f>
        <v>-1.6536317983949931</v>
      </c>
      <c r="M34" s="1"/>
      <c r="N34" s="2">
        <f>-1/N33</f>
        <v>-1.0400428665527708</v>
      </c>
      <c r="O34" s="1"/>
      <c r="P34" s="2"/>
      <c r="Q34" s="1"/>
      <c r="R34" s="2"/>
      <c r="S34" s="1"/>
      <c r="T34" s="2">
        <f>-1/T33</f>
        <v>-1.0925419934540537</v>
      </c>
      <c r="U34" s="1"/>
    </row>
    <row r="35" spans="1:21" x14ac:dyDescent="0.25">
      <c r="B35" t="s">
        <v>132</v>
      </c>
      <c r="D35" s="2"/>
      <c r="E35" s="1"/>
      <c r="F35" s="2"/>
      <c r="G35" s="1"/>
      <c r="H35" s="2"/>
      <c r="I35" s="1"/>
      <c r="J35" s="2"/>
      <c r="K35" s="1"/>
      <c r="L35" s="2"/>
      <c r="M35" s="1"/>
      <c r="N35" s="2"/>
      <c r="O35" s="1"/>
      <c r="P35" s="2"/>
      <c r="Q35" s="1"/>
      <c r="R35" s="2"/>
      <c r="S35" s="1"/>
      <c r="T35" s="2"/>
      <c r="U35" s="1"/>
    </row>
    <row r="36" spans="1:21" x14ac:dyDescent="0.25">
      <c r="A36" s="3" t="s">
        <v>195</v>
      </c>
      <c r="B36" s="3" t="s">
        <v>196</v>
      </c>
      <c r="C36" s="3" t="s">
        <v>66</v>
      </c>
      <c r="D36" s="4">
        <v>0.91564682252821739</v>
      </c>
      <c r="E36" s="5">
        <v>0.50631616835509996</v>
      </c>
      <c r="F36" s="4">
        <v>1.1352178380389544</v>
      </c>
      <c r="G36" s="5">
        <v>0.58225657505500505</v>
      </c>
      <c r="H36" s="4">
        <v>0.78472115851783941</v>
      </c>
      <c r="I36" s="5">
        <v>5.8625096680979802E-2</v>
      </c>
      <c r="J36" s="4">
        <v>1.2500426798810567</v>
      </c>
      <c r="K36" s="5">
        <v>7.2311902125041599E-2</v>
      </c>
      <c r="L36" s="4">
        <v>0.79624788799137025</v>
      </c>
      <c r="M36" s="5">
        <v>5.7914806228774401E-2</v>
      </c>
      <c r="N36" s="4">
        <v>1.2319466773438259</v>
      </c>
      <c r="O36" s="5">
        <v>0.159758364277095</v>
      </c>
      <c r="P36" s="4">
        <v>0.90239163733305705</v>
      </c>
      <c r="Q36" s="5">
        <v>0.41042112636628703</v>
      </c>
      <c r="R36" s="4">
        <v>0.83153849305099437</v>
      </c>
      <c r="S36" s="5">
        <v>0.144292621593408</v>
      </c>
      <c r="T36" s="4">
        <v>0.72310715505702217</v>
      </c>
      <c r="U36" s="5">
        <v>1.37727651795459E-2</v>
      </c>
    </row>
    <row r="37" spans="1:21" x14ac:dyDescent="0.25">
      <c r="D37" s="2">
        <f>-1/D36</f>
        <v>-1.0921241415318548</v>
      </c>
      <c r="E37" s="1"/>
      <c r="F37" s="2">
        <v>1.1352178380389544</v>
      </c>
      <c r="G37" s="1"/>
      <c r="H37" s="2">
        <f>-1/H36</f>
        <v>-1.2743380105727919</v>
      </c>
      <c r="I37" s="1"/>
      <c r="J37" s="2">
        <v>1.2500426798810567</v>
      </c>
      <c r="K37" s="1"/>
      <c r="L37" s="2">
        <f>-1/L36</f>
        <v>-1.2558903013515283</v>
      </c>
      <c r="M37" s="1"/>
      <c r="N37" s="2">
        <v>1.2319466773438259</v>
      </c>
      <c r="O37" s="1"/>
      <c r="P37" s="2">
        <f>-1/P36</f>
        <v>-1.1081662979007831</v>
      </c>
      <c r="Q37" s="1"/>
      <c r="R37" s="2">
        <f>-1/R36</f>
        <v>-1.2025901486904162</v>
      </c>
      <c r="S37" s="1"/>
      <c r="T37" s="2">
        <f>-1/T36</f>
        <v>-1.3829209032251144</v>
      </c>
      <c r="U37" s="1"/>
    </row>
    <row r="38" spans="1:21" x14ac:dyDescent="0.25">
      <c r="B38" t="s">
        <v>132</v>
      </c>
      <c r="D38" s="2"/>
      <c r="E38" s="1"/>
      <c r="F38" s="2"/>
      <c r="G38" s="1"/>
      <c r="H38" s="2"/>
      <c r="I38" s="1"/>
      <c r="J38" s="2"/>
      <c r="K38" s="1"/>
      <c r="L38" s="2"/>
      <c r="M38" s="1"/>
      <c r="N38" s="2"/>
      <c r="O38" s="1"/>
      <c r="P38" s="2"/>
      <c r="Q38" s="1"/>
      <c r="R38" s="2"/>
      <c r="S38" s="1"/>
      <c r="T38" s="2"/>
      <c r="U38" s="1"/>
    </row>
    <row r="39" spans="1:21" x14ac:dyDescent="0.25">
      <c r="A39" s="3" t="s">
        <v>198</v>
      </c>
      <c r="B39" s="3" t="s">
        <v>199</v>
      </c>
      <c r="C39" s="3" t="s">
        <v>200</v>
      </c>
      <c r="D39" s="4">
        <v>0.78839896388759512</v>
      </c>
      <c r="E39" s="5">
        <v>0.16272106918024501</v>
      </c>
      <c r="F39" s="4">
        <v>0.78476053710105431</v>
      </c>
      <c r="G39" s="5">
        <v>0.36509244751710401</v>
      </c>
      <c r="H39" s="4">
        <v>0.62913765427380841</v>
      </c>
      <c r="I39" s="5">
        <v>1.2469662687971001E-2</v>
      </c>
      <c r="J39" s="4">
        <v>0.83008635607285886</v>
      </c>
      <c r="K39" s="5">
        <v>0.245463893909246</v>
      </c>
      <c r="L39" s="4">
        <v>0.58417566343942207</v>
      </c>
      <c r="M39" s="5">
        <v>2.6112341390995301E-3</v>
      </c>
      <c r="N39" s="4">
        <v>0.89397524681123064</v>
      </c>
      <c r="O39" s="5">
        <v>0.58733736453132102</v>
      </c>
      <c r="P39" s="4">
        <v>0.84907931948380122</v>
      </c>
      <c r="Q39" s="5">
        <v>0.31645290657990399</v>
      </c>
      <c r="R39" s="4">
        <v>0.7453494324101847</v>
      </c>
      <c r="S39" s="5">
        <v>7.8566164421276799E-2</v>
      </c>
      <c r="T39" s="4">
        <v>0.55227748781579411</v>
      </c>
      <c r="U39" s="5">
        <v>2.1513062076469699E-3</v>
      </c>
    </row>
    <row r="40" spans="1:21" x14ac:dyDescent="0.25">
      <c r="D40" s="2">
        <f>-1/D39</f>
        <v>-1.2683933462684935</v>
      </c>
      <c r="E40" s="1"/>
      <c r="F40" s="2">
        <f>-1/F39</f>
        <v>-1.2742740654289924</v>
      </c>
      <c r="G40" s="1"/>
      <c r="H40" s="2">
        <f>-1/H39</f>
        <v>-1.5894772681413658</v>
      </c>
      <c r="I40" s="1"/>
      <c r="J40" s="2">
        <f>-1/J39</f>
        <v>-1.2046939365814939</v>
      </c>
      <c r="K40" s="1"/>
      <c r="L40" s="2">
        <f>-1/L39</f>
        <v>-1.7118138645357968</v>
      </c>
      <c r="M40" s="1"/>
      <c r="N40" s="2">
        <f>-1/N39</f>
        <v>-1.1185992045830742</v>
      </c>
      <c r="O40" s="1"/>
      <c r="P40" s="2">
        <f>-1/P39</f>
        <v>-1.1777462682849833</v>
      </c>
      <c r="Q40" s="1"/>
      <c r="R40" s="2">
        <f>-1/R39</f>
        <v>-1.341652594765343</v>
      </c>
      <c r="S40" s="1"/>
      <c r="T40" s="2">
        <f>-1/T39</f>
        <v>-1.8106839805383099</v>
      </c>
      <c r="U40" s="1"/>
    </row>
    <row r="41" spans="1:21" x14ac:dyDescent="0.25">
      <c r="B41" s="6" t="s">
        <v>276</v>
      </c>
      <c r="D41" s="2"/>
      <c r="E41" s="1"/>
      <c r="F41" s="2"/>
      <c r="G41" s="1"/>
      <c r="H41" s="2"/>
      <c r="I41" s="1"/>
      <c r="J41" s="2"/>
      <c r="K41" s="1"/>
      <c r="L41" s="2"/>
      <c r="M41" s="1"/>
      <c r="N41" s="2"/>
      <c r="O41" s="1"/>
      <c r="P41" s="2"/>
      <c r="Q41" s="1"/>
      <c r="R41" s="2"/>
      <c r="S41" s="1"/>
      <c r="T41" s="2"/>
      <c r="U41" s="1"/>
    </row>
    <row r="42" spans="1:21" x14ac:dyDescent="0.25">
      <c r="A42" s="3" t="s">
        <v>209</v>
      </c>
      <c r="B42" s="3" t="s">
        <v>77</v>
      </c>
      <c r="C42" s="3" t="s">
        <v>210</v>
      </c>
      <c r="D42" s="4">
        <v>2.0240584613365207</v>
      </c>
      <c r="E42" s="5">
        <v>9.9148882823522008E-3</v>
      </c>
      <c r="F42" s="4">
        <v>0.73232358131834852</v>
      </c>
      <c r="G42" s="5">
        <v>0.46413426254106099</v>
      </c>
      <c r="H42" s="4">
        <v>0.86661384060038482</v>
      </c>
      <c r="I42" s="5">
        <v>0.58523334408615102</v>
      </c>
      <c r="J42" s="4">
        <v>6.441722579839336</v>
      </c>
      <c r="K42" s="5">
        <v>1.61846525926132E-6</v>
      </c>
      <c r="L42" s="4">
        <v>4.6651133149427402</v>
      </c>
      <c r="M42" s="5">
        <v>1.0070673483326699E-5</v>
      </c>
      <c r="N42" s="4">
        <v>1.1966453048665744</v>
      </c>
      <c r="O42" s="5">
        <v>0.56437977639513304</v>
      </c>
      <c r="P42" s="4">
        <v>0.37599881468261293</v>
      </c>
      <c r="Q42" s="5">
        <v>8.7684222047223397E-4</v>
      </c>
      <c r="R42" s="4">
        <v>0.23010393925418596</v>
      </c>
      <c r="S42" s="5">
        <v>2.8663604861109698E-5</v>
      </c>
      <c r="T42" s="4">
        <v>0.53035076374555667</v>
      </c>
      <c r="U42" s="5">
        <v>1.7739925763112899E-2</v>
      </c>
    </row>
    <row r="43" spans="1:21" x14ac:dyDescent="0.25">
      <c r="D43" s="2">
        <v>2.0240584613365207</v>
      </c>
      <c r="E43" s="1"/>
      <c r="F43" s="2">
        <f>-1/F42</f>
        <v>-1.3655165906302966</v>
      </c>
      <c r="G43" s="1"/>
      <c r="H43" s="2">
        <f>-1/H42</f>
        <v>-1.1539164886949025</v>
      </c>
      <c r="I43" s="1"/>
      <c r="J43" s="2">
        <v>6.441722579839336</v>
      </c>
      <c r="K43" s="1"/>
      <c r="L43" s="2">
        <v>4.6651133149427402</v>
      </c>
      <c r="M43" s="1"/>
      <c r="N43" s="2">
        <v>1.1966453048665744</v>
      </c>
      <c r="O43" s="1"/>
      <c r="P43" s="2">
        <f>-1/P42</f>
        <v>-2.6595828522600988</v>
      </c>
      <c r="Q43" s="1"/>
      <c r="R43" s="2">
        <f>-1/R42</f>
        <v>-4.3458621492583092</v>
      </c>
      <c r="S43" s="1"/>
      <c r="T43" s="2">
        <f>-1/T42</f>
        <v>-1.8855445647661295</v>
      </c>
      <c r="U43" s="1"/>
    </row>
    <row r="44" spans="1:21" x14ac:dyDescent="0.25">
      <c r="B44" s="6" t="s">
        <v>134</v>
      </c>
      <c r="D44" s="2"/>
      <c r="E44" s="1"/>
      <c r="F44" s="2"/>
      <c r="G44" s="1"/>
      <c r="H44" s="2"/>
      <c r="I44" s="1"/>
      <c r="J44" s="2"/>
      <c r="K44" s="1"/>
      <c r="L44" s="2"/>
      <c r="M44" s="1"/>
      <c r="N44" s="2"/>
      <c r="O44" s="1"/>
      <c r="P44" s="2"/>
      <c r="Q44" s="1"/>
      <c r="R44" s="2"/>
      <c r="S44" s="1"/>
      <c r="T44" s="2"/>
      <c r="U44" s="1"/>
    </row>
    <row r="45" spans="1:21" x14ac:dyDescent="0.25">
      <c r="A45" s="3" t="s">
        <v>212</v>
      </c>
      <c r="B45" s="3" t="s">
        <v>213</v>
      </c>
      <c r="C45" s="3" t="s">
        <v>214</v>
      </c>
      <c r="D45" s="4">
        <v>1.3554531640789031</v>
      </c>
      <c r="E45" s="5">
        <v>0.20653484812254699</v>
      </c>
      <c r="F45" s="4">
        <v>0.79482699936069123</v>
      </c>
      <c r="G45" s="5">
        <v>0.60162085731481496</v>
      </c>
      <c r="H45" s="4">
        <v>0.72065979844133521</v>
      </c>
      <c r="I45" s="5">
        <v>0.174960945564615</v>
      </c>
      <c r="J45" s="4">
        <v>4.8521452413205743</v>
      </c>
      <c r="K45" s="5">
        <v>4.25109912687976E-6</v>
      </c>
      <c r="L45" s="4">
        <v>3.4438355574662864</v>
      </c>
      <c r="M45" s="5">
        <v>4.4780214695299003E-5</v>
      </c>
      <c r="N45" s="4">
        <v>1.0153638155100584</v>
      </c>
      <c r="O45" s="5">
        <v>0.96538986230200896</v>
      </c>
      <c r="P45" s="4">
        <v>0.28364321923095742</v>
      </c>
      <c r="Q45" s="5">
        <v>6.0040825599147899E-5</v>
      </c>
      <c r="R45" s="4">
        <v>0.22203596916352239</v>
      </c>
      <c r="S45" s="5">
        <v>1.29138156434509E-5</v>
      </c>
      <c r="T45" s="4">
        <v>0.56413263542119263</v>
      </c>
      <c r="U45" s="5">
        <v>2.1731402674967901E-2</v>
      </c>
    </row>
    <row r="46" spans="1:21" x14ac:dyDescent="0.25">
      <c r="D46" s="2">
        <v>1.3554531640789031</v>
      </c>
      <c r="E46" s="1"/>
      <c r="F46" s="2">
        <f>-1/F45</f>
        <v>-1.2581354191595617</v>
      </c>
      <c r="G46" s="1"/>
      <c r="H46" s="2">
        <f>-1/H45</f>
        <v>-1.3876172948218151</v>
      </c>
      <c r="I46" s="1"/>
      <c r="J46" s="2">
        <v>4.8521452413205743</v>
      </c>
      <c r="K46" s="1"/>
      <c r="L46" s="2">
        <v>3.4438355574662864</v>
      </c>
      <c r="M46" s="1"/>
      <c r="N46" s="2">
        <v>1.0153638155100584</v>
      </c>
      <c r="O46" s="1"/>
      <c r="P46" s="2">
        <f>-1/P45</f>
        <v>-3.5255558116682728</v>
      </c>
      <c r="Q46" s="1"/>
      <c r="R46" s="2">
        <f>-1/R45</f>
        <v>-4.5037747882350176</v>
      </c>
      <c r="S46" s="1"/>
      <c r="T46" s="2">
        <f>-1/T45</f>
        <v>-1.772632776781971</v>
      </c>
      <c r="U46" s="1"/>
    </row>
    <row r="47" spans="1:21" x14ac:dyDescent="0.25">
      <c r="B47" s="6" t="s">
        <v>135</v>
      </c>
      <c r="D47" s="2"/>
      <c r="E47" s="1"/>
      <c r="F47" s="2"/>
      <c r="G47" s="1"/>
      <c r="H47" s="2"/>
      <c r="I47" s="1"/>
      <c r="J47" s="2"/>
      <c r="K47" s="1"/>
      <c r="L47" s="2"/>
      <c r="M47" s="1"/>
      <c r="N47" s="2"/>
      <c r="O47" s="1"/>
      <c r="P47" s="2"/>
      <c r="Q47" s="1"/>
      <c r="R47" s="2"/>
      <c r="S47" s="1"/>
      <c r="T47" s="2"/>
      <c r="U47" s="1"/>
    </row>
    <row r="48" spans="1:21" x14ac:dyDescent="0.25">
      <c r="A48" s="3" t="s">
        <v>216</v>
      </c>
      <c r="B48" s="3" t="s">
        <v>217</v>
      </c>
      <c r="C48" s="3" t="s">
        <v>218</v>
      </c>
      <c r="D48" s="4">
        <v>1.391323024684562</v>
      </c>
      <c r="E48" s="5">
        <v>0.204930891890517</v>
      </c>
      <c r="F48" s="4">
        <v>0.85780325789699563</v>
      </c>
      <c r="G48" s="5">
        <v>0.77524051520979098</v>
      </c>
      <c r="H48" s="4">
        <v>0.5217159891435168</v>
      </c>
      <c r="I48" s="5">
        <v>2.0038589584204701E-2</v>
      </c>
      <c r="J48" s="4">
        <v>13.838287426623044</v>
      </c>
      <c r="K48" s="5">
        <v>7.5445833950997999E-8</v>
      </c>
      <c r="L48" s="4">
        <v>6.6391583614417504</v>
      </c>
      <c r="M48" s="5">
        <v>1.5534358887656699E-6</v>
      </c>
      <c r="N48" s="4">
        <v>1.0874353976495792</v>
      </c>
      <c r="O48" s="5">
        <v>0.80091451049712103</v>
      </c>
      <c r="P48" s="4">
        <v>0.10933245277852138</v>
      </c>
      <c r="Q48" s="5">
        <v>7.5893056885343702E-7</v>
      </c>
      <c r="R48" s="4">
        <v>8.6244878904988109E-2</v>
      </c>
      <c r="S48" s="5">
        <v>3.5745951352320501E-7</v>
      </c>
      <c r="T48" s="4">
        <v>0.41154598806657383</v>
      </c>
      <c r="U48" s="5">
        <v>2.7227568438696901E-3</v>
      </c>
    </row>
    <row r="49" spans="1:21" x14ac:dyDescent="0.25">
      <c r="D49" s="2">
        <v>1.391323024684562</v>
      </c>
      <c r="E49" s="1"/>
      <c r="F49" s="2">
        <f>-1/F48</f>
        <v>-1.1657684798861876</v>
      </c>
      <c r="G49" s="1"/>
      <c r="H49" s="2">
        <f>-1/H48</f>
        <v>-1.9167516825421924</v>
      </c>
      <c r="I49" s="1"/>
      <c r="J49" s="2">
        <v>13.838287426623044</v>
      </c>
      <c r="K49" s="1"/>
      <c r="L49" s="2">
        <v>6.6391583614417504</v>
      </c>
      <c r="M49" s="1"/>
      <c r="N49" s="2">
        <v>1.0874353976495792</v>
      </c>
      <c r="O49" s="1"/>
      <c r="P49" s="2">
        <f>-1/P48</f>
        <v>-9.1464151273157235</v>
      </c>
      <c r="Q49" s="1"/>
      <c r="R49" s="2">
        <f>-1/R48</f>
        <v>-11.594891345393998</v>
      </c>
      <c r="S49" s="1"/>
      <c r="T49" s="2">
        <f>-1/T48</f>
        <v>-2.4298621028914873</v>
      </c>
      <c r="U49" s="1"/>
    </row>
    <row r="50" spans="1:21" x14ac:dyDescent="0.25">
      <c r="B50" s="6" t="s">
        <v>136</v>
      </c>
      <c r="D50" s="2"/>
      <c r="E50" s="1"/>
      <c r="F50" s="2"/>
      <c r="G50" s="1"/>
      <c r="H50" s="2"/>
      <c r="I50" s="1"/>
      <c r="J50" s="2"/>
      <c r="K50" s="1"/>
      <c r="L50" s="2"/>
      <c r="M50" s="1"/>
      <c r="N50" s="2"/>
      <c r="O50" s="1"/>
      <c r="P50" s="2"/>
      <c r="Q50" s="1"/>
      <c r="R50" s="2"/>
      <c r="S50" s="1"/>
      <c r="T50" s="2"/>
      <c r="U50" s="1"/>
    </row>
    <row r="51" spans="1:21" x14ac:dyDescent="0.25">
      <c r="A51" s="3" t="s">
        <v>220</v>
      </c>
      <c r="B51" s="3" t="s">
        <v>86</v>
      </c>
      <c r="C51" s="3" t="s">
        <v>210</v>
      </c>
      <c r="D51" s="4">
        <v>0.9900365012515443</v>
      </c>
      <c r="E51" s="5">
        <v>0.90832910545300305</v>
      </c>
      <c r="F51" s="4">
        <v>0.86410046138157293</v>
      </c>
      <c r="G51" s="5">
        <v>0.25363702021609302</v>
      </c>
      <c r="H51" s="4">
        <v>0.89353176820770741</v>
      </c>
      <c r="I51" s="5">
        <v>0.184473648845591</v>
      </c>
      <c r="J51" s="4">
        <v>2.0025636664355893</v>
      </c>
      <c r="K51" s="5">
        <v>2.30955279085784E-7</v>
      </c>
      <c r="L51" s="4">
        <v>1.8401281692181317</v>
      </c>
      <c r="M51" s="5">
        <v>9.5329245893860695E-7</v>
      </c>
      <c r="N51" s="4">
        <v>0.97240740278379723</v>
      </c>
      <c r="O51" s="5">
        <v>0.79463002818296202</v>
      </c>
      <c r="P51" s="4">
        <v>0.48074317884571099</v>
      </c>
      <c r="Q51" s="5">
        <v>2.9908104034359999E-7</v>
      </c>
      <c r="R51" s="4">
        <v>0.42719790229629245</v>
      </c>
      <c r="S51" s="5">
        <v>7.14701674976898E-8</v>
      </c>
      <c r="T51" s="4">
        <v>0.7940100116031712</v>
      </c>
      <c r="U51" s="5">
        <v>1.03072972640843E-2</v>
      </c>
    </row>
    <row r="52" spans="1:21" x14ac:dyDescent="0.25">
      <c r="D52" s="2">
        <f>-1/D51</f>
        <v>-1.0100637690992811</v>
      </c>
      <c r="E52" s="1"/>
      <c r="F52" s="2">
        <f>-1/F51</f>
        <v>-1.1572728457998311</v>
      </c>
      <c r="G52" s="1"/>
      <c r="H52" s="2">
        <f>-1/H51</f>
        <v>-1.1191543888874282</v>
      </c>
      <c r="I52" s="1"/>
      <c r="J52" s="2">
        <v>2.0025636664355893</v>
      </c>
      <c r="K52" s="1"/>
      <c r="L52" s="2">
        <v>1.8401281692181317</v>
      </c>
      <c r="M52" s="1"/>
      <c r="N52" s="2">
        <f>-1/N51</f>
        <v>-1.0283755524044871</v>
      </c>
      <c r="O52" s="1"/>
      <c r="P52" s="2">
        <f>-1/P51</f>
        <v>-2.080112717149833</v>
      </c>
      <c r="Q52" s="1"/>
      <c r="R52" s="2">
        <f>-1/R51</f>
        <v>-2.3408354643708624</v>
      </c>
      <c r="S52" s="1"/>
      <c r="T52" s="2">
        <f>-1/T51</f>
        <v>-1.2594299635856205</v>
      </c>
      <c r="U52" s="1"/>
    </row>
    <row r="53" spans="1:21" x14ac:dyDescent="0.25">
      <c r="B53" s="6" t="s">
        <v>267</v>
      </c>
      <c r="D53" s="2"/>
      <c r="E53" s="1"/>
      <c r="F53" s="2"/>
      <c r="G53" s="1"/>
      <c r="H53" s="2"/>
      <c r="I53" s="1"/>
      <c r="J53" s="2"/>
      <c r="K53" s="1"/>
      <c r="L53" s="2"/>
      <c r="M53" s="1"/>
      <c r="N53" s="2"/>
      <c r="O53" s="1"/>
      <c r="P53" s="2"/>
      <c r="Q53" s="1"/>
      <c r="R53" s="2"/>
      <c r="S53" s="1"/>
      <c r="T53" s="2"/>
      <c r="U53" s="1"/>
    </row>
    <row r="54" spans="1:21" x14ac:dyDescent="0.25">
      <c r="A54" s="3" t="s">
        <v>222</v>
      </c>
      <c r="B54" s="3" t="s">
        <v>88</v>
      </c>
      <c r="C54" s="3" t="s">
        <v>210</v>
      </c>
      <c r="D54" s="4">
        <v>1.4490252000775226</v>
      </c>
      <c r="E54" s="5">
        <v>0.11338821698321901</v>
      </c>
      <c r="F54" s="4">
        <v>0.89747918727510623</v>
      </c>
      <c r="G54" s="5">
        <v>0.833666021184711</v>
      </c>
      <c r="H54" s="4">
        <v>0.19102454772500749</v>
      </c>
      <c r="I54" s="5">
        <v>1.16274425475058E-5</v>
      </c>
      <c r="J54" s="4">
        <v>2.79603110739856</v>
      </c>
      <c r="K54" s="5">
        <v>1.8589406423318201E-4</v>
      </c>
      <c r="L54" s="4">
        <v>0.31965746521147154</v>
      </c>
      <c r="M54" s="5">
        <v>6.8319406586235499E-5</v>
      </c>
      <c r="N54" s="4">
        <v>1.6708841051546288</v>
      </c>
      <c r="O54" s="5">
        <v>5.8749434988336798E-2</v>
      </c>
      <c r="P54" s="4">
        <v>0.86592497786288358</v>
      </c>
      <c r="Q54" s="5">
        <v>0.526879074572289</v>
      </c>
      <c r="R54" s="4">
        <v>0.46511283635777551</v>
      </c>
      <c r="S54" s="5">
        <v>2.73035800497655E-3</v>
      </c>
      <c r="T54" s="4">
        <v>0.10260469610845291</v>
      </c>
      <c r="U54" s="5">
        <v>6.9811527055910099E-7</v>
      </c>
    </row>
    <row r="55" spans="1:21" x14ac:dyDescent="0.25">
      <c r="D55" s="2">
        <v>1.4490252000775226</v>
      </c>
      <c r="E55" s="1"/>
      <c r="F55" s="2">
        <f t="shared" ref="F55" si="0">-1/F54</f>
        <v>-1.1142319668004377</v>
      </c>
      <c r="G55" s="1"/>
      <c r="H55" s="2">
        <f t="shared" ref="H55" si="1">-1/H54</f>
        <v>-5.2349292900280355</v>
      </c>
      <c r="I55" s="1"/>
      <c r="J55" s="2">
        <v>2.79603110739856</v>
      </c>
      <c r="K55" s="1"/>
      <c r="L55" s="2">
        <f>-1/L54</f>
        <v>-3.1283486507610365</v>
      </c>
      <c r="M55" s="1"/>
      <c r="N55" s="2">
        <v>1.6708841051546288</v>
      </c>
      <c r="O55" s="1"/>
      <c r="P55" s="2">
        <f t="shared" ref="P55" si="2">-1/P54</f>
        <v>-1.1548344551372287</v>
      </c>
      <c r="Q55" s="1"/>
      <c r="R55" s="2">
        <f t="shared" ref="R55" si="3">-1/R54</f>
        <v>-2.1500159140539759</v>
      </c>
      <c r="S55" s="1"/>
      <c r="T55" s="2">
        <f t="shared" ref="T55" si="4">-1/T54</f>
        <v>-9.7461426028980434</v>
      </c>
      <c r="U55" s="1"/>
    </row>
    <row r="56" spans="1:21" x14ac:dyDescent="0.25">
      <c r="B56" s="6" t="s">
        <v>138</v>
      </c>
      <c r="D56" s="2"/>
      <c r="E56" s="1"/>
      <c r="F56" s="2"/>
      <c r="G56" s="1"/>
      <c r="H56" s="2"/>
      <c r="I56" s="1"/>
      <c r="J56" s="2"/>
      <c r="K56" s="1"/>
      <c r="L56" s="2"/>
      <c r="M56" s="1"/>
      <c r="N56" s="2"/>
      <c r="O56" s="1"/>
      <c r="P56" s="2"/>
      <c r="Q56" s="1"/>
      <c r="R56" s="2"/>
      <c r="S56" s="1"/>
      <c r="T56" s="2"/>
      <c r="U56" s="1"/>
    </row>
    <row r="57" spans="1:21" x14ac:dyDescent="0.25">
      <c r="A57" s="3" t="s">
        <v>224</v>
      </c>
      <c r="B57" s="3" t="s">
        <v>225</v>
      </c>
      <c r="C57" s="3" t="s">
        <v>214</v>
      </c>
      <c r="D57" s="4">
        <v>1.114844884006077</v>
      </c>
      <c r="E57" s="5">
        <v>0.31445971179271698</v>
      </c>
      <c r="F57" s="4">
        <v>1.3443646092301778</v>
      </c>
      <c r="G57" s="5">
        <v>4.3768299911619298E-2</v>
      </c>
      <c r="H57" s="4">
        <v>0.93234290536262154</v>
      </c>
      <c r="I57" s="5">
        <v>0.51567296461364798</v>
      </c>
      <c r="J57" s="4">
        <v>0.86532586653308008</v>
      </c>
      <c r="K57" s="5">
        <v>0.153649863463899</v>
      </c>
      <c r="L57" s="4">
        <v>0.57322630382580175</v>
      </c>
      <c r="M57" s="5">
        <v>3.0041115196712699E-5</v>
      </c>
      <c r="N57" s="4">
        <v>1.4074379125736232</v>
      </c>
      <c r="O57" s="5">
        <v>9.0848775693602099E-3</v>
      </c>
      <c r="P57" s="4">
        <v>1.8132763818506661</v>
      </c>
      <c r="Q57" s="5">
        <v>2.6468940039312001E-5</v>
      </c>
      <c r="R57" s="4">
        <v>1.7320157235607114</v>
      </c>
      <c r="S57" s="5">
        <v>6.2094531214452003E-5</v>
      </c>
      <c r="T57" s="4">
        <v>0.89056063819140874</v>
      </c>
      <c r="U57" s="5">
        <v>0.26567597809193899</v>
      </c>
    </row>
    <row r="58" spans="1:21" x14ac:dyDescent="0.25">
      <c r="D58" s="2">
        <v>1.114844884006077</v>
      </c>
      <c r="E58" s="1"/>
      <c r="F58" s="2">
        <v>1.3443646092301778</v>
      </c>
      <c r="G58" s="1"/>
      <c r="H58" s="2">
        <f>-1/H57</f>
        <v>-1.0725667501176128</v>
      </c>
      <c r="I58" s="1"/>
      <c r="J58" s="2">
        <f>-1/J57</f>
        <v>-1.1556340087307115</v>
      </c>
      <c r="K58" s="1"/>
      <c r="L58" s="2">
        <f>-1/L57</f>
        <v>-1.7445117108650527</v>
      </c>
      <c r="M58" s="1"/>
      <c r="N58" s="2">
        <v>1.4074379125736232</v>
      </c>
      <c r="O58" s="1"/>
      <c r="P58" s="2">
        <v>1.8132763818506661</v>
      </c>
      <c r="Q58" s="1"/>
      <c r="R58" s="2">
        <v>1.7320157235607114</v>
      </c>
      <c r="S58" s="1"/>
      <c r="T58" s="2">
        <f>-1/T57</f>
        <v>-1.1228881640567965</v>
      </c>
      <c r="U58" s="1"/>
    </row>
    <row r="59" spans="1:21" x14ac:dyDescent="0.25">
      <c r="B59" s="6" t="s">
        <v>139</v>
      </c>
      <c r="D59" s="2"/>
      <c r="E59" s="1"/>
      <c r="F59" s="2"/>
      <c r="G59" s="1"/>
      <c r="H59" s="2"/>
      <c r="I59" s="1"/>
      <c r="J59" s="2"/>
      <c r="K59" s="1"/>
      <c r="L59" s="2"/>
      <c r="M59" s="1"/>
      <c r="N59" s="2"/>
      <c r="O59" s="1"/>
      <c r="P59" s="2"/>
      <c r="Q59" s="1"/>
      <c r="R59" s="2"/>
      <c r="S59" s="1"/>
      <c r="T59" s="2"/>
      <c r="U59" s="1"/>
    </row>
    <row r="60" spans="1:21" x14ac:dyDescent="0.25">
      <c r="A60" s="3" t="s">
        <v>227</v>
      </c>
      <c r="B60" s="3" t="s">
        <v>228</v>
      </c>
      <c r="C60" s="3" t="s">
        <v>229</v>
      </c>
      <c r="D60" s="4">
        <v>0.97168844163714374</v>
      </c>
      <c r="E60" s="5">
        <v>0.74616245563473105</v>
      </c>
      <c r="F60" s="4">
        <v>0.69275212188104462</v>
      </c>
      <c r="G60" s="5">
        <v>1.96270952156431E-3</v>
      </c>
      <c r="H60" s="4">
        <v>1.0678143833088496</v>
      </c>
      <c r="I60" s="5">
        <v>0.44456270322617197</v>
      </c>
      <c r="J60" s="4">
        <v>1.5189530810154555</v>
      </c>
      <c r="K60" s="5">
        <v>5.6209282879147898E-5</v>
      </c>
      <c r="L60" s="4">
        <v>1.4024664408043133</v>
      </c>
      <c r="M60" s="5">
        <v>3.95746365525173E-4</v>
      </c>
      <c r="N60" s="4">
        <v>1.156505353917348</v>
      </c>
      <c r="O60" s="5">
        <v>0.13992428752656599</v>
      </c>
      <c r="P60" s="4">
        <v>0.73982725282185791</v>
      </c>
      <c r="Q60" s="5">
        <v>1.4241501451141201E-3</v>
      </c>
      <c r="R60" s="4">
        <v>0.44315998839240339</v>
      </c>
      <c r="S60" s="5">
        <v>1.17806284433395E-7</v>
      </c>
      <c r="T60" s="4">
        <v>0.63962581522572959</v>
      </c>
      <c r="U60" s="5">
        <v>1.03260576068163E-4</v>
      </c>
    </row>
    <row r="61" spans="1:21" x14ac:dyDescent="0.25">
      <c r="D61" s="2">
        <f>-1/D60</f>
        <v>-1.0291364568617856</v>
      </c>
      <c r="E61" s="1"/>
      <c r="F61" s="2">
        <f>-1/F60</f>
        <v>-1.4435177726842303</v>
      </c>
      <c r="G61" s="1"/>
      <c r="H61" s="2">
        <v>1.0678143833088496</v>
      </c>
      <c r="I61" s="1"/>
      <c r="J61" s="2">
        <v>1.5189530810154555</v>
      </c>
      <c r="K61" s="1"/>
      <c r="L61" s="2">
        <v>1.4024664408043133</v>
      </c>
      <c r="M61" s="1"/>
      <c r="N61" s="2">
        <v>1.156505353917348</v>
      </c>
      <c r="O61" s="1"/>
      <c r="P61" s="2">
        <f>-1/P60</f>
        <v>-1.3516668873521327</v>
      </c>
      <c r="Q61" s="1"/>
      <c r="R61" s="2">
        <f>-1/R60</f>
        <v>-2.2565214057965299</v>
      </c>
      <c r="S61" s="1"/>
      <c r="T61" s="2">
        <f>-1/T60</f>
        <v>-1.5634140714709759</v>
      </c>
      <c r="U61" s="1"/>
    </row>
    <row r="62" spans="1:21" x14ac:dyDescent="0.25">
      <c r="B62" s="6" t="s">
        <v>140</v>
      </c>
      <c r="D62" s="2"/>
      <c r="E62" s="1"/>
      <c r="F62" s="2"/>
      <c r="G62" s="1"/>
      <c r="H62" s="2"/>
      <c r="I62" s="1"/>
      <c r="J62" s="2"/>
      <c r="K62" s="1"/>
      <c r="L62" s="2"/>
      <c r="M62" s="1"/>
      <c r="N62" s="2"/>
      <c r="O62" s="1"/>
      <c r="P62" s="2"/>
      <c r="Q62" s="1"/>
      <c r="R62" s="2"/>
      <c r="S62" s="1"/>
      <c r="T62" s="2"/>
      <c r="U62" s="1"/>
    </row>
    <row r="63" spans="1:21" x14ac:dyDescent="0.25">
      <c r="A63" s="3" t="s">
        <v>231</v>
      </c>
      <c r="B63" s="3" t="s">
        <v>232</v>
      </c>
      <c r="C63" s="3" t="s">
        <v>229</v>
      </c>
      <c r="D63" s="4">
        <v>0.54811671915489224</v>
      </c>
      <c r="E63" s="5">
        <v>9.3806980967011495E-4</v>
      </c>
      <c r="F63" s="4">
        <v>0.86391352035036761</v>
      </c>
      <c r="G63" s="5">
        <v>0.60646429964943405</v>
      </c>
      <c r="H63" s="4">
        <v>0.51973988774967483</v>
      </c>
      <c r="I63" s="5">
        <v>7.4533166914233996E-4</v>
      </c>
      <c r="J63" s="4">
        <v>0.76809082287866004</v>
      </c>
      <c r="K63" s="5">
        <v>7.6573552297737296E-2</v>
      </c>
      <c r="L63" s="4">
        <v>0.51053243750894495</v>
      </c>
      <c r="M63" s="5">
        <v>1.9259687260953201E-4</v>
      </c>
      <c r="N63" s="4">
        <v>0.78194333745447064</v>
      </c>
      <c r="O63" s="5">
        <v>0.172029322201811</v>
      </c>
      <c r="P63" s="4">
        <v>0.55800200174801351</v>
      </c>
      <c r="Q63" s="5">
        <v>9.2968664628970501E-4</v>
      </c>
      <c r="R63" s="4">
        <v>0.61649668281846193</v>
      </c>
      <c r="S63" s="5">
        <v>3.8478356870376099E-3</v>
      </c>
      <c r="T63" s="4">
        <v>0.57422359726732819</v>
      </c>
      <c r="U63" s="5">
        <v>1.85552741379999E-3</v>
      </c>
    </row>
    <row r="64" spans="1:21" x14ac:dyDescent="0.25">
      <c r="D64" s="2">
        <f>-1/D63</f>
        <v>-1.824428931016443</v>
      </c>
      <c r="E64" s="1"/>
      <c r="F64" s="2">
        <f>-1/F63</f>
        <v>-1.1575232664427353</v>
      </c>
      <c r="G64" s="1"/>
      <c r="H64" s="2">
        <f>-1/H63</f>
        <v>-1.9240393580906676</v>
      </c>
      <c r="I64" s="1"/>
      <c r="J64" s="2">
        <f>-1/J63</f>
        <v>-1.3019293685246596</v>
      </c>
      <c r="K64" s="1"/>
      <c r="L64" s="2">
        <f>-1/L63</f>
        <v>-1.9587393993598676</v>
      </c>
      <c r="M64" s="1"/>
      <c r="N64" s="2">
        <f>-1/N63</f>
        <v>-1.2788650431569486</v>
      </c>
      <c r="O64" s="1"/>
      <c r="P64" s="2">
        <f>-1/P63</f>
        <v>-1.7921082663993508</v>
      </c>
      <c r="Q64" s="1"/>
      <c r="R64" s="2">
        <f>-1/R63</f>
        <v>-1.622068744033238</v>
      </c>
      <c r="S64" s="1"/>
      <c r="T64" s="2">
        <f>-1/T63</f>
        <v>-1.7414818979207725</v>
      </c>
      <c r="U64" s="1"/>
    </row>
    <row r="65" spans="1:21" x14ac:dyDescent="0.25">
      <c r="B65" s="6" t="s">
        <v>275</v>
      </c>
      <c r="D65" s="2"/>
      <c r="E65" s="1"/>
      <c r="F65" s="2"/>
      <c r="G65" s="1"/>
      <c r="H65" s="2"/>
      <c r="I65" s="1"/>
      <c r="J65" s="2"/>
      <c r="K65" s="1"/>
      <c r="L65" s="2"/>
      <c r="M65" s="1"/>
      <c r="N65" s="2"/>
      <c r="O65" s="1"/>
      <c r="P65" s="2"/>
      <c r="Q65" s="1"/>
      <c r="R65" s="2"/>
      <c r="S65" s="1"/>
      <c r="T65" s="2"/>
      <c r="U65" s="1"/>
    </row>
    <row r="66" spans="1:21" x14ac:dyDescent="0.25">
      <c r="A66" t="s">
        <v>234</v>
      </c>
      <c r="B66" t="s">
        <v>235</v>
      </c>
      <c r="C66" t="s">
        <v>274</v>
      </c>
      <c r="D66" s="2">
        <v>1.421073241336452</v>
      </c>
      <c r="E66" s="1">
        <v>0.142982603185005</v>
      </c>
      <c r="F66" s="2">
        <v>0.9942446538758789</v>
      </c>
      <c r="G66" s="1">
        <v>0.99271996304250198</v>
      </c>
      <c r="H66" s="2">
        <v>0.48292889489260704</v>
      </c>
      <c r="I66" s="1">
        <v>6.9806294939922199E-3</v>
      </c>
      <c r="J66" s="2">
        <v>3.20988695504031</v>
      </c>
      <c r="K66" s="1">
        <v>7.5502940174385294E-5</v>
      </c>
      <c r="L66" s="2">
        <v>0.87590814240122883</v>
      </c>
      <c r="M66" s="1">
        <v>0.55832603334617503</v>
      </c>
      <c r="N66" s="2">
        <v>1.7697599609911305</v>
      </c>
      <c r="O66" s="1">
        <v>4.2576346139403698E-2</v>
      </c>
      <c r="P66" s="2">
        <v>0.78350376800778876</v>
      </c>
      <c r="Q66" s="1">
        <v>0.28992090757543898</v>
      </c>
      <c r="R66" s="2">
        <v>0.4401695426520375</v>
      </c>
      <c r="S66" s="1">
        <v>2.0161954285087499E-3</v>
      </c>
      <c r="T66" s="2">
        <v>0.2713076815684422</v>
      </c>
      <c r="U66" s="1">
        <v>9.3686180578781295E-5</v>
      </c>
    </row>
    <row r="67" spans="1:21" x14ac:dyDescent="0.25">
      <c r="A67" t="s">
        <v>238</v>
      </c>
      <c r="B67" t="s">
        <v>101</v>
      </c>
      <c r="C67" t="s">
        <v>102</v>
      </c>
      <c r="D67" s="2">
        <v>1.2971837495639167</v>
      </c>
      <c r="E67" s="1">
        <v>0.25759549911364299</v>
      </c>
      <c r="F67" s="2">
        <v>0.92622344853711025</v>
      </c>
      <c r="G67" s="1">
        <v>0.87868513441838303</v>
      </c>
      <c r="H67" s="2">
        <v>0.53772811086205141</v>
      </c>
      <c r="I67" s="1">
        <v>1.31558232970648E-2</v>
      </c>
      <c r="J67" s="2">
        <v>3.9378403818235181</v>
      </c>
      <c r="K67" s="1">
        <v>1.02579866659354E-5</v>
      </c>
      <c r="L67" s="2">
        <v>1.2590273580315459</v>
      </c>
      <c r="M67" s="1">
        <v>0.28272532091625702</v>
      </c>
      <c r="N67" s="2">
        <v>1.6818438899571586</v>
      </c>
      <c r="O67" s="1">
        <v>5.2480728214671597E-2</v>
      </c>
      <c r="P67" s="2">
        <v>0.55402463071535579</v>
      </c>
      <c r="Q67" s="1">
        <v>1.2637581748978499E-2</v>
      </c>
      <c r="R67" s="2">
        <v>0.30511191145614985</v>
      </c>
      <c r="S67" s="1">
        <v>6.7374876530461504E-5</v>
      </c>
      <c r="T67" s="2">
        <v>0.29613710772566537</v>
      </c>
      <c r="U67" s="1">
        <v>1.12466833604793E-4</v>
      </c>
    </row>
    <row r="68" spans="1:21" x14ac:dyDescent="0.25">
      <c r="A68" s="3" t="s">
        <v>240</v>
      </c>
      <c r="B68" s="3" t="s">
        <v>104</v>
      </c>
      <c r="C68" s="3" t="s">
        <v>105</v>
      </c>
      <c r="D68" s="4">
        <v>0.85710050192645271</v>
      </c>
      <c r="E68" s="5">
        <v>0.34581910140854799</v>
      </c>
      <c r="F68" s="4">
        <v>0.85356499958375898</v>
      </c>
      <c r="G68" s="5">
        <v>0.59148022938523204</v>
      </c>
      <c r="H68" s="4">
        <v>0.43474407247916175</v>
      </c>
      <c r="I68" s="5">
        <v>1.6736052842208999E-4</v>
      </c>
      <c r="J68" s="4">
        <v>3.5931487148891827</v>
      </c>
      <c r="K68" s="5">
        <v>4.8099268461872397E-7</v>
      </c>
      <c r="L68" s="4">
        <v>1.5006424639478879</v>
      </c>
      <c r="M68" s="5">
        <v>1.25384579494316E-2</v>
      </c>
      <c r="N68" s="4">
        <v>1.0409542198510215</v>
      </c>
      <c r="O68" s="5">
        <v>0.84921552920112997</v>
      </c>
      <c r="P68" s="4">
        <v>0.24830655648058425</v>
      </c>
      <c r="Q68" s="5">
        <v>4.37514539703683E-7</v>
      </c>
      <c r="R68" s="4">
        <v>0.20360721128478387</v>
      </c>
      <c r="S68" s="5">
        <v>1.3337246743067399E-7</v>
      </c>
      <c r="T68" s="4">
        <v>0.35648284714944073</v>
      </c>
      <c r="U68" s="5">
        <v>2.56066512244188E-5</v>
      </c>
    </row>
    <row r="69" spans="1:21" x14ac:dyDescent="0.25">
      <c r="D69" s="2">
        <f>AVERAGE(D66:D68)</f>
        <v>1.1917858309422737</v>
      </c>
      <c r="E69" s="1"/>
      <c r="F69" s="2">
        <v>-1.0814578953079546</v>
      </c>
      <c r="G69" s="1"/>
      <c r="H69" s="2">
        <v>-2.0612874656109255</v>
      </c>
      <c r="I69" s="1"/>
      <c r="J69" s="2">
        <f>AVERAGE(J66:J68)</f>
        <v>3.5802920172510038</v>
      </c>
      <c r="K69" s="1"/>
      <c r="L69" s="2">
        <f>AVERAGE(L66:L68)</f>
        <v>1.2118593214602209</v>
      </c>
      <c r="M69" s="1"/>
      <c r="N69" s="2">
        <f>AVERAGE(N66:N68)</f>
        <v>1.4975193569331033</v>
      </c>
      <c r="O69" s="1"/>
      <c r="P69" s="2">
        <v>-1.8917479338917691</v>
      </c>
      <c r="Q69" s="1"/>
      <c r="R69" s="2">
        <v>-3.1615932505185786</v>
      </c>
      <c r="S69" s="1"/>
      <c r="T69" s="2">
        <v>-3.2470075378931464</v>
      </c>
      <c r="U69" s="1"/>
    </row>
    <row r="70" spans="1:21" x14ac:dyDescent="0.25">
      <c r="B70" s="6" t="s">
        <v>142</v>
      </c>
      <c r="D70" s="2"/>
      <c r="E70" s="1"/>
      <c r="F70" s="2"/>
      <c r="G70" s="1"/>
      <c r="H70" s="2"/>
      <c r="I70" s="1"/>
      <c r="J70" s="2"/>
      <c r="K70" s="1"/>
      <c r="L70" s="2"/>
      <c r="M70" s="1"/>
      <c r="N70" s="2"/>
      <c r="O70" s="1"/>
      <c r="P70" s="2"/>
      <c r="Q70" s="1"/>
      <c r="R70" s="2"/>
      <c r="S70" s="1"/>
      <c r="T70" s="2"/>
      <c r="U70" s="1"/>
    </row>
    <row r="71" spans="1:21" x14ac:dyDescent="0.25">
      <c r="A71" t="s">
        <v>242</v>
      </c>
      <c r="B71" t="s">
        <v>107</v>
      </c>
      <c r="C71" t="s">
        <v>243</v>
      </c>
      <c r="D71" s="2">
        <v>0.74464964608948025</v>
      </c>
      <c r="E71" s="1">
        <v>0.26220653143094802</v>
      </c>
      <c r="F71" s="2">
        <v>0.78461623781887313</v>
      </c>
      <c r="G71" s="1">
        <v>0.61960986447302402</v>
      </c>
      <c r="H71" s="1">
        <v>1.2791175235678999E-4</v>
      </c>
      <c r="I71" s="2">
        <v>0.33602030201675942</v>
      </c>
      <c r="J71" s="2">
        <v>1.6629674997366839</v>
      </c>
      <c r="K71" s="1">
        <v>4.61612739175059E-2</v>
      </c>
      <c r="L71" s="2">
        <v>0.51170336732179322</v>
      </c>
      <c r="M71" s="1">
        <v>1.1319387287955399E-2</v>
      </c>
      <c r="N71" s="2">
        <v>1.0920210363872245</v>
      </c>
      <c r="O71" s="1">
        <v>0.79215148855380701</v>
      </c>
      <c r="P71" s="2">
        <v>0.48898915847530056</v>
      </c>
      <c r="Q71" s="1">
        <v>9.1735415588784595E-3</v>
      </c>
      <c r="R71" s="2">
        <v>0.35133831773645413</v>
      </c>
      <c r="S71" s="1">
        <v>6.5434321147341099E-4</v>
      </c>
      <c r="T71" s="2">
        <v>0.24143031719552424</v>
      </c>
      <c r="U71" s="1">
        <v>1.05719209883127E-4</v>
      </c>
    </row>
    <row r="72" spans="1:21" x14ac:dyDescent="0.25">
      <c r="A72" t="s">
        <v>245</v>
      </c>
      <c r="B72" t="s">
        <v>110</v>
      </c>
      <c r="C72" t="s">
        <v>246</v>
      </c>
      <c r="D72" s="2">
        <v>1.7806145812837952</v>
      </c>
      <c r="E72" s="1">
        <v>8.1132276433437296E-3</v>
      </c>
      <c r="F72" s="2">
        <v>0.87499823001300525</v>
      </c>
      <c r="G72" s="1">
        <v>0.74744212808611699</v>
      </c>
      <c r="H72" s="2">
        <v>0.72853642487878834</v>
      </c>
      <c r="I72" s="1">
        <v>0.122293378190241</v>
      </c>
      <c r="J72" s="2">
        <v>6.5483117305562093</v>
      </c>
      <c r="K72" s="1">
        <v>1.12126501111481E-7</v>
      </c>
      <c r="L72" s="2">
        <v>2.9220086470032887</v>
      </c>
      <c r="M72" s="1">
        <v>3.1577744403807197E-5</v>
      </c>
      <c r="N72" s="2">
        <v>1.632672655525476</v>
      </c>
      <c r="O72" s="1">
        <v>4.08208296964808E-2</v>
      </c>
      <c r="P72" s="2">
        <v>0.44395576394544406</v>
      </c>
      <c r="Q72" s="1">
        <v>5.80177191805941E-4</v>
      </c>
      <c r="R72" s="2">
        <v>0.23792920542992002</v>
      </c>
      <c r="S72" s="1">
        <v>3.5312463693366199E-6</v>
      </c>
      <c r="T72" s="2">
        <v>0.39044451446623363</v>
      </c>
      <c r="U72" s="1">
        <v>2.9731669397516103E-4</v>
      </c>
    </row>
    <row r="73" spans="1:21" x14ac:dyDescent="0.25">
      <c r="A73" t="s">
        <v>248</v>
      </c>
      <c r="B73" t="s">
        <v>113</v>
      </c>
      <c r="C73" t="s">
        <v>249</v>
      </c>
      <c r="D73" s="2">
        <v>0.84399682402817444</v>
      </c>
      <c r="E73" s="1">
        <v>0.512176612972991</v>
      </c>
      <c r="F73" s="2">
        <v>0.92307731328030018</v>
      </c>
      <c r="G73" s="1">
        <v>0.88598796218550702</v>
      </c>
      <c r="H73" s="2">
        <v>0.8147382147520793</v>
      </c>
      <c r="I73" s="1">
        <v>0.42276019737380399</v>
      </c>
      <c r="J73" s="2">
        <v>4.3657463025355154</v>
      </c>
      <c r="K73" s="1">
        <v>1.4850856947280299E-5</v>
      </c>
      <c r="L73" s="2">
        <v>1.9606237805600091</v>
      </c>
      <c r="M73" s="1">
        <v>8.9692385171394606E-3</v>
      </c>
      <c r="N73" s="2">
        <v>1.8141881088335612</v>
      </c>
      <c r="O73" s="1">
        <v>4.5669642965139999E-2</v>
      </c>
      <c r="P73" s="2">
        <v>0.35072331187818739</v>
      </c>
      <c r="Q73" s="1">
        <v>4.68481674058852E-4</v>
      </c>
      <c r="R73" s="2">
        <v>0.17845157889467139</v>
      </c>
      <c r="S73" s="1">
        <v>6.0426865549436099E-6</v>
      </c>
      <c r="T73" s="2">
        <v>0.41454706854168472</v>
      </c>
      <c r="U73" s="1">
        <v>2.3649475802704702E-3</v>
      </c>
    </row>
    <row r="74" spans="1:21" x14ac:dyDescent="0.25">
      <c r="A74" t="s">
        <v>251</v>
      </c>
      <c r="B74" t="s">
        <v>33</v>
      </c>
      <c r="C74" t="s">
        <v>252</v>
      </c>
      <c r="D74" s="2">
        <v>0.97808339250735221</v>
      </c>
      <c r="E74" s="1">
        <v>0.91893836221742897</v>
      </c>
      <c r="F74" s="2">
        <v>0.85478664514359926</v>
      </c>
      <c r="G74" s="1">
        <v>0.70782214533106702</v>
      </c>
      <c r="H74" s="2">
        <v>0.74715154426125407</v>
      </c>
      <c r="I74" s="1">
        <v>0.16925130934174201</v>
      </c>
      <c r="J74" s="2">
        <v>4.5437377626691795</v>
      </c>
      <c r="K74" s="1">
        <v>1.60387957587322E-6</v>
      </c>
      <c r="L74" s="2">
        <v>2.0287899466561568</v>
      </c>
      <c r="M74" s="1">
        <v>1.76294812722461E-3</v>
      </c>
      <c r="N74" s="2">
        <v>1.6733426206551623</v>
      </c>
      <c r="O74" s="1">
        <v>3.9203893139587803E-2</v>
      </c>
      <c r="P74" s="2">
        <v>0.36020314391473529</v>
      </c>
      <c r="Q74" s="1">
        <v>1.17984809740219E-4</v>
      </c>
      <c r="R74" s="2">
        <v>0.18400107255769454</v>
      </c>
      <c r="S74" s="1">
        <v>1.1786950465102099E-6</v>
      </c>
      <c r="T74" s="2">
        <v>0.38166431312368426</v>
      </c>
      <c r="U74" s="1">
        <v>3.3775803402506398E-4</v>
      </c>
    </row>
    <row r="75" spans="1:21" x14ac:dyDescent="0.25">
      <c r="A75" t="s">
        <v>254</v>
      </c>
      <c r="B75" t="s">
        <v>119</v>
      </c>
      <c r="C75" t="s">
        <v>255</v>
      </c>
      <c r="D75" s="2">
        <v>0.907294831224006</v>
      </c>
      <c r="E75" s="1">
        <v>0.63444320298901402</v>
      </c>
      <c r="F75" s="2">
        <v>0.93986848600878536</v>
      </c>
      <c r="G75" s="1">
        <v>0.88599463714982196</v>
      </c>
      <c r="H75" s="2">
        <v>0.77777084817368292</v>
      </c>
      <c r="I75" s="1">
        <v>0.20274758026291601</v>
      </c>
      <c r="J75" s="2">
        <v>3.4507234377191374</v>
      </c>
      <c r="K75" s="1">
        <v>5.4503541350776599E-6</v>
      </c>
      <c r="L75" s="2">
        <v>1.6312084863219423</v>
      </c>
      <c r="M75" s="1">
        <v>1.2953911582462599E-2</v>
      </c>
      <c r="N75" s="2">
        <v>1.6453274473940664</v>
      </c>
      <c r="O75" s="1">
        <v>3.2380754778503301E-2</v>
      </c>
      <c r="P75" s="2">
        <v>0.4326040946585773</v>
      </c>
      <c r="Q75" s="1">
        <v>3.35771645217439E-4</v>
      </c>
      <c r="R75" s="2">
        <v>0.24711856362205203</v>
      </c>
      <c r="S75" s="1">
        <v>3.34061275901713E-6</v>
      </c>
      <c r="T75" s="2">
        <v>0.4442898650311583</v>
      </c>
      <c r="U75" s="1">
        <v>6.8936068068674403E-4</v>
      </c>
    </row>
    <row r="76" spans="1:21" x14ac:dyDescent="0.25">
      <c r="A76" t="s">
        <v>257</v>
      </c>
      <c r="B76" t="s">
        <v>258</v>
      </c>
      <c r="C76" t="s">
        <v>259</v>
      </c>
      <c r="D76" s="2">
        <v>1.1735304405563562</v>
      </c>
      <c r="E76" s="1">
        <v>0.37558165627637202</v>
      </c>
      <c r="F76" s="2">
        <v>0.82324432137596204</v>
      </c>
      <c r="G76" s="1">
        <v>0.52391718355016104</v>
      </c>
      <c r="H76" s="2">
        <v>0.80813669168928193</v>
      </c>
      <c r="I76" s="1">
        <v>0.236429417162168</v>
      </c>
      <c r="J76" s="2">
        <v>2.9525712108762705</v>
      </c>
      <c r="K76" s="1">
        <v>7.9939551689017699E-6</v>
      </c>
      <c r="L76" s="2">
        <v>1.6384418168554604</v>
      </c>
      <c r="M76" s="1">
        <v>6.8678430265536102E-3</v>
      </c>
      <c r="N76" s="2">
        <v>1.4563111767459622</v>
      </c>
      <c r="O76" s="1">
        <v>7.2223769187132303E-2</v>
      </c>
      <c r="P76" s="2">
        <v>0.57882617378993761</v>
      </c>
      <c r="Q76" s="1">
        <v>4.3122250051163399E-3</v>
      </c>
      <c r="R76" s="2">
        <v>0.32720710260638519</v>
      </c>
      <c r="S76" s="1">
        <v>1.11115300643393E-5</v>
      </c>
      <c r="T76" s="2">
        <v>0.45683501778467178</v>
      </c>
      <c r="U76" s="1">
        <v>4.41668215935417E-4</v>
      </c>
    </row>
    <row r="77" spans="1:21" x14ac:dyDescent="0.25">
      <c r="A77" t="s">
        <v>261</v>
      </c>
      <c r="B77" t="s">
        <v>124</v>
      </c>
      <c r="C77" t="s">
        <v>262</v>
      </c>
      <c r="D77" s="2">
        <v>1.5725042884547038</v>
      </c>
      <c r="E77" s="1">
        <v>6.3343859450657996E-3</v>
      </c>
      <c r="F77" s="2">
        <v>0.87181492516203973</v>
      </c>
      <c r="G77" s="1">
        <v>0.634715245681164</v>
      </c>
      <c r="H77" s="2">
        <v>0.72932083767680156</v>
      </c>
      <c r="I77" s="1">
        <v>4.7013453108790897E-2</v>
      </c>
      <c r="J77" s="2">
        <v>3.8959130661942849</v>
      </c>
      <c r="K77" s="1">
        <v>1.3156368387876401E-7</v>
      </c>
      <c r="L77" s="2">
        <v>2.0957610988727673</v>
      </c>
      <c r="M77" s="1">
        <v>6.8626224262572505E-5</v>
      </c>
      <c r="N77" s="2">
        <v>1.3557702652659671</v>
      </c>
      <c r="O77" s="1">
        <v>8.7981149653076698E-2</v>
      </c>
      <c r="P77" s="2">
        <v>0.54722847252151274</v>
      </c>
      <c r="Q77" s="1">
        <v>6.4178643249879598E-4</v>
      </c>
      <c r="R77" s="2">
        <v>0.35188996398611117</v>
      </c>
      <c r="S77" s="1">
        <v>4.3256577480550398E-6</v>
      </c>
      <c r="T77" s="2">
        <v>0.46898269405073933</v>
      </c>
      <c r="U77" s="1">
        <v>1.66997786208754E-4</v>
      </c>
    </row>
    <row r="78" spans="1:21" x14ac:dyDescent="0.25">
      <c r="A78" s="3" t="s">
        <v>264</v>
      </c>
      <c r="B78" s="3" t="s">
        <v>127</v>
      </c>
      <c r="C78" s="3" t="s">
        <v>265</v>
      </c>
      <c r="D78" s="4">
        <v>1.2148548744839931</v>
      </c>
      <c r="E78" s="5">
        <v>9.0830824896396295E-2</v>
      </c>
      <c r="F78" s="4">
        <v>1.8295837335873653</v>
      </c>
      <c r="G78" s="5">
        <v>3.7918596163233901E-4</v>
      </c>
      <c r="H78" s="4">
        <v>1.2741901428882274</v>
      </c>
      <c r="I78" s="5">
        <v>4.1458282924379301E-2</v>
      </c>
      <c r="J78" s="4">
        <v>3.4221965641975061</v>
      </c>
      <c r="K78" s="5">
        <v>1.5786164581740901E-8</v>
      </c>
      <c r="L78" s="4">
        <v>2.1720978906647326</v>
      </c>
      <c r="M78" s="5">
        <v>1.8528075787466001E-6</v>
      </c>
      <c r="N78" s="4">
        <v>2.007519618644789</v>
      </c>
      <c r="O78" s="5">
        <v>4.5351311388526502E-5</v>
      </c>
      <c r="P78" s="4">
        <v>0.71265485444281607</v>
      </c>
      <c r="Q78" s="5">
        <v>5.1132782572008003E-3</v>
      </c>
      <c r="R78" s="4">
        <v>0.64948891021590061</v>
      </c>
      <c r="S78" s="5">
        <v>8.8780012532491701E-4</v>
      </c>
      <c r="T78" s="4">
        <v>1.1612526907704135</v>
      </c>
      <c r="U78" s="5">
        <v>0.18136528951400199</v>
      </c>
    </row>
    <row r="79" spans="1:21" x14ac:dyDescent="0.25">
      <c r="D79" s="2">
        <v>1.1519411098284829</v>
      </c>
      <c r="E79" s="1"/>
      <c r="F79" s="2">
        <v>-1.0124032185493501</v>
      </c>
      <c r="G79" s="1"/>
      <c r="H79" s="2">
        <v>-1.3605505539486</v>
      </c>
      <c r="I79" s="1"/>
      <c r="J79" s="2">
        <v>3.8552709468105988</v>
      </c>
      <c r="K79" s="1"/>
      <c r="L79" s="2">
        <v>1.8700793792820187</v>
      </c>
      <c r="M79" s="1"/>
      <c r="N79" s="2">
        <v>1.5846441161815261</v>
      </c>
      <c r="O79" s="1"/>
      <c r="P79" s="2">
        <v>-2.0433261911990472</v>
      </c>
      <c r="Q79" s="1"/>
      <c r="R79" s="2">
        <v>-3.1652772691368973</v>
      </c>
      <c r="S79" s="1"/>
      <c r="T79" s="2">
        <v>-2.0204844385349618</v>
      </c>
      <c r="U79" s="1"/>
    </row>
    <row r="80" spans="1:21" x14ac:dyDescent="0.25">
      <c r="D80" s="2"/>
      <c r="E80" s="1"/>
      <c r="F80" s="2"/>
      <c r="G80" s="1"/>
      <c r="H80" s="2"/>
      <c r="I80" s="1"/>
      <c r="J80" s="2"/>
      <c r="K80" s="1"/>
      <c r="L80" s="2"/>
      <c r="M80" s="1"/>
      <c r="N80" s="2"/>
      <c r="O80" s="1"/>
      <c r="P80" s="2"/>
      <c r="Q80" s="1"/>
      <c r="R80" s="2"/>
      <c r="S80" s="1"/>
      <c r="T80" s="2"/>
      <c r="U80" s="1"/>
    </row>
  </sheetData>
  <mergeCells count="1">
    <mergeCell ref="B1:C1"/>
  </mergeCells>
  <conditionalFormatting sqref="D4:D7 D10:D11 D14:D17 D20 D23:D27 D30 F30 H30 J30 L30 N30 P30 R30 T30 D42 J42 L42 N42 D45 J45 L45 N45 D48 J48 L48 N48 D51 D54 J54 L54 D57:D58 D60 D63">
    <cfRule type="cellIs" dxfId="109" priority="146" operator="greaterThan">
      <formula>2</formula>
    </cfRule>
    <cfRule type="cellIs" dxfId="108" priority="145" operator="lessThan">
      <formula>0.5</formula>
    </cfRule>
  </conditionalFormatting>
  <conditionalFormatting sqref="D33 D36 D39">
    <cfRule type="cellIs" dxfId="107" priority="81" operator="lessThan">
      <formula>0.5</formula>
    </cfRule>
    <cfRule type="cellIs" dxfId="106" priority="82" operator="greaterThan">
      <formula>2</formula>
    </cfRule>
  </conditionalFormatting>
  <conditionalFormatting sqref="D66:D68">
    <cfRule type="cellIs" dxfId="105" priority="25" operator="lessThan">
      <formula>0.5</formula>
    </cfRule>
    <cfRule type="cellIs" dxfId="104" priority="26" operator="greaterThan">
      <formula>2</formula>
    </cfRule>
  </conditionalFormatting>
  <conditionalFormatting sqref="D71:D78">
    <cfRule type="cellIs" dxfId="103" priority="55" operator="lessThan">
      <formula>0.5</formula>
    </cfRule>
    <cfRule type="cellIs" dxfId="102" priority="56" operator="greaterThan">
      <formula>2</formula>
    </cfRule>
  </conditionalFormatting>
  <conditionalFormatting sqref="E4:E7 E10:E11 E14:E17 E20 E23:E27 E30 G30 I30 K30 M30 O30 Q30 S30 U30 E42 E45 E48 E51 E54 E57 E60 E63">
    <cfRule type="cellIs" dxfId="101" priority="147" operator="lessThan">
      <formula>0.05</formula>
    </cfRule>
  </conditionalFormatting>
  <conditionalFormatting sqref="E33 E36 E39">
    <cfRule type="cellIs" dxfId="100" priority="83" operator="lessThan">
      <formula>0.05</formula>
    </cfRule>
  </conditionalFormatting>
  <conditionalFormatting sqref="E66:E68">
    <cfRule type="cellIs" dxfId="99" priority="27" operator="lessThan">
      <formula>0.05</formula>
    </cfRule>
  </conditionalFormatting>
  <conditionalFormatting sqref="E71:E78">
    <cfRule type="cellIs" dxfId="98" priority="57" operator="lessThan">
      <formula>0.05</formula>
    </cfRule>
  </conditionalFormatting>
  <conditionalFormatting sqref="F4:F7 F10:F11 F14:F17 F20 F23:F27 F42 F45 F48 F51 F54 F57:F58 F60 F63">
    <cfRule type="cellIs" dxfId="97" priority="143" operator="greaterThan">
      <formula>2</formula>
    </cfRule>
    <cfRule type="cellIs" dxfId="96" priority="142" operator="lessThan">
      <formula>0.5</formula>
    </cfRule>
  </conditionalFormatting>
  <conditionalFormatting sqref="F33 F36:F37 F39">
    <cfRule type="cellIs" dxfId="95" priority="78" operator="lessThan">
      <formula>0.5</formula>
    </cfRule>
    <cfRule type="cellIs" dxfId="94" priority="79" operator="greaterThan">
      <formula>2</formula>
    </cfRule>
  </conditionalFormatting>
  <conditionalFormatting sqref="F66:F68">
    <cfRule type="cellIs" dxfId="93" priority="23" operator="greaterThan">
      <formula>2</formula>
    </cfRule>
    <cfRule type="cellIs" dxfId="92" priority="22" operator="lessThan">
      <formula>0.5</formula>
    </cfRule>
  </conditionalFormatting>
  <conditionalFormatting sqref="F71:F78">
    <cfRule type="cellIs" dxfId="91" priority="53" operator="greaterThan">
      <formula>2</formula>
    </cfRule>
    <cfRule type="cellIs" dxfId="90" priority="52" operator="lessThan">
      <formula>0.5</formula>
    </cfRule>
  </conditionalFormatting>
  <conditionalFormatting sqref="G4:G7 G10:G11 G14:G17 G20 G23:G27 G42 G45 G48 G51 G54 G57 G60 G63">
    <cfRule type="cellIs" dxfId="89" priority="144" operator="lessThan">
      <formula>0.05</formula>
    </cfRule>
  </conditionalFormatting>
  <conditionalFormatting sqref="G33 G36 G39">
    <cfRule type="cellIs" dxfId="88" priority="80" operator="lessThan">
      <formula>0.05</formula>
    </cfRule>
  </conditionalFormatting>
  <conditionalFormatting sqref="G66:G68">
    <cfRule type="cellIs" dxfId="87" priority="24" operator="lessThan">
      <formula>0.05</formula>
    </cfRule>
  </conditionalFormatting>
  <conditionalFormatting sqref="G71:G78">
    <cfRule type="cellIs" dxfId="86" priority="54" operator="lessThan">
      <formula>0.05</formula>
    </cfRule>
  </conditionalFormatting>
  <conditionalFormatting sqref="H4:H7 H10:H11 H14:H17 H20 H23:H27 H42 H45 H48 H51 H54 H57 H60:H61 H63">
    <cfRule type="cellIs" dxfId="85" priority="122" operator="greaterThan">
      <formula>2</formula>
    </cfRule>
    <cfRule type="cellIs" dxfId="84" priority="121" operator="lessThan">
      <formula>0.5</formula>
    </cfRule>
  </conditionalFormatting>
  <conditionalFormatting sqref="H33 H36 H39">
    <cfRule type="cellIs" dxfId="83" priority="76" operator="greaterThan">
      <formula>2</formula>
    </cfRule>
    <cfRule type="cellIs" dxfId="82" priority="75" operator="lessThan">
      <formula>0.5</formula>
    </cfRule>
  </conditionalFormatting>
  <conditionalFormatting sqref="H66:H68">
    <cfRule type="cellIs" dxfId="81" priority="20" operator="greaterThan">
      <formula>2</formula>
    </cfRule>
    <cfRule type="cellIs" dxfId="80" priority="19" operator="lessThan">
      <formula>0.5</formula>
    </cfRule>
  </conditionalFormatting>
  <conditionalFormatting sqref="H72:H78">
    <cfRule type="cellIs" dxfId="79" priority="49" operator="lessThan">
      <formula>0.5</formula>
    </cfRule>
    <cfRule type="cellIs" dxfId="78" priority="50" operator="greaterThan">
      <formula>2</formula>
    </cfRule>
  </conditionalFormatting>
  <conditionalFormatting sqref="I4:I7 I10:I11 I14:I17 I20 I23:I27 I42 I45 I48 I51 I54 I57 I60 I63">
    <cfRule type="cellIs" dxfId="77" priority="123" operator="lessThan">
      <formula>0.05</formula>
    </cfRule>
  </conditionalFormatting>
  <conditionalFormatting sqref="I33 I36 I39">
    <cfRule type="cellIs" dxfId="76" priority="77" operator="lessThan">
      <formula>0.05</formula>
    </cfRule>
  </conditionalFormatting>
  <conditionalFormatting sqref="I66:I68">
    <cfRule type="cellIs" dxfId="75" priority="21" operator="lessThan">
      <formula>0.05</formula>
    </cfRule>
  </conditionalFormatting>
  <conditionalFormatting sqref="I71">
    <cfRule type="cellIs" dxfId="74" priority="59" operator="greaterThan">
      <formula>2</formula>
    </cfRule>
  </conditionalFormatting>
  <conditionalFormatting sqref="I72:I78">
    <cfRule type="cellIs" dxfId="73" priority="51" operator="lessThan">
      <formula>0.05</formula>
    </cfRule>
  </conditionalFormatting>
  <conditionalFormatting sqref="I71:J71">
    <cfRule type="cellIs" dxfId="72" priority="58" operator="lessThan">
      <formula>0.5</formula>
    </cfRule>
  </conditionalFormatting>
  <conditionalFormatting sqref="J4:J7 J10:J11 J14:J17 J20 J23:J27 J51 J57 J60:J61 J63">
    <cfRule type="cellIs" dxfId="71" priority="125" operator="greaterThan">
      <formula>2</formula>
    </cfRule>
    <cfRule type="cellIs" dxfId="70" priority="124" operator="lessThan">
      <formula>0.5</formula>
    </cfRule>
  </conditionalFormatting>
  <conditionalFormatting sqref="J33 J36:J37 J39">
    <cfRule type="cellIs" dxfId="69" priority="73" operator="greaterThan">
      <formula>2</formula>
    </cfRule>
    <cfRule type="cellIs" dxfId="68" priority="72" operator="lessThan">
      <formula>0.5</formula>
    </cfRule>
  </conditionalFormatting>
  <conditionalFormatting sqref="J66:J68">
    <cfRule type="cellIs" dxfId="67" priority="16" operator="lessThan">
      <formula>0.5</formula>
    </cfRule>
    <cfRule type="cellIs" dxfId="66" priority="17" operator="greaterThan">
      <formula>2</formula>
    </cfRule>
  </conditionalFormatting>
  <conditionalFormatting sqref="J71:J78">
    <cfRule type="cellIs" dxfId="65" priority="47" operator="greaterThan">
      <formula>2</formula>
    </cfRule>
  </conditionalFormatting>
  <conditionalFormatting sqref="J72:J78">
    <cfRule type="cellIs" dxfId="64" priority="46" operator="lessThan">
      <formula>0.5</formula>
    </cfRule>
  </conditionalFormatting>
  <conditionalFormatting sqref="K4:K7 K10:K11 K14:K17 K20 K23:K27 K42 K45 K48 K51 K54 K57 K60 K63">
    <cfRule type="cellIs" dxfId="63" priority="126" operator="lessThan">
      <formula>0.05</formula>
    </cfRule>
  </conditionalFormatting>
  <conditionalFormatting sqref="K33 K36 K39">
    <cfRule type="cellIs" dxfId="62" priority="74" operator="lessThan">
      <formula>0.05</formula>
    </cfRule>
  </conditionalFormatting>
  <conditionalFormatting sqref="K66:K68">
    <cfRule type="cellIs" dxfId="61" priority="18" operator="lessThan">
      <formula>0.05</formula>
    </cfRule>
  </conditionalFormatting>
  <conditionalFormatting sqref="K71:K78">
    <cfRule type="cellIs" dxfId="60" priority="48" operator="lessThan">
      <formula>0.05</formula>
    </cfRule>
  </conditionalFormatting>
  <conditionalFormatting sqref="L4:L7 L10:L11 L14:L17 L20 L23:L27 L51 L57 L60:L61 L63">
    <cfRule type="cellIs" dxfId="59" priority="127" operator="lessThan">
      <formula>0.5</formula>
    </cfRule>
    <cfRule type="cellIs" dxfId="58" priority="128" operator="greaterThan">
      <formula>2</formula>
    </cfRule>
  </conditionalFormatting>
  <conditionalFormatting sqref="L33 L36 L39">
    <cfRule type="cellIs" dxfId="57" priority="29" operator="greaterThan">
      <formula>2</formula>
    </cfRule>
    <cfRule type="cellIs" dxfId="56" priority="28" operator="lessThan">
      <formula>0.5</formula>
    </cfRule>
  </conditionalFormatting>
  <conditionalFormatting sqref="L66:L68">
    <cfRule type="cellIs" dxfId="55" priority="13" operator="lessThan">
      <formula>0.5</formula>
    </cfRule>
    <cfRule type="cellIs" dxfId="54" priority="14" operator="greaterThan">
      <formula>2</formula>
    </cfRule>
  </conditionalFormatting>
  <conditionalFormatting sqref="L71:L78">
    <cfRule type="cellIs" dxfId="53" priority="44" operator="greaterThan">
      <formula>2</formula>
    </cfRule>
    <cfRule type="cellIs" dxfId="52" priority="43" operator="lessThan">
      <formula>0.5</formula>
    </cfRule>
  </conditionalFormatting>
  <conditionalFormatting sqref="M4:M7 M10:M11 M14:M17 M20 M23:M27 M42 M45 M48 M51 M54 M57 M60 M63">
    <cfRule type="cellIs" dxfId="51" priority="129" operator="lessThan">
      <formula>0.05</formula>
    </cfRule>
  </conditionalFormatting>
  <conditionalFormatting sqref="M33 M36 M39">
    <cfRule type="cellIs" dxfId="50" priority="30" operator="lessThan">
      <formula>0.05</formula>
    </cfRule>
  </conditionalFormatting>
  <conditionalFormatting sqref="M66:M68">
    <cfRule type="cellIs" dxfId="49" priority="15" operator="lessThan">
      <formula>0.05</formula>
    </cfRule>
  </conditionalFormatting>
  <conditionalFormatting sqref="M71:M78">
    <cfRule type="cellIs" dxfId="48" priority="45" operator="lessThan">
      <formula>0.05</formula>
    </cfRule>
  </conditionalFormatting>
  <conditionalFormatting sqref="N4:N7 N10:N11 N14:N17 N20 N23:N27 N51 N54 N57:N58 N60:N61 N63">
    <cfRule type="cellIs" dxfId="47" priority="131" operator="greaterThan">
      <formula>2</formula>
    </cfRule>
    <cfRule type="cellIs" dxfId="46" priority="130" operator="lessThan">
      <formula>0.5</formula>
    </cfRule>
  </conditionalFormatting>
  <conditionalFormatting sqref="N33 N36:N37 N39">
    <cfRule type="cellIs" dxfId="45" priority="69" operator="lessThan">
      <formula>0.5</formula>
    </cfRule>
    <cfRule type="cellIs" dxfId="44" priority="70" operator="greaterThan">
      <formula>2</formula>
    </cfRule>
  </conditionalFormatting>
  <conditionalFormatting sqref="N66:N68">
    <cfRule type="cellIs" dxfId="43" priority="10" operator="lessThan">
      <formula>0.5</formula>
    </cfRule>
    <cfRule type="cellIs" dxfId="42" priority="11" operator="greaterThan">
      <formula>2</formula>
    </cfRule>
  </conditionalFormatting>
  <conditionalFormatting sqref="N71:N78">
    <cfRule type="cellIs" dxfId="41" priority="41" operator="greaterThan">
      <formula>2</formula>
    </cfRule>
    <cfRule type="cellIs" dxfId="40" priority="40" operator="lessThan">
      <formula>0.5</formula>
    </cfRule>
  </conditionalFormatting>
  <conditionalFormatting sqref="O4:O7 O10:O11 O14:O17 O20 O23:O27 O42 O45 O48 O51 O54 O57 O60 O63">
    <cfRule type="cellIs" dxfId="39" priority="132" operator="lessThan">
      <formula>0.05</formula>
    </cfRule>
  </conditionalFormatting>
  <conditionalFormatting sqref="O33 O36 O39">
    <cfRule type="cellIs" dxfId="38" priority="71" operator="lessThan">
      <formula>0.05</formula>
    </cfRule>
  </conditionalFormatting>
  <conditionalFormatting sqref="O66:O68">
    <cfRule type="cellIs" dxfId="37" priority="12" operator="lessThan">
      <formula>0.05</formula>
    </cfRule>
  </conditionalFormatting>
  <conditionalFormatting sqref="O71:O78">
    <cfRule type="cellIs" dxfId="36" priority="42" operator="lessThan">
      <formula>0.05</formula>
    </cfRule>
  </conditionalFormatting>
  <conditionalFormatting sqref="P4:P7 P10:P11 P14:P17 P20 P23:P27 P42 P45 P48 P51 P54 P57:P58 P60 P63">
    <cfRule type="cellIs" dxfId="35" priority="134" operator="greaterThan">
      <formula>2</formula>
    </cfRule>
    <cfRule type="cellIs" dxfId="34" priority="133" operator="lessThan">
      <formula>0.5</formula>
    </cfRule>
  </conditionalFormatting>
  <conditionalFormatting sqref="P33 P36 P39">
    <cfRule type="cellIs" dxfId="33" priority="66" operator="lessThan">
      <formula>0.5</formula>
    </cfRule>
    <cfRule type="cellIs" dxfId="32" priority="67" operator="greaterThan">
      <formula>2</formula>
    </cfRule>
  </conditionalFormatting>
  <conditionalFormatting sqref="P66:P68">
    <cfRule type="cellIs" dxfId="31" priority="7" operator="lessThan">
      <formula>0.5</formula>
    </cfRule>
    <cfRule type="cellIs" dxfId="30" priority="8" operator="greaterThan">
      <formula>2</formula>
    </cfRule>
  </conditionalFormatting>
  <conditionalFormatting sqref="P71:P78">
    <cfRule type="cellIs" dxfId="29" priority="38" operator="greaterThan">
      <formula>2</formula>
    </cfRule>
    <cfRule type="cellIs" dxfId="28" priority="37" operator="lessThan">
      <formula>0.5</formula>
    </cfRule>
  </conditionalFormatting>
  <conditionalFormatting sqref="Q4:Q7 Q10:Q11 Q14:Q17 Q20 Q23:Q27 Q42 Q45 Q48 Q51 Q54 Q57 Q60 Q63">
    <cfRule type="cellIs" dxfId="27" priority="135" operator="lessThan">
      <formula>0.05</formula>
    </cfRule>
  </conditionalFormatting>
  <conditionalFormatting sqref="Q33 Q36 Q39">
    <cfRule type="cellIs" dxfId="26" priority="68" operator="lessThan">
      <formula>0.05</formula>
    </cfRule>
  </conditionalFormatting>
  <conditionalFormatting sqref="Q66:Q68">
    <cfRule type="cellIs" dxfId="25" priority="9" operator="lessThan">
      <formula>0.05</formula>
    </cfRule>
  </conditionalFormatting>
  <conditionalFormatting sqref="Q71:Q78">
    <cfRule type="cellIs" dxfId="24" priority="39" operator="lessThan">
      <formula>0.05</formula>
    </cfRule>
  </conditionalFormatting>
  <conditionalFormatting sqref="R4:R7 R10:R11 R14:R17 R20 R23:R27 R42 R45 R48 R51 R54 R57:R58 R60 R63">
    <cfRule type="cellIs" dxfId="23" priority="136" operator="lessThan">
      <formula>0.5</formula>
    </cfRule>
    <cfRule type="cellIs" dxfId="22" priority="137" operator="greaterThan">
      <formula>2</formula>
    </cfRule>
  </conditionalFormatting>
  <conditionalFormatting sqref="R33 R36 R39">
    <cfRule type="cellIs" dxfId="21" priority="63" operator="lessThan">
      <formula>0.5</formula>
    </cfRule>
    <cfRule type="cellIs" dxfId="20" priority="64" operator="greaterThan">
      <formula>2</formula>
    </cfRule>
  </conditionalFormatting>
  <conditionalFormatting sqref="R66:R68">
    <cfRule type="cellIs" dxfId="19" priority="5" operator="greaterThan">
      <formula>2</formula>
    </cfRule>
    <cfRule type="cellIs" dxfId="18" priority="4" operator="lessThan">
      <formula>0.5</formula>
    </cfRule>
  </conditionalFormatting>
  <conditionalFormatting sqref="R71:R78">
    <cfRule type="cellIs" dxfId="17" priority="34" operator="lessThan">
      <formula>0.5</formula>
    </cfRule>
    <cfRule type="cellIs" dxfId="16" priority="35" operator="greaterThan">
      <formula>2</formula>
    </cfRule>
  </conditionalFormatting>
  <conditionalFormatting sqref="S4:S7 S10:S11 S14:S17 S20 S23:S27 S42 S45 S48 S51 S54 S57 S60 S63">
    <cfRule type="cellIs" dxfId="15" priority="138" operator="lessThan">
      <formula>0.05</formula>
    </cfRule>
  </conditionalFormatting>
  <conditionalFormatting sqref="S33 S36 S39">
    <cfRule type="cellIs" dxfId="14" priority="65" operator="lessThan">
      <formula>0.05</formula>
    </cfRule>
  </conditionalFormatting>
  <conditionalFormatting sqref="S66:S68">
    <cfRule type="cellIs" dxfId="13" priority="6" operator="lessThan">
      <formula>0.05</formula>
    </cfRule>
  </conditionalFormatting>
  <conditionalFormatting sqref="S71:S78">
    <cfRule type="cellIs" dxfId="12" priority="36" operator="lessThan">
      <formula>0.05</formula>
    </cfRule>
  </conditionalFormatting>
  <conditionalFormatting sqref="T4:T7 T10:T11 T14:T17 T20 T23:T27 T42 T45 T48 T51 T54 T57 T60 T63">
    <cfRule type="cellIs" dxfId="11" priority="139" operator="lessThan">
      <formula>0.5</formula>
    </cfRule>
    <cfRule type="cellIs" dxfId="10" priority="140" operator="greaterThan">
      <formula>2</formula>
    </cfRule>
  </conditionalFormatting>
  <conditionalFormatting sqref="T33 T36 T39">
    <cfRule type="cellIs" dxfId="9" priority="60" operator="lessThan">
      <formula>0.5</formula>
    </cfRule>
    <cfRule type="cellIs" dxfId="8" priority="61" operator="greaterThan">
      <formula>2</formula>
    </cfRule>
  </conditionalFormatting>
  <conditionalFormatting sqref="T66:T68">
    <cfRule type="cellIs" dxfId="7" priority="1" operator="lessThan">
      <formula>0.5</formula>
    </cfRule>
    <cfRule type="cellIs" dxfId="6" priority="2" operator="greaterThan">
      <formula>2</formula>
    </cfRule>
  </conditionalFormatting>
  <conditionalFormatting sqref="T71:T78">
    <cfRule type="cellIs" dxfId="5" priority="31" operator="lessThan">
      <formula>0.5</formula>
    </cfRule>
    <cfRule type="cellIs" dxfId="4" priority="32" operator="greaterThan">
      <formula>2</formula>
    </cfRule>
  </conditionalFormatting>
  <conditionalFormatting sqref="U4:U7 U10:U11 U14:U17 U20 U23:U27 U42 U45 U48 U51 U54 U57 U60 U63">
    <cfRule type="cellIs" dxfId="3" priority="141" operator="lessThan">
      <formula>0.05</formula>
    </cfRule>
  </conditionalFormatting>
  <conditionalFormatting sqref="U33 U36 U39">
    <cfRule type="cellIs" dxfId="2" priority="62" operator="lessThan">
      <formula>0.05</formula>
    </cfRule>
  </conditionalFormatting>
  <conditionalFormatting sqref="U66:U68">
    <cfRule type="cellIs" dxfId="1" priority="3" operator="lessThan">
      <formula>0.05</formula>
    </cfRule>
  </conditionalFormatting>
  <conditionalFormatting sqref="U71:U78">
    <cfRule type="cellIs" dxfId="0" priority="33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Instructions</vt:lpstr>
      <vt:lpstr>GP59 vs O-ON-N</vt:lpstr>
      <vt:lpstr>JAM1 vs O-ON-N</vt:lpstr>
      <vt:lpstr>GP59 vs JAM1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2024-05-24T12:29:23Z</dcterms:created>
  <dcterms:modified xsi:type="dcterms:W3CDTF">2024-09-04T13:23:57Z</dcterms:modified>
</cp:coreProperties>
</file>